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4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6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7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drawings/drawing8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drawings/drawing9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drawings/drawing10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drawings/drawing11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4000" windowHeight="9735" activeTab="10"/>
  </bookViews>
  <sheets>
    <sheet name="MODELE" sheetId="10" r:id="rId1"/>
    <sheet name="Pieces" sheetId="11" r:id="rId2"/>
    <sheet name="28-6-22" sheetId="1" r:id="rId3"/>
    <sheet name="27-6-22" sheetId="2" r:id="rId4"/>
    <sheet name="25-6-22" sheetId="3" r:id="rId5"/>
    <sheet name="24-6-22" sheetId="4" r:id="rId6"/>
    <sheet name="23-6-22" sheetId="5" r:id="rId7"/>
    <sheet name="22-6-22" sheetId="6" r:id="rId8"/>
    <sheet name="21-6-22" sheetId="7" r:id="rId9"/>
    <sheet name="20-6-22" sheetId="8" r:id="rId10"/>
    <sheet name="18-6-22" sheetId="9" r:id="rId11"/>
  </sheets>
  <externalReferences>
    <externalReference r:id="rId12"/>
    <externalReference r:id="rId13"/>
    <externalReference r:id="rId14"/>
  </externalReferences>
  <definedNames>
    <definedName name="apièces" localSheetId="10">OFFSET([3]Pieces!#REF!,,,COUNTA([3]Pieces!$A:$A))</definedName>
    <definedName name="apièces" localSheetId="9">OFFSET([3]Pieces!#REF!,,,COUNTA([3]Pieces!$A:$A))</definedName>
    <definedName name="apièces" localSheetId="8">OFFSET([3]Pieces!#REF!,,,COUNTA([3]Pieces!$A:$A))</definedName>
    <definedName name="apièces" localSheetId="7">OFFSET([3]Pieces!#REF!,,,COUNTA([3]Pieces!$A:$A))</definedName>
    <definedName name="apièces" localSheetId="6">OFFSET([3]Pieces!#REF!,,,COUNTA([3]Pieces!$A:$A))</definedName>
    <definedName name="apièces" localSheetId="5">OFFSET([3]Pieces!#REF!,,,COUNTA([3]Pieces!$A:$A))</definedName>
    <definedName name="apièces" localSheetId="4">OFFSET([3]Pieces!#REF!,,,COUNTA([3]Pieces!$A:$A))</definedName>
    <definedName name="apièces" localSheetId="3">OFFSET([3]Pieces!#REF!,,,COUNTA([3]Pieces!$A:$A))</definedName>
    <definedName name="apièces" localSheetId="2">OFFSET([3]Pieces!#REF!,,,COUNTA([3]Pieces!$A:$A))</definedName>
    <definedName name="apièces" localSheetId="0">OFFSET([3]Pieces!#REF!,,,COUNTA([3]Pieces!$A:$A))</definedName>
    <definedName name="apièces">OFFSET([3]Pieces!#REF!,,,COUNTA([3]Pieces!$A:$A))</definedName>
    <definedName name="arim" localSheetId="10">OFFSET([3]Pieces!#REF!,,,COUNTA([3]Pieces!$A:$A))</definedName>
    <definedName name="arim" localSheetId="9">OFFSET([3]Pieces!#REF!,,,COUNTA([3]Pieces!$A:$A))</definedName>
    <definedName name="arim" localSheetId="8">OFFSET([3]Pieces!#REF!,,,COUNTA([3]Pieces!$A:$A))</definedName>
    <definedName name="arim" localSheetId="7">OFFSET([3]Pieces!#REF!,,,COUNTA([3]Pieces!$A:$A))</definedName>
    <definedName name="arim" localSheetId="6">OFFSET([3]Pieces!#REF!,,,COUNTA([3]Pieces!$A:$A))</definedName>
    <definedName name="arim" localSheetId="5">OFFSET([3]Pieces!#REF!,,,COUNTA([3]Pieces!$A:$A))</definedName>
    <definedName name="arim" localSheetId="4">OFFSET([3]Pieces!#REF!,,,COUNTA([3]Pieces!$A:$A))</definedName>
    <definedName name="arim" localSheetId="3">OFFSET([3]Pieces!#REF!,,,COUNTA([3]Pieces!$A:$A))</definedName>
    <definedName name="arim" localSheetId="2">OFFSET([3]Pieces!#REF!,,,COUNTA([3]Pieces!$A:$A))</definedName>
    <definedName name="arim" localSheetId="0">OFFSET([3]Pieces!#REF!,,,COUNTA([3]Pieces!$A:$A))</definedName>
    <definedName name="arim">OFFSET([3]Pieces!#REF!,,,COUNTA([3]Pieces!$A:$A))</definedName>
    <definedName name="BDD" localSheetId="10">#REF!</definedName>
    <definedName name="BDD" localSheetId="9">#REF!</definedName>
    <definedName name="BDD" localSheetId="8">#REF!</definedName>
    <definedName name="BDD" localSheetId="7">#REF!</definedName>
    <definedName name="BDD" localSheetId="6">#REF!</definedName>
    <definedName name="BDD" localSheetId="5">#REF!</definedName>
    <definedName name="BDD" localSheetId="4">#REF!</definedName>
    <definedName name="BDD" localSheetId="3">#REF!</definedName>
    <definedName name="BDD" localSheetId="2">#REF!</definedName>
    <definedName name="BDD" localSheetId="0">#REF!</definedName>
    <definedName name="BDD">#REF!</definedName>
    <definedName name="fchv" localSheetId="10">OFFSET([3]Pieces!#REF!,,,COUNTA([3]Pieces!$A:$A))</definedName>
    <definedName name="fchv" localSheetId="9">OFFSET([3]Pieces!#REF!,,,COUNTA([3]Pieces!$A:$A))</definedName>
    <definedName name="fchv" localSheetId="8">OFFSET([3]Pieces!#REF!,,,COUNTA([3]Pieces!$A:$A))</definedName>
    <definedName name="fchv" localSheetId="7">OFFSET([3]Pieces!#REF!,,,COUNTA([3]Pieces!$A:$A))</definedName>
    <definedName name="fchv" localSheetId="6">OFFSET([3]Pieces!#REF!,,,COUNTA([3]Pieces!$A:$A))</definedName>
    <definedName name="fchv" localSheetId="5">OFFSET([3]Pieces!#REF!,,,COUNTA([3]Pieces!$A:$A))</definedName>
    <definedName name="fchv" localSheetId="4">OFFSET([3]Pieces!#REF!,,,COUNTA([3]Pieces!$A:$A))</definedName>
    <definedName name="fchv" localSheetId="3">OFFSET([3]Pieces!#REF!,,,COUNTA([3]Pieces!$A:$A))</definedName>
    <definedName name="fchv" localSheetId="2">OFFSET([3]Pieces!#REF!,,,COUNTA([3]Pieces!$A:$A))</definedName>
    <definedName name="fchv" localSheetId="0">OFFSET([3]Pieces!#REF!,,,COUNTA([3]Pieces!$A:$A))</definedName>
    <definedName name="fchv">OFFSET([3]Pieces!#REF!,,,COUNTA([3]Pieces!$A:$A))</definedName>
    <definedName name="kk" localSheetId="10">#REF!</definedName>
    <definedName name="kk" localSheetId="9">#REF!</definedName>
    <definedName name="kk" localSheetId="8">#REF!</definedName>
    <definedName name="kk" localSheetId="7">#REF!</definedName>
    <definedName name="kk" localSheetId="6">#REF!</definedName>
    <definedName name="kk" localSheetId="5">#REF!</definedName>
    <definedName name="kk" localSheetId="4">#REF!</definedName>
    <definedName name="kk" localSheetId="3">#REF!</definedName>
    <definedName name="kk" localSheetId="2">#REF!</definedName>
    <definedName name="kk" localSheetId="0">#REF!</definedName>
    <definedName name="kk">#REF!</definedName>
    <definedName name="ll" localSheetId="10">#REF!</definedName>
    <definedName name="ll" localSheetId="9">#REF!</definedName>
    <definedName name="ll" localSheetId="8">#REF!</definedName>
    <definedName name="ll" localSheetId="7">#REF!</definedName>
    <definedName name="ll" localSheetId="6">#REF!</definedName>
    <definedName name="ll" localSheetId="5">#REF!</definedName>
    <definedName name="ll" localSheetId="4">#REF!</definedName>
    <definedName name="ll" localSheetId="3">#REF!</definedName>
    <definedName name="ll" localSheetId="2">#REF!</definedName>
    <definedName name="ll" localSheetId="0">#REF!</definedName>
    <definedName name="ll">#REF!</definedName>
    <definedName name="lllllll" localSheetId="10">OFFSET([1]Pieces!#REF!,,,COUNTA([1]Pieces!$A:$A))</definedName>
    <definedName name="lllllll" localSheetId="9">OFFSET([1]Pieces!#REF!,,,COUNTA([1]Pieces!$A:$A))</definedName>
    <definedName name="lllllll" localSheetId="8">OFFSET([1]Pieces!#REF!,,,COUNTA([1]Pieces!$A:$A))</definedName>
    <definedName name="lllllll" localSheetId="7">OFFSET([1]Pieces!#REF!,,,COUNTA([1]Pieces!$A:$A))</definedName>
    <definedName name="lllllll" localSheetId="6">OFFSET([1]Pieces!#REF!,,,COUNTA([1]Pieces!$A:$A))</definedName>
    <definedName name="lllllll" localSheetId="5">OFFSET([1]Pieces!#REF!,,,COUNTA([1]Pieces!$A:$A))</definedName>
    <definedName name="lllllll" localSheetId="4">OFFSET([1]Pieces!#REF!,,,COUNTA([1]Pieces!$A:$A))</definedName>
    <definedName name="lllllll" localSheetId="3">OFFSET([1]Pieces!#REF!,,,COUNTA([1]Pieces!$A:$A))</definedName>
    <definedName name="lllllll" localSheetId="2">OFFSET([1]Pieces!#REF!,,,COUNTA([1]Pieces!$A:$A))</definedName>
    <definedName name="lllllll" localSheetId="0">OFFSET([1]Pieces!#REF!,,,COUNTA([1]Pieces!$A:$A))</definedName>
    <definedName name="lllllll">OFFSET(Pieces!#REF!,,,COUNTA(Pieces!$A:$A))</definedName>
    <definedName name="maya" localSheetId="10">#REF!</definedName>
    <definedName name="maya" localSheetId="9">#REF!</definedName>
    <definedName name="maya" localSheetId="8">#REF!</definedName>
    <definedName name="maya" localSheetId="7">#REF!</definedName>
    <definedName name="maya" localSheetId="6">#REF!</definedName>
    <definedName name="maya" localSheetId="5">#REF!</definedName>
    <definedName name="maya" localSheetId="4">#REF!</definedName>
    <definedName name="maya" localSheetId="3">#REF!</definedName>
    <definedName name="maya" localSheetId="2">#REF!</definedName>
    <definedName name="maya" localSheetId="0">#REF!</definedName>
    <definedName name="maya">#REF!</definedName>
    <definedName name="mayaaa" localSheetId="10">#REF!</definedName>
    <definedName name="mayaaa" localSheetId="9">#REF!</definedName>
    <definedName name="mayaaa" localSheetId="8">#REF!</definedName>
    <definedName name="mayaaa" localSheetId="7">#REF!</definedName>
    <definedName name="mayaaa" localSheetId="6">#REF!</definedName>
    <definedName name="mayaaa" localSheetId="5">#REF!</definedName>
    <definedName name="mayaaa" localSheetId="4">#REF!</definedName>
    <definedName name="mayaaa" localSheetId="3">#REF!</definedName>
    <definedName name="mayaaa" localSheetId="2">#REF!</definedName>
    <definedName name="mayaaa" localSheetId="0">#REF!</definedName>
    <definedName name="mayaaa">#REF!</definedName>
    <definedName name="ouv" localSheetId="10">#REF!</definedName>
    <definedName name="ouv" localSheetId="9">#REF!</definedName>
    <definedName name="ouv" localSheetId="8">#REF!</definedName>
    <definedName name="ouv" localSheetId="7">#REF!</definedName>
    <definedName name="ouv" localSheetId="6">#REF!</definedName>
    <definedName name="ouv" localSheetId="5">#REF!</definedName>
    <definedName name="ouv" localSheetId="4">#REF!</definedName>
    <definedName name="ouv" localSheetId="3">#REF!</definedName>
    <definedName name="ouv" localSheetId="2">#REF!</definedName>
    <definedName name="ouv" localSheetId="0">#REF!</definedName>
    <definedName name="ouv">#REF!</definedName>
    <definedName name="ouvriers" localSheetId="10">#REF!</definedName>
    <definedName name="ouvriers" localSheetId="9">#REF!</definedName>
    <definedName name="ouvriers" localSheetId="8">#REF!</definedName>
    <definedName name="ouvriers" localSheetId="7">#REF!</definedName>
    <definedName name="ouvriers" localSheetId="6">#REF!</definedName>
    <definedName name="ouvriers" localSheetId="5">#REF!</definedName>
    <definedName name="ouvriers" localSheetId="4">#REF!</definedName>
    <definedName name="ouvriers" localSheetId="3">#REF!</definedName>
    <definedName name="ouvriers" localSheetId="2">#REF!</definedName>
    <definedName name="ouvriers" localSheetId="0">#REF!</definedName>
    <definedName name="ouvriers">#REF!</definedName>
    <definedName name="pieces" localSheetId="10">OFFSET([1]Pieces!#REF!,,,COUNTA([1]Pieces!$A:$A))</definedName>
    <definedName name="pieces" localSheetId="9">OFFSET([1]Pieces!#REF!,,,COUNTA([1]Pieces!$A:$A))</definedName>
    <definedName name="pieces" localSheetId="8">OFFSET([1]Pieces!#REF!,,,COUNTA([1]Pieces!$A:$A))</definedName>
    <definedName name="pieces" localSheetId="7">OFFSET([1]Pieces!#REF!,,,COUNTA([1]Pieces!$A:$A))</definedName>
    <definedName name="pieces" localSheetId="6">OFFSET([1]Pieces!#REF!,,,COUNTA([1]Pieces!$A:$A))</definedName>
    <definedName name="pieces" localSheetId="5">OFFSET([1]Pieces!#REF!,,,COUNTA([1]Pieces!$A:$A))</definedName>
    <definedName name="pieces" localSheetId="4">OFFSET([1]Pieces!#REF!,,,COUNTA([1]Pieces!$A:$A))</definedName>
    <definedName name="pieces" localSheetId="3">OFFSET([1]Pieces!#REF!,,,COUNTA([1]Pieces!$A:$A))</definedName>
    <definedName name="pieces" localSheetId="2">OFFSET([1]Pieces!#REF!,,,COUNTA([1]Pieces!$A:$A))</definedName>
    <definedName name="pieces" localSheetId="0">OFFSET([1]Pieces!#REF!,,,COUNTA([1]Pieces!$A:$A))</definedName>
    <definedName name="pieces">OFFSET([2]Pieces!#REF!,,,COUNTA([2]Pieces!$A:$A))</definedName>
    <definedName name="plage" localSheetId="1">#REF!</definedName>
    <definedName name="rim" localSheetId="10">OFFSET([1]Pieces!#REF!,,,COUNTA([1]Pieces!$A:$A))</definedName>
    <definedName name="rim" localSheetId="9">OFFSET([1]Pieces!#REF!,,,COUNTA([1]Pieces!$A:$A))</definedName>
    <definedName name="rim" localSheetId="8">OFFSET([1]Pieces!#REF!,,,COUNTA([1]Pieces!$A:$A))</definedName>
    <definedName name="rim" localSheetId="7">OFFSET([1]Pieces!#REF!,,,COUNTA([1]Pieces!$A:$A))</definedName>
    <definedName name="rim" localSheetId="6">OFFSET([1]Pieces!#REF!,,,COUNTA([1]Pieces!$A:$A))</definedName>
    <definedName name="rim" localSheetId="5">OFFSET([1]Pieces!#REF!,,,COUNTA([1]Pieces!$A:$A))</definedName>
    <definedName name="rim" localSheetId="4">OFFSET([1]Pieces!#REF!,,,COUNTA([1]Pieces!$A:$A))</definedName>
    <definedName name="rim" localSheetId="3">OFFSET([1]Pieces!#REF!,,,COUNTA([1]Pieces!$A:$A))</definedName>
    <definedName name="rim" localSheetId="2">OFFSET([1]Pieces!#REF!,,,COUNTA([1]Pieces!$A:$A))</definedName>
    <definedName name="rim" localSheetId="0">OFFSET([1]Pieces!#REF!,,,COUNTA([1]Pieces!$A:$A))</definedName>
    <definedName name="rim">OFFSET(Pieces!#REF!,,,COUNTA(Pieces!$A:$A))</definedName>
    <definedName name="tab" localSheetId="10">'18-6-22'!$B$8:$D$24</definedName>
    <definedName name="tab" localSheetId="9">'20-6-22'!$B$8:$D$24</definedName>
    <definedName name="tab" localSheetId="8">'21-6-22'!$B$8:$D$24</definedName>
    <definedName name="tab" localSheetId="7">'22-6-22'!$B$8:$D$24</definedName>
    <definedName name="tab" localSheetId="6">'23-6-22'!$B$8:$D$24</definedName>
    <definedName name="tab" localSheetId="5">'24-6-22'!$B$8:$D$24</definedName>
    <definedName name="tab" localSheetId="4">'25-6-22'!$B$8:$D$24</definedName>
    <definedName name="tab" localSheetId="3">'27-6-22'!$B$8:$D$24</definedName>
    <definedName name="tab" localSheetId="2">'28-6-22'!$B$8:$D$24</definedName>
    <definedName name="tab" localSheetId="0">MODELE!$B$8:$D$24</definedName>
    <definedName name="tab">#REF!</definedName>
    <definedName name="tabc" localSheetId="10">#REF!</definedName>
    <definedName name="tabc" localSheetId="9">#REF!</definedName>
    <definedName name="tabc" localSheetId="8">#REF!</definedName>
    <definedName name="tabc" localSheetId="7">#REF!</definedName>
    <definedName name="tabc" localSheetId="6">#REF!</definedName>
    <definedName name="tabc" localSheetId="5">#REF!</definedName>
    <definedName name="tabc" localSheetId="4">#REF!</definedName>
    <definedName name="tabc" localSheetId="3">#REF!</definedName>
    <definedName name="tabc" localSheetId="2">#REF!</definedName>
    <definedName name="tabc" localSheetId="0">#REF!</definedName>
    <definedName name="tabc">#REF!</definedName>
    <definedName name="tt" localSheetId="10">OFFSET([1]Pieces!#REF!,,,COUNTA([1]Pieces!$A:$A))</definedName>
    <definedName name="tt" localSheetId="9">OFFSET([1]Pieces!#REF!,,,COUNTA([1]Pieces!$A:$A))</definedName>
    <definedName name="tt" localSheetId="8">OFFSET([1]Pieces!#REF!,,,COUNTA([1]Pieces!$A:$A))</definedName>
    <definedName name="tt" localSheetId="7">OFFSET([1]Pieces!#REF!,,,COUNTA([1]Pieces!$A:$A))</definedName>
    <definedName name="tt" localSheetId="6">OFFSET([1]Pieces!#REF!,,,COUNTA([1]Pieces!$A:$A))</definedName>
    <definedName name="tt" localSheetId="5">OFFSET([1]Pieces!#REF!,,,COUNTA([1]Pieces!$A:$A))</definedName>
    <definedName name="tt" localSheetId="4">OFFSET([1]Pieces!#REF!,,,COUNTA([1]Pieces!$A:$A))</definedName>
    <definedName name="tt" localSheetId="3">OFFSET([1]Pieces!#REF!,,,COUNTA([1]Pieces!$A:$A))</definedName>
    <definedName name="tt" localSheetId="2">OFFSET([1]Pieces!#REF!,,,COUNTA([1]Pieces!$A:$A))</definedName>
    <definedName name="tt" localSheetId="0">OFFSET([1]Pieces!#REF!,,,COUNTA([1]Pieces!$A:$A))</definedName>
    <definedName name="tt">OFFSET(Pieces!#REF!,,,COUNTA(Pieces!$A:$A))</definedName>
    <definedName name="vierose" localSheetId="10">#REF!</definedName>
    <definedName name="vierose" localSheetId="9">#REF!</definedName>
    <definedName name="vierose" localSheetId="8">#REF!</definedName>
    <definedName name="vierose" localSheetId="7">#REF!</definedName>
    <definedName name="vierose" localSheetId="6">#REF!</definedName>
    <definedName name="vierose" localSheetId="5">#REF!</definedName>
    <definedName name="vierose" localSheetId="4">#REF!</definedName>
    <definedName name="vierose" localSheetId="3">#REF!</definedName>
    <definedName name="vierose" localSheetId="2">#REF!</definedName>
    <definedName name="vierose" localSheetId="0">#REF!</definedName>
    <definedName name="vierose">#REF!</definedName>
    <definedName name="_xlnm.Print_Area" localSheetId="10">'18-6-22'!$A$1:$AE$42</definedName>
    <definedName name="_xlnm.Print_Area" localSheetId="9">'20-6-22'!$A$1:$AE$43</definedName>
    <definedName name="_xlnm.Print_Area" localSheetId="8">'21-6-22'!$A$1:$AE$43</definedName>
    <definedName name="_xlnm.Print_Area" localSheetId="7">'22-6-22'!$A$1:$AE$43</definedName>
    <definedName name="_xlnm.Print_Area" localSheetId="6">'23-6-22'!$A$1:$AE$43</definedName>
    <definedName name="_xlnm.Print_Area" localSheetId="5">'24-6-22'!$A$1:$AE$43</definedName>
    <definedName name="_xlnm.Print_Area" localSheetId="4">'25-6-22'!$A$1:$AE$43</definedName>
    <definedName name="_xlnm.Print_Area" localSheetId="3">'27-6-22'!$A$1:$AE$43</definedName>
    <definedName name="_xlnm.Print_Area" localSheetId="2">'28-6-22'!$A$1:$AE$43</definedName>
    <definedName name="_xlnm.Print_Area" localSheetId="0">MODELE!$A$1:$AE$43</definedName>
    <definedName name="_xlnm.Print_Area" localSheetId="1">Pieces!$A$1:$C$26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29" i="10" l="1"/>
  <c r="M27" i="10"/>
  <c r="L27" i="10"/>
  <c r="U27" i="10" s="1"/>
  <c r="K27" i="10"/>
  <c r="I27" i="10"/>
  <c r="C27" i="10"/>
  <c r="M26" i="10"/>
  <c r="L26" i="10"/>
  <c r="U26" i="10" s="1"/>
  <c r="K26" i="10"/>
  <c r="I26" i="10"/>
  <c r="C26" i="10"/>
  <c r="M25" i="10"/>
  <c r="L25" i="10"/>
  <c r="U25" i="10" s="1"/>
  <c r="K25" i="10"/>
  <c r="I25" i="10"/>
  <c r="C25" i="10"/>
  <c r="M24" i="10"/>
  <c r="L24" i="10"/>
  <c r="U24" i="10" s="1"/>
  <c r="K24" i="10"/>
  <c r="I24" i="10"/>
  <c r="C24" i="10"/>
  <c r="M23" i="10"/>
  <c r="L23" i="10"/>
  <c r="U23" i="10" s="1"/>
  <c r="K23" i="10"/>
  <c r="I23" i="10"/>
  <c r="C23" i="10"/>
  <c r="M22" i="10"/>
  <c r="L22" i="10"/>
  <c r="U22" i="10" s="1"/>
  <c r="K22" i="10"/>
  <c r="I22" i="10"/>
  <c r="C22" i="10"/>
  <c r="M21" i="10"/>
  <c r="L21" i="10"/>
  <c r="U21" i="10" s="1"/>
  <c r="K21" i="10"/>
  <c r="I21" i="10"/>
  <c r="C21" i="10"/>
  <c r="M20" i="10"/>
  <c r="L20" i="10"/>
  <c r="U20" i="10" s="1"/>
  <c r="K20" i="10"/>
  <c r="I20" i="10"/>
  <c r="C20" i="10"/>
  <c r="M19" i="10"/>
  <c r="L19" i="10"/>
  <c r="U19" i="10" s="1"/>
  <c r="K19" i="10"/>
  <c r="I19" i="10"/>
  <c r="C19" i="10"/>
  <c r="M18" i="10"/>
  <c r="L18" i="10"/>
  <c r="U18" i="10" s="1"/>
  <c r="K18" i="10"/>
  <c r="I18" i="10"/>
  <c r="C18" i="10"/>
  <c r="M17" i="10"/>
  <c r="L17" i="10"/>
  <c r="U17" i="10" s="1"/>
  <c r="K17" i="10"/>
  <c r="I17" i="10"/>
  <c r="C17" i="10"/>
  <c r="M16" i="10"/>
  <c r="L16" i="10"/>
  <c r="U16" i="10" s="1"/>
  <c r="K16" i="10"/>
  <c r="I16" i="10"/>
  <c r="C16" i="10"/>
  <c r="M15" i="10"/>
  <c r="L15" i="10"/>
  <c r="U15" i="10" s="1"/>
  <c r="K15" i="10"/>
  <c r="I15" i="10"/>
  <c r="C15" i="10"/>
  <c r="M14" i="10"/>
  <c r="L14" i="10"/>
  <c r="U14" i="10" s="1"/>
  <c r="K14" i="10"/>
  <c r="I14" i="10"/>
  <c r="C14" i="10"/>
  <c r="Z13" i="10"/>
  <c r="O13" i="10"/>
  <c r="M13" i="10"/>
  <c r="L13" i="10"/>
  <c r="K13" i="10"/>
  <c r="U13" i="10" s="1"/>
  <c r="I13" i="10"/>
  <c r="AA13" i="10" s="1"/>
  <c r="AE13" i="10" s="1"/>
  <c r="C13" i="10"/>
  <c r="Z12" i="10"/>
  <c r="O12" i="10"/>
  <c r="M12" i="10"/>
  <c r="L12" i="10"/>
  <c r="K12" i="10"/>
  <c r="U12" i="10" s="1"/>
  <c r="I12" i="10"/>
  <c r="AA12" i="10" s="1"/>
  <c r="AE12" i="10" s="1"/>
  <c r="C12" i="10"/>
  <c r="Z11" i="10"/>
  <c r="O11" i="10"/>
  <c r="M11" i="10"/>
  <c r="L11" i="10"/>
  <c r="K11" i="10"/>
  <c r="U11" i="10" s="1"/>
  <c r="I11" i="10"/>
  <c r="AA11" i="10" s="1"/>
  <c r="AE11" i="10" s="1"/>
  <c r="C11" i="10"/>
  <c r="Z10" i="10"/>
  <c r="O10" i="10"/>
  <c r="M10" i="10"/>
  <c r="L10" i="10"/>
  <c r="K10" i="10"/>
  <c r="U10" i="10" s="1"/>
  <c r="I10" i="10"/>
  <c r="AA10" i="10" s="1"/>
  <c r="AE10" i="10" s="1"/>
  <c r="C10" i="10"/>
  <c r="Z9" i="10"/>
  <c r="O9" i="10"/>
  <c r="M9" i="10"/>
  <c r="L9" i="10"/>
  <c r="K9" i="10"/>
  <c r="U9" i="10" s="1"/>
  <c r="I9" i="10"/>
  <c r="AA9" i="10" s="1"/>
  <c r="AE9" i="10" s="1"/>
  <c r="C9" i="10"/>
  <c r="U28" i="9"/>
  <c r="M26" i="9"/>
  <c r="L26" i="9"/>
  <c r="K26" i="9"/>
  <c r="U26" i="9" s="1"/>
  <c r="I26" i="9"/>
  <c r="C26" i="9"/>
  <c r="M25" i="9"/>
  <c r="L25" i="9"/>
  <c r="K25" i="9"/>
  <c r="U25" i="9" s="1"/>
  <c r="I25" i="9"/>
  <c r="C25" i="9"/>
  <c r="O24" i="9"/>
  <c r="M24" i="9"/>
  <c r="L24" i="9"/>
  <c r="K24" i="9"/>
  <c r="U24" i="9" s="1"/>
  <c r="I24" i="9"/>
  <c r="C24" i="9"/>
  <c r="O23" i="9"/>
  <c r="M23" i="9"/>
  <c r="L23" i="9"/>
  <c r="K23" i="9"/>
  <c r="U23" i="9" s="1"/>
  <c r="I23" i="9"/>
  <c r="C23" i="9"/>
  <c r="O22" i="9"/>
  <c r="M22" i="9"/>
  <c r="L22" i="9"/>
  <c r="K22" i="9"/>
  <c r="U22" i="9" s="1"/>
  <c r="I22" i="9"/>
  <c r="C22" i="9"/>
  <c r="M21" i="9"/>
  <c r="L21" i="9"/>
  <c r="K21" i="9"/>
  <c r="U21" i="9" s="1"/>
  <c r="I21" i="9"/>
  <c r="C21" i="9"/>
  <c r="P20" i="9"/>
  <c r="M20" i="9"/>
  <c r="L20" i="9"/>
  <c r="U20" i="9" s="1"/>
  <c r="K20" i="9"/>
  <c r="I20" i="9"/>
  <c r="C20" i="9"/>
  <c r="P19" i="9"/>
  <c r="M19" i="9"/>
  <c r="L19" i="9"/>
  <c r="U19" i="9" s="1"/>
  <c r="K19" i="9"/>
  <c r="I19" i="9"/>
  <c r="C19" i="9"/>
  <c r="P18" i="9"/>
  <c r="M18" i="9"/>
  <c r="L18" i="9"/>
  <c r="U18" i="9" s="1"/>
  <c r="K18" i="9"/>
  <c r="I18" i="9"/>
  <c r="C18" i="9"/>
  <c r="P17" i="9"/>
  <c r="M17" i="9"/>
  <c r="L17" i="9"/>
  <c r="U17" i="9" s="1"/>
  <c r="K17" i="9"/>
  <c r="I17" i="9"/>
  <c r="C17" i="9"/>
  <c r="P16" i="9"/>
  <c r="M16" i="9"/>
  <c r="L16" i="9"/>
  <c r="U16" i="9" s="1"/>
  <c r="K16" i="9"/>
  <c r="I16" i="9"/>
  <c r="C16" i="9"/>
  <c r="P15" i="9"/>
  <c r="M15" i="9"/>
  <c r="L15" i="9"/>
  <c r="U15" i="9" s="1"/>
  <c r="K15" i="9"/>
  <c r="I15" i="9"/>
  <c r="C15" i="9"/>
  <c r="P14" i="9"/>
  <c r="M14" i="9"/>
  <c r="L14" i="9"/>
  <c r="U14" i="9" s="1"/>
  <c r="K14" i="9"/>
  <c r="I14" i="9"/>
  <c r="C14" i="9"/>
  <c r="P13" i="9"/>
  <c r="M13" i="9"/>
  <c r="L13" i="9"/>
  <c r="U13" i="9" s="1"/>
  <c r="K13" i="9"/>
  <c r="I13" i="9"/>
  <c r="C13" i="9"/>
  <c r="O12" i="9"/>
  <c r="M12" i="9"/>
  <c r="L12" i="9"/>
  <c r="K12" i="9"/>
  <c r="U12" i="9" s="1"/>
  <c r="AQ12" i="9" s="1"/>
  <c r="I12" i="9"/>
  <c r="C12" i="9"/>
  <c r="O11" i="9"/>
  <c r="M11" i="9"/>
  <c r="L11" i="9"/>
  <c r="K11" i="9"/>
  <c r="U11" i="9" s="1"/>
  <c r="I11" i="9"/>
  <c r="C11" i="9"/>
  <c r="Z10" i="9"/>
  <c r="O10" i="9"/>
  <c r="M10" i="9"/>
  <c r="L10" i="9"/>
  <c r="K10" i="9"/>
  <c r="U10" i="9" s="1"/>
  <c r="I10" i="9"/>
  <c r="C10" i="9"/>
  <c r="O9" i="9"/>
  <c r="M9" i="9"/>
  <c r="L9" i="9"/>
  <c r="K9" i="9"/>
  <c r="U9" i="9" s="1"/>
  <c r="I9" i="9"/>
  <c r="C9" i="9"/>
  <c r="U29" i="8"/>
  <c r="M27" i="8"/>
  <c r="L27" i="8"/>
  <c r="U27" i="8" s="1"/>
  <c r="K27" i="8"/>
  <c r="I27" i="8"/>
  <c r="C27" i="8"/>
  <c r="U26" i="8"/>
  <c r="M26" i="8"/>
  <c r="L26" i="8"/>
  <c r="K26" i="8"/>
  <c r="I26" i="8"/>
  <c r="C26" i="8"/>
  <c r="M25" i="8"/>
  <c r="L25" i="8"/>
  <c r="U25" i="8" s="1"/>
  <c r="K25" i="8"/>
  <c r="I25" i="8"/>
  <c r="C25" i="8"/>
  <c r="U24" i="8"/>
  <c r="M24" i="8"/>
  <c r="L24" i="8"/>
  <c r="K24" i="8"/>
  <c r="I24" i="8"/>
  <c r="C24" i="8"/>
  <c r="M23" i="8"/>
  <c r="L23" i="8"/>
  <c r="U23" i="8" s="1"/>
  <c r="K23" i="8"/>
  <c r="I23" i="8"/>
  <c r="C23" i="8"/>
  <c r="U22" i="8"/>
  <c r="M22" i="8"/>
  <c r="L22" i="8"/>
  <c r="K22" i="8"/>
  <c r="I22" i="8"/>
  <c r="C22" i="8"/>
  <c r="M21" i="8"/>
  <c r="L21" i="8"/>
  <c r="U21" i="8" s="1"/>
  <c r="K21" i="8"/>
  <c r="I21" i="8"/>
  <c r="C21" i="8"/>
  <c r="U20" i="8"/>
  <c r="M20" i="8"/>
  <c r="L20" i="8"/>
  <c r="K20" i="8"/>
  <c r="I20" i="8"/>
  <c r="C20" i="8"/>
  <c r="M19" i="8"/>
  <c r="L19" i="8"/>
  <c r="U19" i="8" s="1"/>
  <c r="K19" i="8"/>
  <c r="I19" i="8"/>
  <c r="C19" i="8"/>
  <c r="U18" i="8"/>
  <c r="M18" i="8"/>
  <c r="L18" i="8"/>
  <c r="K18" i="8"/>
  <c r="I18" i="8"/>
  <c r="C18" i="8"/>
  <c r="M17" i="8"/>
  <c r="L17" i="8"/>
  <c r="U17" i="8" s="1"/>
  <c r="K17" i="8"/>
  <c r="I17" i="8"/>
  <c r="C17" i="8"/>
  <c r="U16" i="8"/>
  <c r="M16" i="8"/>
  <c r="L16" i="8"/>
  <c r="K16" i="8"/>
  <c r="I16" i="8"/>
  <c r="C16" i="8"/>
  <c r="M15" i="8"/>
  <c r="L15" i="8"/>
  <c r="U15" i="8" s="1"/>
  <c r="K15" i="8"/>
  <c r="I15" i="8"/>
  <c r="C15" i="8"/>
  <c r="U14" i="8"/>
  <c r="M14" i="8"/>
  <c r="L14" i="8"/>
  <c r="K14" i="8"/>
  <c r="I14" i="8"/>
  <c r="C14" i="8"/>
  <c r="M13" i="8"/>
  <c r="L13" i="8"/>
  <c r="U13" i="8" s="1"/>
  <c r="K13" i="8"/>
  <c r="I13" i="8"/>
  <c r="C13" i="8"/>
  <c r="U12" i="8"/>
  <c r="M12" i="8"/>
  <c r="L12" i="8"/>
  <c r="K12" i="8"/>
  <c r="I12" i="8"/>
  <c r="C12" i="8"/>
  <c r="M11" i="8"/>
  <c r="L11" i="8"/>
  <c r="U11" i="8" s="1"/>
  <c r="K11" i="8"/>
  <c r="I11" i="8"/>
  <c r="C11" i="8"/>
  <c r="M10" i="8"/>
  <c r="L10" i="8"/>
  <c r="U10" i="8" s="1"/>
  <c r="K10" i="8"/>
  <c r="I10" i="8"/>
  <c r="C10" i="8"/>
  <c r="M9" i="8"/>
  <c r="L9" i="8"/>
  <c r="U9" i="8" s="1"/>
  <c r="K9" i="8"/>
  <c r="I9" i="8"/>
  <c r="C9" i="8"/>
  <c r="U29" i="7"/>
  <c r="Z27" i="7"/>
  <c r="O27" i="7"/>
  <c r="M27" i="7"/>
  <c r="L27" i="7"/>
  <c r="K27" i="7"/>
  <c r="U27" i="7" s="1"/>
  <c r="I27" i="7"/>
  <c r="AA27" i="7" s="1"/>
  <c r="AE27" i="7" s="1"/>
  <c r="C27" i="7"/>
  <c r="O26" i="7"/>
  <c r="M26" i="7"/>
  <c r="L26" i="7"/>
  <c r="K26" i="7"/>
  <c r="U26" i="7" s="1"/>
  <c r="I26" i="7"/>
  <c r="C26" i="7"/>
  <c r="Z25" i="7"/>
  <c r="O25" i="7"/>
  <c r="M25" i="7"/>
  <c r="L25" i="7"/>
  <c r="K25" i="7"/>
  <c r="U25" i="7" s="1"/>
  <c r="I25" i="7"/>
  <c r="AA25" i="7" s="1"/>
  <c r="AE25" i="7" s="1"/>
  <c r="C25" i="7"/>
  <c r="O24" i="7"/>
  <c r="M24" i="7"/>
  <c r="L24" i="7"/>
  <c r="K24" i="7"/>
  <c r="U24" i="7" s="1"/>
  <c r="I24" i="7"/>
  <c r="C24" i="7"/>
  <c r="Z23" i="7"/>
  <c r="O23" i="7"/>
  <c r="M23" i="7"/>
  <c r="L23" i="7"/>
  <c r="K23" i="7"/>
  <c r="U23" i="7" s="1"/>
  <c r="I23" i="7"/>
  <c r="AA23" i="7" s="1"/>
  <c r="AE23" i="7" s="1"/>
  <c r="C23" i="7"/>
  <c r="O22" i="7"/>
  <c r="M22" i="7"/>
  <c r="L22" i="7"/>
  <c r="K22" i="7"/>
  <c r="U22" i="7" s="1"/>
  <c r="I22" i="7"/>
  <c r="C22" i="7"/>
  <c r="Z21" i="7"/>
  <c r="O21" i="7"/>
  <c r="M21" i="7"/>
  <c r="L21" i="7"/>
  <c r="K21" i="7"/>
  <c r="U21" i="7" s="1"/>
  <c r="I21" i="7"/>
  <c r="AA21" i="7" s="1"/>
  <c r="AE21" i="7" s="1"/>
  <c r="C21" i="7"/>
  <c r="O20" i="7"/>
  <c r="M20" i="7"/>
  <c r="L20" i="7"/>
  <c r="K20" i="7"/>
  <c r="U20" i="7" s="1"/>
  <c r="I20" i="7"/>
  <c r="C20" i="7"/>
  <c r="Z19" i="7"/>
  <c r="O19" i="7"/>
  <c r="M19" i="7"/>
  <c r="L19" i="7"/>
  <c r="K19" i="7"/>
  <c r="U19" i="7" s="1"/>
  <c r="I19" i="7"/>
  <c r="C19" i="7"/>
  <c r="O18" i="7"/>
  <c r="M18" i="7"/>
  <c r="L18" i="7"/>
  <c r="K18" i="7"/>
  <c r="U18" i="7" s="1"/>
  <c r="I18" i="7"/>
  <c r="C18" i="7"/>
  <c r="Z17" i="7"/>
  <c r="O17" i="7"/>
  <c r="M17" i="7"/>
  <c r="L17" i="7"/>
  <c r="K17" i="7"/>
  <c r="U17" i="7" s="1"/>
  <c r="I17" i="7"/>
  <c r="AA17" i="7" s="1"/>
  <c r="AE17" i="7" s="1"/>
  <c r="C17" i="7"/>
  <c r="O16" i="7"/>
  <c r="M16" i="7"/>
  <c r="L16" i="7"/>
  <c r="K16" i="7"/>
  <c r="U16" i="7" s="1"/>
  <c r="I16" i="7"/>
  <c r="C16" i="7"/>
  <c r="Z15" i="7"/>
  <c r="O15" i="7"/>
  <c r="M15" i="7"/>
  <c r="L15" i="7"/>
  <c r="K15" i="7"/>
  <c r="U15" i="7" s="1"/>
  <c r="I15" i="7"/>
  <c r="C15" i="7"/>
  <c r="O14" i="7"/>
  <c r="M14" i="7"/>
  <c r="L14" i="7"/>
  <c r="K14" i="7"/>
  <c r="U14" i="7" s="1"/>
  <c r="I14" i="7"/>
  <c r="C14" i="7"/>
  <c r="Z13" i="7"/>
  <c r="O13" i="7"/>
  <c r="M13" i="7"/>
  <c r="L13" i="7"/>
  <c r="K13" i="7"/>
  <c r="U13" i="7" s="1"/>
  <c r="I13" i="7"/>
  <c r="AA13" i="7" s="1"/>
  <c r="AE13" i="7" s="1"/>
  <c r="C13" i="7"/>
  <c r="O12" i="7"/>
  <c r="M12" i="7"/>
  <c r="L12" i="7"/>
  <c r="K12" i="7"/>
  <c r="U12" i="7" s="1"/>
  <c r="I12" i="7"/>
  <c r="C12" i="7"/>
  <c r="Z11" i="7"/>
  <c r="O11" i="7"/>
  <c r="M11" i="7"/>
  <c r="L11" i="7"/>
  <c r="K11" i="7"/>
  <c r="U11" i="7" s="1"/>
  <c r="I11" i="7"/>
  <c r="C11" i="7"/>
  <c r="O10" i="7"/>
  <c r="M10" i="7"/>
  <c r="L10" i="7"/>
  <c r="K10" i="7"/>
  <c r="U10" i="7" s="1"/>
  <c r="I10" i="7"/>
  <c r="C10" i="7"/>
  <c r="Z9" i="7"/>
  <c r="O9" i="7"/>
  <c r="M9" i="7"/>
  <c r="L9" i="7"/>
  <c r="K9" i="7"/>
  <c r="U9" i="7" s="1"/>
  <c r="I9" i="7"/>
  <c r="AA9" i="7" s="1"/>
  <c r="AE9" i="7" s="1"/>
  <c r="C9" i="7"/>
  <c r="U29" i="6"/>
  <c r="P27" i="6"/>
  <c r="M27" i="6"/>
  <c r="L27" i="6"/>
  <c r="U27" i="6" s="1"/>
  <c r="K27" i="6"/>
  <c r="I27" i="6"/>
  <c r="C27" i="6"/>
  <c r="P26" i="6"/>
  <c r="M26" i="6"/>
  <c r="L26" i="6"/>
  <c r="U26" i="6" s="1"/>
  <c r="K26" i="6"/>
  <c r="I26" i="6"/>
  <c r="C26" i="6"/>
  <c r="P25" i="6"/>
  <c r="M25" i="6"/>
  <c r="L25" i="6"/>
  <c r="U25" i="6" s="1"/>
  <c r="K25" i="6"/>
  <c r="I25" i="6"/>
  <c r="C25" i="6"/>
  <c r="P24" i="6"/>
  <c r="M24" i="6"/>
  <c r="L24" i="6"/>
  <c r="U24" i="6" s="1"/>
  <c r="K24" i="6"/>
  <c r="I24" i="6"/>
  <c r="C24" i="6"/>
  <c r="P23" i="6"/>
  <c r="M23" i="6"/>
  <c r="L23" i="6"/>
  <c r="U23" i="6" s="1"/>
  <c r="K23" i="6"/>
  <c r="I23" i="6"/>
  <c r="C23" i="6"/>
  <c r="P22" i="6"/>
  <c r="M22" i="6"/>
  <c r="L22" i="6"/>
  <c r="U22" i="6" s="1"/>
  <c r="K22" i="6"/>
  <c r="I22" i="6"/>
  <c r="C22" i="6"/>
  <c r="P21" i="6"/>
  <c r="M21" i="6"/>
  <c r="L21" i="6"/>
  <c r="U21" i="6" s="1"/>
  <c r="K21" i="6"/>
  <c r="I21" i="6"/>
  <c r="C21" i="6"/>
  <c r="P20" i="6"/>
  <c r="M20" i="6"/>
  <c r="L20" i="6"/>
  <c r="U20" i="6" s="1"/>
  <c r="K20" i="6"/>
  <c r="I20" i="6"/>
  <c r="C20" i="6"/>
  <c r="P19" i="6"/>
  <c r="M19" i="6"/>
  <c r="L19" i="6"/>
  <c r="U19" i="6" s="1"/>
  <c r="K19" i="6"/>
  <c r="I19" i="6"/>
  <c r="C19" i="6"/>
  <c r="P18" i="6"/>
  <c r="M18" i="6"/>
  <c r="L18" i="6"/>
  <c r="U18" i="6" s="1"/>
  <c r="K18" i="6"/>
  <c r="I18" i="6"/>
  <c r="C18" i="6"/>
  <c r="P17" i="6"/>
  <c r="M17" i="6"/>
  <c r="L17" i="6"/>
  <c r="U17" i="6" s="1"/>
  <c r="K17" i="6"/>
  <c r="I17" i="6"/>
  <c r="C17" i="6"/>
  <c r="P16" i="6"/>
  <c r="M16" i="6"/>
  <c r="L16" i="6"/>
  <c r="U16" i="6" s="1"/>
  <c r="K16" i="6"/>
  <c r="I16" i="6"/>
  <c r="C16" i="6"/>
  <c r="P15" i="6"/>
  <c r="M15" i="6"/>
  <c r="L15" i="6"/>
  <c r="U15" i="6" s="1"/>
  <c r="K15" i="6"/>
  <c r="I15" i="6"/>
  <c r="C15" i="6"/>
  <c r="P14" i="6"/>
  <c r="M14" i="6"/>
  <c r="L14" i="6"/>
  <c r="U14" i="6" s="1"/>
  <c r="K14" i="6"/>
  <c r="I14" i="6"/>
  <c r="C14" i="6"/>
  <c r="P13" i="6"/>
  <c r="M13" i="6"/>
  <c r="L13" i="6"/>
  <c r="U13" i="6" s="1"/>
  <c r="K13" i="6"/>
  <c r="I13" i="6"/>
  <c r="C13" i="6"/>
  <c r="P12" i="6"/>
  <c r="M12" i="6"/>
  <c r="L12" i="6"/>
  <c r="U12" i="6" s="1"/>
  <c r="K12" i="6"/>
  <c r="I12" i="6"/>
  <c r="C12" i="6"/>
  <c r="P11" i="6"/>
  <c r="M11" i="6"/>
  <c r="L11" i="6"/>
  <c r="U11" i="6" s="1"/>
  <c r="K11" i="6"/>
  <c r="I11" i="6"/>
  <c r="C11" i="6"/>
  <c r="P10" i="6"/>
  <c r="M10" i="6"/>
  <c r="L10" i="6"/>
  <c r="U10" i="6" s="1"/>
  <c r="K10" i="6"/>
  <c r="I10" i="6"/>
  <c r="C10" i="6"/>
  <c r="P9" i="6"/>
  <c r="M9" i="6"/>
  <c r="L9" i="6"/>
  <c r="U9" i="6" s="1"/>
  <c r="K9" i="6"/>
  <c r="I9" i="6"/>
  <c r="C9" i="6"/>
  <c r="U29" i="5"/>
  <c r="O27" i="5"/>
  <c r="M27" i="5"/>
  <c r="L27" i="5"/>
  <c r="K27" i="5"/>
  <c r="U27" i="5" s="1"/>
  <c r="I27" i="5"/>
  <c r="C27" i="5"/>
  <c r="Z26" i="5"/>
  <c r="O26" i="5"/>
  <c r="M26" i="5"/>
  <c r="L26" i="5"/>
  <c r="K26" i="5"/>
  <c r="U26" i="5" s="1"/>
  <c r="I26" i="5"/>
  <c r="C26" i="5"/>
  <c r="O25" i="5"/>
  <c r="M25" i="5"/>
  <c r="L25" i="5"/>
  <c r="K25" i="5"/>
  <c r="U25" i="5" s="1"/>
  <c r="I25" i="5"/>
  <c r="C25" i="5"/>
  <c r="Z24" i="5"/>
  <c r="O24" i="5"/>
  <c r="M24" i="5"/>
  <c r="L24" i="5"/>
  <c r="K24" i="5"/>
  <c r="U24" i="5" s="1"/>
  <c r="I24" i="5"/>
  <c r="AA24" i="5" s="1"/>
  <c r="AE24" i="5" s="1"/>
  <c r="C24" i="5"/>
  <c r="O23" i="5"/>
  <c r="M23" i="5"/>
  <c r="L23" i="5"/>
  <c r="K23" i="5"/>
  <c r="U23" i="5" s="1"/>
  <c r="I23" i="5"/>
  <c r="C23" i="5"/>
  <c r="Z22" i="5"/>
  <c r="O22" i="5"/>
  <c r="M22" i="5"/>
  <c r="L22" i="5"/>
  <c r="K22" i="5"/>
  <c r="U22" i="5" s="1"/>
  <c r="I22" i="5"/>
  <c r="AA22" i="5" s="1"/>
  <c r="AE22" i="5" s="1"/>
  <c r="C22" i="5"/>
  <c r="O21" i="5"/>
  <c r="M21" i="5"/>
  <c r="L21" i="5"/>
  <c r="K21" i="5"/>
  <c r="U21" i="5" s="1"/>
  <c r="I21" i="5"/>
  <c r="C21" i="5"/>
  <c r="Z20" i="5"/>
  <c r="O20" i="5"/>
  <c r="M20" i="5"/>
  <c r="L20" i="5"/>
  <c r="K20" i="5"/>
  <c r="U20" i="5" s="1"/>
  <c r="I20" i="5"/>
  <c r="AA20" i="5" s="1"/>
  <c r="AE20" i="5" s="1"/>
  <c r="C20" i="5"/>
  <c r="O19" i="5"/>
  <c r="M19" i="5"/>
  <c r="L19" i="5"/>
  <c r="K19" i="5"/>
  <c r="U19" i="5" s="1"/>
  <c r="I19" i="5"/>
  <c r="C19" i="5"/>
  <c r="Z18" i="5"/>
  <c r="O18" i="5"/>
  <c r="M18" i="5"/>
  <c r="L18" i="5"/>
  <c r="K18" i="5"/>
  <c r="U18" i="5" s="1"/>
  <c r="I18" i="5"/>
  <c r="AA18" i="5" s="1"/>
  <c r="AE18" i="5" s="1"/>
  <c r="C18" i="5"/>
  <c r="O17" i="5"/>
  <c r="M17" i="5"/>
  <c r="L17" i="5"/>
  <c r="K17" i="5"/>
  <c r="U17" i="5" s="1"/>
  <c r="I17" i="5"/>
  <c r="C17" i="5"/>
  <c r="Z16" i="5"/>
  <c r="O16" i="5"/>
  <c r="M16" i="5"/>
  <c r="L16" i="5"/>
  <c r="K16" i="5"/>
  <c r="U16" i="5" s="1"/>
  <c r="I16" i="5"/>
  <c r="AA16" i="5" s="1"/>
  <c r="AE16" i="5" s="1"/>
  <c r="C16" i="5"/>
  <c r="O15" i="5"/>
  <c r="M15" i="5"/>
  <c r="L15" i="5"/>
  <c r="K15" i="5"/>
  <c r="U15" i="5" s="1"/>
  <c r="I15" i="5"/>
  <c r="C15" i="5"/>
  <c r="Z14" i="5"/>
  <c r="O14" i="5"/>
  <c r="M14" i="5"/>
  <c r="L14" i="5"/>
  <c r="K14" i="5"/>
  <c r="U14" i="5" s="1"/>
  <c r="I14" i="5"/>
  <c r="AA14" i="5" s="1"/>
  <c r="AE14" i="5" s="1"/>
  <c r="C14" i="5"/>
  <c r="O13" i="5"/>
  <c r="M13" i="5"/>
  <c r="L13" i="5"/>
  <c r="K13" i="5"/>
  <c r="U13" i="5" s="1"/>
  <c r="I13" i="5"/>
  <c r="C13" i="5"/>
  <c r="Z12" i="5"/>
  <c r="O12" i="5"/>
  <c r="M12" i="5"/>
  <c r="L12" i="5"/>
  <c r="K12" i="5"/>
  <c r="U12" i="5" s="1"/>
  <c r="I12" i="5"/>
  <c r="AA12" i="5" s="1"/>
  <c r="AE12" i="5" s="1"/>
  <c r="C12" i="5"/>
  <c r="O11" i="5"/>
  <c r="M11" i="5"/>
  <c r="L11" i="5"/>
  <c r="K11" i="5"/>
  <c r="U11" i="5" s="1"/>
  <c r="I11" i="5"/>
  <c r="C11" i="5"/>
  <c r="Z10" i="5"/>
  <c r="O10" i="5"/>
  <c r="M10" i="5"/>
  <c r="L10" i="5"/>
  <c r="K10" i="5"/>
  <c r="U10" i="5" s="1"/>
  <c r="I10" i="5"/>
  <c r="AA10" i="5" s="1"/>
  <c r="AE10" i="5" s="1"/>
  <c r="C10" i="5"/>
  <c r="O9" i="5"/>
  <c r="M9" i="5"/>
  <c r="L9" i="5"/>
  <c r="K9" i="5"/>
  <c r="U9" i="5" s="1"/>
  <c r="I9" i="5"/>
  <c r="C9" i="5"/>
  <c r="U29" i="4"/>
  <c r="M27" i="4"/>
  <c r="L27" i="4"/>
  <c r="U27" i="4" s="1"/>
  <c r="K27" i="4"/>
  <c r="I27" i="4"/>
  <c r="C27" i="4"/>
  <c r="M26" i="4"/>
  <c r="L26" i="4"/>
  <c r="U26" i="4" s="1"/>
  <c r="K26" i="4"/>
  <c r="I26" i="4"/>
  <c r="C26" i="4"/>
  <c r="M25" i="4"/>
  <c r="L25" i="4"/>
  <c r="U25" i="4" s="1"/>
  <c r="K25" i="4"/>
  <c r="I25" i="4"/>
  <c r="C25" i="4"/>
  <c r="M24" i="4"/>
  <c r="L24" i="4"/>
  <c r="U24" i="4" s="1"/>
  <c r="K24" i="4"/>
  <c r="I24" i="4"/>
  <c r="C24" i="4"/>
  <c r="M23" i="4"/>
  <c r="L23" i="4"/>
  <c r="U23" i="4" s="1"/>
  <c r="K23" i="4"/>
  <c r="I23" i="4"/>
  <c r="C23" i="4"/>
  <c r="M22" i="4"/>
  <c r="L22" i="4"/>
  <c r="U22" i="4" s="1"/>
  <c r="K22" i="4"/>
  <c r="I22" i="4"/>
  <c r="C22" i="4"/>
  <c r="M21" i="4"/>
  <c r="L21" i="4"/>
  <c r="U21" i="4" s="1"/>
  <c r="K21" i="4"/>
  <c r="I21" i="4"/>
  <c r="C21" i="4"/>
  <c r="M20" i="4"/>
  <c r="L20" i="4"/>
  <c r="U20" i="4" s="1"/>
  <c r="K20" i="4"/>
  <c r="I20" i="4"/>
  <c r="C20" i="4"/>
  <c r="M19" i="4"/>
  <c r="L19" i="4"/>
  <c r="U19" i="4" s="1"/>
  <c r="K19" i="4"/>
  <c r="I19" i="4"/>
  <c r="C19" i="4"/>
  <c r="M18" i="4"/>
  <c r="L18" i="4"/>
  <c r="U18" i="4" s="1"/>
  <c r="K18" i="4"/>
  <c r="I18" i="4"/>
  <c r="C18" i="4"/>
  <c r="M17" i="4"/>
  <c r="L17" i="4"/>
  <c r="U17" i="4" s="1"/>
  <c r="K17" i="4"/>
  <c r="I17" i="4"/>
  <c r="C17" i="4"/>
  <c r="M16" i="4"/>
  <c r="L16" i="4"/>
  <c r="U16" i="4" s="1"/>
  <c r="K16" i="4"/>
  <c r="I16" i="4"/>
  <c r="C16" i="4"/>
  <c r="M15" i="4"/>
  <c r="L15" i="4"/>
  <c r="U15" i="4" s="1"/>
  <c r="K15" i="4"/>
  <c r="I15" i="4"/>
  <c r="C15" i="4"/>
  <c r="M14" i="4"/>
  <c r="L14" i="4"/>
  <c r="U14" i="4" s="1"/>
  <c r="K14" i="4"/>
  <c r="I14" i="4"/>
  <c r="C14" i="4"/>
  <c r="M13" i="4"/>
  <c r="L13" i="4"/>
  <c r="U13" i="4" s="1"/>
  <c r="K13" i="4"/>
  <c r="I13" i="4"/>
  <c r="C13" i="4"/>
  <c r="M12" i="4"/>
  <c r="L12" i="4"/>
  <c r="U12" i="4" s="1"/>
  <c r="K12" i="4"/>
  <c r="I12" i="4"/>
  <c r="C12" i="4"/>
  <c r="M11" i="4"/>
  <c r="L11" i="4"/>
  <c r="U11" i="4" s="1"/>
  <c r="K11" i="4"/>
  <c r="I11" i="4"/>
  <c r="C11" i="4"/>
  <c r="M10" i="4"/>
  <c r="L10" i="4"/>
  <c r="U10" i="4" s="1"/>
  <c r="K10" i="4"/>
  <c r="I10" i="4"/>
  <c r="C10" i="4"/>
  <c r="P9" i="4"/>
  <c r="N9" i="4"/>
  <c r="AM9" i="4" s="1"/>
  <c r="M9" i="4"/>
  <c r="L9" i="4"/>
  <c r="O9" i="4" s="1"/>
  <c r="K9" i="4"/>
  <c r="C9" i="4"/>
  <c r="U29" i="3"/>
  <c r="M27" i="3"/>
  <c r="L27" i="3"/>
  <c r="U27" i="3" s="1"/>
  <c r="K27" i="3"/>
  <c r="I27" i="3"/>
  <c r="C27" i="3"/>
  <c r="M26" i="3"/>
  <c r="L26" i="3"/>
  <c r="U26" i="3" s="1"/>
  <c r="K26" i="3"/>
  <c r="I26" i="3"/>
  <c r="C26" i="3"/>
  <c r="M25" i="3"/>
  <c r="L25" i="3"/>
  <c r="U25" i="3" s="1"/>
  <c r="K25" i="3"/>
  <c r="I25" i="3"/>
  <c r="C25" i="3"/>
  <c r="M24" i="3"/>
  <c r="L24" i="3"/>
  <c r="U24" i="3" s="1"/>
  <c r="K24" i="3"/>
  <c r="I24" i="3"/>
  <c r="C24" i="3"/>
  <c r="M23" i="3"/>
  <c r="L23" i="3"/>
  <c r="U23" i="3" s="1"/>
  <c r="K23" i="3"/>
  <c r="I23" i="3"/>
  <c r="C23" i="3"/>
  <c r="M22" i="3"/>
  <c r="L22" i="3"/>
  <c r="U22" i="3" s="1"/>
  <c r="K22" i="3"/>
  <c r="I22" i="3"/>
  <c r="C22" i="3"/>
  <c r="M21" i="3"/>
  <c r="L21" i="3"/>
  <c r="U21" i="3" s="1"/>
  <c r="K21" i="3"/>
  <c r="I21" i="3"/>
  <c r="C21" i="3"/>
  <c r="M20" i="3"/>
  <c r="L20" i="3"/>
  <c r="U20" i="3" s="1"/>
  <c r="K20" i="3"/>
  <c r="I20" i="3"/>
  <c r="C20" i="3"/>
  <c r="M19" i="3"/>
  <c r="L19" i="3"/>
  <c r="U19" i="3" s="1"/>
  <c r="K19" i="3"/>
  <c r="I19" i="3"/>
  <c r="C19" i="3"/>
  <c r="M18" i="3"/>
  <c r="L18" i="3"/>
  <c r="U18" i="3" s="1"/>
  <c r="K18" i="3"/>
  <c r="I18" i="3"/>
  <c r="C18" i="3"/>
  <c r="M17" i="3"/>
  <c r="L17" i="3"/>
  <c r="U17" i="3" s="1"/>
  <c r="K17" i="3"/>
  <c r="I17" i="3"/>
  <c r="C17" i="3"/>
  <c r="M16" i="3"/>
  <c r="L16" i="3"/>
  <c r="U16" i="3" s="1"/>
  <c r="K16" i="3"/>
  <c r="I16" i="3"/>
  <c r="C16" i="3"/>
  <c r="M15" i="3"/>
  <c r="L15" i="3"/>
  <c r="U15" i="3" s="1"/>
  <c r="K15" i="3"/>
  <c r="I15" i="3"/>
  <c r="C15" i="3"/>
  <c r="M14" i="3"/>
  <c r="L14" i="3"/>
  <c r="U14" i="3" s="1"/>
  <c r="K14" i="3"/>
  <c r="I14" i="3"/>
  <c r="C14" i="3"/>
  <c r="M13" i="3"/>
  <c r="L13" i="3"/>
  <c r="U13" i="3" s="1"/>
  <c r="K13" i="3"/>
  <c r="I13" i="3"/>
  <c r="C13" i="3"/>
  <c r="M12" i="3"/>
  <c r="L12" i="3"/>
  <c r="U12" i="3" s="1"/>
  <c r="K12" i="3"/>
  <c r="I12" i="3"/>
  <c r="C12" i="3"/>
  <c r="M11" i="3"/>
  <c r="L11" i="3"/>
  <c r="U11" i="3" s="1"/>
  <c r="K11" i="3"/>
  <c r="I11" i="3"/>
  <c r="C11" i="3"/>
  <c r="M10" i="3"/>
  <c r="L10" i="3"/>
  <c r="U10" i="3" s="1"/>
  <c r="K10" i="3"/>
  <c r="I10" i="3"/>
  <c r="C10" i="3"/>
  <c r="M9" i="3"/>
  <c r="L9" i="3"/>
  <c r="U9" i="3" s="1"/>
  <c r="K9" i="3"/>
  <c r="I9" i="3"/>
  <c r="C9" i="3"/>
  <c r="U29" i="2"/>
  <c r="Z27" i="2"/>
  <c r="O27" i="2"/>
  <c r="M27" i="2"/>
  <c r="L27" i="2"/>
  <c r="K27" i="2"/>
  <c r="U27" i="2" s="1"/>
  <c r="I27" i="2"/>
  <c r="AA27" i="2" s="1"/>
  <c r="AE27" i="2" s="1"/>
  <c r="C27" i="2"/>
  <c r="O26" i="2"/>
  <c r="M26" i="2"/>
  <c r="L26" i="2"/>
  <c r="K26" i="2"/>
  <c r="U26" i="2" s="1"/>
  <c r="I26" i="2"/>
  <c r="C26" i="2"/>
  <c r="Z25" i="2"/>
  <c r="O25" i="2"/>
  <c r="M25" i="2"/>
  <c r="L25" i="2"/>
  <c r="K25" i="2"/>
  <c r="U25" i="2" s="1"/>
  <c r="I25" i="2"/>
  <c r="AA25" i="2" s="1"/>
  <c r="AE25" i="2" s="1"/>
  <c r="C25" i="2"/>
  <c r="O24" i="2"/>
  <c r="M24" i="2"/>
  <c r="L24" i="2"/>
  <c r="K24" i="2"/>
  <c r="U24" i="2" s="1"/>
  <c r="I24" i="2"/>
  <c r="C24" i="2"/>
  <c r="Z23" i="2"/>
  <c r="O23" i="2"/>
  <c r="M23" i="2"/>
  <c r="L23" i="2"/>
  <c r="K23" i="2"/>
  <c r="U23" i="2" s="1"/>
  <c r="I23" i="2"/>
  <c r="AA23" i="2" s="1"/>
  <c r="AE23" i="2" s="1"/>
  <c r="C23" i="2"/>
  <c r="O22" i="2"/>
  <c r="M22" i="2"/>
  <c r="L22" i="2"/>
  <c r="K22" i="2"/>
  <c r="U22" i="2" s="1"/>
  <c r="I22" i="2"/>
  <c r="C22" i="2"/>
  <c r="Z21" i="2"/>
  <c r="O21" i="2"/>
  <c r="M21" i="2"/>
  <c r="L21" i="2"/>
  <c r="K21" i="2"/>
  <c r="U21" i="2" s="1"/>
  <c r="I21" i="2"/>
  <c r="AA21" i="2" s="1"/>
  <c r="AE21" i="2" s="1"/>
  <c r="C21" i="2"/>
  <c r="O20" i="2"/>
  <c r="M20" i="2"/>
  <c r="L20" i="2"/>
  <c r="K20" i="2"/>
  <c r="U20" i="2" s="1"/>
  <c r="I20" i="2"/>
  <c r="C20" i="2"/>
  <c r="Z19" i="2"/>
  <c r="O19" i="2"/>
  <c r="M19" i="2"/>
  <c r="L19" i="2"/>
  <c r="K19" i="2"/>
  <c r="U19" i="2" s="1"/>
  <c r="I19" i="2"/>
  <c r="AA19" i="2" s="1"/>
  <c r="AE19" i="2" s="1"/>
  <c r="C19" i="2"/>
  <c r="O18" i="2"/>
  <c r="M18" i="2"/>
  <c r="L18" i="2"/>
  <c r="K18" i="2"/>
  <c r="U18" i="2" s="1"/>
  <c r="I18" i="2"/>
  <c r="C18" i="2"/>
  <c r="Z17" i="2"/>
  <c r="O17" i="2"/>
  <c r="M17" i="2"/>
  <c r="L17" i="2"/>
  <c r="K17" i="2"/>
  <c r="U17" i="2" s="1"/>
  <c r="I17" i="2"/>
  <c r="AA17" i="2" s="1"/>
  <c r="AE17" i="2" s="1"/>
  <c r="C17" i="2"/>
  <c r="O16" i="2"/>
  <c r="M16" i="2"/>
  <c r="L16" i="2"/>
  <c r="K16" i="2"/>
  <c r="U16" i="2" s="1"/>
  <c r="I16" i="2"/>
  <c r="C16" i="2"/>
  <c r="Z15" i="2"/>
  <c r="O15" i="2"/>
  <c r="M15" i="2"/>
  <c r="L15" i="2"/>
  <c r="K15" i="2"/>
  <c r="U15" i="2" s="1"/>
  <c r="I15" i="2"/>
  <c r="AA15" i="2" s="1"/>
  <c r="AE15" i="2" s="1"/>
  <c r="C15" i="2"/>
  <c r="O14" i="2"/>
  <c r="M14" i="2"/>
  <c r="L14" i="2"/>
  <c r="K14" i="2"/>
  <c r="U14" i="2" s="1"/>
  <c r="I14" i="2"/>
  <c r="C14" i="2"/>
  <c r="Z13" i="2"/>
  <c r="O13" i="2"/>
  <c r="M13" i="2"/>
  <c r="L13" i="2"/>
  <c r="K13" i="2"/>
  <c r="U13" i="2" s="1"/>
  <c r="I13" i="2"/>
  <c r="AA13" i="2" s="1"/>
  <c r="AE13" i="2" s="1"/>
  <c r="C13" i="2"/>
  <c r="O12" i="2"/>
  <c r="M12" i="2"/>
  <c r="L12" i="2"/>
  <c r="K12" i="2"/>
  <c r="U12" i="2" s="1"/>
  <c r="I12" i="2"/>
  <c r="C12" i="2"/>
  <c r="Z11" i="2"/>
  <c r="O11" i="2"/>
  <c r="M11" i="2"/>
  <c r="L11" i="2"/>
  <c r="K11" i="2"/>
  <c r="U11" i="2" s="1"/>
  <c r="I11" i="2"/>
  <c r="AA11" i="2" s="1"/>
  <c r="AE11" i="2" s="1"/>
  <c r="C11" i="2"/>
  <c r="O10" i="2"/>
  <c r="M10" i="2"/>
  <c r="L10" i="2"/>
  <c r="K10" i="2"/>
  <c r="U10" i="2" s="1"/>
  <c r="I10" i="2"/>
  <c r="C10" i="2"/>
  <c r="O9" i="2"/>
  <c r="M9" i="2"/>
  <c r="L9" i="2"/>
  <c r="K9" i="2"/>
  <c r="U9" i="2" s="1"/>
  <c r="I9" i="2"/>
  <c r="C9" i="2"/>
  <c r="U29" i="1"/>
  <c r="M27" i="1"/>
  <c r="L27" i="1"/>
  <c r="U27" i="1" s="1"/>
  <c r="K27" i="1"/>
  <c r="I27" i="1"/>
  <c r="C27" i="1"/>
  <c r="M26" i="1"/>
  <c r="L26" i="1"/>
  <c r="U26" i="1" s="1"/>
  <c r="K26" i="1"/>
  <c r="I26" i="1"/>
  <c r="C26" i="1"/>
  <c r="M25" i="1"/>
  <c r="L25" i="1"/>
  <c r="U25" i="1" s="1"/>
  <c r="K25" i="1"/>
  <c r="I25" i="1"/>
  <c r="C25" i="1"/>
  <c r="M24" i="1"/>
  <c r="L24" i="1"/>
  <c r="U24" i="1" s="1"/>
  <c r="K24" i="1"/>
  <c r="I24" i="1"/>
  <c r="C24" i="1"/>
  <c r="M23" i="1"/>
  <c r="L23" i="1"/>
  <c r="U23" i="1" s="1"/>
  <c r="K23" i="1"/>
  <c r="I23" i="1"/>
  <c r="C23" i="1"/>
  <c r="M22" i="1"/>
  <c r="L22" i="1"/>
  <c r="U22" i="1" s="1"/>
  <c r="K22" i="1"/>
  <c r="I22" i="1"/>
  <c r="C22" i="1"/>
  <c r="M21" i="1"/>
  <c r="L21" i="1"/>
  <c r="U21" i="1" s="1"/>
  <c r="K21" i="1"/>
  <c r="I21" i="1"/>
  <c r="C21" i="1"/>
  <c r="M20" i="1"/>
  <c r="L20" i="1"/>
  <c r="U20" i="1" s="1"/>
  <c r="K20" i="1"/>
  <c r="I20" i="1"/>
  <c r="C20" i="1"/>
  <c r="M19" i="1"/>
  <c r="L19" i="1"/>
  <c r="U19" i="1" s="1"/>
  <c r="K19" i="1"/>
  <c r="I19" i="1"/>
  <c r="C19" i="1"/>
  <c r="M18" i="1"/>
  <c r="L18" i="1"/>
  <c r="U18" i="1" s="1"/>
  <c r="K18" i="1"/>
  <c r="I18" i="1"/>
  <c r="C18" i="1"/>
  <c r="M17" i="1"/>
  <c r="L17" i="1"/>
  <c r="U17" i="1" s="1"/>
  <c r="K17" i="1"/>
  <c r="I17" i="1"/>
  <c r="C17" i="1"/>
  <c r="M16" i="1"/>
  <c r="L16" i="1"/>
  <c r="U16" i="1" s="1"/>
  <c r="K16" i="1"/>
  <c r="I16" i="1"/>
  <c r="C16" i="1"/>
  <c r="M15" i="1"/>
  <c r="L15" i="1"/>
  <c r="U15" i="1" s="1"/>
  <c r="K15" i="1"/>
  <c r="I15" i="1"/>
  <c r="C15" i="1"/>
  <c r="M14" i="1"/>
  <c r="L14" i="1"/>
  <c r="U14" i="1" s="1"/>
  <c r="K14" i="1"/>
  <c r="I14" i="1"/>
  <c r="C14" i="1"/>
  <c r="M13" i="1"/>
  <c r="L13" i="1"/>
  <c r="U13" i="1" s="1"/>
  <c r="K13" i="1"/>
  <c r="I13" i="1"/>
  <c r="C13" i="1"/>
  <c r="M12" i="1"/>
  <c r="L12" i="1"/>
  <c r="U12" i="1" s="1"/>
  <c r="K12" i="1"/>
  <c r="I12" i="1"/>
  <c r="C12" i="1"/>
  <c r="M11" i="1"/>
  <c r="L11" i="1"/>
  <c r="U11" i="1" s="1"/>
  <c r="K11" i="1"/>
  <c r="I11" i="1"/>
  <c r="C11" i="1"/>
  <c r="M10" i="1"/>
  <c r="L10" i="1"/>
  <c r="U10" i="1" s="1"/>
  <c r="K10" i="1"/>
  <c r="I10" i="1"/>
  <c r="C10" i="1"/>
  <c r="M9" i="1"/>
  <c r="L9" i="1"/>
  <c r="U9" i="1" s="1"/>
  <c r="K9" i="1"/>
  <c r="I9" i="1"/>
  <c r="C9" i="1"/>
  <c r="AQ9" i="10" l="1"/>
  <c r="AO9" i="10"/>
  <c r="S9" i="10"/>
  <c r="AQ11" i="10"/>
  <c r="AO11" i="10"/>
  <c r="S11" i="10"/>
  <c r="AO13" i="10"/>
  <c r="AQ13" i="10"/>
  <c r="S13" i="10"/>
  <c r="S14" i="10"/>
  <c r="AO14" i="10"/>
  <c r="AQ14" i="10"/>
  <c r="S16" i="10"/>
  <c r="AO16" i="10"/>
  <c r="AQ16" i="10"/>
  <c r="S18" i="10"/>
  <c r="AO18" i="10"/>
  <c r="AQ18" i="10"/>
  <c r="S20" i="10"/>
  <c r="AO20" i="10"/>
  <c r="AQ20" i="10"/>
  <c r="S22" i="10"/>
  <c r="AO22" i="10"/>
  <c r="AQ22" i="10"/>
  <c r="S24" i="10"/>
  <c r="AO24" i="10"/>
  <c r="AQ24" i="10"/>
  <c r="S26" i="10"/>
  <c r="AO26" i="10"/>
  <c r="AQ26" i="10"/>
  <c r="AQ10" i="10"/>
  <c r="AO10" i="10"/>
  <c r="S10" i="10"/>
  <c r="AQ12" i="10"/>
  <c r="AO12" i="10"/>
  <c r="S12" i="10"/>
  <c r="S15" i="10"/>
  <c r="AO15" i="10"/>
  <c r="AQ15" i="10"/>
  <c r="S17" i="10"/>
  <c r="AO17" i="10"/>
  <c r="AQ17" i="10"/>
  <c r="S19" i="10"/>
  <c r="AO19" i="10"/>
  <c r="AQ19" i="10"/>
  <c r="S21" i="10"/>
  <c r="AO21" i="10"/>
  <c r="AQ21" i="10"/>
  <c r="S23" i="10"/>
  <c r="AO23" i="10"/>
  <c r="AQ23" i="10"/>
  <c r="S25" i="10"/>
  <c r="AO25" i="10"/>
  <c r="AQ25" i="10"/>
  <c r="S27" i="10"/>
  <c r="AO27" i="10"/>
  <c r="AQ27" i="10"/>
  <c r="Z14" i="10"/>
  <c r="O14" i="10"/>
  <c r="N14" i="10"/>
  <c r="AM14" i="10" s="1"/>
  <c r="Z15" i="10"/>
  <c r="O15" i="10"/>
  <c r="N15" i="10"/>
  <c r="AM15" i="10" s="1"/>
  <c r="Z16" i="10"/>
  <c r="O16" i="10"/>
  <c r="N16" i="10"/>
  <c r="AM16" i="10" s="1"/>
  <c r="Z17" i="10"/>
  <c r="O17" i="10"/>
  <c r="N17" i="10"/>
  <c r="AM17" i="10" s="1"/>
  <c r="Z18" i="10"/>
  <c r="O18" i="10"/>
  <c r="N18" i="10"/>
  <c r="AM18" i="10" s="1"/>
  <c r="Z19" i="10"/>
  <c r="O19" i="10"/>
  <c r="N19" i="10"/>
  <c r="AM19" i="10" s="1"/>
  <c r="Z20" i="10"/>
  <c r="O20" i="10"/>
  <c r="N20" i="10"/>
  <c r="AM20" i="10" s="1"/>
  <c r="Z21" i="10"/>
  <c r="O21" i="10"/>
  <c r="N21" i="10"/>
  <c r="AM21" i="10" s="1"/>
  <c r="Z22" i="10"/>
  <c r="O22" i="10"/>
  <c r="N22" i="10"/>
  <c r="AM22" i="10" s="1"/>
  <c r="Z23" i="10"/>
  <c r="O23" i="10"/>
  <c r="N23" i="10"/>
  <c r="AM23" i="10" s="1"/>
  <c r="Z24" i="10"/>
  <c r="O24" i="10"/>
  <c r="N24" i="10"/>
  <c r="AM24" i="10" s="1"/>
  <c r="Z25" i="10"/>
  <c r="O25" i="10"/>
  <c r="N25" i="10"/>
  <c r="AM25" i="10" s="1"/>
  <c r="Z26" i="10"/>
  <c r="O26" i="10"/>
  <c r="N26" i="10"/>
  <c r="AM26" i="10" s="1"/>
  <c r="Z27" i="10"/>
  <c r="O27" i="10"/>
  <c r="N27" i="10"/>
  <c r="AM27" i="10" s="1"/>
  <c r="N9" i="10"/>
  <c r="P9" i="10"/>
  <c r="N10" i="10"/>
  <c r="P10" i="10"/>
  <c r="AN10" i="10" s="1"/>
  <c r="N11" i="10"/>
  <c r="P11" i="10"/>
  <c r="N12" i="10"/>
  <c r="P12" i="10"/>
  <c r="AN12" i="10" s="1"/>
  <c r="N13" i="10"/>
  <c r="P13" i="10"/>
  <c r="P14" i="10"/>
  <c r="AA14" i="10"/>
  <c r="AE14" i="10" s="1"/>
  <c r="P15" i="10"/>
  <c r="AA15" i="10"/>
  <c r="AE15" i="10" s="1"/>
  <c r="P16" i="10"/>
  <c r="AA16" i="10"/>
  <c r="AE16" i="10" s="1"/>
  <c r="P17" i="10"/>
  <c r="AA17" i="10"/>
  <c r="AE17" i="10" s="1"/>
  <c r="P18" i="10"/>
  <c r="AA18" i="10"/>
  <c r="AE18" i="10" s="1"/>
  <c r="P19" i="10"/>
  <c r="AA19" i="10"/>
  <c r="AE19" i="10" s="1"/>
  <c r="P20" i="10"/>
  <c r="AA20" i="10"/>
  <c r="AE20" i="10" s="1"/>
  <c r="P21" i="10"/>
  <c r="AA21" i="10"/>
  <c r="AE21" i="10" s="1"/>
  <c r="P22" i="10"/>
  <c r="AA22" i="10"/>
  <c r="AE22" i="10" s="1"/>
  <c r="P23" i="10"/>
  <c r="AA23" i="10"/>
  <c r="AE23" i="10" s="1"/>
  <c r="P24" i="10"/>
  <c r="AA24" i="10"/>
  <c r="AE24" i="10" s="1"/>
  <c r="P25" i="10"/>
  <c r="AA25" i="10"/>
  <c r="AE25" i="10" s="1"/>
  <c r="P26" i="10"/>
  <c r="AA26" i="10"/>
  <c r="AE26" i="10" s="1"/>
  <c r="P27" i="10"/>
  <c r="AA27" i="10"/>
  <c r="AE27" i="10" s="1"/>
  <c r="S10" i="1"/>
  <c r="AQ10" i="1"/>
  <c r="AO10" i="1"/>
  <c r="S12" i="1"/>
  <c r="AQ12" i="1"/>
  <c r="AO12" i="1"/>
  <c r="S14" i="1"/>
  <c r="AQ14" i="1"/>
  <c r="AO14" i="1"/>
  <c r="S16" i="1"/>
  <c r="AQ16" i="1"/>
  <c r="AO16" i="1"/>
  <c r="S18" i="1"/>
  <c r="AQ18" i="1"/>
  <c r="AO18" i="1"/>
  <c r="S20" i="1"/>
  <c r="AQ20" i="1"/>
  <c r="AO20" i="1"/>
  <c r="S22" i="1"/>
  <c r="AQ22" i="1"/>
  <c r="AO22" i="1"/>
  <c r="S24" i="1"/>
  <c r="AQ24" i="1"/>
  <c r="AO24" i="1"/>
  <c r="S26" i="1"/>
  <c r="AQ26" i="1"/>
  <c r="AO26" i="1"/>
  <c r="S10" i="3"/>
  <c r="AO10" i="3"/>
  <c r="AQ10" i="3"/>
  <c r="S12" i="3"/>
  <c r="AO12" i="3"/>
  <c r="AQ12" i="3"/>
  <c r="S14" i="3"/>
  <c r="AO14" i="3"/>
  <c r="AQ14" i="3"/>
  <c r="S16" i="3"/>
  <c r="AO16" i="3"/>
  <c r="AQ16" i="3"/>
  <c r="S18" i="3"/>
  <c r="AO18" i="3"/>
  <c r="AQ18" i="3"/>
  <c r="S20" i="3"/>
  <c r="AO20" i="3"/>
  <c r="AQ20" i="3"/>
  <c r="S22" i="3"/>
  <c r="AO22" i="3"/>
  <c r="AQ22" i="3"/>
  <c r="S24" i="3"/>
  <c r="AO24" i="3"/>
  <c r="AQ24" i="3"/>
  <c r="S26" i="3"/>
  <c r="AO26" i="3"/>
  <c r="AQ26" i="3"/>
  <c r="S11" i="4"/>
  <c r="AO11" i="4"/>
  <c r="AQ11" i="4"/>
  <c r="S13" i="4"/>
  <c r="AO13" i="4"/>
  <c r="AQ13" i="4"/>
  <c r="S15" i="4"/>
  <c r="AO15" i="4"/>
  <c r="AQ15" i="4"/>
  <c r="S17" i="4"/>
  <c r="AO17" i="4"/>
  <c r="AQ17" i="4"/>
  <c r="S19" i="4"/>
  <c r="AO19" i="4"/>
  <c r="AQ19" i="4"/>
  <c r="S21" i="4"/>
  <c r="AO21" i="4"/>
  <c r="AQ21" i="4"/>
  <c r="S23" i="4"/>
  <c r="AO23" i="4"/>
  <c r="AQ23" i="4"/>
  <c r="S25" i="4"/>
  <c r="AO25" i="4"/>
  <c r="AQ25" i="4"/>
  <c r="S27" i="4"/>
  <c r="AO27" i="4"/>
  <c r="AQ27" i="4"/>
  <c r="S9" i="1"/>
  <c r="AQ9" i="1"/>
  <c r="AO9" i="1"/>
  <c r="S11" i="1"/>
  <c r="AQ11" i="1"/>
  <c r="AO11" i="1"/>
  <c r="S13" i="1"/>
  <c r="AQ13" i="1"/>
  <c r="AO13" i="1"/>
  <c r="S15" i="1"/>
  <c r="AQ15" i="1"/>
  <c r="AO15" i="1"/>
  <c r="S17" i="1"/>
  <c r="AQ17" i="1"/>
  <c r="AO17" i="1"/>
  <c r="S19" i="1"/>
  <c r="AQ19" i="1"/>
  <c r="AO19" i="1"/>
  <c r="S21" i="1"/>
  <c r="AQ21" i="1"/>
  <c r="AO21" i="1"/>
  <c r="S23" i="1"/>
  <c r="AQ23" i="1"/>
  <c r="AO23" i="1"/>
  <c r="S25" i="1"/>
  <c r="AQ25" i="1"/>
  <c r="AO25" i="1"/>
  <c r="S27" i="1"/>
  <c r="AQ27" i="1"/>
  <c r="AO27" i="1"/>
  <c r="S9" i="3"/>
  <c r="AO9" i="3"/>
  <c r="AQ9" i="3"/>
  <c r="S11" i="3"/>
  <c r="AO11" i="3"/>
  <c r="AQ11" i="3"/>
  <c r="S13" i="3"/>
  <c r="AO13" i="3"/>
  <c r="AQ13" i="3"/>
  <c r="S15" i="3"/>
  <c r="AO15" i="3"/>
  <c r="AQ15" i="3"/>
  <c r="S17" i="3"/>
  <c r="AO17" i="3"/>
  <c r="AQ17" i="3"/>
  <c r="S19" i="3"/>
  <c r="AO19" i="3"/>
  <c r="AQ19" i="3"/>
  <c r="S21" i="3"/>
  <c r="AO21" i="3"/>
  <c r="AQ21" i="3"/>
  <c r="S23" i="3"/>
  <c r="AO23" i="3"/>
  <c r="AQ23" i="3"/>
  <c r="S25" i="3"/>
  <c r="AO25" i="3"/>
  <c r="AQ25" i="3"/>
  <c r="S27" i="3"/>
  <c r="AO27" i="3"/>
  <c r="AQ27" i="3"/>
  <c r="S10" i="4"/>
  <c r="AO10" i="4"/>
  <c r="AQ10" i="4"/>
  <c r="S12" i="4"/>
  <c r="AO12" i="4"/>
  <c r="AQ12" i="4"/>
  <c r="S14" i="4"/>
  <c r="AO14" i="4"/>
  <c r="AQ14" i="4"/>
  <c r="S16" i="4"/>
  <c r="AO16" i="4"/>
  <c r="AQ16" i="4"/>
  <c r="S18" i="4"/>
  <c r="AO18" i="4"/>
  <c r="AQ18" i="4"/>
  <c r="S20" i="4"/>
  <c r="AO20" i="4"/>
  <c r="AQ20" i="4"/>
  <c r="S22" i="4"/>
  <c r="AO22" i="4"/>
  <c r="AQ22" i="4"/>
  <c r="S24" i="4"/>
  <c r="AO24" i="4"/>
  <c r="AQ24" i="4"/>
  <c r="S26" i="4"/>
  <c r="AO26" i="4"/>
  <c r="AQ26" i="4"/>
  <c r="AQ16" i="7"/>
  <c r="AO16" i="7"/>
  <c r="Z16" i="7"/>
  <c r="S16" i="7"/>
  <c r="S9" i="8"/>
  <c r="AO9" i="8"/>
  <c r="AQ9" i="8"/>
  <c r="S11" i="8"/>
  <c r="AO11" i="8"/>
  <c r="AQ11" i="8"/>
  <c r="S15" i="8"/>
  <c r="AO15" i="8"/>
  <c r="AQ15" i="8"/>
  <c r="S19" i="8"/>
  <c r="AO19" i="8"/>
  <c r="AQ19" i="8"/>
  <c r="S23" i="8"/>
  <c r="AO23" i="8"/>
  <c r="AQ23" i="8"/>
  <c r="S27" i="8"/>
  <c r="AO27" i="8"/>
  <c r="AQ27" i="8"/>
  <c r="N9" i="1"/>
  <c r="P9" i="1"/>
  <c r="AA9" i="1"/>
  <c r="AE9" i="1" s="1"/>
  <c r="N10" i="1"/>
  <c r="P10" i="1"/>
  <c r="N11" i="1"/>
  <c r="P11" i="1"/>
  <c r="AA11" i="1"/>
  <c r="AE11" i="1" s="1"/>
  <c r="N12" i="1"/>
  <c r="P12" i="1"/>
  <c r="N13" i="1"/>
  <c r="P13" i="1"/>
  <c r="AA13" i="1"/>
  <c r="AE13" i="1" s="1"/>
  <c r="N14" i="1"/>
  <c r="P14" i="1"/>
  <c r="N15" i="1"/>
  <c r="P15" i="1"/>
  <c r="AA15" i="1"/>
  <c r="AE15" i="1" s="1"/>
  <c r="N16" i="1"/>
  <c r="P16" i="1"/>
  <c r="N17" i="1"/>
  <c r="P17" i="1"/>
  <c r="AA17" i="1"/>
  <c r="AE17" i="1" s="1"/>
  <c r="N18" i="1"/>
  <c r="P18" i="1"/>
  <c r="N19" i="1"/>
  <c r="P19" i="1"/>
  <c r="AA19" i="1"/>
  <c r="AE19" i="1" s="1"/>
  <c r="N20" i="1"/>
  <c r="P20" i="1"/>
  <c r="N21" i="1"/>
  <c r="P21" i="1"/>
  <c r="AA21" i="1"/>
  <c r="AE21" i="1" s="1"/>
  <c r="N22" i="1"/>
  <c r="P22" i="1"/>
  <c r="N23" i="1"/>
  <c r="P23" i="1"/>
  <c r="AA23" i="1"/>
  <c r="AE23" i="1" s="1"/>
  <c r="N24" i="1"/>
  <c r="P24" i="1"/>
  <c r="N25" i="1"/>
  <c r="P25" i="1"/>
  <c r="AA25" i="1"/>
  <c r="AE25" i="1" s="1"/>
  <c r="N26" i="1"/>
  <c r="P26" i="1"/>
  <c r="N27" i="1"/>
  <c r="P27" i="1"/>
  <c r="AA27" i="1"/>
  <c r="AE27" i="1" s="1"/>
  <c r="AQ9" i="2"/>
  <c r="AO9" i="2"/>
  <c r="Z9" i="2"/>
  <c r="AQ10" i="2"/>
  <c r="AO10" i="2"/>
  <c r="S10" i="2"/>
  <c r="AQ12" i="2"/>
  <c r="AO12" i="2"/>
  <c r="S12" i="2"/>
  <c r="AQ14" i="2"/>
  <c r="AO14" i="2"/>
  <c r="S14" i="2"/>
  <c r="AQ16" i="2"/>
  <c r="AO16" i="2"/>
  <c r="S16" i="2"/>
  <c r="AQ18" i="2"/>
  <c r="AO18" i="2"/>
  <c r="S18" i="2"/>
  <c r="AQ20" i="2"/>
  <c r="AO20" i="2"/>
  <c r="S20" i="2"/>
  <c r="AQ22" i="2"/>
  <c r="AO22" i="2"/>
  <c r="S22" i="2"/>
  <c r="AQ24" i="2"/>
  <c r="AO24" i="2"/>
  <c r="S24" i="2"/>
  <c r="AQ26" i="2"/>
  <c r="AO26" i="2"/>
  <c r="S26" i="2"/>
  <c r="Z9" i="3"/>
  <c r="O9" i="3"/>
  <c r="AN9" i="3" s="1"/>
  <c r="N9" i="3"/>
  <c r="Z10" i="3"/>
  <c r="O10" i="3"/>
  <c r="AN10" i="3" s="1"/>
  <c r="N10" i="3"/>
  <c r="Z11" i="3"/>
  <c r="O11" i="3"/>
  <c r="AN11" i="3" s="1"/>
  <c r="N11" i="3"/>
  <c r="Z12" i="3"/>
  <c r="O12" i="3"/>
  <c r="AN12" i="3" s="1"/>
  <c r="N12" i="3"/>
  <c r="Z13" i="3"/>
  <c r="O13" i="3"/>
  <c r="AN13" i="3" s="1"/>
  <c r="N13" i="3"/>
  <c r="Z14" i="3"/>
  <c r="O14" i="3"/>
  <c r="AN14" i="3" s="1"/>
  <c r="N14" i="3"/>
  <c r="Z15" i="3"/>
  <c r="O15" i="3"/>
  <c r="AN15" i="3" s="1"/>
  <c r="N15" i="3"/>
  <c r="Z16" i="3"/>
  <c r="O16" i="3"/>
  <c r="AN16" i="3" s="1"/>
  <c r="N16" i="3"/>
  <c r="Z17" i="3"/>
  <c r="O17" i="3"/>
  <c r="AN17" i="3" s="1"/>
  <c r="N17" i="3"/>
  <c r="Z18" i="3"/>
  <c r="O18" i="3"/>
  <c r="AN18" i="3" s="1"/>
  <c r="N18" i="3"/>
  <c r="Z19" i="3"/>
  <c r="O19" i="3"/>
  <c r="AN19" i="3" s="1"/>
  <c r="N19" i="3"/>
  <c r="Z20" i="3"/>
  <c r="O20" i="3"/>
  <c r="AN20" i="3" s="1"/>
  <c r="N20" i="3"/>
  <c r="Z21" i="3"/>
  <c r="O21" i="3"/>
  <c r="AN21" i="3" s="1"/>
  <c r="N21" i="3"/>
  <c r="Z22" i="3"/>
  <c r="O22" i="3"/>
  <c r="AN22" i="3" s="1"/>
  <c r="N22" i="3"/>
  <c r="Z23" i="3"/>
  <c r="O23" i="3"/>
  <c r="AN23" i="3" s="1"/>
  <c r="N23" i="3"/>
  <c r="Z24" i="3"/>
  <c r="O24" i="3"/>
  <c r="AN24" i="3" s="1"/>
  <c r="N24" i="3"/>
  <c r="Z25" i="3"/>
  <c r="O25" i="3"/>
  <c r="AN25" i="3" s="1"/>
  <c r="N25" i="3"/>
  <c r="Z26" i="3"/>
  <c r="O26" i="3"/>
  <c r="AN26" i="3" s="1"/>
  <c r="N26" i="3"/>
  <c r="Z27" i="3"/>
  <c r="O27" i="3"/>
  <c r="AN27" i="3" s="1"/>
  <c r="N27" i="3"/>
  <c r="U9" i="4"/>
  <c r="Z10" i="4"/>
  <c r="AA10" i="4" s="1"/>
  <c r="AE10" i="4" s="1"/>
  <c r="O10" i="4"/>
  <c r="N10" i="4"/>
  <c r="Z11" i="4"/>
  <c r="AA11" i="4" s="1"/>
  <c r="AE11" i="4" s="1"/>
  <c r="O11" i="4"/>
  <c r="N11" i="4"/>
  <c r="Z12" i="4"/>
  <c r="AA12" i="4" s="1"/>
  <c r="AE12" i="4" s="1"/>
  <c r="O12" i="4"/>
  <c r="N12" i="4"/>
  <c r="Z13" i="4"/>
  <c r="AA13" i="4" s="1"/>
  <c r="AE13" i="4" s="1"/>
  <c r="O13" i="4"/>
  <c r="N13" i="4"/>
  <c r="Z14" i="4"/>
  <c r="AA14" i="4" s="1"/>
  <c r="AE14" i="4" s="1"/>
  <c r="O14" i="4"/>
  <c r="N14" i="4"/>
  <c r="Z15" i="4"/>
  <c r="AA15" i="4" s="1"/>
  <c r="AE15" i="4" s="1"/>
  <c r="O15" i="4"/>
  <c r="N15" i="4"/>
  <c r="Z16" i="4"/>
  <c r="AA16" i="4" s="1"/>
  <c r="AE16" i="4" s="1"/>
  <c r="O16" i="4"/>
  <c r="N16" i="4"/>
  <c r="Z17" i="4"/>
  <c r="AA17" i="4" s="1"/>
  <c r="AE17" i="4" s="1"/>
  <c r="O17" i="4"/>
  <c r="N17" i="4"/>
  <c r="Z18" i="4"/>
  <c r="AA18" i="4" s="1"/>
  <c r="AE18" i="4" s="1"/>
  <c r="O18" i="4"/>
  <c r="N18" i="4"/>
  <c r="Z19" i="4"/>
  <c r="AA19" i="4" s="1"/>
  <c r="AE19" i="4" s="1"/>
  <c r="O19" i="4"/>
  <c r="N19" i="4"/>
  <c r="Z20" i="4"/>
  <c r="AA20" i="4" s="1"/>
  <c r="AE20" i="4" s="1"/>
  <c r="O20" i="4"/>
  <c r="N20" i="4"/>
  <c r="Z21" i="4"/>
  <c r="AA21" i="4" s="1"/>
  <c r="AE21" i="4" s="1"/>
  <c r="O21" i="4"/>
  <c r="N21" i="4"/>
  <c r="Z22" i="4"/>
  <c r="AA22" i="4" s="1"/>
  <c r="AE22" i="4" s="1"/>
  <c r="O22" i="4"/>
  <c r="N22" i="4"/>
  <c r="Z23" i="4"/>
  <c r="AA23" i="4" s="1"/>
  <c r="AE23" i="4" s="1"/>
  <c r="O23" i="4"/>
  <c r="N23" i="4"/>
  <c r="Z24" i="4"/>
  <c r="AA24" i="4" s="1"/>
  <c r="AE24" i="4" s="1"/>
  <c r="O24" i="4"/>
  <c r="N24" i="4"/>
  <c r="Z25" i="4"/>
  <c r="AA25" i="4" s="1"/>
  <c r="AE25" i="4" s="1"/>
  <c r="O25" i="4"/>
  <c r="N25" i="4"/>
  <c r="Z26" i="4"/>
  <c r="AA26" i="4" s="1"/>
  <c r="AE26" i="4" s="1"/>
  <c r="O26" i="4"/>
  <c r="N26" i="4"/>
  <c r="Z27" i="4"/>
  <c r="AA27" i="4" s="1"/>
  <c r="AE27" i="4" s="1"/>
  <c r="O27" i="4"/>
  <c r="N27" i="4"/>
  <c r="AQ9" i="5"/>
  <c r="AO9" i="5"/>
  <c r="S9" i="5"/>
  <c r="AQ11" i="5"/>
  <c r="AO11" i="5"/>
  <c r="S11" i="5"/>
  <c r="AQ13" i="5"/>
  <c r="AO13" i="5"/>
  <c r="S13" i="5"/>
  <c r="AQ15" i="5"/>
  <c r="AO15" i="5"/>
  <c r="S15" i="5"/>
  <c r="AQ17" i="5"/>
  <c r="AO17" i="5"/>
  <c r="S17" i="5"/>
  <c r="AQ19" i="5"/>
  <c r="AO19" i="5"/>
  <c r="S19" i="5"/>
  <c r="AQ21" i="5"/>
  <c r="AO21" i="5"/>
  <c r="S21" i="5"/>
  <c r="AQ23" i="5"/>
  <c r="AO23" i="5"/>
  <c r="S23" i="5"/>
  <c r="AQ25" i="5"/>
  <c r="AO25" i="5"/>
  <c r="S25" i="5"/>
  <c r="AQ27" i="5"/>
  <c r="AO27" i="5"/>
  <c r="Z27" i="5"/>
  <c r="S27" i="5"/>
  <c r="AQ12" i="7"/>
  <c r="AO12" i="7"/>
  <c r="Z12" i="7"/>
  <c r="S12" i="7"/>
  <c r="O9" i="1"/>
  <c r="Z9" i="1"/>
  <c r="O10" i="1"/>
  <c r="Z10" i="1"/>
  <c r="AA10" i="1" s="1"/>
  <c r="AE10" i="1" s="1"/>
  <c r="O11" i="1"/>
  <c r="Z11" i="1"/>
  <c r="O12" i="1"/>
  <c r="Z12" i="1"/>
  <c r="AA12" i="1" s="1"/>
  <c r="AE12" i="1" s="1"/>
  <c r="O13" i="1"/>
  <c r="Z13" i="1"/>
  <c r="O14" i="1"/>
  <c r="Z14" i="1"/>
  <c r="AA14" i="1" s="1"/>
  <c r="AE14" i="1" s="1"/>
  <c r="O15" i="1"/>
  <c r="Z15" i="1"/>
  <c r="O16" i="1"/>
  <c r="Z16" i="1"/>
  <c r="AA16" i="1" s="1"/>
  <c r="AE16" i="1" s="1"/>
  <c r="O17" i="1"/>
  <c r="Z17" i="1"/>
  <c r="O18" i="1"/>
  <c r="Z18" i="1"/>
  <c r="AA18" i="1" s="1"/>
  <c r="AE18" i="1" s="1"/>
  <c r="O19" i="1"/>
  <c r="Z19" i="1"/>
  <c r="O20" i="1"/>
  <c r="Z20" i="1"/>
  <c r="AA20" i="1" s="1"/>
  <c r="AE20" i="1" s="1"/>
  <c r="O21" i="1"/>
  <c r="Z21" i="1"/>
  <c r="O22" i="1"/>
  <c r="Z22" i="1"/>
  <c r="AA22" i="1" s="1"/>
  <c r="AE22" i="1" s="1"/>
  <c r="O23" i="1"/>
  <c r="Z23" i="1"/>
  <c r="O24" i="1"/>
  <c r="Z24" i="1"/>
  <c r="AA24" i="1" s="1"/>
  <c r="AE24" i="1" s="1"/>
  <c r="O25" i="1"/>
  <c r="Z25" i="1"/>
  <c r="O26" i="1"/>
  <c r="Z26" i="1"/>
  <c r="AA26" i="1" s="1"/>
  <c r="AE26" i="1" s="1"/>
  <c r="O27" i="1"/>
  <c r="Z27" i="1"/>
  <c r="AA9" i="2"/>
  <c r="AE9" i="2" s="1"/>
  <c r="P9" i="2"/>
  <c r="N9" i="2"/>
  <c r="AM9" i="2" s="1"/>
  <c r="S9" i="2"/>
  <c r="AA10" i="2"/>
  <c r="AE10" i="2" s="1"/>
  <c r="Z10" i="2"/>
  <c r="AQ11" i="2"/>
  <c r="AO11" i="2"/>
  <c r="S11" i="2"/>
  <c r="AA12" i="2"/>
  <c r="AE12" i="2" s="1"/>
  <c r="Z12" i="2"/>
  <c r="AQ13" i="2"/>
  <c r="AO13" i="2"/>
  <c r="S13" i="2"/>
  <c r="AA14" i="2"/>
  <c r="AE14" i="2" s="1"/>
  <c r="Z14" i="2"/>
  <c r="AQ15" i="2"/>
  <c r="AO15" i="2"/>
  <c r="S15" i="2"/>
  <c r="AA16" i="2"/>
  <c r="AE16" i="2" s="1"/>
  <c r="Z16" i="2"/>
  <c r="AQ17" i="2"/>
  <c r="AO17" i="2"/>
  <c r="S17" i="2"/>
  <c r="AA18" i="2"/>
  <c r="AE18" i="2" s="1"/>
  <c r="Z18" i="2"/>
  <c r="AQ19" i="2"/>
  <c r="AO19" i="2"/>
  <c r="S19" i="2"/>
  <c r="AA20" i="2"/>
  <c r="AE20" i="2" s="1"/>
  <c r="Z20" i="2"/>
  <c r="AQ21" i="2"/>
  <c r="AO21" i="2"/>
  <c r="S21" i="2"/>
  <c r="AA22" i="2"/>
  <c r="AE22" i="2" s="1"/>
  <c r="Z22" i="2"/>
  <c r="AQ23" i="2"/>
  <c r="AO23" i="2"/>
  <c r="S23" i="2"/>
  <c r="AA24" i="2"/>
  <c r="AE24" i="2" s="1"/>
  <c r="Z24" i="2"/>
  <c r="AQ25" i="2"/>
  <c r="AO25" i="2"/>
  <c r="S25" i="2"/>
  <c r="AA26" i="2"/>
  <c r="AE26" i="2" s="1"/>
  <c r="Z26" i="2"/>
  <c r="AQ27" i="2"/>
  <c r="AO27" i="2"/>
  <c r="S27" i="2"/>
  <c r="P9" i="3"/>
  <c r="AA9" i="3"/>
  <c r="AE9" i="3" s="1"/>
  <c r="P10" i="3"/>
  <c r="AA10" i="3"/>
  <c r="AE10" i="3" s="1"/>
  <c r="P11" i="3"/>
  <c r="AA11" i="3"/>
  <c r="AE11" i="3" s="1"/>
  <c r="P12" i="3"/>
  <c r="AA12" i="3"/>
  <c r="AE12" i="3" s="1"/>
  <c r="P13" i="3"/>
  <c r="AA13" i="3"/>
  <c r="AE13" i="3" s="1"/>
  <c r="P14" i="3"/>
  <c r="AA14" i="3"/>
  <c r="AE14" i="3" s="1"/>
  <c r="P15" i="3"/>
  <c r="AA15" i="3"/>
  <c r="AE15" i="3" s="1"/>
  <c r="P16" i="3"/>
  <c r="AA16" i="3"/>
  <c r="AE16" i="3" s="1"/>
  <c r="P17" i="3"/>
  <c r="AA17" i="3"/>
  <c r="AE17" i="3" s="1"/>
  <c r="P18" i="3"/>
  <c r="AA18" i="3"/>
  <c r="AE18" i="3" s="1"/>
  <c r="P19" i="3"/>
  <c r="AA19" i="3"/>
  <c r="AE19" i="3" s="1"/>
  <c r="P20" i="3"/>
  <c r="AA20" i="3"/>
  <c r="AE20" i="3" s="1"/>
  <c r="P21" i="3"/>
  <c r="AA21" i="3"/>
  <c r="AE21" i="3" s="1"/>
  <c r="P22" i="3"/>
  <c r="AA22" i="3"/>
  <c r="AE22" i="3" s="1"/>
  <c r="P23" i="3"/>
  <c r="AA23" i="3"/>
  <c r="AE23" i="3" s="1"/>
  <c r="P24" i="3"/>
  <c r="AA24" i="3"/>
  <c r="AE24" i="3" s="1"/>
  <c r="P25" i="3"/>
  <c r="AA25" i="3"/>
  <c r="AE25" i="3" s="1"/>
  <c r="P26" i="3"/>
  <c r="AA26" i="3"/>
  <c r="AE26" i="3" s="1"/>
  <c r="P27" i="3"/>
  <c r="AA27" i="3"/>
  <c r="AE27" i="3" s="1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AA9" i="5"/>
  <c r="AE9" i="5" s="1"/>
  <c r="Z9" i="5"/>
  <c r="AQ10" i="5"/>
  <c r="AO10" i="5"/>
  <c r="S10" i="5"/>
  <c r="AA11" i="5"/>
  <c r="AE11" i="5" s="1"/>
  <c r="Z11" i="5"/>
  <c r="AQ12" i="5"/>
  <c r="AO12" i="5"/>
  <c r="S12" i="5"/>
  <c r="AA13" i="5"/>
  <c r="AE13" i="5" s="1"/>
  <c r="Z13" i="5"/>
  <c r="AQ14" i="5"/>
  <c r="AO14" i="5"/>
  <c r="S14" i="5"/>
  <c r="AA15" i="5"/>
  <c r="AE15" i="5" s="1"/>
  <c r="Z15" i="5"/>
  <c r="AQ16" i="5"/>
  <c r="AO16" i="5"/>
  <c r="S16" i="5"/>
  <c r="AA17" i="5"/>
  <c r="AE17" i="5" s="1"/>
  <c r="Z17" i="5"/>
  <c r="AQ18" i="5"/>
  <c r="AO18" i="5"/>
  <c r="S18" i="5"/>
  <c r="AA19" i="5"/>
  <c r="AE19" i="5" s="1"/>
  <c r="Z19" i="5"/>
  <c r="AQ20" i="5"/>
  <c r="AO20" i="5"/>
  <c r="S20" i="5"/>
  <c r="AA21" i="5"/>
  <c r="AE21" i="5" s="1"/>
  <c r="Z21" i="5"/>
  <c r="AQ22" i="5"/>
  <c r="AO22" i="5"/>
  <c r="S22" i="5"/>
  <c r="AA23" i="5"/>
  <c r="AE23" i="5" s="1"/>
  <c r="Z23" i="5"/>
  <c r="AQ24" i="5"/>
  <c r="AO24" i="5"/>
  <c r="S24" i="5"/>
  <c r="AA25" i="5"/>
  <c r="AE25" i="5" s="1"/>
  <c r="Z25" i="5"/>
  <c r="AQ26" i="5"/>
  <c r="AO26" i="5"/>
  <c r="S26" i="5"/>
  <c r="S9" i="6"/>
  <c r="AQ9" i="6"/>
  <c r="AO9" i="6"/>
  <c r="S10" i="6"/>
  <c r="AQ10" i="6"/>
  <c r="AO10" i="6"/>
  <c r="S11" i="6"/>
  <c r="AQ11" i="6"/>
  <c r="AO11" i="6"/>
  <c r="S12" i="6"/>
  <c r="AQ12" i="6"/>
  <c r="AO12" i="6"/>
  <c r="S13" i="6"/>
  <c r="AQ13" i="6"/>
  <c r="AO13" i="6"/>
  <c r="S14" i="6"/>
  <c r="AQ14" i="6"/>
  <c r="AO14" i="6"/>
  <c r="S15" i="6"/>
  <c r="AQ15" i="6"/>
  <c r="AO15" i="6"/>
  <c r="S16" i="6"/>
  <c r="AQ16" i="6"/>
  <c r="AO16" i="6"/>
  <c r="S17" i="6"/>
  <c r="AQ17" i="6"/>
  <c r="AO17" i="6"/>
  <c r="S18" i="6"/>
  <c r="AQ18" i="6"/>
  <c r="AO18" i="6"/>
  <c r="S19" i="6"/>
  <c r="AQ19" i="6"/>
  <c r="AO19" i="6"/>
  <c r="S20" i="6"/>
  <c r="AQ20" i="6"/>
  <c r="AO20" i="6"/>
  <c r="S21" i="6"/>
  <c r="AQ21" i="6"/>
  <c r="AO21" i="6"/>
  <c r="S22" i="6"/>
  <c r="AQ22" i="6"/>
  <c r="AO22" i="6"/>
  <c r="S23" i="6"/>
  <c r="AQ23" i="6"/>
  <c r="AO23" i="6"/>
  <c r="S24" i="6"/>
  <c r="AQ24" i="6"/>
  <c r="AO24" i="6"/>
  <c r="S25" i="6"/>
  <c r="AQ25" i="6"/>
  <c r="AO25" i="6"/>
  <c r="S26" i="6"/>
  <c r="AQ26" i="6"/>
  <c r="AO26" i="6"/>
  <c r="S27" i="6"/>
  <c r="AQ27" i="6"/>
  <c r="AO27" i="6"/>
  <c r="AQ10" i="7"/>
  <c r="AO10" i="7"/>
  <c r="Z10" i="7"/>
  <c r="S10" i="7"/>
  <c r="AA11" i="7"/>
  <c r="AE11" i="7" s="1"/>
  <c r="AQ14" i="7"/>
  <c r="AO14" i="7"/>
  <c r="Z14" i="7"/>
  <c r="S14" i="7"/>
  <c r="AA15" i="7"/>
  <c r="AE15" i="7" s="1"/>
  <c r="AQ18" i="7"/>
  <c r="AO18" i="7"/>
  <c r="Z18" i="7"/>
  <c r="S18" i="7"/>
  <c r="AA19" i="7"/>
  <c r="AE19" i="7" s="1"/>
  <c r="AO10" i="8"/>
  <c r="S10" i="8"/>
  <c r="AQ10" i="8"/>
  <c r="S13" i="8"/>
  <c r="AO13" i="8"/>
  <c r="AQ13" i="8"/>
  <c r="S17" i="8"/>
  <c r="AO17" i="8"/>
  <c r="AQ17" i="8"/>
  <c r="S21" i="8"/>
  <c r="AO21" i="8"/>
  <c r="AQ21" i="8"/>
  <c r="S25" i="8"/>
  <c r="AO25" i="8"/>
  <c r="AQ25" i="8"/>
  <c r="AQ20" i="7"/>
  <c r="AO20" i="7"/>
  <c r="S20" i="7"/>
  <c r="AQ22" i="7"/>
  <c r="AO22" i="7"/>
  <c r="S22" i="7"/>
  <c r="AQ24" i="7"/>
  <c r="AO24" i="7"/>
  <c r="S24" i="7"/>
  <c r="AQ26" i="7"/>
  <c r="AO26" i="7"/>
  <c r="S26" i="7"/>
  <c r="Z9" i="8"/>
  <c r="AA9" i="8" s="1"/>
  <c r="AE9" i="8" s="1"/>
  <c r="O9" i="8"/>
  <c r="N9" i="8"/>
  <c r="Z10" i="8"/>
  <c r="AA10" i="8" s="1"/>
  <c r="AE10" i="8" s="1"/>
  <c r="O10" i="8"/>
  <c r="N10" i="8"/>
  <c r="Z11" i="8"/>
  <c r="O11" i="8"/>
  <c r="AN11" i="8" s="1"/>
  <c r="AA11" i="8"/>
  <c r="AE11" i="8" s="1"/>
  <c r="P11" i="8"/>
  <c r="N11" i="8"/>
  <c r="S12" i="8"/>
  <c r="AO12" i="8"/>
  <c r="AQ12" i="8"/>
  <c r="Z13" i="8"/>
  <c r="O13" i="8"/>
  <c r="AA13" i="8"/>
  <c r="AE13" i="8" s="1"/>
  <c r="P13" i="8"/>
  <c r="N13" i="8"/>
  <c r="AM13" i="8" s="1"/>
  <c r="S14" i="8"/>
  <c r="AO14" i="8"/>
  <c r="AQ14" i="8"/>
  <c r="Z15" i="8"/>
  <c r="O15" i="8"/>
  <c r="AN15" i="8" s="1"/>
  <c r="AA15" i="8"/>
  <c r="AE15" i="8" s="1"/>
  <c r="P15" i="8"/>
  <c r="N15" i="8"/>
  <c r="S16" i="8"/>
  <c r="AO16" i="8"/>
  <c r="AQ16" i="8"/>
  <c r="Z17" i="8"/>
  <c r="O17" i="8"/>
  <c r="AA17" i="8"/>
  <c r="AE17" i="8" s="1"/>
  <c r="P17" i="8"/>
  <c r="N17" i="8"/>
  <c r="AM17" i="8" s="1"/>
  <c r="S18" i="8"/>
  <c r="AO18" i="8"/>
  <c r="AQ18" i="8"/>
  <c r="Z19" i="8"/>
  <c r="O19" i="8"/>
  <c r="AN19" i="8" s="1"/>
  <c r="AA19" i="8"/>
  <c r="AE19" i="8" s="1"/>
  <c r="P19" i="8"/>
  <c r="N19" i="8"/>
  <c r="S20" i="8"/>
  <c r="AO20" i="8"/>
  <c r="AQ20" i="8"/>
  <c r="Z21" i="8"/>
  <c r="O21" i="8"/>
  <c r="AA21" i="8"/>
  <c r="AE21" i="8" s="1"/>
  <c r="P21" i="8"/>
  <c r="N21" i="8"/>
  <c r="AM21" i="8" s="1"/>
  <c r="S22" i="8"/>
  <c r="AO22" i="8"/>
  <c r="AQ22" i="8"/>
  <c r="Z23" i="8"/>
  <c r="O23" i="8"/>
  <c r="AN23" i="8" s="1"/>
  <c r="AA23" i="8"/>
  <c r="AE23" i="8" s="1"/>
  <c r="P23" i="8"/>
  <c r="N23" i="8"/>
  <c r="S24" i="8"/>
  <c r="AO24" i="8"/>
  <c r="AQ24" i="8"/>
  <c r="Z25" i="8"/>
  <c r="O25" i="8"/>
  <c r="AA25" i="8"/>
  <c r="AE25" i="8" s="1"/>
  <c r="P25" i="8"/>
  <c r="N25" i="8"/>
  <c r="AM25" i="8" s="1"/>
  <c r="S26" i="8"/>
  <c r="AO26" i="8"/>
  <c r="AQ26" i="8"/>
  <c r="Z27" i="8"/>
  <c r="O27" i="8"/>
  <c r="AN27" i="8" s="1"/>
  <c r="AA27" i="8"/>
  <c r="AE27" i="8" s="1"/>
  <c r="P27" i="8"/>
  <c r="N27" i="8"/>
  <c r="AQ11" i="9"/>
  <c r="AO11" i="9"/>
  <c r="Z11" i="9"/>
  <c r="S11" i="9"/>
  <c r="S21" i="9"/>
  <c r="AQ21" i="9"/>
  <c r="AO21" i="9"/>
  <c r="S26" i="9"/>
  <c r="AQ26" i="9"/>
  <c r="AO26" i="9"/>
  <c r="N10" i="2"/>
  <c r="P10" i="2"/>
  <c r="AN10" i="2" s="1"/>
  <c r="N11" i="2"/>
  <c r="P11" i="2"/>
  <c r="N12" i="2"/>
  <c r="P12" i="2"/>
  <c r="AN12" i="2" s="1"/>
  <c r="N13" i="2"/>
  <c r="P13" i="2"/>
  <c r="N14" i="2"/>
  <c r="P14" i="2"/>
  <c r="AN14" i="2" s="1"/>
  <c r="N15" i="2"/>
  <c r="P15" i="2"/>
  <c r="N16" i="2"/>
  <c r="P16" i="2"/>
  <c r="AN16" i="2" s="1"/>
  <c r="N17" i="2"/>
  <c r="P17" i="2"/>
  <c r="N18" i="2"/>
  <c r="P18" i="2"/>
  <c r="AN18" i="2" s="1"/>
  <c r="N19" i="2"/>
  <c r="P19" i="2"/>
  <c r="N20" i="2"/>
  <c r="P20" i="2"/>
  <c r="AN20" i="2" s="1"/>
  <c r="N21" i="2"/>
  <c r="P21" i="2"/>
  <c r="N22" i="2"/>
  <c r="P22" i="2"/>
  <c r="AN22" i="2" s="1"/>
  <c r="N23" i="2"/>
  <c r="P23" i="2"/>
  <c r="N24" i="2"/>
  <c r="P24" i="2"/>
  <c r="AN24" i="2" s="1"/>
  <c r="N25" i="2"/>
  <c r="P25" i="2"/>
  <c r="N26" i="2"/>
  <c r="P26" i="2"/>
  <c r="AN26" i="2" s="1"/>
  <c r="N27" i="2"/>
  <c r="P27" i="2"/>
  <c r="N9" i="5"/>
  <c r="P9" i="5"/>
  <c r="AN9" i="5" s="1"/>
  <c r="N10" i="5"/>
  <c r="P10" i="5"/>
  <c r="N11" i="5"/>
  <c r="P11" i="5"/>
  <c r="AN11" i="5" s="1"/>
  <c r="N12" i="5"/>
  <c r="P12" i="5"/>
  <c r="N13" i="5"/>
  <c r="P13" i="5"/>
  <c r="AN13" i="5" s="1"/>
  <c r="N14" i="5"/>
  <c r="P14" i="5"/>
  <c r="N15" i="5"/>
  <c r="P15" i="5"/>
  <c r="AN15" i="5" s="1"/>
  <c r="N16" i="5"/>
  <c r="P16" i="5"/>
  <c r="N17" i="5"/>
  <c r="P17" i="5"/>
  <c r="AN17" i="5" s="1"/>
  <c r="N18" i="5"/>
  <c r="P18" i="5"/>
  <c r="N19" i="5"/>
  <c r="P19" i="5"/>
  <c r="AN19" i="5" s="1"/>
  <c r="N20" i="5"/>
  <c r="P20" i="5"/>
  <c r="N21" i="5"/>
  <c r="P21" i="5"/>
  <c r="AN21" i="5" s="1"/>
  <c r="N22" i="5"/>
  <c r="P22" i="5"/>
  <c r="N23" i="5"/>
  <c r="P23" i="5"/>
  <c r="AN23" i="5" s="1"/>
  <c r="N24" i="5"/>
  <c r="P24" i="5"/>
  <c r="N25" i="5"/>
  <c r="P25" i="5"/>
  <c r="AN25" i="5" s="1"/>
  <c r="AA26" i="5"/>
  <c r="AE26" i="5" s="1"/>
  <c r="N26" i="5"/>
  <c r="AM26" i="5" s="1"/>
  <c r="P26" i="5"/>
  <c r="AA27" i="5"/>
  <c r="AE27" i="5" s="1"/>
  <c r="Z9" i="6"/>
  <c r="AA9" i="6" s="1"/>
  <c r="AE9" i="6" s="1"/>
  <c r="O9" i="6"/>
  <c r="N9" i="6"/>
  <c r="AM9" i="6" s="1"/>
  <c r="Z10" i="6"/>
  <c r="AA10" i="6" s="1"/>
  <c r="AE10" i="6" s="1"/>
  <c r="O10" i="6"/>
  <c r="N10" i="6"/>
  <c r="AM10" i="6" s="1"/>
  <c r="Z11" i="6"/>
  <c r="AA11" i="6" s="1"/>
  <c r="AE11" i="6" s="1"/>
  <c r="O11" i="6"/>
  <c r="N11" i="6"/>
  <c r="AM11" i="6" s="1"/>
  <c r="Z12" i="6"/>
  <c r="AA12" i="6" s="1"/>
  <c r="AE12" i="6" s="1"/>
  <c r="O12" i="6"/>
  <c r="N12" i="6"/>
  <c r="AM12" i="6" s="1"/>
  <c r="Z13" i="6"/>
  <c r="AA13" i="6" s="1"/>
  <c r="AE13" i="6" s="1"/>
  <c r="O13" i="6"/>
  <c r="N13" i="6"/>
  <c r="AM13" i="6" s="1"/>
  <c r="Z14" i="6"/>
  <c r="AA14" i="6" s="1"/>
  <c r="AE14" i="6" s="1"/>
  <c r="O14" i="6"/>
  <c r="N14" i="6"/>
  <c r="AM14" i="6" s="1"/>
  <c r="Z15" i="6"/>
  <c r="AA15" i="6" s="1"/>
  <c r="AE15" i="6" s="1"/>
  <c r="O15" i="6"/>
  <c r="N15" i="6"/>
  <c r="AM15" i="6" s="1"/>
  <c r="Z16" i="6"/>
  <c r="AA16" i="6" s="1"/>
  <c r="AE16" i="6" s="1"/>
  <c r="O16" i="6"/>
  <c r="N16" i="6"/>
  <c r="Z17" i="6"/>
  <c r="AA17" i="6" s="1"/>
  <c r="AE17" i="6" s="1"/>
  <c r="O17" i="6"/>
  <c r="N17" i="6"/>
  <c r="Z18" i="6"/>
  <c r="AA18" i="6" s="1"/>
  <c r="AE18" i="6" s="1"/>
  <c r="O18" i="6"/>
  <c r="N18" i="6"/>
  <c r="Z19" i="6"/>
  <c r="AA19" i="6" s="1"/>
  <c r="AE19" i="6" s="1"/>
  <c r="O19" i="6"/>
  <c r="N19" i="6"/>
  <c r="Z20" i="6"/>
  <c r="AA20" i="6" s="1"/>
  <c r="AE20" i="6" s="1"/>
  <c r="O20" i="6"/>
  <c r="N20" i="6"/>
  <c r="Z21" i="6"/>
  <c r="AA21" i="6" s="1"/>
  <c r="AE21" i="6" s="1"/>
  <c r="O21" i="6"/>
  <c r="N21" i="6"/>
  <c r="Z22" i="6"/>
  <c r="AA22" i="6" s="1"/>
  <c r="AE22" i="6" s="1"/>
  <c r="O22" i="6"/>
  <c r="N22" i="6"/>
  <c r="Z23" i="6"/>
  <c r="AA23" i="6" s="1"/>
  <c r="AE23" i="6" s="1"/>
  <c r="O23" i="6"/>
  <c r="N23" i="6"/>
  <c r="Z24" i="6"/>
  <c r="AA24" i="6" s="1"/>
  <c r="AE24" i="6" s="1"/>
  <c r="O24" i="6"/>
  <c r="N24" i="6"/>
  <c r="Z25" i="6"/>
  <c r="AA25" i="6" s="1"/>
  <c r="AE25" i="6" s="1"/>
  <c r="O25" i="6"/>
  <c r="N25" i="6"/>
  <c r="Z26" i="6"/>
  <c r="AA26" i="6" s="1"/>
  <c r="AE26" i="6" s="1"/>
  <c r="O26" i="6"/>
  <c r="N26" i="6"/>
  <c r="Z27" i="6"/>
  <c r="AA27" i="6" s="1"/>
  <c r="AE27" i="6" s="1"/>
  <c r="O27" i="6"/>
  <c r="N27" i="6"/>
  <c r="AQ9" i="7"/>
  <c r="AO9" i="7"/>
  <c r="S9" i="7"/>
  <c r="AA10" i="7"/>
  <c r="AE10" i="7" s="1"/>
  <c r="AQ11" i="7"/>
  <c r="AO11" i="7"/>
  <c r="S11" i="7"/>
  <c r="AA12" i="7"/>
  <c r="AE12" i="7" s="1"/>
  <c r="AQ13" i="7"/>
  <c r="AO13" i="7"/>
  <c r="S13" i="7"/>
  <c r="AA14" i="7"/>
  <c r="AE14" i="7" s="1"/>
  <c r="AQ15" i="7"/>
  <c r="AO15" i="7"/>
  <c r="S15" i="7"/>
  <c r="AA16" i="7"/>
  <c r="AE16" i="7" s="1"/>
  <c r="AQ17" i="7"/>
  <c r="AO17" i="7"/>
  <c r="S17" i="7"/>
  <c r="AA18" i="7"/>
  <c r="AE18" i="7" s="1"/>
  <c r="AQ19" i="7"/>
  <c r="AO19" i="7"/>
  <c r="S19" i="7"/>
  <c r="AA20" i="7"/>
  <c r="AE20" i="7" s="1"/>
  <c r="Z20" i="7"/>
  <c r="AQ21" i="7"/>
  <c r="AO21" i="7"/>
  <c r="S21" i="7"/>
  <c r="AA22" i="7"/>
  <c r="AE22" i="7" s="1"/>
  <c r="Z22" i="7"/>
  <c r="AQ23" i="7"/>
  <c r="AO23" i="7"/>
  <c r="S23" i="7"/>
  <c r="AA24" i="7"/>
  <c r="AE24" i="7" s="1"/>
  <c r="Z24" i="7"/>
  <c r="AQ25" i="7"/>
  <c r="AO25" i="7"/>
  <c r="S25" i="7"/>
  <c r="AA26" i="7"/>
  <c r="AE26" i="7" s="1"/>
  <c r="Z26" i="7"/>
  <c r="AQ27" i="7"/>
  <c r="AO27" i="7"/>
  <c r="S27" i="7"/>
  <c r="P9" i="8"/>
  <c r="P10" i="8"/>
  <c r="Z12" i="8"/>
  <c r="O12" i="8"/>
  <c r="AA12" i="8"/>
  <c r="AE12" i="8" s="1"/>
  <c r="P12" i="8"/>
  <c r="N12" i="8"/>
  <c r="Z14" i="8"/>
  <c r="O14" i="8"/>
  <c r="AA14" i="8"/>
  <c r="AE14" i="8" s="1"/>
  <c r="P14" i="8"/>
  <c r="N14" i="8"/>
  <c r="Z16" i="8"/>
  <c r="O16" i="8"/>
  <c r="AA16" i="8"/>
  <c r="AE16" i="8" s="1"/>
  <c r="P16" i="8"/>
  <c r="N16" i="8"/>
  <c r="Z18" i="8"/>
  <c r="O18" i="8"/>
  <c r="AA18" i="8"/>
  <c r="AE18" i="8" s="1"/>
  <c r="P18" i="8"/>
  <c r="N18" i="8"/>
  <c r="Z20" i="8"/>
  <c r="O20" i="8"/>
  <c r="AA20" i="8"/>
  <c r="AE20" i="8" s="1"/>
  <c r="P20" i="8"/>
  <c r="N20" i="8"/>
  <c r="Z22" i="8"/>
  <c r="O22" i="8"/>
  <c r="AA22" i="8"/>
  <c r="AE22" i="8" s="1"/>
  <c r="P22" i="8"/>
  <c r="N22" i="8"/>
  <c r="Z24" i="8"/>
  <c r="O24" i="8"/>
  <c r="AA24" i="8"/>
  <c r="AE24" i="8" s="1"/>
  <c r="P24" i="8"/>
  <c r="N24" i="8"/>
  <c r="Z26" i="8"/>
  <c r="O26" i="8"/>
  <c r="AA26" i="8"/>
  <c r="AE26" i="8" s="1"/>
  <c r="P26" i="8"/>
  <c r="N26" i="8"/>
  <c r="AQ9" i="9"/>
  <c r="AO9" i="9"/>
  <c r="Z9" i="9"/>
  <c r="AA9" i="9" s="1"/>
  <c r="AE9" i="9" s="1"/>
  <c r="S9" i="9"/>
  <c r="AA10" i="9"/>
  <c r="AE10" i="9" s="1"/>
  <c r="N27" i="5"/>
  <c r="P27" i="5"/>
  <c r="AN27" i="5" s="1"/>
  <c r="N9" i="7"/>
  <c r="P9" i="7"/>
  <c r="N10" i="7"/>
  <c r="P10" i="7"/>
  <c r="AN10" i="7" s="1"/>
  <c r="N11" i="7"/>
  <c r="P11" i="7"/>
  <c r="N12" i="7"/>
  <c r="P12" i="7"/>
  <c r="N13" i="7"/>
  <c r="P13" i="7"/>
  <c r="N14" i="7"/>
  <c r="P14" i="7"/>
  <c r="AN14" i="7" s="1"/>
  <c r="N15" i="7"/>
  <c r="P15" i="7"/>
  <c r="N16" i="7"/>
  <c r="P16" i="7"/>
  <c r="N17" i="7"/>
  <c r="P17" i="7"/>
  <c r="N18" i="7"/>
  <c r="P18" i="7"/>
  <c r="AN18" i="7" s="1"/>
  <c r="N19" i="7"/>
  <c r="P19" i="7"/>
  <c r="N20" i="7"/>
  <c r="P20" i="7"/>
  <c r="AN20" i="7" s="1"/>
  <c r="N21" i="7"/>
  <c r="P21" i="7"/>
  <c r="N22" i="7"/>
  <c r="P22" i="7"/>
  <c r="AN22" i="7" s="1"/>
  <c r="N23" i="7"/>
  <c r="P23" i="7"/>
  <c r="N24" i="7"/>
  <c r="P24" i="7"/>
  <c r="AN24" i="7" s="1"/>
  <c r="N25" i="7"/>
  <c r="P25" i="7"/>
  <c r="N26" i="7"/>
  <c r="P26" i="7"/>
  <c r="AN26" i="7" s="1"/>
  <c r="N27" i="7"/>
  <c r="P27" i="7"/>
  <c r="AQ10" i="9"/>
  <c r="AO10" i="9"/>
  <c r="S10" i="9"/>
  <c r="AA11" i="9"/>
  <c r="AE11" i="9" s="1"/>
  <c r="S12" i="9"/>
  <c r="AO12" i="9"/>
  <c r="S13" i="9"/>
  <c r="AQ13" i="9"/>
  <c r="AO13" i="9"/>
  <c r="S14" i="9"/>
  <c r="AQ14" i="9"/>
  <c r="AO14" i="9"/>
  <c r="S15" i="9"/>
  <c r="AQ15" i="9"/>
  <c r="AO15" i="9"/>
  <c r="S16" i="9"/>
  <c r="AQ16" i="9"/>
  <c r="AO16" i="9"/>
  <c r="S17" i="9"/>
  <c r="AQ17" i="9"/>
  <c r="AO17" i="9"/>
  <c r="S18" i="9"/>
  <c r="AQ18" i="9"/>
  <c r="AO18" i="9"/>
  <c r="S19" i="9"/>
  <c r="AQ19" i="9"/>
  <c r="AO19" i="9"/>
  <c r="S20" i="9"/>
  <c r="AQ20" i="9"/>
  <c r="AO20" i="9"/>
  <c r="N9" i="9"/>
  <c r="P9" i="9"/>
  <c r="N10" i="9"/>
  <c r="P10" i="9"/>
  <c r="N11" i="9"/>
  <c r="P11" i="9"/>
  <c r="Z12" i="9"/>
  <c r="AA12" i="9" s="1"/>
  <c r="AE12" i="9" s="1"/>
  <c r="N12" i="9"/>
  <c r="AM12" i="9" s="1"/>
  <c r="P12" i="9"/>
  <c r="Z13" i="9"/>
  <c r="AA13" i="9" s="1"/>
  <c r="AE13" i="9" s="1"/>
  <c r="O13" i="9"/>
  <c r="AN13" i="9" s="1"/>
  <c r="N13" i="9"/>
  <c r="Z14" i="9"/>
  <c r="AA14" i="9" s="1"/>
  <c r="AE14" i="9" s="1"/>
  <c r="O14" i="9"/>
  <c r="AN14" i="9" s="1"/>
  <c r="N14" i="9"/>
  <c r="Z15" i="9"/>
  <c r="AA15" i="9" s="1"/>
  <c r="AE15" i="9" s="1"/>
  <c r="O15" i="9"/>
  <c r="AN15" i="9" s="1"/>
  <c r="N15" i="9"/>
  <c r="Z16" i="9"/>
  <c r="AA16" i="9" s="1"/>
  <c r="AE16" i="9" s="1"/>
  <c r="O16" i="9"/>
  <c r="AN16" i="9" s="1"/>
  <c r="N16" i="9"/>
  <c r="Z17" i="9"/>
  <c r="AA17" i="9" s="1"/>
  <c r="AE17" i="9" s="1"/>
  <c r="O17" i="9"/>
  <c r="AN17" i="9" s="1"/>
  <c r="N17" i="9"/>
  <c r="Z18" i="9"/>
  <c r="AA18" i="9" s="1"/>
  <c r="AE18" i="9" s="1"/>
  <c r="O18" i="9"/>
  <c r="AN18" i="9" s="1"/>
  <c r="N18" i="9"/>
  <c r="Z19" i="9"/>
  <c r="AA19" i="9" s="1"/>
  <c r="AE19" i="9" s="1"/>
  <c r="O19" i="9"/>
  <c r="AN19" i="9" s="1"/>
  <c r="N19" i="9"/>
  <c r="Z20" i="9"/>
  <c r="AA20" i="9" s="1"/>
  <c r="AE20" i="9" s="1"/>
  <c r="O20" i="9"/>
  <c r="AN20" i="9" s="1"/>
  <c r="N20" i="9"/>
  <c r="Z22" i="9"/>
  <c r="AA22" i="9" s="1"/>
  <c r="AE22" i="9" s="1"/>
  <c r="S22" i="9"/>
  <c r="AQ22" i="9"/>
  <c r="AO22" i="9"/>
  <c r="Z23" i="9"/>
  <c r="AA23" i="9" s="1"/>
  <c r="AE23" i="9" s="1"/>
  <c r="S23" i="9"/>
  <c r="AQ23" i="9"/>
  <c r="AO23" i="9"/>
  <c r="Z24" i="9"/>
  <c r="AA24" i="9" s="1"/>
  <c r="AE24" i="9" s="1"/>
  <c r="S24" i="9"/>
  <c r="AQ24" i="9"/>
  <c r="AO24" i="9"/>
  <c r="S25" i="9"/>
  <c r="AQ25" i="9"/>
  <c r="AO25" i="9"/>
  <c r="N21" i="9"/>
  <c r="AM21" i="9" s="1"/>
  <c r="P21" i="9"/>
  <c r="AA21" i="9"/>
  <c r="AE21" i="9" s="1"/>
  <c r="N22" i="9"/>
  <c r="P22" i="9"/>
  <c r="N23" i="9"/>
  <c r="P23" i="9"/>
  <c r="AN23" i="9" s="1"/>
  <c r="N24" i="9"/>
  <c r="P24" i="9"/>
  <c r="N25" i="9"/>
  <c r="P25" i="9"/>
  <c r="N26" i="9"/>
  <c r="P26" i="9"/>
  <c r="O21" i="9"/>
  <c r="Z21" i="9"/>
  <c r="O25" i="9"/>
  <c r="Z25" i="9"/>
  <c r="AA25" i="9" s="1"/>
  <c r="AE25" i="9" s="1"/>
  <c r="O26" i="9"/>
  <c r="Z26" i="9"/>
  <c r="AA26" i="9" s="1"/>
  <c r="AE26" i="9" s="1"/>
  <c r="AP26" i="10" l="1"/>
  <c r="AP24" i="10"/>
  <c r="AP22" i="10"/>
  <c r="AP20" i="10"/>
  <c r="AP18" i="10"/>
  <c r="AP16" i="10"/>
  <c r="AP14" i="10"/>
  <c r="AM13" i="10"/>
  <c r="AM12" i="10"/>
  <c r="AP12" i="10" s="1"/>
  <c r="AM11" i="10"/>
  <c r="AM10" i="10"/>
  <c r="AP10" i="10" s="1"/>
  <c r="AM9" i="10"/>
  <c r="AN27" i="10"/>
  <c r="AP27" i="10" s="1"/>
  <c r="AN26" i="10"/>
  <c r="AN25" i="10"/>
  <c r="AP25" i="10" s="1"/>
  <c r="AN24" i="10"/>
  <c r="AN23" i="10"/>
  <c r="AP23" i="10" s="1"/>
  <c r="AN22" i="10"/>
  <c r="AN21" i="10"/>
  <c r="AP21" i="10" s="1"/>
  <c r="AN20" i="10"/>
  <c r="AN19" i="10"/>
  <c r="AP19" i="10" s="1"/>
  <c r="AN18" i="10"/>
  <c r="AN17" i="10"/>
  <c r="AP17" i="10" s="1"/>
  <c r="AN16" i="10"/>
  <c r="AN15" i="10"/>
  <c r="AP15" i="10" s="1"/>
  <c r="AN14" i="10"/>
  <c r="AN13" i="10"/>
  <c r="AN11" i="10"/>
  <c r="AN9" i="10"/>
  <c r="AM24" i="8"/>
  <c r="AP24" i="8" s="1"/>
  <c r="AN24" i="8"/>
  <c r="AM20" i="8"/>
  <c r="AP20" i="8" s="1"/>
  <c r="AN20" i="8"/>
  <c r="AM16" i="8"/>
  <c r="AP16" i="8" s="1"/>
  <c r="AN16" i="8"/>
  <c r="AM12" i="8"/>
  <c r="AP12" i="8" s="1"/>
  <c r="AN12" i="8"/>
  <c r="AM27" i="6"/>
  <c r="AP27" i="6" s="1"/>
  <c r="AN27" i="6"/>
  <c r="AM25" i="6"/>
  <c r="AP25" i="6" s="1"/>
  <c r="AN25" i="6"/>
  <c r="AM23" i="6"/>
  <c r="AP23" i="6" s="1"/>
  <c r="AN23" i="6"/>
  <c r="AM21" i="6"/>
  <c r="AP21" i="6" s="1"/>
  <c r="AN21" i="6"/>
  <c r="AM19" i="6"/>
  <c r="AP19" i="6" s="1"/>
  <c r="AN19" i="6"/>
  <c r="AM17" i="6"/>
  <c r="AP17" i="6" s="1"/>
  <c r="AN17" i="6"/>
  <c r="AM26" i="9"/>
  <c r="AP26" i="9" s="1"/>
  <c r="AN26" i="9"/>
  <c r="AN21" i="9"/>
  <c r="AP21" i="9" s="1"/>
  <c r="AN12" i="9"/>
  <c r="AP12" i="9" s="1"/>
  <c r="AM11" i="9"/>
  <c r="AN11" i="9"/>
  <c r="AM10" i="9"/>
  <c r="AN10" i="9"/>
  <c r="AM9" i="9"/>
  <c r="AN9" i="9"/>
  <c r="AM26" i="8"/>
  <c r="AN26" i="8"/>
  <c r="AM22" i="8"/>
  <c r="AN22" i="8"/>
  <c r="AM18" i="8"/>
  <c r="AN18" i="8"/>
  <c r="AM14" i="8"/>
  <c r="AN14" i="8"/>
  <c r="AM26" i="6"/>
  <c r="AN26" i="6"/>
  <c r="AM24" i="6"/>
  <c r="AN24" i="6"/>
  <c r="AM22" i="6"/>
  <c r="AN22" i="6"/>
  <c r="AM20" i="6"/>
  <c r="AN20" i="6"/>
  <c r="AM18" i="6"/>
  <c r="AN18" i="6"/>
  <c r="AM16" i="6"/>
  <c r="AN16" i="6"/>
  <c r="AP14" i="6"/>
  <c r="AP12" i="6"/>
  <c r="AP10" i="6"/>
  <c r="AP21" i="8"/>
  <c r="AP13" i="8"/>
  <c r="AM9" i="8"/>
  <c r="AN26" i="5"/>
  <c r="AP26" i="5" s="1"/>
  <c r="AM27" i="4"/>
  <c r="AP27" i="4" s="1"/>
  <c r="AM26" i="4"/>
  <c r="AM25" i="4"/>
  <c r="AP25" i="4" s="1"/>
  <c r="AM24" i="4"/>
  <c r="AM23" i="4"/>
  <c r="AP23" i="4" s="1"/>
  <c r="AM22" i="4"/>
  <c r="AM21" i="4"/>
  <c r="AP21" i="4" s="1"/>
  <c r="AM20" i="4"/>
  <c r="AM19" i="4"/>
  <c r="AP19" i="4" s="1"/>
  <c r="AM18" i="4"/>
  <c r="AM17" i="4"/>
  <c r="AP17" i="4" s="1"/>
  <c r="AM16" i="4"/>
  <c r="AM15" i="4"/>
  <c r="AP15" i="4" s="1"/>
  <c r="AM14" i="4"/>
  <c r="AM13" i="4"/>
  <c r="AP13" i="4" s="1"/>
  <c r="AM12" i="4"/>
  <c r="AM11" i="4"/>
  <c r="AP11" i="4" s="1"/>
  <c r="AM10" i="4"/>
  <c r="AN9" i="4"/>
  <c r="AP9" i="4" s="1"/>
  <c r="Z9" i="4"/>
  <c r="AA9" i="4" s="1"/>
  <c r="AE9" i="4" s="1"/>
  <c r="S9" i="4"/>
  <c r="AO9" i="4"/>
  <c r="AQ9" i="4"/>
  <c r="AN9" i="2"/>
  <c r="AP9" i="2" s="1"/>
  <c r="AM27" i="1"/>
  <c r="AM25" i="1"/>
  <c r="AM23" i="1"/>
  <c r="AM21" i="1"/>
  <c r="AM19" i="1"/>
  <c r="AM17" i="1"/>
  <c r="AM15" i="1"/>
  <c r="AM13" i="1"/>
  <c r="AM11" i="1"/>
  <c r="AM9" i="1"/>
  <c r="AN27" i="1"/>
  <c r="AN25" i="1"/>
  <c r="AN23" i="1"/>
  <c r="AN21" i="1"/>
  <c r="AN19" i="1"/>
  <c r="AN17" i="1"/>
  <c r="AN15" i="1"/>
  <c r="AN13" i="1"/>
  <c r="AN11" i="1"/>
  <c r="AN9" i="1"/>
  <c r="AM25" i="9"/>
  <c r="AP25" i="9" s="1"/>
  <c r="AM24" i="9"/>
  <c r="AM23" i="9"/>
  <c r="AP23" i="9" s="1"/>
  <c r="AM22" i="9"/>
  <c r="AN24" i="9"/>
  <c r="AN22" i="9"/>
  <c r="AM20" i="9"/>
  <c r="AP20" i="9" s="1"/>
  <c r="AM19" i="9"/>
  <c r="AP19" i="9" s="1"/>
  <c r="AM18" i="9"/>
  <c r="AP18" i="9" s="1"/>
  <c r="AM17" i="9"/>
  <c r="AP17" i="9" s="1"/>
  <c r="AM16" i="9"/>
  <c r="AP16" i="9" s="1"/>
  <c r="AM15" i="9"/>
  <c r="AP15" i="9" s="1"/>
  <c r="AM14" i="9"/>
  <c r="AP14" i="9" s="1"/>
  <c r="AM13" i="9"/>
  <c r="AP13" i="9" s="1"/>
  <c r="AM27" i="7"/>
  <c r="AP27" i="7" s="1"/>
  <c r="AN27" i="7"/>
  <c r="AM26" i="7"/>
  <c r="AP26" i="7" s="1"/>
  <c r="AM25" i="7"/>
  <c r="AN25" i="7"/>
  <c r="AM24" i="7"/>
  <c r="AP24" i="7" s="1"/>
  <c r="AM23" i="7"/>
  <c r="AP23" i="7" s="1"/>
  <c r="AN23" i="7"/>
  <c r="AM22" i="7"/>
  <c r="AP22" i="7" s="1"/>
  <c r="AM21" i="7"/>
  <c r="AN21" i="7"/>
  <c r="AM20" i="7"/>
  <c r="AP20" i="7" s="1"/>
  <c r="AM19" i="7"/>
  <c r="AP19" i="7" s="1"/>
  <c r="AN19" i="7"/>
  <c r="AM18" i="7"/>
  <c r="AP18" i="7" s="1"/>
  <c r="AM17" i="7"/>
  <c r="AN17" i="7"/>
  <c r="AM16" i="7"/>
  <c r="AM15" i="7"/>
  <c r="AP15" i="7" s="1"/>
  <c r="AN15" i="7"/>
  <c r="AM14" i="7"/>
  <c r="AP14" i="7" s="1"/>
  <c r="AM13" i="7"/>
  <c r="AN13" i="7"/>
  <c r="AM12" i="7"/>
  <c r="AM11" i="7"/>
  <c r="AP11" i="7" s="1"/>
  <c r="AN11" i="7"/>
  <c r="AM10" i="7"/>
  <c r="AP10" i="7" s="1"/>
  <c r="AM9" i="7"/>
  <c r="AN9" i="7"/>
  <c r="AM27" i="5"/>
  <c r="AP27" i="5" s="1"/>
  <c r="AN15" i="6"/>
  <c r="AP15" i="6" s="1"/>
  <c r="AN14" i="6"/>
  <c r="AN13" i="6"/>
  <c r="AP13" i="6" s="1"/>
  <c r="AN12" i="6"/>
  <c r="AN11" i="6"/>
  <c r="AP11" i="6" s="1"/>
  <c r="AN10" i="6"/>
  <c r="AN9" i="6"/>
  <c r="AP9" i="6" s="1"/>
  <c r="AM25" i="5"/>
  <c r="AP25" i="5" s="1"/>
  <c r="AM24" i="5"/>
  <c r="AP24" i="5" s="1"/>
  <c r="AN24" i="5"/>
  <c r="AM23" i="5"/>
  <c r="AP23" i="5" s="1"/>
  <c r="AM22" i="5"/>
  <c r="AN22" i="5"/>
  <c r="AM21" i="5"/>
  <c r="AP21" i="5" s="1"/>
  <c r="AM20" i="5"/>
  <c r="AP20" i="5" s="1"/>
  <c r="AN20" i="5"/>
  <c r="AM19" i="5"/>
  <c r="AP19" i="5" s="1"/>
  <c r="AM18" i="5"/>
  <c r="AN18" i="5"/>
  <c r="AM17" i="5"/>
  <c r="AP17" i="5" s="1"/>
  <c r="AM16" i="5"/>
  <c r="AP16" i="5" s="1"/>
  <c r="AN16" i="5"/>
  <c r="AM15" i="5"/>
  <c r="AP15" i="5" s="1"/>
  <c r="AM14" i="5"/>
  <c r="AN14" i="5"/>
  <c r="AM13" i="5"/>
  <c r="AP13" i="5" s="1"/>
  <c r="AM12" i="5"/>
  <c r="AP12" i="5" s="1"/>
  <c r="AN12" i="5"/>
  <c r="AM11" i="5"/>
  <c r="AP11" i="5" s="1"/>
  <c r="AM10" i="5"/>
  <c r="AN10" i="5"/>
  <c r="AM9" i="5"/>
  <c r="AP9" i="5" s="1"/>
  <c r="AM27" i="2"/>
  <c r="AP27" i="2" s="1"/>
  <c r="AN27" i="2"/>
  <c r="AM26" i="2"/>
  <c r="AP26" i="2" s="1"/>
  <c r="AM25" i="2"/>
  <c r="AN25" i="2"/>
  <c r="AM24" i="2"/>
  <c r="AP24" i="2" s="1"/>
  <c r="AM23" i="2"/>
  <c r="AP23" i="2" s="1"/>
  <c r="AN23" i="2"/>
  <c r="AM22" i="2"/>
  <c r="AP22" i="2" s="1"/>
  <c r="AM21" i="2"/>
  <c r="AN21" i="2"/>
  <c r="AM20" i="2"/>
  <c r="AP20" i="2" s="1"/>
  <c r="AM19" i="2"/>
  <c r="AP19" i="2" s="1"/>
  <c r="AN19" i="2"/>
  <c r="AM18" i="2"/>
  <c r="AP18" i="2" s="1"/>
  <c r="AM17" i="2"/>
  <c r="AN17" i="2"/>
  <c r="AM16" i="2"/>
  <c r="AP16" i="2" s="1"/>
  <c r="AM15" i="2"/>
  <c r="AP15" i="2" s="1"/>
  <c r="AN15" i="2"/>
  <c r="AM14" i="2"/>
  <c r="AP14" i="2" s="1"/>
  <c r="AM13" i="2"/>
  <c r="AN13" i="2"/>
  <c r="AM12" i="2"/>
  <c r="AP12" i="2" s="1"/>
  <c r="AM11" i="2"/>
  <c r="AP11" i="2" s="1"/>
  <c r="AN11" i="2"/>
  <c r="AM10" i="2"/>
  <c r="AP10" i="2" s="1"/>
  <c r="AN25" i="9"/>
  <c r="AM27" i="8"/>
  <c r="AP27" i="8" s="1"/>
  <c r="AN25" i="8"/>
  <c r="AP25" i="8" s="1"/>
  <c r="AM23" i="8"/>
  <c r="AP23" i="8" s="1"/>
  <c r="AN21" i="8"/>
  <c r="AM19" i="8"/>
  <c r="AP19" i="8" s="1"/>
  <c r="AN17" i="8"/>
  <c r="AP17" i="8" s="1"/>
  <c r="AM15" i="8"/>
  <c r="AP15" i="8" s="1"/>
  <c r="AN13" i="8"/>
  <c r="AM11" i="8"/>
  <c r="AP11" i="8" s="1"/>
  <c r="AM10" i="8"/>
  <c r="AN10" i="8"/>
  <c r="AN9" i="8"/>
  <c r="AN12" i="7"/>
  <c r="AN27" i="4"/>
  <c r="AN26" i="4"/>
  <c r="AN25" i="4"/>
  <c r="AN24" i="4"/>
  <c r="AN23" i="4"/>
  <c r="AN22" i="4"/>
  <c r="AN21" i="4"/>
  <c r="AN20" i="4"/>
  <c r="AN19" i="4"/>
  <c r="AN18" i="4"/>
  <c r="AN17" i="4"/>
  <c r="AN16" i="4"/>
  <c r="AN15" i="4"/>
  <c r="AN14" i="4"/>
  <c r="AN13" i="4"/>
  <c r="AN12" i="4"/>
  <c r="AN11" i="4"/>
  <c r="AN10" i="4"/>
  <c r="AM27" i="3"/>
  <c r="AP27" i="3" s="1"/>
  <c r="AM26" i="3"/>
  <c r="AP26" i="3" s="1"/>
  <c r="AM25" i="3"/>
  <c r="AP25" i="3" s="1"/>
  <c r="AM24" i="3"/>
  <c r="AP24" i="3" s="1"/>
  <c r="AM23" i="3"/>
  <c r="AP23" i="3" s="1"/>
  <c r="AM22" i="3"/>
  <c r="AP22" i="3" s="1"/>
  <c r="AM21" i="3"/>
  <c r="AP21" i="3" s="1"/>
  <c r="AM20" i="3"/>
  <c r="AP20" i="3" s="1"/>
  <c r="AM19" i="3"/>
  <c r="AP19" i="3" s="1"/>
  <c r="AM18" i="3"/>
  <c r="AP18" i="3" s="1"/>
  <c r="AM17" i="3"/>
  <c r="AP17" i="3" s="1"/>
  <c r="AM16" i="3"/>
  <c r="AP16" i="3" s="1"/>
  <c r="AM15" i="3"/>
  <c r="AP15" i="3" s="1"/>
  <c r="AM14" i="3"/>
  <c r="AP14" i="3" s="1"/>
  <c r="AM13" i="3"/>
  <c r="AP13" i="3" s="1"/>
  <c r="AM12" i="3"/>
  <c r="AP12" i="3" s="1"/>
  <c r="AM11" i="3"/>
  <c r="AP11" i="3" s="1"/>
  <c r="AM10" i="3"/>
  <c r="AP10" i="3" s="1"/>
  <c r="AM9" i="3"/>
  <c r="AP9" i="3" s="1"/>
  <c r="AM26" i="1"/>
  <c r="AM24" i="1"/>
  <c r="AM22" i="1"/>
  <c r="AM20" i="1"/>
  <c r="AM18" i="1"/>
  <c r="AM16" i="1"/>
  <c r="AM14" i="1"/>
  <c r="AM12" i="1"/>
  <c r="AM10" i="1"/>
  <c r="AN16" i="7"/>
  <c r="AN26" i="1"/>
  <c r="AN24" i="1"/>
  <c r="AN22" i="1"/>
  <c r="AN20" i="1"/>
  <c r="AN18" i="1"/>
  <c r="AN16" i="1"/>
  <c r="AN14" i="1"/>
  <c r="AN12" i="1"/>
  <c r="AN10" i="1"/>
  <c r="AP9" i="10" l="1"/>
  <c r="AP11" i="10"/>
  <c r="AP13" i="10"/>
  <c r="AP10" i="1"/>
  <c r="AP14" i="1"/>
  <c r="AP18" i="1"/>
  <c r="AP22" i="1"/>
  <c r="AP26" i="1"/>
  <c r="AP11" i="1"/>
  <c r="AP15" i="1"/>
  <c r="AP19" i="1"/>
  <c r="AP23" i="1"/>
  <c r="AP27" i="1"/>
  <c r="AP12" i="1"/>
  <c r="AP16" i="1"/>
  <c r="AP20" i="1"/>
  <c r="AP24" i="1"/>
  <c r="AP10" i="8"/>
  <c r="AP13" i="2"/>
  <c r="AP17" i="2"/>
  <c r="AP21" i="2"/>
  <c r="AP25" i="2"/>
  <c r="AP10" i="5"/>
  <c r="AP14" i="5"/>
  <c r="AP18" i="5"/>
  <c r="AP22" i="5"/>
  <c r="AP9" i="7"/>
  <c r="AP12" i="7"/>
  <c r="AP13" i="7"/>
  <c r="AP16" i="7"/>
  <c r="AP17" i="7"/>
  <c r="AP21" i="7"/>
  <c r="AP25" i="7"/>
  <c r="AP22" i="9"/>
  <c r="AP24" i="9"/>
  <c r="AP9" i="1"/>
  <c r="AP13" i="1"/>
  <c r="AP17" i="1"/>
  <c r="AP21" i="1"/>
  <c r="AP25" i="1"/>
  <c r="AP10" i="4"/>
  <c r="AP12" i="4"/>
  <c r="AP14" i="4"/>
  <c r="AP16" i="4"/>
  <c r="AP18" i="4"/>
  <c r="AP20" i="4"/>
  <c r="AP22" i="4"/>
  <c r="AP24" i="4"/>
  <c r="AP26" i="4"/>
  <c r="AP9" i="8"/>
  <c r="AP16" i="6"/>
  <c r="AP18" i="6"/>
  <c r="AP20" i="6"/>
  <c r="AP22" i="6"/>
  <c r="AP24" i="6"/>
  <c r="AP26" i="6"/>
  <c r="AP14" i="8"/>
  <c r="AP18" i="8"/>
  <c r="AP22" i="8"/>
  <c r="AP26" i="8"/>
  <c r="AP9" i="9"/>
  <c r="AP10" i="9"/>
  <c r="AP11" i="9"/>
</calcChain>
</file>

<file path=xl/sharedStrings.xml><?xml version="1.0" encoding="utf-8"?>
<sst xmlns="http://schemas.openxmlformats.org/spreadsheetml/2006/main" count="3186" uniqueCount="1614">
  <si>
    <t>28-06-2022</t>
  </si>
  <si>
    <t>CODE: DAS-PRO-16</t>
  </si>
  <si>
    <t>DATE:30/08/2019</t>
  </si>
  <si>
    <t>VERSION:07</t>
  </si>
  <si>
    <t>PAGE:1</t>
  </si>
  <si>
    <t>SYMBOLE</t>
  </si>
  <si>
    <t>MACHINE</t>
  </si>
  <si>
    <t>REF ARTICLE</t>
  </si>
  <si>
    <t xml:space="preserve">DESIGNATION </t>
  </si>
  <si>
    <t>COMPTEUR AUJOURD’HUI à 8h</t>
  </si>
  <si>
    <t>COMPTEUR HIER à 17H</t>
  </si>
  <si>
    <t>COMPTEUR HIER à 22H</t>
  </si>
  <si>
    <t>CADENCE</t>
  </si>
  <si>
    <t>NOMBRE DE PIECES FINIS PAR CYCLE</t>
  </si>
  <si>
    <t>PIECES SUIVANT COMPTEU 8h--&gt;17h</t>
  </si>
  <si>
    <t>PIECES SUIVANT COMPTEUR 17H--&gt;22H</t>
  </si>
  <si>
    <t>PIECES SUIVANT COMPTEUR 6h--&gt;8h</t>
  </si>
  <si>
    <t>NOMBRE D'HEURES DE TRAVAIL    8h--&gt;17h</t>
  </si>
  <si>
    <t>NOMBRE D'HEURES DE TRAVAIL  17H--&gt;22H</t>
  </si>
  <si>
    <t>NOMBRE D'HEURES DE TRAVAIL 6h--&gt;8h</t>
  </si>
  <si>
    <t>NOMBRE D'HEURES DE TRAVAIL</t>
  </si>
  <si>
    <t>OBSERVATIONS</t>
  </si>
  <si>
    <t>Pieces manquantes</t>
  </si>
  <si>
    <t xml:space="preserve"> PIECES NC</t>
  </si>
  <si>
    <t>Pieces REELLES</t>
  </si>
  <si>
    <t>Nombre des pieces à retoucher</t>
  </si>
  <si>
    <t>Cause de la non-conformité</t>
  </si>
  <si>
    <t>Effet de la non-conformité</t>
  </si>
  <si>
    <t>Machine pour retouche</t>
  </si>
  <si>
    <t>NOMBRES D'HEURES SUIVANT LES PIECES REELLES</t>
  </si>
  <si>
    <t>RENDEMENT</t>
  </si>
  <si>
    <t>Maintenance</t>
  </si>
  <si>
    <t>Affutage</t>
  </si>
  <si>
    <t>Gamme d'usingae</t>
  </si>
  <si>
    <t>ALERTES</t>
  </si>
  <si>
    <t>enregitrement</t>
  </si>
  <si>
    <t>Identification</t>
  </si>
  <si>
    <t>Propreté des tables de contrôle</t>
  </si>
  <si>
    <t>Rangement des outils de contrôle</t>
  </si>
  <si>
    <t>Existance de l'OF</t>
  </si>
  <si>
    <t>Panne</t>
  </si>
  <si>
    <t>gestion de modification</t>
  </si>
  <si>
    <t>A</t>
  </si>
  <si>
    <t>P</t>
  </si>
  <si>
    <t>Q</t>
  </si>
  <si>
    <t>OEE</t>
  </si>
  <si>
    <t>SST16</t>
  </si>
  <si>
    <t>plot nez de marche 25-06-2022</t>
  </si>
  <si>
    <t>B</t>
  </si>
  <si>
    <t>SB16</t>
  </si>
  <si>
    <t>ECROU 6.5*19</t>
  </si>
  <si>
    <t>C</t>
  </si>
  <si>
    <t>BIGLIA 301 SM</t>
  </si>
  <si>
    <t>BAGUE ALLUMINIUM EPAULEE 14.4*27*55</t>
  </si>
  <si>
    <t>D</t>
  </si>
  <si>
    <t>BIGLIA 42 S2M bitourelle</t>
  </si>
  <si>
    <t>AXE DIRECTION ISUZU.</t>
  </si>
  <si>
    <t>E</t>
  </si>
  <si>
    <t>L32</t>
  </si>
  <si>
    <t>CLAMPING RING 360FO L32.</t>
  </si>
  <si>
    <t>F</t>
  </si>
  <si>
    <t>TSUGAMI</t>
  </si>
  <si>
    <t>Arrêt</t>
  </si>
  <si>
    <t>G</t>
  </si>
  <si>
    <t xml:space="preserve">Tour STAR SV-32-J
</t>
  </si>
  <si>
    <t>BUSE A DROITE D8 M445 maj 07-06-2022</t>
  </si>
  <si>
    <t>H</t>
  </si>
  <si>
    <t>Tour CNC STAR SB avec embarreur LNS Express
220</t>
  </si>
  <si>
    <t>VIS ALLUM M10</t>
  </si>
  <si>
    <t>I</t>
  </si>
  <si>
    <t>MULTIBROCHE</t>
  </si>
  <si>
    <t>raccord HEX 17</t>
  </si>
  <si>
    <t>J</t>
  </si>
  <si>
    <t xml:space="preserve">Tour CNC WEILER UD 24 - 100
</t>
  </si>
  <si>
    <t>ANNEAU FX 25,2*32*21-CHUTES MJ</t>
  </si>
  <si>
    <t>K</t>
  </si>
  <si>
    <t>TOUR WEILER</t>
  </si>
  <si>
    <t xml:space="preserve">BAGUE DECOLLETE </t>
  </si>
  <si>
    <t>L</t>
  </si>
  <si>
    <t>NAKAMURA</t>
  </si>
  <si>
    <t>ANNEAU BRUTE AVEC CHAN INT 40*50*21 FINI</t>
  </si>
  <si>
    <t>COMPTEUR REMIS A ZERO A 400 SEMI FINI</t>
  </si>
  <si>
    <t>M</t>
  </si>
  <si>
    <t>MORI SEIKI 3 axes</t>
  </si>
  <si>
    <t xml:space="preserve">Ecrou suspension- surfacage </t>
  </si>
  <si>
    <t>N</t>
  </si>
  <si>
    <t>MORI SEIKI 5 axes</t>
  </si>
  <si>
    <t xml:space="preserve">ECROU DE FUSEE + fraisage 5 pcs pignion </t>
  </si>
  <si>
    <t>O</t>
  </si>
  <si>
    <t>HARDING</t>
  </si>
  <si>
    <t>EVACUATION 2 EN3 SEMI FINI</t>
  </si>
  <si>
    <t xml:space="preserve">EVACUATION 2/3G X-ONE-harding-taraudageM4+GAZ </t>
  </si>
  <si>
    <t>KITAMURA</t>
  </si>
  <si>
    <t xml:space="preserve">USINAGE BORNE CPF PROPREITAIRE -foret de forme d4+fraise a fielter </t>
  </si>
  <si>
    <t>NOUVEAU MACHINE P014</t>
  </si>
  <si>
    <t xml:space="preserve">BAGUE INTERIEUR SILENT BLOC TRIANGLE TFR /chutes </t>
  </si>
  <si>
    <t>NOUVEAU MACHINE 32sk300</t>
  </si>
  <si>
    <t>TIGRE M6 AVEC 2 ECROUS</t>
  </si>
  <si>
    <t xml:space="preserve">Taux de NC journalière
</t>
  </si>
  <si>
    <t>Approbateur:</t>
  </si>
  <si>
    <t>Date:</t>
  </si>
  <si>
    <t>Visa:</t>
  </si>
  <si>
    <t>27-06-2022</t>
  </si>
  <si>
    <t>RUPTURE DE COURANT</t>
  </si>
  <si>
    <t>OK</t>
  </si>
  <si>
    <t xml:space="preserve"> Buse droite à collerette Ø10 </t>
  </si>
  <si>
    <t>AXE JUMELLE-CP2 B301</t>
  </si>
  <si>
    <t>ANNEAU BRUTE AVEC CHANF INT 40*50*21 SEMI FINI</t>
  </si>
  <si>
    <t>25-06-2022</t>
  </si>
  <si>
    <t>BOULON CENTRE AR OM40</t>
  </si>
  <si>
    <t>ANNEAU BRUTE AVEC CHANF INT 40*50*28 FINI</t>
  </si>
  <si>
    <t>24-06-2022</t>
  </si>
  <si>
    <t>Tc=50s</t>
  </si>
  <si>
    <t>bague filleté entre difficilement et longeur hors mini</t>
  </si>
  <si>
    <t>compteur fini des pcs semi fini  723 avec 326 pcs retauché</t>
  </si>
  <si>
    <t>probléme pression</t>
  </si>
  <si>
    <t>23-06-2022</t>
  </si>
  <si>
    <t>plot nez de marche</t>
  </si>
  <si>
    <t>ANNEAU BRUTE AVEC CHANF INT 40*50*28</t>
  </si>
  <si>
    <t>BAGUE GALVANISEE 22*12*65</t>
  </si>
  <si>
    <t>22-06-2022</t>
  </si>
  <si>
    <t>BROCHE ACIER D13 ZINGUE L180</t>
  </si>
  <si>
    <t>OF CLOTUREE</t>
  </si>
  <si>
    <t>CASSURE FORET</t>
  </si>
  <si>
    <t>ABSENCE TROU</t>
  </si>
  <si>
    <t>BAGUE FILLETE ENTRE N'ENTRE PAS</t>
  </si>
  <si>
    <t>21-06-2022</t>
  </si>
  <si>
    <t>DIAMETRE HORS MAXI</t>
  </si>
  <si>
    <t>AXE FEMELLE M8*50 L32</t>
  </si>
  <si>
    <t>20-06-2022</t>
  </si>
  <si>
    <t>BROCHE ACIER D13 ZINGUE L230 20-06-2022</t>
  </si>
  <si>
    <t>BOULON D'ASSEMBLAGE 404-PAR CHUTES D16.2</t>
  </si>
  <si>
    <t>AXE MALE L=100 - juin 2022</t>
  </si>
  <si>
    <t>EVACUATION 2 EN 1 SUR NAKAMURA</t>
  </si>
  <si>
    <t>18-06-2022</t>
  </si>
  <si>
    <t>21-04-2022</t>
  </si>
  <si>
    <t xml:space="preserve">desgination </t>
  </si>
  <si>
    <t xml:space="preserve">reference </t>
  </si>
  <si>
    <t>Cadence réelle</t>
  </si>
  <si>
    <t xml:space="preserve">machine </t>
  </si>
  <si>
    <t xml:space="preserve"> BUSS. DIS. 14-3003 1320X28.7 AVP CARB </t>
  </si>
  <si>
    <t xml:space="preserve">A1-AXE MET </t>
  </si>
  <si>
    <t>20086-2</t>
  </si>
  <si>
    <t xml:space="preserve">Anneau FX 25,2*32*21- par chutes </t>
  </si>
  <si>
    <t>0-4180</t>
  </si>
  <si>
    <t>AOE 950 12 BOX SPINA INOX</t>
  </si>
  <si>
    <t>SPINA00010</t>
  </si>
  <si>
    <t>AOE 950/12/9.5 SPINA INOX</t>
  </si>
  <si>
    <t>SPINA00009</t>
  </si>
  <si>
    <t>AOE 956/14/40 SPINA INOX</t>
  </si>
  <si>
    <t>SPINA00011</t>
  </si>
  <si>
    <t>armature intérieure-MULTI</t>
  </si>
  <si>
    <t>E355306</t>
  </si>
  <si>
    <t xml:space="preserve"> - </t>
  </si>
  <si>
    <t>AXE</t>
  </si>
  <si>
    <t>2018012-01</t>
  </si>
  <si>
    <t>AXE 100x8-M4</t>
  </si>
  <si>
    <t>AXE 140 INOX D8 L66 140/76</t>
  </si>
  <si>
    <t>AXE-IN-D8-L66</t>
  </si>
  <si>
    <t>AXE 90 INOX D7</t>
  </si>
  <si>
    <t>AXE-IN-D7</t>
  </si>
  <si>
    <t>AXE AVEC INSERT INTEGRES</t>
  </si>
  <si>
    <t>2018110-01</t>
  </si>
  <si>
    <t>AXE BOITIER TFR+KB</t>
  </si>
  <si>
    <t>I081-95-CP8</t>
  </si>
  <si>
    <t>BIGLIA MIM</t>
  </si>
  <si>
    <t>AXE COLLIER ISUZU TFR NON ZINGUEE</t>
  </si>
  <si>
    <t>I138-139-CP3</t>
  </si>
  <si>
    <t>AXE D15-M11x100</t>
  </si>
  <si>
    <t>G022-CP1</t>
  </si>
  <si>
    <t xml:space="preserve">AXE D'ARTICULATION </t>
  </si>
  <si>
    <t>AXE D'ARTICULATION -NV SB16</t>
  </si>
  <si>
    <t>200101-NVSB16</t>
  </si>
  <si>
    <t>AXE DE FREIN OM40 PROD</t>
  </si>
  <si>
    <t>M030-PROD</t>
  </si>
  <si>
    <t>AXE DIRECTION ISUZU</t>
  </si>
  <si>
    <t>I059</t>
  </si>
  <si>
    <t>AXE ESC H11</t>
  </si>
  <si>
    <t>20111-21</t>
  </si>
  <si>
    <t>AXE ETRIER FORD RANGER-PROD</t>
  </si>
  <si>
    <t>FO011-PROD</t>
  </si>
  <si>
    <t>AXE ETRIER MITSUBISHI D21.2 PROD</t>
  </si>
  <si>
    <t>MI029-CP1-PROD</t>
  </si>
  <si>
    <t>AXE ETRIER MITSUBISHI D21.9 AVEC SOUFFLET-CP1 PROD</t>
  </si>
  <si>
    <t>MI030-CP1-PROD</t>
  </si>
  <si>
    <t>AXE ETRIER SUP MITSUBISHI L200(536)</t>
  </si>
  <si>
    <t>MI029</t>
  </si>
  <si>
    <t>AXE FEMELLE</t>
  </si>
  <si>
    <t>AXE FEMELLE-D16</t>
  </si>
  <si>
    <t xml:space="preserve">AXE FEMELLE </t>
  </si>
  <si>
    <t>2018051-01</t>
  </si>
  <si>
    <t>AXE FEMELLE M8X55</t>
  </si>
  <si>
    <t>2018106-02-02</t>
  </si>
  <si>
    <t>AXE FOURCHETTE</t>
  </si>
  <si>
    <t>19037-1</t>
  </si>
  <si>
    <t>AXE FOURCHETTE SIMPLE</t>
  </si>
  <si>
    <t>2018013-01</t>
  </si>
  <si>
    <t xml:space="preserve">AXE GM JUMELLE MITSUBITCHI </t>
  </si>
  <si>
    <t>MI013-CP1</t>
  </si>
  <si>
    <t>AXE INOX D8 LG720mm</t>
  </si>
  <si>
    <t>3-72-70033</t>
  </si>
  <si>
    <t>AXE INOX 303</t>
  </si>
  <si>
    <t>500-1-46933</t>
  </si>
  <si>
    <t xml:space="preserve">AXE JUMELLE-CP2 - chariotage sur nak </t>
  </si>
  <si>
    <t>TF48-57-I162-CP2</t>
  </si>
  <si>
    <t>AXE L=124mm JEMELLE FORD PROD</t>
  </si>
  <si>
    <t>FO021-CP2</t>
  </si>
  <si>
    <t>AXE LAITON Ø10.2*41.3</t>
  </si>
  <si>
    <t>AXE-LAIT 10.2X41.3</t>
  </si>
  <si>
    <t xml:space="preserve">AXE LEVIER PORTE </t>
  </si>
  <si>
    <t>P210203</t>
  </si>
  <si>
    <t>AXE LISSE D8</t>
  </si>
  <si>
    <t>Tz36000005388</t>
  </si>
  <si>
    <t>AXE MALE AVEC TROU</t>
  </si>
  <si>
    <t>AXE MALE A-T D16</t>
  </si>
  <si>
    <t>AXE MALE EN I</t>
  </si>
  <si>
    <t>2018146-02</t>
  </si>
  <si>
    <t>AXE MALE L=100</t>
  </si>
  <si>
    <t>l32</t>
  </si>
  <si>
    <t>AXE MALE SANS TROU</t>
  </si>
  <si>
    <t>AXE MALE S-T D16</t>
  </si>
  <si>
    <t>AXE MALE V02</t>
  </si>
  <si>
    <t>2018106-02-01</t>
  </si>
  <si>
    <t>AXE MALE-001</t>
  </si>
  <si>
    <t>2018122-03</t>
  </si>
  <si>
    <t>AXE PORTE TURBINE D10</t>
  </si>
  <si>
    <t>A001</t>
  </si>
  <si>
    <t>PROD 09/2021</t>
  </si>
  <si>
    <t>Axe tendeur de 10</t>
  </si>
  <si>
    <t>AXE - T - D10</t>
  </si>
  <si>
    <t xml:space="preserve">AXE TENDEUR DE 11 </t>
  </si>
  <si>
    <t>AXE-T- D11</t>
  </si>
  <si>
    <t>AXE TRIANGLE SUSPENSION-CP1 PROD</t>
  </si>
  <si>
    <t>I094-CP1-PROD</t>
  </si>
  <si>
    <t>BAGUE  GALVANISEE 16X11X4</t>
  </si>
  <si>
    <t>G022-CP5</t>
  </si>
  <si>
    <t>Bague 10.5x25x75</t>
  </si>
  <si>
    <t>BAGUE 12*22*56,2</t>
  </si>
  <si>
    <t>12x22x56.2</t>
  </si>
  <si>
    <t>BAGUE 12*22*65</t>
  </si>
  <si>
    <t>12x22x65</t>
  </si>
  <si>
    <t>BAGUE 12*25*60.5</t>
  </si>
  <si>
    <t>B42</t>
  </si>
  <si>
    <t>BAGUE 18*14.5*68</t>
  </si>
  <si>
    <t>BAG 18x14.5</t>
  </si>
  <si>
    <t>Bague acier 10x14x102</t>
  </si>
  <si>
    <t>10x14x102</t>
  </si>
  <si>
    <t>BAGUE ACIER 12*9*11</t>
  </si>
  <si>
    <t>12x9x11</t>
  </si>
  <si>
    <t>Bague acier 12x11x9.5(4g)</t>
  </si>
  <si>
    <t>12*11*9,5</t>
  </si>
  <si>
    <t>bague acier 14*20*48</t>
  </si>
  <si>
    <t>14*20*48</t>
  </si>
  <si>
    <t xml:space="preserve">pf42 ebauche </t>
  </si>
  <si>
    <t>BAGUE ACIER 8.5x6.5x10</t>
  </si>
  <si>
    <t>8.5x6.5x10</t>
  </si>
  <si>
    <t>BAGUE ACIER 8.5x6.5x5.8</t>
  </si>
  <si>
    <t>8.5x6.5x5.8</t>
  </si>
  <si>
    <t>bague acier galvanisée 10x14x112</t>
  </si>
  <si>
    <t>10x14x112</t>
  </si>
  <si>
    <t>BAGUE ACIER GALVANISEE 14*10*102</t>
  </si>
  <si>
    <t>14X10X102</t>
  </si>
  <si>
    <t>BAGUE ACIER GALVANISEE 14*10*112</t>
  </si>
  <si>
    <t>Bague acier nécessaire OM40</t>
  </si>
  <si>
    <t>M018-CP1</t>
  </si>
  <si>
    <t>BAGUE ACIER NECESSAIRE-CP1 PROD</t>
  </si>
  <si>
    <t>m020-cp1</t>
  </si>
  <si>
    <t>Bague acier Ø13</t>
  </si>
  <si>
    <t>12.75x28.2x8.5</t>
  </si>
  <si>
    <t>bague allu 27*14,5*55</t>
  </si>
  <si>
    <t>14,5x27x55</t>
  </si>
  <si>
    <t>BAGUE ALU 14,5*27*42</t>
  </si>
  <si>
    <t>14.5x27x42</t>
  </si>
  <si>
    <t>BAGUE ALU 18*27*43</t>
  </si>
  <si>
    <t>18X27X43</t>
  </si>
  <si>
    <t>Bague aluminium 14,4*24*40 biglia</t>
  </si>
  <si>
    <t>4-7828</t>
  </si>
  <si>
    <t>bague aluminum lg30</t>
  </si>
  <si>
    <t>-</t>
  </si>
  <si>
    <t>BAGUE BOUGIE CULASSE</t>
  </si>
  <si>
    <t>D001</t>
  </si>
  <si>
    <t>BAGUE BRUTE 12x20x14,5</t>
  </si>
  <si>
    <t>4-8661</t>
  </si>
  <si>
    <t>Bague galvanisée 16*28*62</t>
  </si>
  <si>
    <t>4-8591-1</t>
  </si>
  <si>
    <t>Bague brute 20x28x43</t>
  </si>
  <si>
    <t>4-76 86</t>
  </si>
  <si>
    <t>bague butée</t>
  </si>
  <si>
    <t>7171-N</t>
  </si>
  <si>
    <t>bague butée interne Ø25</t>
  </si>
  <si>
    <t>BAGUE D12*D8.3*10.4</t>
  </si>
  <si>
    <t>T1201-1000-040</t>
  </si>
  <si>
    <t>BAGUE D12*D8.3*D3.6</t>
  </si>
  <si>
    <t>T1201-1000-030</t>
  </si>
  <si>
    <t>BAGUE D32*22 L=21</t>
  </si>
  <si>
    <t>G011</t>
  </si>
  <si>
    <t>BAGUE DE CENTRAGE D20</t>
  </si>
  <si>
    <t>bague decolletée 7009</t>
  </si>
  <si>
    <t>BAGUE DU FIXATION  D25 PROD</t>
  </si>
  <si>
    <t>895700-D25-PROD</t>
  </si>
  <si>
    <t>BAGUE ECHAPPEMENT ISUZU</t>
  </si>
  <si>
    <t>I056</t>
  </si>
  <si>
    <t>BAGUE EN ACIER AXE RESSORT NM+AM OM40</t>
  </si>
  <si>
    <t>M018-28-29-32-CP1</t>
  </si>
  <si>
    <t>BAGUE EN LAITON AXE RESSORT NM+AM OM40</t>
  </si>
  <si>
    <t>M018-28-29-32-CP2</t>
  </si>
  <si>
    <t>bague épaulée 12*25*41</t>
  </si>
  <si>
    <t>BAGUE EPAULEE 14*20*60</t>
  </si>
  <si>
    <t>bague epaulee 14*30*66,5</t>
  </si>
  <si>
    <t>4-8209</t>
  </si>
  <si>
    <t>BAGUE EXT SILENT BLOC FORD BT50</t>
  </si>
  <si>
    <t>FO020-CP1</t>
  </si>
  <si>
    <t>Bague Galvanisée  14*22,9*54,2</t>
  </si>
  <si>
    <t>0-5928A-1</t>
  </si>
  <si>
    <t>BAGUE GALVANISEE 10*16*80</t>
  </si>
  <si>
    <t>0-3738</t>
  </si>
  <si>
    <t>tour weiler</t>
  </si>
  <si>
    <t>Bague galvanisée 10x16x50</t>
  </si>
  <si>
    <t>0-3748-1</t>
  </si>
  <si>
    <t>CHUTTE NAK</t>
  </si>
  <si>
    <t>Bague Galvanisée 12*16*36</t>
  </si>
  <si>
    <t>4-7935-1</t>
  </si>
  <si>
    <t>chutte</t>
  </si>
  <si>
    <t>Bague Galvanisée 12*18*44+A647</t>
  </si>
  <si>
    <t>0-6128-1</t>
  </si>
  <si>
    <t xml:space="preserve">Bague Galvanisée 12*20*38-weiller </t>
  </si>
  <si>
    <t>4-7029-1</t>
  </si>
  <si>
    <t xml:space="preserve">Bague Galvanisée 12*22*69 - WEILLER </t>
  </si>
  <si>
    <t>4-7062-1</t>
  </si>
  <si>
    <t>Bague galvanisée 12x16x32</t>
  </si>
  <si>
    <t>4-7002</t>
  </si>
  <si>
    <t xml:space="preserve">Bague galvanisée 12x16x32- weiller </t>
  </si>
  <si>
    <t>bague galvanisée 12x20x40-chutte nak</t>
  </si>
  <si>
    <t>4-7634-1</t>
  </si>
  <si>
    <t>Bague galvanisée 12x22x65</t>
  </si>
  <si>
    <t>12*22*42</t>
  </si>
  <si>
    <t xml:space="preserve">travail de chutte sur weileur </t>
  </si>
  <si>
    <t>bague galvanisée 14x20x52</t>
  </si>
  <si>
    <t xml:space="preserve">4- 72 83 </t>
  </si>
  <si>
    <t>percage sur nak apres decoupage sur pf25</t>
  </si>
  <si>
    <t xml:space="preserve">Bague Galvanisée 16*20*38 - CHUTES </t>
  </si>
  <si>
    <t>0-4236-1</t>
  </si>
  <si>
    <t xml:space="preserve">Bague Galvanisée 16*22*38- weiller </t>
  </si>
  <si>
    <t>0-4238-1</t>
  </si>
  <si>
    <t>Bague Galvanisée 16*28*100</t>
  </si>
  <si>
    <t>4-7002-1</t>
  </si>
  <si>
    <t>Bague Galvanisée 16*28*62</t>
  </si>
  <si>
    <t>Bague Galvanisée 16*28*66</t>
  </si>
  <si>
    <t>4-7003-1</t>
  </si>
  <si>
    <t xml:space="preserve">Bague Galvanisée 16*28*66-novembre </t>
  </si>
  <si>
    <t>4-7003-1-b301</t>
  </si>
  <si>
    <t>Bague galvanisée 16x28x100 - biglia b301</t>
  </si>
  <si>
    <t xml:space="preserve">Bague galvanisée 18x22x42-WEILLER </t>
  </si>
  <si>
    <t>4-7235-1</t>
  </si>
  <si>
    <t xml:space="preserve">bague galvanisée 20*26*45-chutes weiller </t>
  </si>
  <si>
    <t>0-4989-1</t>
  </si>
  <si>
    <t xml:space="preserve">bague galvanisée 20x26x50- weiller </t>
  </si>
  <si>
    <t>0-5023-1</t>
  </si>
  <si>
    <t xml:space="preserve">Bague Galvanisée 20x26x7-WEILLER </t>
  </si>
  <si>
    <t>4- 8362-1</t>
  </si>
  <si>
    <t>BAGUE HEXAGONE TARAUDEE M16*150</t>
  </si>
  <si>
    <t>4-7986-1</t>
  </si>
  <si>
    <t>bague int silent bloc 18-14-68.8</t>
  </si>
  <si>
    <t>Bague Int silent bloc canter</t>
  </si>
  <si>
    <t>I043</t>
  </si>
  <si>
    <t>BAGUE INT SILENT BLOC FORD BT50</t>
  </si>
  <si>
    <t>FO020-CP2</t>
  </si>
  <si>
    <t>BAGUE INT SILENT BLOC INF-CP2 PROD</t>
  </si>
  <si>
    <t>I016-CP1-PROD</t>
  </si>
  <si>
    <t xml:space="preserve">BAGUE INT SILENT BLOC MIT </t>
  </si>
  <si>
    <t>MI23-CP2</t>
  </si>
  <si>
    <t>BAGUE INT SILENT BLOC MITSUBISHI PROD</t>
  </si>
  <si>
    <t>I044-CP2-PROD</t>
  </si>
  <si>
    <t>BAGUE INT SILENT BLOC RESSORT-CP2 PROD</t>
  </si>
  <si>
    <t>MI031-CP1-PROD</t>
  </si>
  <si>
    <t>BAGUE L=62mm SUPPORT CABINE TFR</t>
  </si>
  <si>
    <t>TF62-CP4</t>
  </si>
  <si>
    <t>BAGUE L=78 SUPP CABINE D'MAX</t>
  </si>
  <si>
    <t>I164-CP6</t>
  </si>
  <si>
    <t>BAGUE LAITON 10,2*12,7</t>
  </si>
  <si>
    <t>I043-CP2-PROD</t>
  </si>
  <si>
    <t>BAGUE LAITON 13*8.5*12</t>
  </si>
  <si>
    <t>13x8.5x12</t>
  </si>
  <si>
    <t>Bague laiton necessaire axe ressort</t>
  </si>
  <si>
    <t>12.7x7.3x10.4</t>
  </si>
  <si>
    <t>BAGUE LAITON NECESSAIRE AXE RESSORT AR F110</t>
  </si>
  <si>
    <t>F042-CP1</t>
  </si>
  <si>
    <t>BAGUE LAITON NECESSAIRE AXE RESSORT AV F110</t>
  </si>
  <si>
    <t>F043-cp1</t>
  </si>
  <si>
    <t>BAGUE RIVET COUVERCLE T80</t>
  </si>
  <si>
    <t>BAG-T80</t>
  </si>
  <si>
    <t>Bague tarraudée</t>
  </si>
  <si>
    <t>BAGUE TUBE DEAU FORD PROD</t>
  </si>
  <si>
    <t>FO012-CP1-PROD</t>
  </si>
  <si>
    <t>bielle direction</t>
  </si>
  <si>
    <t>36X40X28</t>
  </si>
  <si>
    <t>bossage purge M6</t>
  </si>
  <si>
    <t>ALBS06100L08</t>
  </si>
  <si>
    <t>BOUCHON ALUMINIUM D38</t>
  </si>
  <si>
    <t>BOUCH-ALU-D38</t>
  </si>
  <si>
    <t>Bouchon carter</t>
  </si>
  <si>
    <t>I009</t>
  </si>
  <si>
    <t>bouchon Fan out 72</t>
  </si>
  <si>
    <t>Part C</t>
  </si>
  <si>
    <t xml:space="preserve">BOUCHON INOX D12-7.1-sb16 nv </t>
  </si>
  <si>
    <t>BCH-IN-D12-7.1</t>
  </si>
  <si>
    <t>BOUCHON INOX D14</t>
  </si>
  <si>
    <t>BOUCH-IN-D14</t>
  </si>
  <si>
    <t>BOUCHON INOX D7.9 140X76X3</t>
  </si>
  <si>
    <t>BCH-IN-D7.9</t>
  </si>
  <si>
    <t>BOUCHON INOX D8.1 140X76X3</t>
  </si>
  <si>
    <t>BCH-IN-D8.1</t>
  </si>
  <si>
    <t>BOULON AXE RESSORT NM OM40</t>
  </si>
  <si>
    <t>M018-29-CP3</t>
  </si>
  <si>
    <t>BOULON D'ASSEMBLAGE PROD</t>
  </si>
  <si>
    <t>B001-CP1</t>
  </si>
  <si>
    <t>Boulon support moteur Ford</t>
  </si>
  <si>
    <t>FO008-cp3</t>
  </si>
  <si>
    <t>Boulon support moteur Ford GM</t>
  </si>
  <si>
    <t>BRIDE TDW200</t>
  </si>
  <si>
    <t>99MATBRIDE200</t>
  </si>
  <si>
    <t>BROCHE ACIER D13 ZINGUE L180 mj c decembre2021</t>
  </si>
  <si>
    <t>BROCH L 180</t>
  </si>
  <si>
    <t>BROCHE ACIER D13 ZINGUE L180 mj c</t>
  </si>
  <si>
    <t>BROCHE ACIER D13 ZINGUE L230</t>
  </si>
  <si>
    <t>BROCH L 230</t>
  </si>
  <si>
    <t>Bronzina 16/18*10.3</t>
  </si>
  <si>
    <t>BUSS D13/20X18,2 AVP CARB-BAGUE ACIER D20</t>
  </si>
  <si>
    <t xml:space="preserve">BUSS DIS 14-3003 1320x28.7 AVP CARB </t>
  </si>
  <si>
    <t>BUTEE INTERNE METALLIQUE</t>
  </si>
  <si>
    <t>Butée interne métallique</t>
  </si>
  <si>
    <t>CAL ACIER SUSPENSION TOYOTA</t>
  </si>
  <si>
    <t>I090-CP3</t>
  </si>
  <si>
    <t>CAL SUSPENSION PM ISUZU</t>
  </si>
  <si>
    <t>I006</t>
  </si>
  <si>
    <t>kitamura</t>
  </si>
  <si>
    <t xml:space="preserve">CAL SUSPENSION PM ISUZU-fraisage +  percage sur centre </t>
  </si>
  <si>
    <t>CHARNIERE DE PORTE ISUZU D/B NON COUPEE - 894155315</t>
  </si>
  <si>
    <t>I078</t>
  </si>
  <si>
    <t>CHEMISE 440 DIN</t>
  </si>
  <si>
    <t>040DECO0032</t>
  </si>
  <si>
    <t>CHEMISE 82US-43BUS PF01245B- biglia mjm</t>
  </si>
  <si>
    <t>040DECO0009</t>
  </si>
  <si>
    <t>CHEMISE 840-450 DIN</t>
  </si>
  <si>
    <t xml:space="preserve">040DECO0015- nak </t>
  </si>
  <si>
    <t>Chemise Fan out 72</t>
  </si>
  <si>
    <t xml:space="preserve">Clamping ring 240Fo -percage </t>
  </si>
  <si>
    <t>OTT-171-TSUGAMI</t>
  </si>
  <si>
    <t>chq 20 min / 40pcs</t>
  </si>
  <si>
    <t xml:space="preserve">clamping ring 240fo </t>
  </si>
  <si>
    <t>OTT-171-L32</t>
  </si>
  <si>
    <t>Clamping ring 360FO</t>
  </si>
  <si>
    <t>OTT-172-TSUGAMI</t>
  </si>
  <si>
    <t xml:space="preserve">Clamping ring 360FO-PERCAGE </t>
  </si>
  <si>
    <t>OTT-172-L32</t>
  </si>
  <si>
    <t>CORDGRIP M20 FOR PRIMARY FANOUT biglia</t>
  </si>
  <si>
    <t>301-601-002</t>
  </si>
  <si>
    <t>CORDGRIP M20 FOR PRIMARY FANOUT L32</t>
  </si>
  <si>
    <t xml:space="preserve">CRIMP BODY FOR SECONDARY FAN OUT </t>
  </si>
  <si>
    <t>OPE-047</t>
  </si>
  <si>
    <t xml:space="preserve">Culot bougie GM Culasse-percage harding </t>
  </si>
  <si>
    <t>D002</t>
  </si>
  <si>
    <t>harding</t>
  </si>
  <si>
    <t>CULOT BOUGIE GM EN ACIER PROD-decolletage</t>
  </si>
  <si>
    <t>D002-AC-PROD</t>
  </si>
  <si>
    <t xml:space="preserve">Culot Bougie PM Culasse - decolletage </t>
  </si>
  <si>
    <t>D003</t>
  </si>
  <si>
    <t>DECOUPAGE AXE 100 INOX D8 L60</t>
  </si>
  <si>
    <t>AXE-IN-D8-L60</t>
  </si>
  <si>
    <t>douille carre 24</t>
  </si>
  <si>
    <t>douille Ø4</t>
  </si>
  <si>
    <t>15-0795</t>
  </si>
  <si>
    <t xml:space="preserve">ECROU 430-440 DECOLLETE- nak </t>
  </si>
  <si>
    <t>020DECO0004</t>
  </si>
  <si>
    <t>ECROU 430-440 DECOLLETE- nak PH2</t>
  </si>
  <si>
    <t>ECROU 6.5X10</t>
  </si>
  <si>
    <t>ECR-6.5X10</t>
  </si>
  <si>
    <t>ECROU 85-85B reprise</t>
  </si>
  <si>
    <t>020DECO0006</t>
  </si>
  <si>
    <t xml:space="preserve">ECROU 85-85B reprise chanfrien </t>
  </si>
  <si>
    <t>020DECO0006- chanfrien</t>
  </si>
  <si>
    <t>ecrou acier hex 10</t>
  </si>
  <si>
    <t>ECROU h10</t>
  </si>
  <si>
    <t>Ecrou alu D38-JAMEL</t>
  </si>
  <si>
    <t>Ecrou M27</t>
  </si>
  <si>
    <t>ECROU BIELLE DIRECTION DROITE</t>
  </si>
  <si>
    <t>I113</t>
  </si>
  <si>
    <t>ECROU BIELLE DROITE</t>
  </si>
  <si>
    <t>I113-CP1</t>
  </si>
  <si>
    <t xml:space="preserve">ECROU BRIDE HEX 22 M14*1.5 </t>
  </si>
  <si>
    <t>ECR BRIDE HEX 22</t>
  </si>
  <si>
    <t>ECROU BRIDE HEX 24 PROD</t>
  </si>
  <si>
    <t>ECROU-H24-PROD</t>
  </si>
  <si>
    <t>Ecrou bride M14*1.5</t>
  </si>
  <si>
    <t>Ecrou collier ISUZU TFR</t>
  </si>
  <si>
    <t>I138-cp</t>
  </si>
  <si>
    <t>chanfrein sur NAKAMURA</t>
  </si>
  <si>
    <t>ECROU DE BLOC</t>
  </si>
  <si>
    <t>4-7326</t>
  </si>
  <si>
    <t xml:space="preserve">CARRE SUR CENTRE </t>
  </si>
  <si>
    <t>ECROU DE FUSEE</t>
  </si>
  <si>
    <t xml:space="preserve">reprise taraudage sur nak </t>
  </si>
  <si>
    <t>ecrou de fusée</t>
  </si>
  <si>
    <t>601130-NAK</t>
  </si>
  <si>
    <t xml:space="preserve">ECROU DE FUSEE- HARDING </t>
  </si>
  <si>
    <t>Ecrou de roue Mitsubitchi PM</t>
  </si>
  <si>
    <t>MI08-cp1</t>
  </si>
  <si>
    <t>ECROU DE ROUE NISSAN PM</t>
  </si>
  <si>
    <t>NIS001</t>
  </si>
  <si>
    <t>Ecrou de roue origine</t>
  </si>
  <si>
    <t>I143</t>
  </si>
  <si>
    <t>Ecrou de roue TFR ISUZU</t>
  </si>
  <si>
    <t>I025</t>
  </si>
  <si>
    <t>ECROU DE ROUE TFR ISUZU -nak</t>
  </si>
  <si>
    <t>I143-CP1</t>
  </si>
  <si>
    <t>ECROU DEMI CARTER ISUZU</t>
  </si>
  <si>
    <t>I096-CP2</t>
  </si>
  <si>
    <t>ecrou frein</t>
  </si>
  <si>
    <t>ecrou frein M12x150</t>
  </si>
  <si>
    <t>ECROU FUSEE 404 PROD</t>
  </si>
  <si>
    <t>B012-PROD</t>
  </si>
  <si>
    <t>ECROU FUSEE OM40</t>
  </si>
  <si>
    <t>M023</t>
  </si>
  <si>
    <t>Ecrou goujon de 14 NM</t>
  </si>
  <si>
    <t>G002-CP2</t>
  </si>
  <si>
    <t>ECROU HEX 17</t>
  </si>
  <si>
    <t>ECROU HEX 19 LG16.4</t>
  </si>
  <si>
    <t>G022-CP4</t>
  </si>
  <si>
    <t>ecrou hex 8 Acier</t>
  </si>
  <si>
    <t>ECROU HEXAGON</t>
  </si>
  <si>
    <t>Ecrou hex8</t>
  </si>
  <si>
    <t>ECROU HEXAGON+MULTI</t>
  </si>
  <si>
    <t xml:space="preserve">ECROU JUMELLE SIMLPE MIT AM </t>
  </si>
  <si>
    <t>MI11-CP3</t>
  </si>
  <si>
    <t>ECROU M12x1,25</t>
  </si>
  <si>
    <t>I066-I098-CP5</t>
  </si>
  <si>
    <t xml:space="preserve">ECROU M12x125 ROULEMENT CENTRE FASTER 10 CV </t>
  </si>
  <si>
    <t>I158-CP7</t>
  </si>
  <si>
    <t>Ecrou M16x1.50 lg18 HEX19</t>
  </si>
  <si>
    <t>ECM16L18HEX19</t>
  </si>
  <si>
    <t>ECROU Ø   10 LG10</t>
  </si>
  <si>
    <t>ecrou R5/R4 RENAULT</t>
  </si>
  <si>
    <t>R006-CP1</t>
  </si>
  <si>
    <t>ECROU SEMI ARBRE ISUZU</t>
  </si>
  <si>
    <t>I007</t>
  </si>
  <si>
    <t xml:space="preserve">Ecrou suspension- percage + demi taraudage </t>
  </si>
  <si>
    <t>I004</t>
  </si>
  <si>
    <t>ECROU SUSPENSION PROD</t>
  </si>
  <si>
    <t>I004-PROD</t>
  </si>
  <si>
    <t>Ecrou taraudée de tête pompête</t>
  </si>
  <si>
    <t>B041-cp4</t>
  </si>
  <si>
    <t>ecrou tige embrayage F110</t>
  </si>
  <si>
    <t>F110</t>
  </si>
  <si>
    <t>ecrou trompête 404</t>
  </si>
  <si>
    <t>B006</t>
  </si>
  <si>
    <t>ECROU VIS PONT AR OM40 nakamurah</t>
  </si>
  <si>
    <t>M024</t>
  </si>
  <si>
    <t>ECROU.ROUE TFR CHR-CP1 PRO</t>
  </si>
  <si>
    <t>I137-CP1-PROD</t>
  </si>
  <si>
    <t>Embout H10</t>
  </si>
  <si>
    <t>LE1PM2118S112250-B</t>
  </si>
  <si>
    <t>EMBOUT H11.5</t>
  </si>
  <si>
    <t>LE1PM2118S112249-A</t>
  </si>
  <si>
    <t>embout porte rotule</t>
  </si>
  <si>
    <t>embout tige piston</t>
  </si>
  <si>
    <t>Entretoise de serrage TDW</t>
  </si>
  <si>
    <t>PPMATBRIDE200</t>
  </si>
  <si>
    <t>entretoise hex11</t>
  </si>
  <si>
    <t xml:space="preserve">SUR MORI SEIKI </t>
  </si>
  <si>
    <t xml:space="preserve">Entretoise Hex11 </t>
  </si>
  <si>
    <t>Entretoise hexagonal Hex15</t>
  </si>
  <si>
    <t xml:space="preserve">EVACUATION 2/3G X-ONE nakamura </t>
  </si>
  <si>
    <t>EVACUATION 2/3G X-ONE</t>
  </si>
  <si>
    <t xml:space="preserve">EVACUATION 2/3G X-ONE-TARAUDAGE M4 </t>
  </si>
  <si>
    <t xml:space="preserve">EVACUATION 2/3G X-ONE carre l32 </t>
  </si>
  <si>
    <t>FAN OUT JENOPTEC 12FO</t>
  </si>
  <si>
    <t>301-603-009</t>
  </si>
  <si>
    <t xml:space="preserve">FAN OUT JENOPTEC 12FO-maj cadence </t>
  </si>
  <si>
    <t xml:space="preserve">301-603-009-maj </t>
  </si>
  <si>
    <t>FAN OUT JENOPTEC 12FO-b301</t>
  </si>
  <si>
    <t>301-603-009-b301</t>
  </si>
  <si>
    <t>FANOUT 72FO POM C NOIR</t>
  </si>
  <si>
    <t>901-609-001</t>
  </si>
  <si>
    <t>FANOUT FOR 36FO JENOPTEC-CP1 maj c septembre 2021</t>
  </si>
  <si>
    <t>301-603-011-CP1</t>
  </si>
  <si>
    <t xml:space="preserve">sur biglia nv lot alp steels </t>
  </si>
  <si>
    <t>FANOUT FOR 36FO JENOPTEC-CP1</t>
  </si>
  <si>
    <t>FANOUT FOR 36FO JENOPTEC-CP2</t>
  </si>
  <si>
    <t>301-603-011-CP2</t>
  </si>
  <si>
    <t>percage -FANOUT FOR 36FO JENOPTEC-CP2</t>
  </si>
  <si>
    <t xml:space="preserve">301-603-011-CP2-percage </t>
  </si>
  <si>
    <t>FANOUT FOR 36FO JENOPTEC-CP3 Biglia</t>
  </si>
  <si>
    <t>901-609-001-CP3</t>
  </si>
  <si>
    <t>FANOUT FOR 72FO JENOPTEC-CP2</t>
  </si>
  <si>
    <t>301-603-CP2</t>
  </si>
  <si>
    <t>PERCAGE FANOUT FOR 72FO JENOPTEC-CP2</t>
  </si>
  <si>
    <t xml:space="preserve">301-603-CP2-PERCAGE </t>
  </si>
  <si>
    <t>FANOUT FOR 72FO JENOPTEC-CP3</t>
  </si>
  <si>
    <t xml:space="preserve">FC FOURCHETTE </t>
  </si>
  <si>
    <t>19087-1-1</t>
  </si>
  <si>
    <t>fileté</t>
  </si>
  <si>
    <t>part A</t>
  </si>
  <si>
    <t>FIXATION SUPERIEUR VIS</t>
  </si>
  <si>
    <t>flasque</t>
  </si>
  <si>
    <t>FORME D 30</t>
  </si>
  <si>
    <t>2018021-01-30</t>
  </si>
  <si>
    <t>FORME D 40</t>
  </si>
  <si>
    <t>2018021-01-40</t>
  </si>
  <si>
    <t>FUHRUNGSSAULE-D8-90-M4-i-i</t>
  </si>
  <si>
    <t>SAP NR 5-001-46857</t>
  </si>
  <si>
    <t>Gewindeeinsatz Ensat M4*5</t>
  </si>
  <si>
    <t>200505-0-F</t>
  </si>
  <si>
    <t>gojon LG 51.5 Ø19.7</t>
  </si>
  <si>
    <t>GOUJON COLLECTEUR 404</t>
  </si>
  <si>
    <t>B016</t>
  </si>
  <si>
    <t xml:space="preserve">GOUJON COLLECTEUR 404-tsughami </t>
  </si>
  <si>
    <t>GOUJON DE 10 AR</t>
  </si>
  <si>
    <t>G001-CP1</t>
  </si>
  <si>
    <t>GOUJON DE 11 LG 160</t>
  </si>
  <si>
    <t>GOUJON DE 11 LG180</t>
  </si>
  <si>
    <t>Goujon de 12 L = 183 mm</t>
  </si>
  <si>
    <t>G003</t>
  </si>
  <si>
    <t>goujon de 12 l160</t>
  </si>
  <si>
    <t>goujon de 12 l180</t>
  </si>
  <si>
    <t xml:space="preserve">fraisage sur centre </t>
  </si>
  <si>
    <t xml:space="preserve">Goujon de 15 NM </t>
  </si>
  <si>
    <t>G022-cp1</t>
  </si>
  <si>
    <t xml:space="preserve">GOUJON DE ROUE  HONDA/SUZUKI </t>
  </si>
  <si>
    <t>H001</t>
  </si>
  <si>
    <t>GOUJON DE ROUE MITSIBITCHI GM</t>
  </si>
  <si>
    <t>MI018</t>
  </si>
  <si>
    <t>GOUJON DE ROUE AR OM40 PROD</t>
  </si>
  <si>
    <t>M034-PROD</t>
  </si>
  <si>
    <t>GOUJON de roue AR ZEHO NM</t>
  </si>
  <si>
    <t>GOUJON DE ROUE AV</t>
  </si>
  <si>
    <t>M033</t>
  </si>
  <si>
    <t>GOUJON DE ROUE ISUZU</t>
  </si>
  <si>
    <t>I039</t>
  </si>
  <si>
    <t>biglia mim</t>
  </si>
  <si>
    <t>Goujon de roue ISUZU</t>
  </si>
  <si>
    <t>GOUJON DE ROUE MAZDA</t>
  </si>
  <si>
    <t>fo014-NAK</t>
  </si>
  <si>
    <t>sb16</t>
  </si>
  <si>
    <t>goujon de roue MI PM av</t>
  </si>
  <si>
    <t>MI19</t>
  </si>
  <si>
    <t xml:space="preserve">sur tsughami </t>
  </si>
  <si>
    <t>Goujon de roue Mit GM MB 584750 VT</t>
  </si>
  <si>
    <t>MI18</t>
  </si>
  <si>
    <t xml:space="preserve">sst </t>
  </si>
  <si>
    <t>Goujon de roue Mit GMB584750V T</t>
  </si>
  <si>
    <t xml:space="preserve">mori seki </t>
  </si>
  <si>
    <t>GOUJON DE ROUE NISSAN D22 PATROL</t>
  </si>
  <si>
    <t>NIS004</t>
  </si>
  <si>
    <t>GOUJON DE ROUE NISSAN URVAN LOUAGE</t>
  </si>
  <si>
    <t>NIS003</t>
  </si>
  <si>
    <t>goujon de roue OM grand model</t>
  </si>
  <si>
    <t>OM40</t>
  </si>
  <si>
    <t>GOUJON HILUX-PROD</t>
  </si>
  <si>
    <t>TO008-PROD</t>
  </si>
  <si>
    <t xml:space="preserve">GOUJON M4 </t>
  </si>
  <si>
    <t>LC1327C200</t>
  </si>
  <si>
    <t xml:space="preserve">BROCHE ACIER D13 ZINGUE L180 -CHUTES  WEILLER </t>
  </si>
  <si>
    <t>BROCH L 180-WEILLER</t>
  </si>
  <si>
    <t>goujon l 180.5</t>
  </si>
  <si>
    <t>Weiler</t>
  </si>
  <si>
    <t>GOUJON LONCLUSER AV ET AR-PROD</t>
  </si>
  <si>
    <t>TO009-PROD</t>
  </si>
  <si>
    <t>GOUJON M12*1.5 L=50</t>
  </si>
  <si>
    <t>G018</t>
  </si>
  <si>
    <t>GOUJON M12*1.5 L=56</t>
  </si>
  <si>
    <t>G017</t>
  </si>
  <si>
    <t>GOUJON M12*1.5 L=56 PROD</t>
  </si>
  <si>
    <t>G017-PROD</t>
  </si>
  <si>
    <t xml:space="preserve">GOUJON M14*1.5 L=52 </t>
  </si>
  <si>
    <t>G021-CP2</t>
  </si>
  <si>
    <t>GOUJON M14*1.5 L=52 fraisé</t>
  </si>
  <si>
    <t>G026-cp2</t>
  </si>
  <si>
    <t>GOUJON M14*1.5 L=52 NON FRAISEE PROD</t>
  </si>
  <si>
    <t>G028-PROD</t>
  </si>
  <si>
    <t>GOUJON M4</t>
  </si>
  <si>
    <t>GOUJON Ø 28</t>
  </si>
  <si>
    <t>B003-PROD</t>
  </si>
  <si>
    <t>GOUJON TREMPETTE 404 PROD</t>
  </si>
  <si>
    <t>TRM200</t>
  </si>
  <si>
    <t>GOUPILLE LAITON D6</t>
  </si>
  <si>
    <t>GOUPILLE D6</t>
  </si>
  <si>
    <t>GOUPILLE TUBE D'EAU PUNTO 2-CP5 PROD</t>
  </si>
  <si>
    <t>F029-CP5</t>
  </si>
  <si>
    <t>INSERT  MOLETE LAITON D6-90-CP1</t>
  </si>
  <si>
    <t>INSERT D6-90-CP1</t>
  </si>
  <si>
    <t>insert Hex 8 laiton</t>
  </si>
  <si>
    <t xml:space="preserve">decolletage a partir de chuttes d50 sue nak </t>
  </si>
  <si>
    <t>Insert Inox M8</t>
  </si>
  <si>
    <t>insert laiton D6</t>
  </si>
  <si>
    <t>insert D6</t>
  </si>
  <si>
    <t>INSERT LAITON D6-120-CP1</t>
  </si>
  <si>
    <t>INSERT D6-120-CP1</t>
  </si>
  <si>
    <t>INSERT LAITON D8</t>
  </si>
  <si>
    <t>INSERT D8</t>
  </si>
  <si>
    <t>INSERT LAITON D9  à120°</t>
  </si>
  <si>
    <t>INSERT D9 à120°</t>
  </si>
  <si>
    <t>INSERT LAITON D9 à 90°</t>
  </si>
  <si>
    <t>INSERT D9 à 90°</t>
  </si>
  <si>
    <t>INSERT LEVIER PROD charioté</t>
  </si>
  <si>
    <t>I110-01-004-PROD</t>
  </si>
  <si>
    <t xml:space="preserve">INSERT LEVIER SURMOULEE 345833-sst  </t>
  </si>
  <si>
    <t>I110-01-004</t>
  </si>
  <si>
    <t xml:space="preserve">INSERT LEVIER SURMOULEE 345833-01 - fraisage </t>
  </si>
  <si>
    <t>insert M10</t>
  </si>
  <si>
    <t>INSERT métalique</t>
  </si>
  <si>
    <t>8087-1</t>
  </si>
  <si>
    <t>INSERT POUR FOURCHETTE FORME D</t>
  </si>
  <si>
    <t>insert R171</t>
  </si>
  <si>
    <t>DE-10048</t>
  </si>
  <si>
    <t>insert W164 court</t>
  </si>
  <si>
    <t>DE 10144</t>
  </si>
  <si>
    <t>Insert Zinguée 14.2*20*48.5</t>
  </si>
  <si>
    <t>14.2x20x48.5</t>
  </si>
  <si>
    <t>Inserto Esag M8 12x12</t>
  </si>
  <si>
    <t>INSERTO ESAG.M6 8*6</t>
  </si>
  <si>
    <t>INSERTO MANOPOLA  INOX M8</t>
  </si>
  <si>
    <t xml:space="preserve">MAIN BODY FOR SECONDRY FAN OUT </t>
  </si>
  <si>
    <t>OTT-169</t>
  </si>
  <si>
    <t>MAIN BODY PRIMARY FAN OUT  -l32</t>
  </si>
  <si>
    <t>IC5253</t>
  </si>
  <si>
    <t>MAIN BODY PRIMARY FAN OUT  -b42</t>
  </si>
  <si>
    <t>IC5253-b42</t>
  </si>
  <si>
    <t>Perno  AGGANCIO</t>
  </si>
  <si>
    <t>Perno 510530</t>
  </si>
  <si>
    <t>DIS.0050213300 PERNO D.6X30,6 INOX D6</t>
  </si>
  <si>
    <t xml:space="preserve">DIS.0050227100 PERNO D.6X62 </t>
  </si>
  <si>
    <t>PERNO DISINNESTO RULLO G16922290 laiton d7</t>
  </si>
  <si>
    <t>PIECE CARRE DE 7</t>
  </si>
  <si>
    <t>PIECE-CARRE-7</t>
  </si>
  <si>
    <t>PIECE DECOLLETE TUBE DEAU MIT PROD</t>
  </si>
  <si>
    <t>MI022-CP3-PROD</t>
  </si>
  <si>
    <t>piece decolte tube d'eau d38 -cp1</t>
  </si>
  <si>
    <t>H003-CP1</t>
  </si>
  <si>
    <t>piece decolte tube d'eau d50</t>
  </si>
  <si>
    <t>h001-CP1</t>
  </si>
  <si>
    <t xml:space="preserve">PIECE IMPEREMERIE CAP BON </t>
  </si>
  <si>
    <t xml:space="preserve">PIECE INOX </t>
  </si>
  <si>
    <t>PIECE MOULEE V02</t>
  </si>
  <si>
    <t>19097-2-1</t>
  </si>
  <si>
    <t>Pignon 28 dent  L=234</t>
  </si>
  <si>
    <t>PIG-28D-L234-SG</t>
  </si>
  <si>
    <t>Pignon 28 dent BRAVO L=255</t>
  </si>
  <si>
    <t>PIG-28D-L255-SG</t>
  </si>
  <si>
    <t>Pignon 28 dent CIAO L=245</t>
  </si>
  <si>
    <t>PIG-28D-L245-SG</t>
  </si>
  <si>
    <t xml:space="preserve">PIGNON PLATEAU SIMPLE ETAGE D50 - contournage dents </t>
  </si>
  <si>
    <t xml:space="preserve">PIG 50 SE- harding </t>
  </si>
  <si>
    <t>PIGNON PLATEAU SIMPLE ETAGE D50 - contournage dents 3axe</t>
  </si>
  <si>
    <t>PIG 50 SE- 3axe</t>
  </si>
  <si>
    <t>pignon simple etage</t>
  </si>
  <si>
    <t>PIG 50 SE</t>
  </si>
  <si>
    <t>pignon simple etage fraisage</t>
  </si>
  <si>
    <t xml:space="preserve">PIG 50 SE-mori seiki </t>
  </si>
  <si>
    <t>PIGNON SOUDE L=236-24DENTS avec graisseur</t>
  </si>
  <si>
    <t>PIG-L236-24D-G</t>
  </si>
  <si>
    <t>Pignon soudé lg=216 -28 dents avec graisseur</t>
  </si>
  <si>
    <t>PIG-L216-28D-G</t>
  </si>
  <si>
    <t>pion</t>
  </si>
  <si>
    <t>piston</t>
  </si>
  <si>
    <t>outi-plot</t>
  </si>
  <si>
    <t>poigné aluminum</t>
  </si>
  <si>
    <t xml:space="preserve">porta valvola </t>
  </si>
  <si>
    <t>SH42Z1</t>
  </si>
  <si>
    <t xml:space="preserve">Porta valvola </t>
  </si>
  <si>
    <t>SH42Z1-Fraiseuse</t>
  </si>
  <si>
    <t xml:space="preserve">PORTE ROTULE </t>
  </si>
  <si>
    <t>QAB14*18-D16 NLD(BAGUE ACIER D22)</t>
  </si>
  <si>
    <t>QUADRO 10</t>
  </si>
  <si>
    <t>AVP60</t>
  </si>
  <si>
    <t>QUADRO 10*60 AVP-axe acier-d14</t>
  </si>
  <si>
    <t>QUADRO 10*60 AVP-AXE ACIER</t>
  </si>
  <si>
    <t>QUADRO 10*60 AVP-AXE ACIER-janvier 2022</t>
  </si>
  <si>
    <t>510021-janv 2022</t>
  </si>
  <si>
    <t>raccord 504</t>
  </si>
  <si>
    <t>RACCORD F110 PROD</t>
  </si>
  <si>
    <t>RAC-F110</t>
  </si>
  <si>
    <t>RACCORD FIAT 113 PROD</t>
  </si>
  <si>
    <t>F100/13</t>
  </si>
  <si>
    <t>MPS000300</t>
  </si>
  <si>
    <t>RACCORD ISUZU PROD</t>
  </si>
  <si>
    <t>RAC-ISUZU</t>
  </si>
  <si>
    <t>raccord OM 40</t>
  </si>
  <si>
    <t>RAC-OM40</t>
  </si>
  <si>
    <t>raccord pompe a l'eau</t>
  </si>
  <si>
    <t>I071</t>
  </si>
  <si>
    <t>Raccord refroidisseur ISUZU</t>
  </si>
  <si>
    <t>I070-cp1</t>
  </si>
  <si>
    <t>Rehausse-NAKAMURHA</t>
  </si>
  <si>
    <t>PT8666</t>
  </si>
  <si>
    <r>
      <t xml:space="preserve">rewinder axis </t>
    </r>
    <r>
      <rPr>
        <sz val="11"/>
        <color theme="1"/>
        <rFont val="Calibri"/>
        <family val="2"/>
      </rPr>
      <t>Ø 14 inox</t>
    </r>
  </si>
  <si>
    <t>300035-5-f</t>
  </si>
  <si>
    <t>rivet laiton D6</t>
  </si>
  <si>
    <t>6.2-9</t>
  </si>
  <si>
    <t>rivet laiton D6-fraiseuse</t>
  </si>
  <si>
    <t>RIVET MECANISME D6</t>
  </si>
  <si>
    <t>T-RM200</t>
  </si>
  <si>
    <t>rivet Ø15</t>
  </si>
  <si>
    <t>TVRC100</t>
  </si>
  <si>
    <t>rivet tarraudé T80</t>
  </si>
  <si>
    <t>R-T80</t>
  </si>
  <si>
    <t>rivet tarraudée B55</t>
  </si>
  <si>
    <t>B55 6*14,8</t>
  </si>
  <si>
    <t>RIVET TRB400</t>
  </si>
  <si>
    <t>T-RB400</t>
  </si>
  <si>
    <t>Rivet TRC300</t>
  </si>
  <si>
    <t>T-RC300</t>
  </si>
  <si>
    <t>RIVET TVRC 100</t>
  </si>
  <si>
    <t>RIVET TVRC 100-Multibroche</t>
  </si>
  <si>
    <t>Rondelle axe etirée de frein ISUZU</t>
  </si>
  <si>
    <t>I100-CP2</t>
  </si>
  <si>
    <t>RONDELLE BOUCHON CARTER PROD</t>
  </si>
  <si>
    <t>ROND-IN-D12</t>
  </si>
  <si>
    <t>RONDELLE INOX 304 D12</t>
  </si>
  <si>
    <t>ROND-IN-D14</t>
  </si>
  <si>
    <t>RONDELLE INOX 304 D14</t>
  </si>
  <si>
    <t>IN-304-D14</t>
  </si>
  <si>
    <t>Rouleau contacteur</t>
  </si>
  <si>
    <t>SEAL RING STRAIN RELIEF</t>
  </si>
  <si>
    <t>DPA-00369114</t>
  </si>
  <si>
    <t>Serrure encastrée B55</t>
  </si>
  <si>
    <t>B55-5*13</t>
  </si>
  <si>
    <t>Siege JCU</t>
  </si>
  <si>
    <t>ChSIEGE-JCN</t>
  </si>
  <si>
    <t>signalisation d'intégrateur</t>
  </si>
  <si>
    <t>SPINA GRIGIA INOX</t>
  </si>
  <si>
    <t>PI50V0</t>
  </si>
  <si>
    <t>SUPPORT VENTOUSE L75</t>
  </si>
  <si>
    <t>SUPPORT-VENT-L75</t>
  </si>
  <si>
    <t>teton</t>
  </si>
  <si>
    <t>T8/12</t>
  </si>
  <si>
    <t>TIGE D8-M6</t>
  </si>
  <si>
    <t>2018069-01</t>
  </si>
  <si>
    <t>TIGE DE PISTON</t>
  </si>
  <si>
    <t>tige d'embrayage</t>
  </si>
  <si>
    <t>TIGE INOX 303</t>
  </si>
  <si>
    <t>5001-46933</t>
  </si>
  <si>
    <t>TIGE M4 AVEC ECROU</t>
  </si>
  <si>
    <t>TIGE M4</t>
  </si>
  <si>
    <t>TIGE M6 AVEC ECROU</t>
  </si>
  <si>
    <t>TIGE M6</t>
  </si>
  <si>
    <t>TIGE-D10-M8</t>
  </si>
  <si>
    <t>2018021-01-01</t>
  </si>
  <si>
    <t>TIGED8-M6</t>
  </si>
  <si>
    <t>TIRANT ACIER D6 -NV SB16</t>
  </si>
  <si>
    <t>199400-nv sb16</t>
  </si>
  <si>
    <t>TIRANT ACIER D6</t>
  </si>
  <si>
    <t>tube d'eau fiat tupo</t>
  </si>
  <si>
    <t>F044</t>
  </si>
  <si>
    <t>TUBE PM TUBE D'EAU 404</t>
  </si>
  <si>
    <t>B070-CP2</t>
  </si>
  <si>
    <t>VIS DE MOTORISATION FENTS</t>
  </si>
  <si>
    <t>0203-0015</t>
  </si>
  <si>
    <t>VIS DE PLOMBAGE --D</t>
  </si>
  <si>
    <t>vis DEC inox M2.5</t>
  </si>
  <si>
    <t>Vis imperdable</t>
  </si>
  <si>
    <t>Vis-imperdable</t>
  </si>
  <si>
    <t>VIS M6 LG 20</t>
  </si>
  <si>
    <t>VIS-M6-LG20</t>
  </si>
  <si>
    <t>VIS PM SUP MOTEUR FORD RANGER</t>
  </si>
  <si>
    <t>FO008-CP3</t>
  </si>
  <si>
    <t>VIS TC 6*9 (D11)</t>
  </si>
  <si>
    <t>VIS-TC-6-9</t>
  </si>
  <si>
    <t>Vis ressort</t>
  </si>
  <si>
    <t>M018-BIGLIA</t>
  </si>
  <si>
    <t>BAGUE d'ANNEAU OUVERT-INOX D20</t>
  </si>
  <si>
    <t>28407-100-10</t>
  </si>
  <si>
    <t>EMBOUT DE TIGE</t>
  </si>
  <si>
    <t>AXE JUMELLE TOYOTA PM-CP2</t>
  </si>
  <si>
    <t>TO010-CP2</t>
  </si>
  <si>
    <t>BIGLIA</t>
  </si>
  <si>
    <t>AXE JUMELLE TOYOTA GM-CP1</t>
  </si>
  <si>
    <t>TO010-CP1</t>
  </si>
  <si>
    <t>AXE JUMELLE ISUZU CANTER-CP1</t>
  </si>
  <si>
    <t>I188-CP1</t>
  </si>
  <si>
    <t>BAGUE DECOLLETEE D35-CP1</t>
  </si>
  <si>
    <t>BAGUE DECOLLETEE TUBE D'EAU PALIO -CP2</t>
  </si>
  <si>
    <t>F046-CP2</t>
  </si>
  <si>
    <t>BAGUE DECOLLETEE TUBE D'EAU UNO DIESEL- CP2</t>
  </si>
  <si>
    <t>F045-CP2</t>
  </si>
  <si>
    <t>GOUJON DE ROUE MITSIBITCHI PM</t>
  </si>
  <si>
    <t>MI019</t>
  </si>
  <si>
    <t>AXE JUMELLE SIMPLE MIT AM</t>
  </si>
  <si>
    <t>MI11-CP1</t>
  </si>
  <si>
    <t>SA-V7</t>
  </si>
  <si>
    <t>19081-3</t>
  </si>
  <si>
    <t>BOULON AXE ETRIER MITSUBISHI D21.9-CP2 PROD</t>
  </si>
  <si>
    <t>MI030-CP2-PROD</t>
  </si>
  <si>
    <t>Anneau Brute 30*38*27 finition NAK</t>
  </si>
  <si>
    <t>0-4965</t>
  </si>
  <si>
    <t>AXE SUPPORT AMORTISSEUR OM40</t>
  </si>
  <si>
    <t>TF46-CP1</t>
  </si>
  <si>
    <t>ECROU FREIN M12*150(taraudage sur PF42 apres reclamation)</t>
  </si>
  <si>
    <t>AXE METALLIQUE MONODIGT</t>
  </si>
  <si>
    <t>20013-21</t>
  </si>
  <si>
    <t>BAGUE 12*22*69</t>
  </si>
  <si>
    <t>12x22x69</t>
  </si>
  <si>
    <t>weiler</t>
  </si>
  <si>
    <t>ECROU FUSEE 404</t>
  </si>
  <si>
    <t>B012</t>
  </si>
  <si>
    <t xml:space="preserve">a partir de 1000pcs nc ltm </t>
  </si>
  <si>
    <t>Bague Galvanisée  10*16*25weiler</t>
  </si>
  <si>
    <t>4-8809-1</t>
  </si>
  <si>
    <t>AXE INOX D5*1828</t>
  </si>
  <si>
    <t>tsugumi</t>
  </si>
  <si>
    <t>CHEMISE BOITIER TFR+KB</t>
  </si>
  <si>
    <t>I081-95-CP9</t>
  </si>
  <si>
    <t>biglia mjm</t>
  </si>
  <si>
    <t>BAGUE EPAULEE 12*25*41</t>
  </si>
  <si>
    <t>Bague Galvanisée 14*16*32 weiler</t>
  </si>
  <si>
    <t>0-4226-1</t>
  </si>
  <si>
    <t>Bague Galvanisée 12*18*32weiler</t>
  </si>
  <si>
    <t>PISTON TETE POMPETE 404</t>
  </si>
  <si>
    <t>B041-CP3</t>
  </si>
  <si>
    <t>Bague Galvanisée 9*12*30,5weiler</t>
  </si>
  <si>
    <t>a</t>
  </si>
  <si>
    <t>BAGUE LAITON Ø10.2*12.9</t>
  </si>
  <si>
    <t>BAG LAIT 10.2X12.9</t>
  </si>
  <si>
    <t>AXE ETRIER ISUZU-CP2</t>
  </si>
  <si>
    <t>Anneau Brute 30*38*21-FINITION</t>
  </si>
  <si>
    <t>0-4457</t>
  </si>
  <si>
    <t>finition sur nakamura</t>
  </si>
  <si>
    <t>SUPPORT DE ROTULE D40</t>
  </si>
  <si>
    <t>BAGUE 10.5X24X75</t>
  </si>
  <si>
    <t>b301</t>
  </si>
  <si>
    <t>ECROU GOUJON DE ROUE TOYOTA</t>
  </si>
  <si>
    <t>I097</t>
  </si>
  <si>
    <t>Anneau Brute 30*38*24 finition NAK</t>
  </si>
  <si>
    <t>4-7088</t>
  </si>
  <si>
    <t>RIVET TARAUDEE T80</t>
  </si>
  <si>
    <t xml:space="preserve">AXE JUMELLE-CP2 </t>
  </si>
  <si>
    <t>TF057-CP2</t>
  </si>
  <si>
    <t>mjm</t>
  </si>
  <si>
    <t>BOUCHON INOX D14-10 finition</t>
  </si>
  <si>
    <t>BCH-IN-D14-10</t>
  </si>
  <si>
    <t xml:space="preserve">Anneau Brute 30*38*21ebauche </t>
  </si>
  <si>
    <t>AXE INOX D5.5*1620+AXE INOX D5*1828</t>
  </si>
  <si>
    <t>3-72-70036+7531</t>
  </si>
  <si>
    <t xml:space="preserve">BAGUE INTERIEUR SILENT BLOC FORD RANGER percage </t>
  </si>
  <si>
    <t>FO002-CP2</t>
  </si>
  <si>
    <t xml:space="preserve">Bague Galvanisée 16*22*44 apartir des chutes </t>
  </si>
  <si>
    <t>4-7348-1</t>
  </si>
  <si>
    <t xml:space="preserve">Bague Galvanisée 16*22*38 a partir des chutes </t>
  </si>
  <si>
    <t>4-7494-1</t>
  </si>
  <si>
    <t xml:space="preserve">AXE L=103mm JUMELLE FORD </t>
  </si>
  <si>
    <t>FO021-CP1</t>
  </si>
  <si>
    <t xml:space="preserve">BAGUE INTERIEUR SILENT BLOC TRIANGLE TFR percage </t>
  </si>
  <si>
    <t>I035-CP2</t>
  </si>
  <si>
    <t xml:space="preserve">I035-CP2/chutes </t>
  </si>
  <si>
    <t xml:space="preserve">p014 </t>
  </si>
  <si>
    <t xml:space="preserve">Bague Galvanisée 14*20*40 -chutes  </t>
  </si>
  <si>
    <t>0-5202-1</t>
  </si>
  <si>
    <t xml:space="preserve">CAL SUSPENSION GM sur Kitamura </t>
  </si>
  <si>
    <t>I002</t>
  </si>
  <si>
    <t xml:space="preserve">Bague Galvanisée 14*20*32 - chutes </t>
  </si>
  <si>
    <t>4-7783-1</t>
  </si>
  <si>
    <t xml:space="preserve">Bague Galvanisée 12*18*44  -chutes </t>
  </si>
  <si>
    <t>4-7176-1</t>
  </si>
  <si>
    <t xml:space="preserve">CAL NECESSAIRE CONTRE RESSORT OM40+ECROU SUSPENSION PROD </t>
  </si>
  <si>
    <t>M062+I004-PROD</t>
  </si>
  <si>
    <t xml:space="preserve">Bague Galvanisée 12*18*32 -chutes </t>
  </si>
  <si>
    <t>AXE INOX D5.5*1620)+(AXE INOX D5.5*1828</t>
  </si>
  <si>
    <t>7531+3-72-70036</t>
  </si>
  <si>
    <t xml:space="preserve"> Bague Galvaniée  10*16*15  -chutes </t>
  </si>
  <si>
    <t>0-5052-1</t>
  </si>
  <si>
    <t xml:space="preserve">CULOT BOUGIE H16 C9YC EN ACIER-decolletage </t>
  </si>
  <si>
    <t>D004-ACI</t>
  </si>
  <si>
    <t xml:space="preserve">Anneau Brute 25,2*32*17- chutes </t>
  </si>
  <si>
    <t>0-3888</t>
  </si>
  <si>
    <t>CULOT BOUGIE H16 C9YC EN ACIER+CULOT DE BOUGIE PM CULASSE EN ACIER-percage harding</t>
  </si>
  <si>
    <t>D004-ACI+D003-ACI</t>
  </si>
  <si>
    <t xml:space="preserve">Bague Galvanisée 12*20*40 -chutes </t>
  </si>
  <si>
    <t>0-5280-1</t>
  </si>
  <si>
    <t xml:space="preserve">tour weiler </t>
  </si>
  <si>
    <t>DIS.0050213300 PERNO D6X30,6 INOX D6</t>
  </si>
  <si>
    <t>sst 16</t>
  </si>
  <si>
    <t xml:space="preserve">RACCORD ACIER HEX 17 MPS000300 percage </t>
  </si>
  <si>
    <t>SE89O0</t>
  </si>
  <si>
    <t xml:space="preserve">biglia mjm </t>
  </si>
  <si>
    <t>CULOT DE BOUGIE PM CULASSE EN ACIER-percage sur harding</t>
  </si>
  <si>
    <t>D003-ACI</t>
  </si>
  <si>
    <t xml:space="preserve">harding </t>
  </si>
  <si>
    <t xml:space="preserve">Bague Galvanisée 12*22*43 a partir des chutes </t>
  </si>
  <si>
    <t>0-6210-1</t>
  </si>
  <si>
    <t xml:space="preserve">Anneau BN 25,2*32*31,5 a partir des chutes </t>
  </si>
  <si>
    <t>0-3863</t>
  </si>
  <si>
    <t>nakamura</t>
  </si>
  <si>
    <t>Bague Brute 12*20*14,5</t>
  </si>
  <si>
    <t>FANOUT FOR 48FO JENOPTEC-BOUCH.FILETE</t>
  </si>
  <si>
    <t>301-603-017-CP3</t>
  </si>
  <si>
    <t xml:space="preserve">Bague Brute 25,2*32*24,8-chanfrien </t>
  </si>
  <si>
    <t>4-7575</t>
  </si>
  <si>
    <t>P1 FSS V01</t>
  </si>
  <si>
    <t>19164-11</t>
  </si>
  <si>
    <t xml:space="preserve">Bague Aluminium 14,4*27*50- chanfrien </t>
  </si>
  <si>
    <t>4-7910</t>
  </si>
  <si>
    <t>ANNEAU 25,2*32*29- nak</t>
  </si>
  <si>
    <t>4-7611</t>
  </si>
  <si>
    <t xml:space="preserve">Bague aluminium 14,4*27*42 - chutes </t>
  </si>
  <si>
    <t>4-7971</t>
  </si>
  <si>
    <t>Anneau Brute 25,2*32*17 -chanfrien</t>
  </si>
  <si>
    <t>Bague Galvanisée 12*21,9*53</t>
  </si>
  <si>
    <t>4-8136-1</t>
  </si>
  <si>
    <t>Bague Galvanisée 20*26*52</t>
  </si>
  <si>
    <t>0-5022-1</t>
  </si>
  <si>
    <t>Anneau Brute 25,2*32*17-chutes</t>
  </si>
  <si>
    <t xml:space="preserve">ANNEAU 25,2*32*29-CHUTES </t>
  </si>
  <si>
    <t xml:space="preserve">Anneau FX 25,2*32*21-CHUTES </t>
  </si>
  <si>
    <t>FANOUT FOR 72FO JENOPTEC-CP1</t>
  </si>
  <si>
    <t>901-609-001-CP1</t>
  </si>
  <si>
    <t>biglia b42 fevrier 2021</t>
  </si>
  <si>
    <t>FANOUT FOR 72FO JENOPTEC-CP1-nak d47</t>
  </si>
  <si>
    <t xml:space="preserve">sur nak </t>
  </si>
  <si>
    <t>ARRET DE PORTE-CP1</t>
  </si>
  <si>
    <t>ARRET-PORTE-CP1</t>
  </si>
  <si>
    <t>ARRET DE PORTE-CP2</t>
  </si>
  <si>
    <t>ARRET-PORTE-CP2</t>
  </si>
  <si>
    <t xml:space="preserve">Bague Galvaniée 40*42.4*49-chutes </t>
  </si>
  <si>
    <t>4-8746</t>
  </si>
  <si>
    <t>AXE ETRIER D'MAX 8-98006256 TETE CARRE-CP1</t>
  </si>
  <si>
    <t>I197-CP1</t>
  </si>
  <si>
    <t xml:space="preserve">Bague Galvaniée 40*42.4*24-chutes </t>
  </si>
  <si>
    <t>4-8749</t>
  </si>
  <si>
    <t xml:space="preserve">Bague Brute 32*42*34-chutes </t>
  </si>
  <si>
    <t>0-5331</t>
  </si>
  <si>
    <t xml:space="preserve">Bague Galvanisée 16*20*34-chutes </t>
  </si>
  <si>
    <t>4-7100-1</t>
  </si>
  <si>
    <t xml:space="preserve">ANNEAU BRUTE EL 32*42*25-chutes </t>
  </si>
  <si>
    <t>0-3886</t>
  </si>
  <si>
    <t xml:space="preserve">CULOT BOUGIE GM CULASSE EN ACIER- fieltage exterieur sur tsughami </t>
  </si>
  <si>
    <t>D002-ACI</t>
  </si>
  <si>
    <t>AXE  ETRIER D'MAX 8-98006256 TETE AVEC MEPLAT-CP2</t>
  </si>
  <si>
    <t>I197-CP2</t>
  </si>
  <si>
    <t>Bague Galvanisée 12*27*39.5</t>
  </si>
  <si>
    <t>4-8344</t>
  </si>
  <si>
    <t xml:space="preserve">Bague Galvanisée 10*16*18- WEILLER </t>
  </si>
  <si>
    <t>0-6258-1</t>
  </si>
  <si>
    <t xml:space="preserve">i004 </t>
  </si>
  <si>
    <t>BAGUE 20X30X46</t>
  </si>
  <si>
    <t>182046</t>
  </si>
  <si>
    <t>BAGUE 20X30X46-novembre 2021</t>
  </si>
  <si>
    <t>182046-maj</t>
  </si>
  <si>
    <t xml:space="preserve">Bague Brute 40*50*39- chutes </t>
  </si>
  <si>
    <t>4-8690</t>
  </si>
  <si>
    <t>GOUPILLE D6.35 L 39</t>
  </si>
  <si>
    <t>GOUP-6.35</t>
  </si>
  <si>
    <t xml:space="preserve">ANNEAU  BRUTE 40*50*38-chutes </t>
  </si>
  <si>
    <t>0-3866</t>
  </si>
  <si>
    <t>ANNEAU BRUTE 32*42*20 chuttes</t>
  </si>
  <si>
    <t>4-7891</t>
  </si>
  <si>
    <t xml:space="preserve">Bague Galvanisée  10*16*24- chutes </t>
  </si>
  <si>
    <t>4-8844</t>
  </si>
  <si>
    <t xml:space="preserve">Bague Brute 40*50*21- chutes </t>
  </si>
  <si>
    <t>4-7704</t>
  </si>
  <si>
    <t xml:space="preserve">VIS DE PLANCHER </t>
  </si>
  <si>
    <t>890060</t>
  </si>
  <si>
    <t xml:space="preserve">Bague Galvaniée 38*40,4*28-chutes </t>
  </si>
  <si>
    <t>4-8748-1</t>
  </si>
  <si>
    <t>Bague Galvanisée 10,5*25*75</t>
  </si>
  <si>
    <t>4-7087-1</t>
  </si>
  <si>
    <t>GOUJON DE ROUE MAZDA/ FORD RANGER</t>
  </si>
  <si>
    <t>FO014</t>
  </si>
  <si>
    <t>Bague aluminium 16*27*43 manuelle</t>
  </si>
  <si>
    <t>4-8405</t>
  </si>
  <si>
    <t>AXE INOX D8 LG800mm</t>
  </si>
  <si>
    <t>3-72-70031</t>
  </si>
  <si>
    <t>BAGUE DECOLLETEE TUBE D EAU HONDA ACCORD -CP6</t>
  </si>
  <si>
    <t>H006-CP6</t>
  </si>
  <si>
    <t>AXE MALE EN I V02</t>
  </si>
  <si>
    <t>20110-A</t>
  </si>
  <si>
    <t xml:space="preserve">Bague Galvanisée  10*18*40- CHUTES </t>
  </si>
  <si>
    <t>0-5329-1</t>
  </si>
  <si>
    <t xml:space="preserve">Bague Galvanisée 12x16x34- CHUTES </t>
  </si>
  <si>
    <t>0-3775-1</t>
  </si>
  <si>
    <t>Fanout for 72FO Idea-1.6MM-CP1</t>
  </si>
  <si>
    <t>301-603-029-CP1</t>
  </si>
  <si>
    <t xml:space="preserve">bague galvanisée 14x18x40- chutes </t>
  </si>
  <si>
    <t>0-4229-1</t>
  </si>
  <si>
    <t>GOUJON DE ROUE ISUZU DMAX-l32</t>
  </si>
  <si>
    <t>Fanout for 72FO Idea-1.6MM-CP3</t>
  </si>
  <si>
    <t>301-603-029-CP3</t>
  </si>
  <si>
    <t>VIS D11 M4X0.7</t>
  </si>
  <si>
    <t>VIS-D11-M4X0.7</t>
  </si>
  <si>
    <t>Pomello Corpo GA- echantillion rialteck</t>
  </si>
  <si>
    <t>POS11</t>
  </si>
  <si>
    <t>BAGUE BUTEE INTERNE GALVANISEE</t>
  </si>
  <si>
    <t>4-8888</t>
  </si>
  <si>
    <t>Anneau  Brute 30*38*27 CHANF EXT 2x45</t>
  </si>
  <si>
    <t>4-7233-1</t>
  </si>
  <si>
    <t>USINAGE BORNE CPF SANS TROU Ø10 maj c dec 2021</t>
  </si>
  <si>
    <t>4-8748</t>
  </si>
  <si>
    <t>USINAGE BORNE CPF SANS TROU Ø10</t>
  </si>
  <si>
    <t>Bague Brute 38*40,4*28-Chutte</t>
  </si>
  <si>
    <t>VIS-TH-8-15</t>
  </si>
  <si>
    <t>VIS TH 8*15 (D14)</t>
  </si>
  <si>
    <t>FO013</t>
  </si>
  <si>
    <t>ECROU DE ROUE FORD RANGER</t>
  </si>
  <si>
    <t>I043-CP1</t>
  </si>
  <si>
    <t>BAGUE EXTERIEUR SILENT BLOC AR ISUZU</t>
  </si>
  <si>
    <t>I035-FO002-CP1</t>
  </si>
  <si>
    <t>RIEUR SILENT BLOC TRIANGLE TFR-FORD RANGER</t>
  </si>
  <si>
    <t>VIS-TC-8-12</t>
  </si>
  <si>
    <t>VIS TC 8*12 (C10)</t>
  </si>
  <si>
    <t>VIS-TC-10-12</t>
  </si>
  <si>
    <t>VIS TC 10*12 (C10)</t>
  </si>
  <si>
    <t>AXE-ACI 10.2X41.3</t>
  </si>
  <si>
    <t>STAR SB16</t>
  </si>
  <si>
    <t>AXE ACIER Ø10.2*41.3</t>
  </si>
  <si>
    <t>4-7630</t>
  </si>
  <si>
    <t>ANNEAU  BRUTE AVEC CHANF.INT.40*50*32</t>
  </si>
  <si>
    <t>1025441000</t>
  </si>
  <si>
    <t>AXE TARAUDE L44</t>
  </si>
  <si>
    <t>BAG ACI 10.2X12.9</t>
  </si>
  <si>
    <t>Tour star SST</t>
  </si>
  <si>
    <t>BAGUE ACIER Ø10.2*12.9</t>
  </si>
  <si>
    <t>Bague Epaulee zinguéé 14*30*66,5</t>
  </si>
  <si>
    <t>DIS.G16622070 POMELLO COPERCHIO</t>
  </si>
  <si>
    <t>513610</t>
  </si>
  <si>
    <t>DIS.G16622070 POMELLO COPERCHIO-B301</t>
  </si>
  <si>
    <t>513610-B301</t>
  </si>
  <si>
    <t>BAGUE DECOLLETEE TUBE D EAU HYUNDAI TUSCON- CP7</t>
  </si>
  <si>
    <t>H007-CP7</t>
  </si>
  <si>
    <t>Insert levier à partit d 12</t>
  </si>
  <si>
    <t>USINAGE BORNE T030</t>
  </si>
  <si>
    <t>9630</t>
  </si>
  <si>
    <t>USINAGE LOPIN EBCP-FSD</t>
  </si>
  <si>
    <t>9524</t>
  </si>
  <si>
    <t>BRAS DE MANOEUVRE  G  MAN</t>
  </si>
  <si>
    <t>230500</t>
  </si>
  <si>
    <t>BRAS DE MANOEUVRE  G  MAN-maj novembre 2021</t>
  </si>
  <si>
    <t xml:space="preserve">230500-maj </t>
  </si>
  <si>
    <t xml:space="preserve">MAIN BODY FOR SECONDRY FAN OUT - augmentation cadence </t>
  </si>
  <si>
    <t>INSERT</t>
  </si>
  <si>
    <t>34717800</t>
  </si>
  <si>
    <t>GICLEUR POUR MEMBRANE BP 1' 1/4</t>
  </si>
  <si>
    <t>377 803</t>
  </si>
  <si>
    <t>GICLEUR POUR MEMBRANE BP 1'</t>
  </si>
  <si>
    <t>377 802</t>
  </si>
  <si>
    <t xml:space="preserve">USINAGE BORNE T030-APRES MODIFICATION </t>
  </si>
  <si>
    <t xml:space="preserve">Anneau Brute 25,2*32*17- finition </t>
  </si>
  <si>
    <t>BAGUE 12*22*69-reprise</t>
  </si>
  <si>
    <t>181269</t>
  </si>
  <si>
    <t xml:space="preserve">BAGUE 20X30X46 - BITOURELLE </t>
  </si>
  <si>
    <t xml:space="preserve">BAGUE EPAULEE 12*25*41-BIGLIA </t>
  </si>
  <si>
    <t>181241</t>
  </si>
  <si>
    <t xml:space="preserve">GOUJON DE ROUE ISUZU DMAX- CHUTES </t>
  </si>
  <si>
    <t>USINAGE BORNE RBD</t>
  </si>
  <si>
    <t>9518</t>
  </si>
  <si>
    <t>USINAGE BORNE T030- montage mjm</t>
  </si>
  <si>
    <t>BAGUE EPAULEE 12*20*45</t>
  </si>
  <si>
    <t>181246</t>
  </si>
  <si>
    <t xml:space="preserve">Bague Galvanisée 10,5*25*75- correction de reglage </t>
  </si>
  <si>
    <t xml:space="preserve">ECROU SUSPENSION ISUZU- surfacage mori seiki 3 axe </t>
  </si>
  <si>
    <t xml:space="preserve">Bague Galvanisée 12*20*45- chute </t>
  </si>
  <si>
    <t>0-5213-1</t>
  </si>
  <si>
    <t xml:space="preserve">USINAGE LOPIN EBCP-FSD- montage mjm </t>
  </si>
  <si>
    <t>PERCAGE CLAMPING RING 120Fo</t>
  </si>
  <si>
    <t>OTT-170-PER</t>
  </si>
  <si>
    <t xml:space="preserve">Bague Galvanisée 12*20*16.5-chutte </t>
  </si>
  <si>
    <t>4-8853</t>
  </si>
  <si>
    <t>Fanout for 6FO Idea-CP1</t>
  </si>
  <si>
    <t>301-603-026-CP1</t>
  </si>
  <si>
    <t xml:space="preserve">GOUJON DE ROUE ISUZU GM - par chutes </t>
  </si>
  <si>
    <t>I168</t>
  </si>
  <si>
    <t xml:space="preserve">TIGE DE PISTON- maj process </t>
  </si>
  <si>
    <t>200300</t>
  </si>
  <si>
    <t xml:space="preserve">USINAGE LOPIN EBCP-FSD- foret de forme mjm </t>
  </si>
  <si>
    <t>ECROU- d14</t>
  </si>
  <si>
    <t>S3PM00000124349</t>
  </si>
  <si>
    <t>GOUJON INJECTEUR 404</t>
  </si>
  <si>
    <t>B042</t>
  </si>
  <si>
    <t>BUTEE</t>
  </si>
  <si>
    <t>S3SD14632</t>
  </si>
  <si>
    <t>BUTEE-d9</t>
  </si>
  <si>
    <t>S3SD14632-d9</t>
  </si>
  <si>
    <t>CHEMISE ZINGUEE TETE POMPETE 404</t>
  </si>
  <si>
    <t>B041-CP1</t>
  </si>
  <si>
    <t xml:space="preserve">Bague Galvanisée 10*16*36- par chutes </t>
  </si>
  <si>
    <t>0-3746-1</t>
  </si>
  <si>
    <t>BAGUE DU FIXATION  D50</t>
  </si>
  <si>
    <t>895700-D50</t>
  </si>
  <si>
    <t xml:space="preserve">Bague Brute  10*16*7- chutes </t>
  </si>
  <si>
    <t xml:space="preserve">USINAGE BORNE CPF SANS TROU Ø10 -3montage </t>
  </si>
  <si>
    <t>9531</t>
  </si>
  <si>
    <t xml:space="preserve">USINAGE LOPIN EBCP-FSD- 1montage </t>
  </si>
  <si>
    <t>BAGUE GOUJON MITSUBISHI CANTER/FSR/FK D32*22 L=21- big42</t>
  </si>
  <si>
    <t>taraudage ECROU</t>
  </si>
  <si>
    <t>percage + chariotage BOULON NECESSAIRE M16X110 OM40</t>
  </si>
  <si>
    <t>M018-CP3</t>
  </si>
  <si>
    <t>INSERT FILETE LAITON M8</t>
  </si>
  <si>
    <t>DIN982M08LT</t>
  </si>
  <si>
    <t>Buse droite à collerette Ø8</t>
  </si>
  <si>
    <t>68.0814</t>
  </si>
  <si>
    <t>Anneau 30*38*23-EBAUCHE</t>
  </si>
  <si>
    <t>0-4599</t>
  </si>
  <si>
    <t>USINAGE BORNE RBD-en parrallel avec 9524</t>
  </si>
  <si>
    <t>9518-mixte</t>
  </si>
  <si>
    <t xml:space="preserve">Anneau 30*38*23-finition </t>
  </si>
  <si>
    <t>0-4599-finition</t>
  </si>
  <si>
    <t>AXE DE ROTATION-SIRCOVER B5</t>
  </si>
  <si>
    <t>525595</t>
  </si>
  <si>
    <t>ECROU-l32</t>
  </si>
  <si>
    <t xml:space="preserve">Bague aluminium 14.4*25*40-chutes </t>
  </si>
  <si>
    <t>4-7989</t>
  </si>
  <si>
    <t>Bague Epaulee zinguéé 14*30*66.5</t>
  </si>
  <si>
    <t>Bague Epaulee zinguéé 14*30*66.5-B301</t>
  </si>
  <si>
    <t>BAGUE 20X30X46 -b301 avec foret d20</t>
  </si>
  <si>
    <t xml:space="preserve">USINAGE BORNE CPF SANS TROU Ø10-2 MONTAGE </t>
  </si>
  <si>
    <t xml:space="preserve">USINAGE LOPIN EBCP-FSD-2 MONTAGE </t>
  </si>
  <si>
    <t>BAGUE INTERIEURE SILENT BLOC TRIANGLE SUSP INF ISUZU DMAX 4*2 8-97364174-CP2</t>
  </si>
  <si>
    <t>I199-CP2</t>
  </si>
  <si>
    <t xml:space="preserve">Bague Brute 40*50*21-FINITION </t>
  </si>
  <si>
    <t>480387-PF</t>
  </si>
  <si>
    <t>EVACUATION 2/3G X-ONE-harding-CARRE+M4</t>
  </si>
  <si>
    <t>480387-SF-pf</t>
  </si>
  <si>
    <t xml:space="preserve">Bague Brute 41*50*30-chutes </t>
  </si>
  <si>
    <t>4-7366A</t>
  </si>
  <si>
    <t xml:space="preserve">Bague Galvanisée 16*28*100- maj </t>
  </si>
  <si>
    <t>Bague Galvanisée 20*28*43-B301</t>
  </si>
  <si>
    <t>4-7686</t>
  </si>
  <si>
    <t xml:space="preserve">AVEC NV GAMME du production  RECTIFIEE PAR Mr mounir </t>
  </si>
  <si>
    <t xml:space="preserve">Bague aluminium 14.4*24*40-CHARIOTAGE WEILLER </t>
  </si>
  <si>
    <t xml:space="preserve">4-7828-finition </t>
  </si>
  <si>
    <t xml:space="preserve">Bague Galvanisée 12*27*39.5-B301 </t>
  </si>
  <si>
    <t>VIS HC M12X26 B.PILOTE Zn ANTICOR.</t>
  </si>
  <si>
    <t>3754</t>
  </si>
  <si>
    <t xml:space="preserve">USINAGE BORNE CPF SANS TROU Ø10-4 MONTAGE </t>
  </si>
  <si>
    <t>INSERT LEVIER SURMOULEE 345833-01- sb16</t>
  </si>
  <si>
    <t xml:space="preserve">BIELLE DIRECTION ISUZU- chariotage + mise a longeur </t>
  </si>
  <si>
    <t>I037</t>
  </si>
  <si>
    <t>TIGE M6 AVEC 2 ECROUS-CP1</t>
  </si>
  <si>
    <t>TIGEM6+2ECROUS-CP1</t>
  </si>
  <si>
    <t xml:space="preserve">PAR ARTICLE MORT X204 </t>
  </si>
  <si>
    <t>Primaire en laiton</t>
  </si>
  <si>
    <t>328090</t>
  </si>
  <si>
    <t>Primaire en laiton mjc</t>
  </si>
  <si>
    <t>TIGE M4 AVEC 2 ECROUS-CP1</t>
  </si>
  <si>
    <t>TIGEM4+2ECROUS-CP1</t>
  </si>
  <si>
    <t>18x27x43</t>
  </si>
  <si>
    <t>Bague Galvanisée 10.5*25*75</t>
  </si>
  <si>
    <t>CLAMPING RING 240Fo</t>
  </si>
  <si>
    <t>OTT-171</t>
  </si>
  <si>
    <t>ECROU DE ROUE ISUZU-CP1</t>
  </si>
  <si>
    <t>Developpement</t>
  </si>
  <si>
    <t>0</t>
  </si>
  <si>
    <t>VIS HC M12X31 B.PILOTE Zn ANTICOR.</t>
  </si>
  <si>
    <t>3753</t>
  </si>
  <si>
    <t>FAN OUT JENOPTEC 12FO-NAK</t>
  </si>
  <si>
    <t>301-603-009-NAK</t>
  </si>
  <si>
    <t>AXE PIGNON 28 DENTS BRAVO  L=255MM-CP2</t>
  </si>
  <si>
    <t>PIG-L255-28D-SGCP2</t>
  </si>
  <si>
    <t>PIGNON 28 DENTS BRAVO  L=255MM-CP1</t>
  </si>
  <si>
    <t>PIG-L255-28D-SGCP1</t>
  </si>
  <si>
    <t>AXE PIGNON 28 DENTS CIAO  L=245MM-CP2</t>
  </si>
  <si>
    <t>PIG-L245-28D-SGCP2</t>
  </si>
  <si>
    <t xml:space="preserve"> Buse Ø10</t>
  </si>
  <si>
    <t>68.1010</t>
  </si>
  <si>
    <t xml:space="preserve"> Buse Ø10-apres maj cadence </t>
  </si>
  <si>
    <t>68.1010 -maj</t>
  </si>
  <si>
    <t>PLOT NEZ DE MARCHE</t>
  </si>
  <si>
    <t>OUTI-PLOT</t>
  </si>
  <si>
    <t>CHAPEAU ECROU DE ROUE TFR I143-CP2</t>
  </si>
  <si>
    <t>I143-CP2</t>
  </si>
  <si>
    <t>AXE PIGNON SOUDEE 28 DENTS L=234mm-CP2</t>
  </si>
  <si>
    <t>PIG-234-28D-CP2</t>
  </si>
  <si>
    <t>AXE PIGNON SOUDEE 24 DENTS L=218mm-CP2</t>
  </si>
  <si>
    <t>PIG-24D-CP2</t>
  </si>
  <si>
    <t>AXE PIGNON SOUDEE 28 DENTS L=216mm-CP2</t>
  </si>
  <si>
    <t>PIG-28D-CP2</t>
  </si>
  <si>
    <t xml:space="preserve"> Buse Ø10 avec collerette </t>
  </si>
  <si>
    <t>68.1005</t>
  </si>
  <si>
    <t xml:space="preserve"> Buse Ø10 avec collerette -maj cadence </t>
  </si>
  <si>
    <t>68.1005-maj</t>
  </si>
  <si>
    <t>Bague Galvanisée  14*22.9*54.2</t>
  </si>
  <si>
    <t>GOUJON COLLECTEUR GWADA MITSH</t>
  </si>
  <si>
    <t>MI038</t>
  </si>
  <si>
    <t>Bague Galvanisée 12*21.9*56.2</t>
  </si>
  <si>
    <t>4-8119-1</t>
  </si>
  <si>
    <t xml:space="preserve">Bague Galvanisée 24*30*55 PAR CHUTES </t>
  </si>
  <si>
    <t>4-7561-1</t>
  </si>
  <si>
    <t xml:space="preserve">A VERIFIER </t>
  </si>
  <si>
    <t>AXE JUMELLE NPR-NKR</t>
  </si>
  <si>
    <t>I165-CP2</t>
  </si>
  <si>
    <t>BAGUE 12*22*56.2</t>
  </si>
  <si>
    <t>AXE INOX 303 8*64.5</t>
  </si>
  <si>
    <t>AXE-8x64.5</t>
  </si>
  <si>
    <t>TUBE L=125.5 TUBE D'EAU PUNTO 2</t>
  </si>
  <si>
    <t>F029-CP3</t>
  </si>
  <si>
    <t xml:space="preserve">BROCHE ACIER D13 ZINGUE L230 -CHUTES  WEILLER </t>
  </si>
  <si>
    <t>BROCH L 230-chutes</t>
  </si>
  <si>
    <t xml:space="preserve">Anneau Brute 30*38*27- nv weiller </t>
  </si>
  <si>
    <t xml:space="preserve">0-4965-nv weiller </t>
  </si>
  <si>
    <t>BAGUE EPAULEE 12*22*61</t>
  </si>
  <si>
    <t>181261</t>
  </si>
  <si>
    <t>P4-CHAINE RAL 100</t>
  </si>
  <si>
    <t>21162-D</t>
  </si>
  <si>
    <t>P2-CHAINE RAL 100</t>
  </si>
  <si>
    <t>21162-B</t>
  </si>
  <si>
    <t>AXE DE RACCORDEMENT</t>
  </si>
  <si>
    <t>19155-PT11</t>
  </si>
  <si>
    <t xml:space="preserve">BAGUE 10.5X24X75-maj </t>
  </si>
  <si>
    <t>181075-b301</t>
  </si>
  <si>
    <t>VIS DEC ALU M10x20 6 LOBES EXT.</t>
  </si>
  <si>
    <t>3759</t>
  </si>
  <si>
    <t>tsughami</t>
  </si>
  <si>
    <t>Bague Galvanisée  14*22.9*54.2-b301</t>
  </si>
  <si>
    <t>0-5928A-1-b301</t>
  </si>
  <si>
    <t>CLAMPING RING 140Fo tsugamu</t>
  </si>
  <si>
    <t>OTT-170</t>
  </si>
  <si>
    <t xml:space="preserve">BAGUE 10.5X24X75-maj novembre </t>
  </si>
  <si>
    <t>Bague galvanisée 16*28*52</t>
  </si>
  <si>
    <t>16*28*52</t>
  </si>
  <si>
    <t>Bague ALLUM 16*27*64</t>
  </si>
  <si>
    <t>4-7135</t>
  </si>
  <si>
    <t>USINAGE BORNE CPF SANS TROU Ø10-4 MONTAGE maj cadence 26-11-2021</t>
  </si>
  <si>
    <t>USINAGE BORNE CPF SANS TROU Ø10-1MONTAGE</t>
  </si>
  <si>
    <t xml:space="preserve">9531-1MONTAGE </t>
  </si>
  <si>
    <t>Bague galvanisée 16*28*84</t>
  </si>
  <si>
    <t>16*28*84</t>
  </si>
  <si>
    <t>Bague galvanisée 10*16*24 finition</t>
  </si>
  <si>
    <t xml:space="preserve">ANNEAU BRUTE 40*50*24-chutes </t>
  </si>
  <si>
    <t>4-7412</t>
  </si>
  <si>
    <t>Axe D8 M6 FOURCHETTE</t>
  </si>
  <si>
    <t>21190-A1</t>
  </si>
  <si>
    <t>NV SB16</t>
  </si>
  <si>
    <t xml:space="preserve">Bague galvanisée 10*18*32 par chute </t>
  </si>
  <si>
    <t>4-7423-1</t>
  </si>
  <si>
    <t>TOUR WEILLER</t>
  </si>
  <si>
    <t xml:space="preserve">Bague galvanisée 10*18*32 finition </t>
  </si>
  <si>
    <t>4-7423-1/finition</t>
  </si>
  <si>
    <t>ANNEAU BRUTE 40*50*24-chutes mj-cad decembre</t>
  </si>
  <si>
    <t>nv tour weiller</t>
  </si>
  <si>
    <t>Rivet came B verro D4</t>
  </si>
  <si>
    <t>Rv-Re400</t>
  </si>
  <si>
    <t>NB SB16</t>
  </si>
  <si>
    <t xml:space="preserve">USINAGE BORNE CPF PROPREITAIRE </t>
  </si>
  <si>
    <t>9751</t>
  </si>
  <si>
    <t>kit</t>
  </si>
  <si>
    <t>USINAGE BORNE CPF PROPREITAIRE -foret de forme d4</t>
  </si>
  <si>
    <t>9751-foret de forme d4</t>
  </si>
  <si>
    <t xml:space="preserve">9751-fraise a fielter </t>
  </si>
  <si>
    <t>Goujon de roue R4/PM</t>
  </si>
  <si>
    <t>R004</t>
  </si>
  <si>
    <t>USINAGE BORNE CPF PROPREITAIRE +9531</t>
  </si>
  <si>
    <t>9751+9531</t>
  </si>
  <si>
    <t>Bague galvanisé 20*26*45 par chute</t>
  </si>
  <si>
    <t>0-4894-1</t>
  </si>
  <si>
    <t>Bague galvanisée 14*18*34 finition</t>
  </si>
  <si>
    <t>4-7017-1</t>
  </si>
  <si>
    <t>Goujon de roue  R4/GM</t>
  </si>
  <si>
    <t>R005</t>
  </si>
  <si>
    <t>FANOUT FOR 36FO JENOPTEC-CP3 Biglia maj cad</t>
  </si>
  <si>
    <t>301-603-011-cp3</t>
  </si>
  <si>
    <t>Bague galvanisée 14*18*34 par chute dec2021</t>
  </si>
  <si>
    <t>Piston  du chemise tete de pompete</t>
  </si>
  <si>
    <t>Bague galvanisée 10*16*67 par chutes</t>
  </si>
  <si>
    <t>4-8972</t>
  </si>
  <si>
    <t>Goujon de roue R4/GM maj cadence</t>
  </si>
  <si>
    <t>DIS.0050227100 PERNO D.6X62 maj c</t>
  </si>
  <si>
    <t>sst</t>
  </si>
  <si>
    <t>buse  Ø8</t>
  </si>
  <si>
    <t>BUTEE-d9 MAJ C</t>
  </si>
  <si>
    <t>Buse droite à collerette Ø8 M445 FRD</t>
  </si>
  <si>
    <t xml:space="preserve">Piston  du chemise tete de pompete-par chutes </t>
  </si>
  <si>
    <t xml:space="preserve">B041-CP1-par chutes </t>
  </si>
  <si>
    <t>Anneau Brute EL 32*42*20 FINI par chute</t>
  </si>
  <si>
    <t>4-7891 par chute</t>
  </si>
  <si>
    <t>Bague galvanisée 38*40.4*28 par chute</t>
  </si>
  <si>
    <t>4-8784-1 par chute</t>
  </si>
  <si>
    <t>Pomello Corpo GA- maj c</t>
  </si>
  <si>
    <t>Usinage Borne T030 jan2022</t>
  </si>
  <si>
    <t>KIT</t>
  </si>
  <si>
    <t>Bague extERIEUR SILENT BLOC canter</t>
  </si>
  <si>
    <t>I016-CP2-PRO</t>
  </si>
  <si>
    <t>GOUJON DE ROUE HONDA maj-c</t>
  </si>
  <si>
    <t>BUSE D8 maj-c</t>
  </si>
  <si>
    <t>BAGUE EXT SILENT BLOC CANTER</t>
  </si>
  <si>
    <t>BAGUE EXTERIEUR SILENT BLOC AR ISUZU PAR CHUTE</t>
  </si>
  <si>
    <t>I043-CP1 PAR CHUTE</t>
  </si>
  <si>
    <t xml:space="preserve"> BAGUE EXTERIEUR SILENT BLOC AR ISUZU PAR CHUTE FINI</t>
  </si>
  <si>
    <t>I043-CP1-FINI</t>
  </si>
  <si>
    <t>GOUJON GUADA maj-cad</t>
  </si>
  <si>
    <t>INSERTO MANOPOLA INOX M8-</t>
  </si>
  <si>
    <t>B301</t>
  </si>
  <si>
    <t>Bague extERIEUR SILENT BLOC canter FINI</t>
  </si>
  <si>
    <t>QAB 14*18-D16 NLD</t>
  </si>
  <si>
    <t>Bague aliminium 14.4*27*54 par chute</t>
  </si>
  <si>
    <t>4-8407</t>
  </si>
  <si>
    <t>NV TW</t>
  </si>
  <si>
    <t>INSERT LEVIER SURMOULEE 345833-01-sb16c</t>
  </si>
  <si>
    <t>Axe femelle M8*50</t>
  </si>
  <si>
    <t>2018101-01-02</t>
  </si>
  <si>
    <t>s4-v7</t>
  </si>
  <si>
    <t>19081-1</t>
  </si>
  <si>
    <t>morie 3axe</t>
  </si>
  <si>
    <t>Bague aliminium 18*27*43 par chute</t>
  </si>
  <si>
    <t>18*27*43</t>
  </si>
  <si>
    <t>Axe acier 10.2*41.3</t>
  </si>
  <si>
    <t>Bague aliminium 14.4*27*40 par chute</t>
  </si>
  <si>
    <t>14.4*27*40</t>
  </si>
  <si>
    <t>GOUJON DE ROUE HONDA maj-c1</t>
  </si>
  <si>
    <t>S4-v09 PH2</t>
  </si>
  <si>
    <t>20133-C3</t>
  </si>
  <si>
    <t>BAGUE EN ACIER AXE RESSORT  NM+AM OM40</t>
  </si>
  <si>
    <t>BAGUE ALU 18*27*43 maj c</t>
  </si>
  <si>
    <t>18*27*43 par chute</t>
  </si>
  <si>
    <t>S4-V09 PH3</t>
  </si>
  <si>
    <t>3AXE</t>
  </si>
  <si>
    <t xml:space="preserve">USINAGE PROFIL CPF PROP 1000 CYCLES </t>
  </si>
  <si>
    <t>J0090</t>
  </si>
  <si>
    <t>cale serrage pour montage pignon</t>
  </si>
  <si>
    <t>BAGUE ALU 18*27*43 maj-c</t>
  </si>
  <si>
    <t>cale serrage pour montage pignon plus grand</t>
  </si>
  <si>
    <t>Bague aliminium 14.4*27*54 par chute fini</t>
  </si>
  <si>
    <t>RIVET TRB400 maj-c</t>
  </si>
  <si>
    <t>SST</t>
  </si>
  <si>
    <t>S4-V09 PH4</t>
  </si>
  <si>
    <t>20133-C4</t>
  </si>
  <si>
    <t>GOUJON M12*1.5 L=49</t>
  </si>
  <si>
    <t>VIS TC 10*12(C10)</t>
  </si>
  <si>
    <t>VS-TC-10-12</t>
  </si>
  <si>
    <t>TW</t>
  </si>
  <si>
    <t>BAGUE ACIER Ø10.2*12.9 maj-c</t>
  </si>
  <si>
    <t>CHEMISE DU BOITIER TFR</t>
  </si>
  <si>
    <t>INSERT LEVIER</t>
  </si>
  <si>
    <t>Bague galvanisee 12*22*53</t>
  </si>
  <si>
    <t>VIS TC 8*12(C10)</t>
  </si>
  <si>
    <t>VS-TC-8-12</t>
  </si>
  <si>
    <t>Primaire en laiton ,</t>
  </si>
  <si>
    <t>328090-majc</t>
  </si>
  <si>
    <t xml:space="preserve">bague galvanisee 16*28*66 maj-c </t>
  </si>
  <si>
    <t>16*28*66</t>
  </si>
  <si>
    <t>Rivet mécanique T80</t>
  </si>
  <si>
    <t>Rivet T80</t>
  </si>
  <si>
    <t>SB16-C</t>
  </si>
  <si>
    <t>Tirant acier D6 maj-c</t>
  </si>
  <si>
    <t>199400-a</t>
  </si>
  <si>
    <t>Embout de tige-2022</t>
  </si>
  <si>
    <t>200200-2022</t>
  </si>
  <si>
    <t>Rivet couvercle B55</t>
  </si>
  <si>
    <t>B55 6*14.8</t>
  </si>
  <si>
    <t>Bague aluminium 14.4*25*27</t>
  </si>
  <si>
    <t>14.4*25*27</t>
  </si>
  <si>
    <t>CAL SUSPENSION PM ISUZU-HARDING</t>
  </si>
  <si>
    <t xml:space="preserve">HARDING </t>
  </si>
  <si>
    <t>ECROU SUSPENSION ISUZU-HARDING</t>
  </si>
  <si>
    <t>BAGUE GALVANISEE 32.2*42*46</t>
  </si>
  <si>
    <t>4-7741-1</t>
  </si>
  <si>
    <t>PIGNON 11 DENTS FRAISAGE</t>
  </si>
  <si>
    <t>PIG-11D</t>
  </si>
  <si>
    <t>MORI 5AXE</t>
  </si>
  <si>
    <t>AXE INOX D8 L58</t>
  </si>
  <si>
    <t>AXE-INOX-D8-L58</t>
  </si>
  <si>
    <t>GOUJON DE ROUE MITSIBITCHI GM-SUR-B42</t>
  </si>
  <si>
    <t>MI018-B42</t>
  </si>
  <si>
    <t>BAGUE DECOLLETEE TUBE D'EAU UNO DISEL -CP2 NAK</t>
  </si>
  <si>
    <t>F045-CP2-NAK</t>
  </si>
  <si>
    <t>RIVET TRB400-MajC</t>
  </si>
  <si>
    <t>T-RB400-MajC</t>
  </si>
  <si>
    <t>VIS DEC ALLU M14</t>
  </si>
  <si>
    <t>V0098</t>
  </si>
  <si>
    <t>tirant acier D6 maj-1</t>
  </si>
  <si>
    <t>199400-1</t>
  </si>
  <si>
    <t>tw</t>
  </si>
  <si>
    <t>Bague aluminuim 18*27*43-2</t>
  </si>
  <si>
    <t>18*27*43-2</t>
  </si>
  <si>
    <t>NVTW</t>
  </si>
  <si>
    <t>Bague Acier 10.2*6.7*20.5</t>
  </si>
  <si>
    <t>10.2*6.7*20.5</t>
  </si>
  <si>
    <t>Bague Acier D32*22 L=21 maj-c</t>
  </si>
  <si>
    <t>G011-A</t>
  </si>
  <si>
    <t xml:space="preserve">USINAGE BORNE RBD-1 </t>
  </si>
  <si>
    <t>9518-maj</t>
  </si>
  <si>
    <t>AXE INOX D8 L58 maj-c</t>
  </si>
  <si>
    <t>AXE-INOX-D8-L58-maj-c</t>
  </si>
  <si>
    <t xml:space="preserve">ECROU DE ROUE FORD RANGER- finition rayon </t>
  </si>
  <si>
    <t xml:space="preserve">i097-tsughami </t>
  </si>
  <si>
    <t>TSUGHAMI</t>
  </si>
  <si>
    <t>BADUE DECOLLETTE TUBE D'EAU PALIO-CP2</t>
  </si>
  <si>
    <t>Evacuation 2 et 3</t>
  </si>
  <si>
    <t>AXE D15-M11*100 maj-c</t>
  </si>
  <si>
    <t>BRAS DE MANOUVRE G MAIN</t>
  </si>
  <si>
    <t>230500-1</t>
  </si>
  <si>
    <t xml:space="preserve">POMELLE-PIECE FEMELLE </t>
  </si>
  <si>
    <t>POMEL-P2</t>
  </si>
  <si>
    <t>POMELLE-PIECE male</t>
  </si>
  <si>
    <t>POMEL-P1</t>
  </si>
  <si>
    <t>BAGUE GALVANISEE 12*24*40</t>
  </si>
  <si>
    <t>4-8025</t>
  </si>
  <si>
    <t>TIGE DE PISTON-maj ca</t>
  </si>
  <si>
    <t>GOUJON M14*1.5L=52</t>
  </si>
  <si>
    <t>G027</t>
  </si>
  <si>
    <t>Bague galvanisée 32*42*20 par chute (fini)</t>
  </si>
  <si>
    <t>NV-TW</t>
  </si>
  <si>
    <t>BAGUE USINEE 11*18*35 19-04-2022</t>
  </si>
  <si>
    <t>Tirant acier D6 18-04-2022 PAR CHUTE</t>
  </si>
  <si>
    <t>199400-MAJ</t>
  </si>
  <si>
    <t>GOUJON M14*1.5L=52 18-04-2022 manuelle</t>
  </si>
  <si>
    <t>G027-maj</t>
  </si>
  <si>
    <t>ECROU DE ROUE FORD RANGER- finition rayon 18-04-2022 MANUELLE</t>
  </si>
  <si>
    <t>I097 maj</t>
  </si>
  <si>
    <t>BAGUE DE RACCORDEMENT B42</t>
  </si>
  <si>
    <t>19155-PT12</t>
  </si>
  <si>
    <t>TUBE L125.5 TUBE D4EAU PUNTO 2</t>
  </si>
  <si>
    <t>F029-CP3.</t>
  </si>
  <si>
    <t>GOUJON M14*1.5L=52 PH2 HARDING</t>
  </si>
  <si>
    <t>G027-HAR</t>
  </si>
  <si>
    <t>GOUJON M14*1.5 L=52 NON FRAISEE</t>
  </si>
  <si>
    <t>G028/G015</t>
  </si>
  <si>
    <t>AXE D'ARTICULATION maj 25-04-2022</t>
  </si>
  <si>
    <t>200101-sst</t>
  </si>
  <si>
    <t>BUSE A DROITE D8 M445 FRD maj 25-04-2022</t>
  </si>
  <si>
    <t>68.0815-SV32</t>
  </si>
  <si>
    <t>SV32</t>
  </si>
  <si>
    <t>PIGNON PLATEAU SIMPLE ETAGE D50 - contournage dents MAJ</t>
  </si>
  <si>
    <t>PIG</t>
  </si>
  <si>
    <t xml:space="preserve">AXE D15-M11*100 PAR CHUTE </t>
  </si>
  <si>
    <t>G022-CP1 par chute</t>
  </si>
  <si>
    <t>N TOUR WEILER</t>
  </si>
  <si>
    <t>AXE D15-M11*100 PAR CHUTE 1</t>
  </si>
  <si>
    <t>G022-CP1  SUR TW</t>
  </si>
  <si>
    <t>GOUJON DE ROUE ISUZU GM B42</t>
  </si>
  <si>
    <t>I168.</t>
  </si>
  <si>
    <t>BAGUE ALUM 18*27*43</t>
  </si>
  <si>
    <t>18*27*43-NAK</t>
  </si>
  <si>
    <t>BAGUE GALVANISEE 12*21.9*56.2</t>
  </si>
  <si>
    <t>4-8119-1-TW</t>
  </si>
  <si>
    <t>Rivet came B verro D4 SB16 C</t>
  </si>
  <si>
    <t>Vr-Re400.</t>
  </si>
  <si>
    <t>SB16C</t>
  </si>
  <si>
    <t>AXE ETRIER D'MAX CP2</t>
  </si>
  <si>
    <t>GOUJON DE ROUE FORD MAZDA</t>
  </si>
  <si>
    <t>Goupille tube d'eau HYANDAI CP6 PAR CHUTE</t>
  </si>
  <si>
    <t>H007-CP6</t>
  </si>
  <si>
    <t>BAGUE GALVANISEE 40*50*28</t>
  </si>
  <si>
    <t>40*50*28</t>
  </si>
  <si>
    <t>ANELLO</t>
  </si>
  <si>
    <t>ACPROD9669</t>
  </si>
  <si>
    <t>GOUPILLE INOX D3 LG 13.7</t>
  </si>
  <si>
    <t>GOUPILLE-D3-LG13.7</t>
  </si>
  <si>
    <t>BAGUE EPAULEE 12*25*41 MAJ</t>
  </si>
  <si>
    <t>181241-B301</t>
  </si>
  <si>
    <t>BAGUE BRUTE 12*20*14.5 L32</t>
  </si>
  <si>
    <t>ANNEAU FX 25.2*32*21 FINI PAR CHUTE</t>
  </si>
  <si>
    <t>bague 39*49*12</t>
  </si>
  <si>
    <t>39*49*12</t>
  </si>
  <si>
    <t>BAGUE GALVANISEE 14*20*43</t>
  </si>
  <si>
    <t>0-5869-1</t>
  </si>
  <si>
    <t>BAGUE GALVANISEE 12*18*40</t>
  </si>
  <si>
    <t>0-3795-1</t>
  </si>
  <si>
    <t>NV MACINE P014</t>
  </si>
  <si>
    <t>BAGUE GALVANISEE 14*18*40 P014</t>
  </si>
  <si>
    <t>P014</t>
  </si>
  <si>
    <t>BAGUE GALVANISEE 14*20*43 FINI</t>
  </si>
  <si>
    <t>BAGUE GALVANISEE 16*28*105</t>
  </si>
  <si>
    <t>4-8479-1</t>
  </si>
  <si>
    <t>BAGUE GALVANISEE 10*18*40</t>
  </si>
  <si>
    <t>BAGUE GALVANISEE 14*20*50</t>
  </si>
  <si>
    <t>14-20-50</t>
  </si>
  <si>
    <t>BAGUE GALVANISEE 12*18*7</t>
  </si>
  <si>
    <t>12-18-7</t>
  </si>
  <si>
    <t>EVACUATION B42</t>
  </si>
  <si>
    <t>BUSE D10 L32</t>
  </si>
  <si>
    <t xml:space="preserve">BOULON CENTRE </t>
  </si>
  <si>
    <t>F003</t>
  </si>
  <si>
    <t>AXE SUPPORT COLIER ISUZU</t>
  </si>
  <si>
    <t xml:space="preserve">BAGUE GALVANISEE 16*28*66 </t>
  </si>
  <si>
    <t>4-7003</t>
  </si>
  <si>
    <t xml:space="preserve">BAGUE GALVANISEE 10*18*45/chutes </t>
  </si>
  <si>
    <t xml:space="preserve">0-6009-1/chutes </t>
  </si>
  <si>
    <t xml:space="preserve">weiller </t>
  </si>
  <si>
    <t>AXE SUPPORT COLIER ISUZU MAJ</t>
  </si>
  <si>
    <t>I038-139-CP3</t>
  </si>
  <si>
    <t>b42</t>
  </si>
  <si>
    <t>sv32</t>
  </si>
  <si>
    <t xml:space="preserve">B001-CP1/chutes </t>
  </si>
  <si>
    <t xml:space="preserve">BAGUE GALVANISEE 22*16*38/PAR CHUTES </t>
  </si>
  <si>
    <t xml:space="preserve">4-7494-1/chutes </t>
  </si>
  <si>
    <t>BAGUE GALVANISEE 14*20*40 PAR CHUTE</t>
  </si>
  <si>
    <t>14*20*40</t>
  </si>
  <si>
    <t xml:space="preserve">WEILLER </t>
  </si>
  <si>
    <t>ECROU DE FUSEE MAJ</t>
  </si>
  <si>
    <t>5AXE</t>
  </si>
  <si>
    <t xml:space="preserve">PIGNON PLATEAU SIMPLE ETAGE D50-FRAISAGE avec ecrou fusee ltm </t>
  </si>
  <si>
    <t>mori seiki 5A</t>
  </si>
  <si>
    <t>BAGUE GALVANISEE 10*18*45 PAR CHUTE</t>
  </si>
  <si>
    <t xml:space="preserve">Fanout for 6FO Idea-CP1 par chutes </t>
  </si>
  <si>
    <t xml:space="preserve">301-603-026-CP1/chutes </t>
  </si>
  <si>
    <t>RONDELLE PLASTIQUE</t>
  </si>
  <si>
    <t>MI011-M020-CP3</t>
  </si>
  <si>
    <t xml:space="preserve">BAGUE GALVANISEE 16*22*38/ chutes </t>
  </si>
  <si>
    <t>NM</t>
  </si>
  <si>
    <t xml:space="preserve">Fanout for 6FO Idea-CP2 par chutes </t>
  </si>
  <si>
    <t xml:space="preserve">301-603-026-CP2/chutes </t>
  </si>
  <si>
    <t>BAGUE GALVANISEE 18*22*38</t>
  </si>
  <si>
    <t>18*22*38</t>
  </si>
  <si>
    <t>BROCH L230</t>
  </si>
  <si>
    <t>4-7009-1</t>
  </si>
  <si>
    <t>480387-SF</t>
  </si>
  <si>
    <t>TIGE M6+2ECROU</t>
  </si>
  <si>
    <t>32sk300</t>
  </si>
  <si>
    <t>M001-CP1</t>
  </si>
  <si>
    <t>4-8103</t>
  </si>
  <si>
    <t>22*12*65</t>
  </si>
  <si>
    <t>OUT-172</t>
  </si>
  <si>
    <t>OUT-PLOT</t>
  </si>
  <si>
    <t>40*50*21</t>
  </si>
  <si>
    <t>I059-CP1</t>
  </si>
  <si>
    <t>ECR6.5*19</t>
  </si>
  <si>
    <t>4-3729A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</si>
</sst>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24"/>
      <color rgb="FFFF0000"/>
      <name val="Calibri"/>
      <family val="2"/>
      <scheme val="minor"/>
    </font>
    <font>
      <b/>
      <sz val="16"/>
      <color theme="1"/>
      <name val="Arial"/>
      <family val="2"/>
    </font>
    <font>
      <b/>
      <sz val="16"/>
      <color rgb="FF00B050"/>
      <name val="Arial"/>
      <family val="2"/>
    </font>
    <font>
      <sz val="16"/>
      <color rgb="FF000000"/>
      <name val="Arial"/>
      <family val="2"/>
    </font>
    <font>
      <sz val="16"/>
      <color theme="1"/>
      <name val="Arial"/>
      <family val="2"/>
    </font>
    <font>
      <sz val="16"/>
      <name val="Arial"/>
      <family val="2"/>
    </font>
    <font>
      <sz val="16"/>
      <color rgb="FFFF0000"/>
      <name val="Arial"/>
      <family val="2"/>
    </font>
    <font>
      <sz val="16"/>
      <color theme="5"/>
      <name val="Arial"/>
      <family val="2"/>
    </font>
    <font>
      <b/>
      <sz val="16"/>
      <color theme="5" tint="-0.249977111117893"/>
      <name val="Arial"/>
      <family val="2"/>
    </font>
    <font>
      <sz val="16"/>
      <color theme="5" tint="-0.249977111117893"/>
      <name val="Arial"/>
      <family val="2"/>
    </font>
    <font>
      <b/>
      <sz val="16"/>
      <color theme="4"/>
      <name val="Arial"/>
      <family val="2"/>
    </font>
    <font>
      <b/>
      <sz val="16"/>
      <color rgb="FFFF0000"/>
      <name val="Arial"/>
      <family val="2"/>
    </font>
    <font>
      <sz val="18"/>
      <color theme="1"/>
      <name val="Arial"/>
      <family val="2"/>
    </font>
    <font>
      <sz val="1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Fill="1" applyBorder="1"/>
    <xf numFmtId="0" fontId="0" fillId="0" borderId="0" xfId="0" applyBorder="1"/>
    <xf numFmtId="14" fontId="2" fillId="0" borderId="0" xfId="0" applyNumberFormat="1" applyFont="1" applyBorder="1" applyAlignment="1">
      <alignment horizontal="right" wrapText="1"/>
    </xf>
    <xf numFmtId="14" fontId="2" fillId="0" borderId="0" xfId="0" applyNumberFormat="1" applyFont="1" applyBorder="1" applyAlignment="1">
      <alignment horizontal="right" wrapText="1"/>
    </xf>
    <xf numFmtId="0" fontId="3" fillId="2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4" fontId="8" fillId="0" borderId="4" xfId="0" applyNumberFormat="1" applyFont="1" applyFill="1" applyBorder="1" applyAlignment="1">
      <alignment horizontal="center" vertical="center" wrapText="1"/>
    </xf>
    <xf numFmtId="4" fontId="7" fillId="6" borderId="4" xfId="0" applyNumberFormat="1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4" fontId="9" fillId="0" borderId="4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4" fontId="11" fillId="7" borderId="4" xfId="0" applyNumberFormat="1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 wrapText="1"/>
    </xf>
    <xf numFmtId="4" fontId="7" fillId="0" borderId="4" xfId="0" applyNumberFormat="1" applyFont="1" applyFill="1" applyBorder="1" applyAlignment="1">
      <alignment horizontal="center" vertical="center" wrapText="1"/>
    </xf>
    <xf numFmtId="4" fontId="7" fillId="7" borderId="4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4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 wrapText="1"/>
    </xf>
    <xf numFmtId="0" fontId="0" fillId="0" borderId="4" xfId="0" applyFill="1" applyBorder="1"/>
    <xf numFmtId="0" fontId="12" fillId="0" borderId="1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4" fontId="10" fillId="0" borderId="0" xfId="0" applyNumberFormat="1" applyFont="1" applyFill="1" applyBorder="1" applyAlignment="1">
      <alignment horizontal="center" vertical="center" wrapText="1"/>
    </xf>
    <xf numFmtId="0" fontId="14" fillId="8" borderId="6" xfId="0" applyFont="1" applyFill="1" applyBorder="1" applyAlignment="1">
      <alignment vertical="center" wrapText="1"/>
    </xf>
    <xf numFmtId="10" fontId="6" fillId="0" borderId="0" xfId="0" applyNumberFormat="1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0" fillId="0" borderId="6" xfId="0" applyFont="1" applyFill="1" applyBorder="1" applyAlignment="1">
      <alignment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ont="1" applyBorder="1"/>
    <xf numFmtId="0" fontId="0" fillId="0" borderId="7" xfId="0" applyFont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0" fillId="0" borderId="4" xfId="0" applyBorder="1"/>
    <xf numFmtId="0" fontId="0" fillId="0" borderId="4" xfId="0" applyFont="1" applyBorder="1" applyAlignment="1">
      <alignment horizontal="center" vertical="center"/>
    </xf>
    <xf numFmtId="0" fontId="0" fillId="0" borderId="4" xfId="0" applyFont="1" applyBorder="1"/>
    <xf numFmtId="0" fontId="15" fillId="0" borderId="4" xfId="0" applyFont="1" applyBorder="1" applyAlignment="1">
      <alignment horizontal="center" vertical="center"/>
    </xf>
    <xf numFmtId="0" fontId="1" fillId="0" borderId="4" xfId="0" applyFont="1" applyBorder="1"/>
    <xf numFmtId="0" fontId="0" fillId="0" borderId="4" xfId="0" applyBorder="1" applyAlignment="1">
      <alignment horizontal="center" vertical="center"/>
    </xf>
    <xf numFmtId="0" fontId="0" fillId="6" borderId="4" xfId="0" applyFont="1" applyFill="1" applyBorder="1"/>
    <xf numFmtId="0" fontId="0" fillId="6" borderId="4" xfId="0" applyFont="1" applyFill="1" applyBorder="1" applyAlignment="1">
      <alignment horizontal="center" vertical="center"/>
    </xf>
    <xf numFmtId="49" fontId="0" fillId="0" borderId="4" xfId="0" applyNumberFormat="1" applyFont="1" applyBorder="1" applyAlignment="1">
      <alignment horizontal="center" vertical="center"/>
    </xf>
    <xf numFmtId="17" fontId="0" fillId="0" borderId="4" xfId="0" applyNumberFormat="1" applyFont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7" borderId="0" xfId="0" applyFill="1"/>
    <xf numFmtId="0" fontId="0" fillId="6" borderId="4" xfId="0" applyFill="1" applyBorder="1"/>
    <xf numFmtId="0" fontId="0" fillId="7" borderId="4" xfId="0" applyFill="1" applyBorder="1"/>
    <xf numFmtId="49" fontId="0" fillId="7" borderId="4" xfId="0" applyNumberFormat="1" applyFill="1" applyBorder="1" applyAlignment="1">
      <alignment horizontal="center" vertical="center"/>
    </xf>
    <xf numFmtId="0" fontId="0" fillId="7" borderId="4" xfId="0" applyFont="1" applyFill="1" applyBorder="1" applyAlignment="1">
      <alignment horizontal="center" vertical="center"/>
    </xf>
    <xf numFmtId="0" fontId="0" fillId="0" borderId="4" xfId="0" applyBorder="1" applyAlignment="1">
      <alignment wrapText="1"/>
    </xf>
    <xf numFmtId="0" fontId="0" fillId="0" borderId="4" xfId="0" applyFont="1" applyBorder="1" applyAlignment="1">
      <alignment wrapText="1"/>
    </xf>
    <xf numFmtId="0" fontId="0" fillId="0" borderId="8" xfId="0" applyBorder="1" applyAlignment="1">
      <alignment horizontal="center"/>
    </xf>
    <xf numFmtId="49" fontId="0" fillId="0" borderId="4" xfId="0" applyNumberForma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7" fillId="0" borderId="4" xfId="0" applyFont="1" applyFill="1" applyBorder="1" applyAlignment="1">
      <alignment vertical="center" wrapText="1"/>
    </xf>
    <xf numFmtId="0" fontId="0" fillId="0" borderId="9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49" fontId="0" fillId="6" borderId="4" xfId="0" applyNumberFormat="1" applyFont="1" applyFill="1" applyBorder="1" applyAlignment="1">
      <alignment horizontal="center" vertical="center"/>
    </xf>
    <xf numFmtId="0" fontId="0" fillId="6" borderId="0" xfId="0" applyFill="1" applyAlignment="1">
      <alignment vertical="center" wrapText="1"/>
    </xf>
    <xf numFmtId="0" fontId="0" fillId="0" borderId="5" xfId="0" applyBorder="1"/>
    <xf numFmtId="0" fontId="0" fillId="6" borderId="4" xfId="0" applyFill="1" applyBorder="1" applyAlignment="1">
      <alignment vertical="center" wrapText="1"/>
    </xf>
    <xf numFmtId="0" fontId="15" fillId="6" borderId="4" xfId="0" applyFont="1" applyFill="1" applyBorder="1" applyAlignment="1">
      <alignment vertical="center" wrapText="1"/>
    </xf>
    <xf numFmtId="0" fontId="15" fillId="6" borderId="0" xfId="0" applyFont="1" applyFill="1" applyAlignment="1">
      <alignment vertical="center" wrapText="1"/>
    </xf>
    <xf numFmtId="0" fontId="15" fillId="6" borderId="4" xfId="0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0" fontId="0" fillId="6" borderId="1" xfId="0" applyFill="1" applyBorder="1" applyAlignment="1">
      <alignment vertical="center" wrapText="1"/>
    </xf>
    <xf numFmtId="0" fontId="0" fillId="6" borderId="2" xfId="0" applyFill="1" applyBorder="1" applyAlignment="1">
      <alignment vertical="center" wrapText="1"/>
    </xf>
    <xf numFmtId="49" fontId="0" fillId="6" borderId="4" xfId="0" applyNumberFormat="1" applyFill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0" fillId="0" borderId="4" xfId="0" applyBorder="1" applyAlignment="1">
      <alignment horizontal="left" vertical="center" wrapText="1"/>
    </xf>
    <xf numFmtId="0" fontId="19" fillId="0" borderId="4" xfId="0" applyFont="1" applyFill="1" applyBorder="1" applyAlignment="1">
      <alignment horizontal="left" vertical="center" wrapText="1"/>
    </xf>
    <xf numFmtId="4" fontId="10" fillId="7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78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309562</xdr:colOff>
      <xdr:row>0</xdr:row>
      <xdr:rowOff>166687</xdr:rowOff>
    </xdr:from>
    <xdr:to>
      <xdr:col>1</xdr:col>
      <xdr:colOff>1357312</xdr:colOff>
      <xdr:row>3</xdr:row>
      <xdr:rowOff>247868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" y="166687"/>
          <a:ext cx="2619375" cy="12241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3</xdr:col>
      <xdr:colOff>3107722</xdr:colOff>
      <xdr:row>0</xdr:row>
      <xdr:rowOff>180296</xdr:rowOff>
    </xdr:from>
    <xdr:to>
      <xdr:col>5</xdr:col>
      <xdr:colOff>564745</xdr:colOff>
      <xdr:row>3</xdr:row>
      <xdr:rowOff>273845</xdr:rowOff>
    </xdr:to>
    <xdr:sp macro="[1]!SuivieDesPiècesNonCorformes" textlink="">
      <xdr:nvSpPr>
        <xdr:cNvPr id="3" name="ZoneTexte 2"/>
        <xdr:cNvSpPr txBox="1"/>
      </xdr:nvSpPr>
      <xdr:spPr>
        <a:xfrm>
          <a:off x="11337322" y="180296"/>
          <a:ext cx="3114873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sp macro="" textlink="">
      <xdr:nvSpPr>
        <xdr:cNvPr id="4" name="CommandButton1" hidden="1">
          <a:extLst>
            <a:ext uri="{63B3BB69-23CF-44E3-9099-C40C66FF867C}">
              <a14:compatExt xmlns:a14="http://schemas.microsoft.com/office/drawing/2010/main" spid="_x0000_s2049"/>
            </a:ext>
          </a:extLst>
        </xdr:cNvPr>
        <xdr:cNvSpPr/>
      </xdr:nvSpPr>
      <xdr:spPr bwMode="auto">
        <a:xfrm>
          <a:off x="116586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pic macro="[1]!CommandButton1_Cliquer">
      <xdr:nvPicPr>
        <xdr:cNvPr id="5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86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1</xdr:row>
          <xdr:rowOff>76200</xdr:rowOff>
        </xdr:from>
        <xdr:to>
          <xdr:col>12</xdr:col>
          <xdr:colOff>190500</xdr:colOff>
          <xdr:row>3</xdr:row>
          <xdr:rowOff>266700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28575</xdr:rowOff>
    </xdr:from>
    <xdr:to>
      <xdr:col>2</xdr:col>
      <xdr:colOff>152400</xdr:colOff>
      <xdr:row>0</xdr:row>
      <xdr:rowOff>314325</xdr:rowOff>
    </xdr:to>
    <xdr:sp macro="" textlink="">
      <xdr:nvSpPr>
        <xdr:cNvPr id="2" name="CommandButton1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6915150" y="28575"/>
          <a:ext cx="16287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</xdr:colOff>
      <xdr:row>0</xdr:row>
      <xdr:rowOff>28575</xdr:rowOff>
    </xdr:from>
    <xdr:to>
      <xdr:col>2</xdr:col>
      <xdr:colOff>152400</xdr:colOff>
      <xdr:row>0</xdr:row>
      <xdr:rowOff>314325</xdr:rowOff>
    </xdr:to>
    <xdr:pic>
      <xdr:nvPicPr>
        <xdr:cNvPr id="3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28575"/>
          <a:ext cx="16287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3107722</xdr:colOff>
      <xdr:row>0</xdr:row>
      <xdr:rowOff>180296</xdr:rowOff>
    </xdr:from>
    <xdr:to>
      <xdr:col>5</xdr:col>
      <xdr:colOff>564745</xdr:colOff>
      <xdr:row>3</xdr:row>
      <xdr:rowOff>273845</xdr:rowOff>
    </xdr:to>
    <xdr:sp macro="[1]!SuivieDesPiècesNonCorformes" textlink="">
      <xdr:nvSpPr>
        <xdr:cNvPr id="3" name="ZoneTexte 2"/>
        <xdr:cNvSpPr txBox="1"/>
      </xdr:nvSpPr>
      <xdr:spPr>
        <a:xfrm>
          <a:off x="11337322" y="180296"/>
          <a:ext cx="3114873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sp macro="" textlink="">
      <xdr:nvSpPr>
        <xdr:cNvPr id="4" name="CommandButton1" hidden="1">
          <a:extLst>
            <a:ext uri="{63B3BB69-23CF-44E3-9099-C40C66FF867C}">
              <a14:compatExt xmlns:a14="http://schemas.microsoft.com/office/drawing/2010/main" spid="_x0000_s2049"/>
            </a:ext>
          </a:extLst>
        </xdr:cNvPr>
        <xdr:cNvSpPr/>
      </xdr:nvSpPr>
      <xdr:spPr bwMode="auto">
        <a:xfrm>
          <a:off x="116586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pic macro="[1]!CommandButton1_Cliquer">
      <xdr:nvPicPr>
        <xdr:cNvPr id="5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86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1</xdr:row>
          <xdr:rowOff>76200</xdr:rowOff>
        </xdr:from>
        <xdr:to>
          <xdr:col>12</xdr:col>
          <xdr:colOff>190500</xdr:colOff>
          <xdr:row>3</xdr:row>
          <xdr:rowOff>266700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3107722</xdr:colOff>
      <xdr:row>0</xdr:row>
      <xdr:rowOff>180296</xdr:rowOff>
    </xdr:from>
    <xdr:to>
      <xdr:col>5</xdr:col>
      <xdr:colOff>564745</xdr:colOff>
      <xdr:row>3</xdr:row>
      <xdr:rowOff>273845</xdr:rowOff>
    </xdr:to>
    <xdr:sp macro="[1]!SuivieDesPiècesNonCorformes" textlink="">
      <xdr:nvSpPr>
        <xdr:cNvPr id="3" name="ZoneTexte 2"/>
        <xdr:cNvSpPr txBox="1"/>
      </xdr:nvSpPr>
      <xdr:spPr>
        <a:xfrm>
          <a:off x="11337322" y="180296"/>
          <a:ext cx="3114873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sp macro="" textlink="">
      <xdr:nvSpPr>
        <xdr:cNvPr id="4" name="CommandButton1" hidden="1">
          <a:extLst>
            <a:ext uri="{63B3BB69-23CF-44E3-9099-C40C66FF867C}">
              <a14:compatExt xmlns:a14="http://schemas.microsoft.com/office/drawing/2010/main" spid="_x0000_s2049"/>
            </a:ext>
          </a:extLst>
        </xdr:cNvPr>
        <xdr:cNvSpPr/>
      </xdr:nvSpPr>
      <xdr:spPr bwMode="auto">
        <a:xfrm>
          <a:off x="116586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pic macro="[1]!CommandButton1_Cliquer">
      <xdr:nvPicPr>
        <xdr:cNvPr id="5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86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1</xdr:row>
          <xdr:rowOff>76200</xdr:rowOff>
        </xdr:from>
        <xdr:to>
          <xdr:col>12</xdr:col>
          <xdr:colOff>190500</xdr:colOff>
          <xdr:row>3</xdr:row>
          <xdr:rowOff>266700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3107722</xdr:colOff>
      <xdr:row>0</xdr:row>
      <xdr:rowOff>180296</xdr:rowOff>
    </xdr:from>
    <xdr:to>
      <xdr:col>5</xdr:col>
      <xdr:colOff>564745</xdr:colOff>
      <xdr:row>3</xdr:row>
      <xdr:rowOff>273845</xdr:rowOff>
    </xdr:to>
    <xdr:sp macro="[1]!SuivieDesPiècesNonCorformes" textlink="">
      <xdr:nvSpPr>
        <xdr:cNvPr id="3" name="ZoneTexte 2"/>
        <xdr:cNvSpPr txBox="1"/>
      </xdr:nvSpPr>
      <xdr:spPr>
        <a:xfrm>
          <a:off x="11337322" y="180296"/>
          <a:ext cx="3114873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sp macro="" textlink="">
      <xdr:nvSpPr>
        <xdr:cNvPr id="4" name="CommandButton1" hidden="1">
          <a:extLst>
            <a:ext uri="{63B3BB69-23CF-44E3-9099-C40C66FF867C}">
              <a14:compatExt xmlns:a14="http://schemas.microsoft.com/office/drawing/2010/main" spid="_x0000_s2049"/>
            </a:ext>
          </a:extLst>
        </xdr:cNvPr>
        <xdr:cNvSpPr/>
      </xdr:nvSpPr>
      <xdr:spPr bwMode="auto">
        <a:xfrm>
          <a:off x="116586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pic macro="[1]!CommandButton1_Cliquer">
      <xdr:nvPicPr>
        <xdr:cNvPr id="5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86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1</xdr:row>
          <xdr:rowOff>76200</xdr:rowOff>
        </xdr:from>
        <xdr:to>
          <xdr:col>12</xdr:col>
          <xdr:colOff>190500</xdr:colOff>
          <xdr:row>3</xdr:row>
          <xdr:rowOff>266700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3107722</xdr:colOff>
      <xdr:row>0</xdr:row>
      <xdr:rowOff>180296</xdr:rowOff>
    </xdr:from>
    <xdr:to>
      <xdr:col>4</xdr:col>
      <xdr:colOff>1707745</xdr:colOff>
      <xdr:row>3</xdr:row>
      <xdr:rowOff>273845</xdr:rowOff>
    </xdr:to>
    <xdr:sp macro="[1]!SuivieDesPiècesNonCorformes" textlink="">
      <xdr:nvSpPr>
        <xdr:cNvPr id="3" name="ZoneTexte 2"/>
        <xdr:cNvSpPr txBox="1"/>
      </xdr:nvSpPr>
      <xdr:spPr>
        <a:xfrm>
          <a:off x="11337322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sp macro="" textlink="">
      <xdr:nvSpPr>
        <xdr:cNvPr id="4" name="CommandButton1" hidden="1">
          <a:extLst>
            <a:ext uri="{63B3BB69-23CF-44E3-9099-C40C66FF867C}">
              <a14:compatExt xmlns:a14="http://schemas.microsoft.com/office/drawing/2010/main" spid="_x0000_s2049"/>
            </a:ext>
          </a:extLst>
        </xdr:cNvPr>
        <xdr:cNvSpPr/>
      </xdr:nvSpPr>
      <xdr:spPr bwMode="auto">
        <a:xfrm>
          <a:off x="12753975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pic macro="[1]!CommandButton1_Cliquer">
      <xdr:nvPicPr>
        <xdr:cNvPr id="5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53975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1</xdr:row>
          <xdr:rowOff>76200</xdr:rowOff>
        </xdr:from>
        <xdr:to>
          <xdr:col>12</xdr:col>
          <xdr:colOff>190500</xdr:colOff>
          <xdr:row>3</xdr:row>
          <xdr:rowOff>266700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3107722</xdr:colOff>
      <xdr:row>0</xdr:row>
      <xdr:rowOff>180296</xdr:rowOff>
    </xdr:from>
    <xdr:to>
      <xdr:col>5</xdr:col>
      <xdr:colOff>564745</xdr:colOff>
      <xdr:row>3</xdr:row>
      <xdr:rowOff>273845</xdr:rowOff>
    </xdr:to>
    <xdr:sp macro="[1]!SuivieDesPiècesNonCorformes" textlink="">
      <xdr:nvSpPr>
        <xdr:cNvPr id="3" name="ZoneTexte 2"/>
        <xdr:cNvSpPr txBox="1"/>
      </xdr:nvSpPr>
      <xdr:spPr>
        <a:xfrm>
          <a:off x="11337322" y="180296"/>
          <a:ext cx="3114873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sp macro="" textlink="">
      <xdr:nvSpPr>
        <xdr:cNvPr id="4" name="CommandButton1" hidden="1">
          <a:extLst>
            <a:ext uri="{63B3BB69-23CF-44E3-9099-C40C66FF867C}">
              <a14:compatExt xmlns:a14="http://schemas.microsoft.com/office/drawing/2010/main" spid="_x0000_s2049"/>
            </a:ext>
          </a:extLst>
        </xdr:cNvPr>
        <xdr:cNvSpPr/>
      </xdr:nvSpPr>
      <xdr:spPr bwMode="auto">
        <a:xfrm>
          <a:off x="116586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pic macro="[1]!CommandButton1_Cliquer">
      <xdr:nvPicPr>
        <xdr:cNvPr id="5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86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1</xdr:row>
          <xdr:rowOff>76200</xdr:rowOff>
        </xdr:from>
        <xdr:to>
          <xdr:col>12</xdr:col>
          <xdr:colOff>190500</xdr:colOff>
          <xdr:row>3</xdr:row>
          <xdr:rowOff>266700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3107722</xdr:colOff>
      <xdr:row>0</xdr:row>
      <xdr:rowOff>180296</xdr:rowOff>
    </xdr:from>
    <xdr:to>
      <xdr:col>5</xdr:col>
      <xdr:colOff>564745</xdr:colOff>
      <xdr:row>3</xdr:row>
      <xdr:rowOff>273845</xdr:rowOff>
    </xdr:to>
    <xdr:sp macro="[1]!SuivieDesPiècesNonCorformes" textlink="">
      <xdr:nvSpPr>
        <xdr:cNvPr id="3" name="ZoneTexte 2"/>
        <xdr:cNvSpPr txBox="1"/>
      </xdr:nvSpPr>
      <xdr:spPr>
        <a:xfrm>
          <a:off x="11337322" y="180296"/>
          <a:ext cx="3114873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sp macro="" textlink="">
      <xdr:nvSpPr>
        <xdr:cNvPr id="4" name="CommandButton1" hidden="1">
          <a:extLst>
            <a:ext uri="{63B3BB69-23CF-44E3-9099-C40C66FF867C}">
              <a14:compatExt xmlns:a14="http://schemas.microsoft.com/office/drawing/2010/main" spid="_x0000_s2049"/>
            </a:ext>
          </a:extLst>
        </xdr:cNvPr>
        <xdr:cNvSpPr/>
      </xdr:nvSpPr>
      <xdr:spPr bwMode="auto">
        <a:xfrm>
          <a:off x="116586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pic macro="[1]!CommandButton1_Cliquer">
      <xdr:nvPicPr>
        <xdr:cNvPr id="5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86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1</xdr:row>
          <xdr:rowOff>76200</xdr:rowOff>
        </xdr:from>
        <xdr:to>
          <xdr:col>12</xdr:col>
          <xdr:colOff>190500</xdr:colOff>
          <xdr:row>3</xdr:row>
          <xdr:rowOff>266700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3107722</xdr:colOff>
      <xdr:row>0</xdr:row>
      <xdr:rowOff>180296</xdr:rowOff>
    </xdr:from>
    <xdr:to>
      <xdr:col>4</xdr:col>
      <xdr:colOff>1850620</xdr:colOff>
      <xdr:row>3</xdr:row>
      <xdr:rowOff>273845</xdr:rowOff>
    </xdr:to>
    <xdr:sp macro="[1]!SuivieDesPiècesNonCorformes" textlink="">
      <xdr:nvSpPr>
        <xdr:cNvPr id="3" name="ZoneTexte 2"/>
        <xdr:cNvSpPr txBox="1"/>
      </xdr:nvSpPr>
      <xdr:spPr>
        <a:xfrm>
          <a:off x="11337322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sp macro="" textlink="">
      <xdr:nvSpPr>
        <xdr:cNvPr id="4" name="CommandButton1" hidden="1">
          <a:extLst>
            <a:ext uri="{63B3BB69-23CF-44E3-9099-C40C66FF867C}">
              <a14:compatExt xmlns:a14="http://schemas.microsoft.com/office/drawing/2010/main" spid="_x0000_s2049"/>
            </a:ext>
          </a:extLst>
        </xdr:cNvPr>
        <xdr:cNvSpPr/>
      </xdr:nvSpPr>
      <xdr:spPr bwMode="auto">
        <a:xfrm>
          <a:off x="126111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pic macro="[1]!CommandButton1_Cliquer">
      <xdr:nvPicPr>
        <xdr:cNvPr id="5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111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1</xdr:row>
          <xdr:rowOff>76200</xdr:rowOff>
        </xdr:from>
        <xdr:to>
          <xdr:col>12</xdr:col>
          <xdr:colOff>190500</xdr:colOff>
          <xdr:row>3</xdr:row>
          <xdr:rowOff>266700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3107722</xdr:colOff>
      <xdr:row>0</xdr:row>
      <xdr:rowOff>180296</xdr:rowOff>
    </xdr:from>
    <xdr:to>
      <xdr:col>5</xdr:col>
      <xdr:colOff>802870</xdr:colOff>
      <xdr:row>3</xdr:row>
      <xdr:rowOff>273845</xdr:rowOff>
    </xdr:to>
    <xdr:sp macro="[1]!SuivieDesPiècesNonCorformes" textlink="">
      <xdr:nvSpPr>
        <xdr:cNvPr id="3" name="ZoneTexte 2"/>
        <xdr:cNvSpPr txBox="1"/>
      </xdr:nvSpPr>
      <xdr:spPr>
        <a:xfrm>
          <a:off x="11337322" y="180296"/>
          <a:ext cx="3133923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sp macro="" textlink="">
      <xdr:nvSpPr>
        <xdr:cNvPr id="4" name="CommandButton1" hidden="1">
          <a:extLst>
            <a:ext uri="{63B3BB69-23CF-44E3-9099-C40C66FF867C}">
              <a14:compatExt xmlns:a14="http://schemas.microsoft.com/office/drawing/2010/main" spid="_x0000_s2049"/>
            </a:ext>
          </a:extLst>
        </xdr:cNvPr>
        <xdr:cNvSpPr/>
      </xdr:nvSpPr>
      <xdr:spPr bwMode="auto">
        <a:xfrm>
          <a:off x="11658600" y="1962150"/>
          <a:ext cx="492442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pic macro="[1]!CommandButton1_Cliquer">
      <xdr:nvPicPr>
        <xdr:cNvPr id="5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8600" y="1962150"/>
          <a:ext cx="492442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1</xdr:row>
          <xdr:rowOff>76200</xdr:rowOff>
        </xdr:from>
        <xdr:to>
          <xdr:col>12</xdr:col>
          <xdr:colOff>190500</xdr:colOff>
          <xdr:row>3</xdr:row>
          <xdr:rowOff>266700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3107722</xdr:colOff>
      <xdr:row>0</xdr:row>
      <xdr:rowOff>180296</xdr:rowOff>
    </xdr:from>
    <xdr:to>
      <xdr:col>4</xdr:col>
      <xdr:colOff>1469620</xdr:colOff>
      <xdr:row>3</xdr:row>
      <xdr:rowOff>273845</xdr:rowOff>
    </xdr:to>
    <xdr:sp macro="[1]!SuivieDesPiècesNonCorformes" textlink="">
      <xdr:nvSpPr>
        <xdr:cNvPr id="3" name="ZoneTexte 2"/>
        <xdr:cNvSpPr txBox="1"/>
      </xdr:nvSpPr>
      <xdr:spPr>
        <a:xfrm>
          <a:off x="11337322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sp macro="" textlink="">
      <xdr:nvSpPr>
        <xdr:cNvPr id="4" name="CommandButton1" hidden="1">
          <a:extLst>
            <a:ext uri="{63B3BB69-23CF-44E3-9099-C40C66FF867C}">
              <a14:compatExt xmlns:a14="http://schemas.microsoft.com/office/drawing/2010/main" spid="_x0000_s2049"/>
            </a:ext>
          </a:extLst>
        </xdr:cNvPr>
        <xdr:cNvSpPr/>
      </xdr:nvSpPr>
      <xdr:spPr bwMode="auto">
        <a:xfrm>
          <a:off x="129921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pic macro="[1]!CommandButton1_Cliquer">
      <xdr:nvPicPr>
        <xdr:cNvPr id="5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921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1</xdr:row>
          <xdr:rowOff>76200</xdr:rowOff>
        </xdr:from>
        <xdr:to>
          <xdr:col>12</xdr:col>
          <xdr:colOff>190500</xdr:colOff>
          <xdr:row>3</xdr:row>
          <xdr:rowOff>266700</xdr:rowOff>
        </xdr:to>
        <xdr:sp macro="" textlink="">
          <xdr:nvSpPr>
            <xdr:cNvPr id="9217" name="CommandButton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Microsoft/Windows/INetCache/Content.Outlook/KL9MRE35/producti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RODUCTION%202022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mia\d\Nouveau%20dossier\Productionou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"/>
      <sheetName val="Pieces"/>
      <sheetName val="21-4-22"/>
      <sheetName val="20-4-22"/>
      <sheetName val="19-4-22"/>
      <sheetName val="18-4-22"/>
      <sheetName val="16-4-22"/>
      <sheetName val="15-4-22"/>
      <sheetName val="14-4-22"/>
      <sheetName val="13-4-22"/>
      <sheetName val="12-4-22"/>
      <sheetName val="11-4-22"/>
      <sheetName val="09-4-22"/>
      <sheetName val="08-4-22"/>
      <sheetName val="07-4-22"/>
      <sheetName val="06-4-22"/>
      <sheetName val="05-4-22"/>
      <sheetName val="04-4-22"/>
      <sheetName val="02-4-22"/>
      <sheetName val="01-4-22"/>
      <sheetName val="31-3-22"/>
      <sheetName val="30-3-22"/>
      <sheetName val="29-3-22"/>
      <sheetName val="28-3-22"/>
      <sheetName val="26-3-22"/>
      <sheetName val="25-3-22"/>
      <sheetName val="24-3-22"/>
      <sheetName val="23-3-22"/>
      <sheetName val="22-3-22"/>
      <sheetName val="21-3-22"/>
      <sheetName val="19-3-22"/>
      <sheetName val="18-3-22"/>
      <sheetName val="17-3-22"/>
      <sheetName val="16-3-22"/>
      <sheetName val="15-3-22"/>
      <sheetName val="14-3-22"/>
      <sheetName val="12-3-22"/>
      <sheetName val="11-3-22"/>
      <sheetName val="10-3-22"/>
      <sheetName val="09-3-22"/>
      <sheetName val="08-3-22"/>
      <sheetName val="07-3-22"/>
      <sheetName val="05-3-22"/>
      <sheetName val="04-3-22"/>
      <sheetName val="03-03-2022"/>
      <sheetName val="02-3-22"/>
      <sheetName val="01-3-22"/>
      <sheetName val="28-2-22"/>
      <sheetName val="26-2-22"/>
      <sheetName val="25-2-22"/>
      <sheetName val="24-2-22"/>
      <sheetName val="23-2-22"/>
      <sheetName val="22-2-22"/>
      <sheetName val="21-2-22"/>
      <sheetName val="19-2-22"/>
      <sheetName val="18-2-22"/>
      <sheetName val="17-2-22"/>
      <sheetName val="16-2-22"/>
      <sheetName val="15-2-22"/>
      <sheetName val="14-2-22"/>
      <sheetName val="12-2-22"/>
      <sheetName val="11-2-22"/>
      <sheetName val="10-2-22"/>
      <sheetName val="09-2-22"/>
      <sheetName val="08-2-22"/>
      <sheetName val="07-2-22"/>
      <sheetName val="05-2-22"/>
      <sheetName val="04-2-22"/>
      <sheetName val="03-3-22"/>
      <sheetName val="02-2-22"/>
      <sheetName val="01-2-22"/>
      <sheetName val="31-1-22"/>
      <sheetName val="29-1-22"/>
      <sheetName val="28-1-22"/>
      <sheetName val="27-1-22"/>
      <sheetName val="26-1-22"/>
      <sheetName val="25-1-22"/>
      <sheetName val="24-1-22"/>
      <sheetName val="22-1-22"/>
      <sheetName val="21-1-22"/>
      <sheetName val="20-1-22"/>
      <sheetName val="19-1-22"/>
      <sheetName val="18-1-22"/>
      <sheetName val="17-1-22"/>
      <sheetName val="15-1-22"/>
      <sheetName val="14-1-22"/>
      <sheetName val="13-1-22"/>
      <sheetName val="12-1-22"/>
      <sheetName val="11-1-22"/>
      <sheetName val="10-1-22"/>
      <sheetName val="08-1-22"/>
      <sheetName val="07-1-22"/>
      <sheetName val="06-1-22"/>
      <sheetName val="05-1-22"/>
      <sheetName val="04-1-22"/>
      <sheetName val="03-1-22"/>
      <sheetName val="31-12-2021"/>
      <sheetName val="production"/>
    </sheetNames>
    <definedNames>
      <definedName name="CommandButton1_Cliquer"/>
      <definedName name="SuivieDesPiècesNonCorformes"/>
    </definedNames>
    <sheetDataSet>
      <sheetData sheetId="0" refreshError="1"/>
      <sheetData sheetId="1" refreshError="1">
        <row r="1">
          <cell r="A1" t="str">
            <v xml:space="preserve">desgination </v>
          </cell>
        </row>
        <row r="2">
          <cell r="A2" t="str">
            <v xml:space="preserve"> BUSS. DIS. 14-3003 1320X28.7 AVP CARB </v>
          </cell>
        </row>
        <row r="3">
          <cell r="A3" t="str">
            <v xml:space="preserve">A1-AXE MET </v>
          </cell>
        </row>
        <row r="4">
          <cell r="A4" t="str">
            <v xml:space="preserve">Anneau FX 25,2*32*21- par chutes </v>
          </cell>
        </row>
        <row r="5">
          <cell r="A5" t="str">
            <v>AOE 950 12 BOX SPINA INOX</v>
          </cell>
        </row>
        <row r="6">
          <cell r="A6" t="str">
            <v>AOE 950/12/9.5 SPINA INOX</v>
          </cell>
        </row>
        <row r="7">
          <cell r="A7" t="str">
            <v>AOE 956/14/40 SPINA INOX</v>
          </cell>
        </row>
        <row r="8">
          <cell r="A8" t="str">
            <v>armature intérieure-MULTI</v>
          </cell>
        </row>
        <row r="9">
          <cell r="A9" t="str">
            <v>Arrêt</v>
          </cell>
        </row>
        <row r="10">
          <cell r="A10" t="str">
            <v>AXE</v>
          </cell>
        </row>
        <row r="11">
          <cell r="A11" t="str">
            <v>AXE 100x8-M4</v>
          </cell>
        </row>
        <row r="12">
          <cell r="A12" t="str">
            <v>AXE 140 INOX D8 L66 140/76</v>
          </cell>
        </row>
        <row r="13">
          <cell r="A13" t="str">
            <v>AXE 90 INOX D7</v>
          </cell>
        </row>
        <row r="14">
          <cell r="A14" t="str">
            <v>AXE AVEC INSERT INTEGRES</v>
          </cell>
        </row>
        <row r="15">
          <cell r="A15" t="str">
            <v>AXE BOITIER TFR+KB</v>
          </cell>
        </row>
        <row r="16">
          <cell r="A16" t="str">
            <v>AXE COLLIER ISUZU TFR NON ZINGUEE</v>
          </cell>
        </row>
        <row r="17">
          <cell r="A17" t="str">
            <v>AXE D15-M11x100</v>
          </cell>
        </row>
        <row r="18">
          <cell r="A18" t="str">
            <v xml:space="preserve">AXE D'ARTICULATION </v>
          </cell>
        </row>
        <row r="19">
          <cell r="A19" t="str">
            <v>AXE D'ARTICULATION -NV SB16</v>
          </cell>
        </row>
        <row r="20">
          <cell r="A20" t="str">
            <v>AXE DE FREIN OM40 PROD</v>
          </cell>
        </row>
        <row r="21">
          <cell r="A21" t="str">
            <v>AXE DIRECTION ISUZU</v>
          </cell>
        </row>
        <row r="22">
          <cell r="A22" t="str">
            <v>AXE ESC H11</v>
          </cell>
        </row>
        <row r="23">
          <cell r="A23" t="str">
            <v>AXE ETRIER FORD RANGER-PROD</v>
          </cell>
        </row>
        <row r="24">
          <cell r="A24" t="str">
            <v>AXE ETRIER MITSUBISHI D21.2 PROD</v>
          </cell>
        </row>
        <row r="25">
          <cell r="A25" t="str">
            <v>AXE ETRIER MITSUBISHI D21.9 AVEC SOUFFLET-CP1 PROD</v>
          </cell>
        </row>
        <row r="26">
          <cell r="A26" t="str">
            <v>AXE ETRIER SUP MITSUBISHI L200(536)</v>
          </cell>
        </row>
        <row r="27">
          <cell r="A27" t="str">
            <v>AXE FEMELLE</v>
          </cell>
        </row>
        <row r="28">
          <cell r="A28" t="str">
            <v xml:space="preserve">AXE FEMELLE </v>
          </cell>
        </row>
        <row r="29">
          <cell r="A29" t="str">
            <v>AXE FEMELLE M8X55</v>
          </cell>
        </row>
        <row r="30">
          <cell r="A30" t="str">
            <v>AXE FOURCHETTE</v>
          </cell>
        </row>
        <row r="31">
          <cell r="A31" t="str">
            <v>AXE FOURCHETTE SIMPLE</v>
          </cell>
        </row>
        <row r="32">
          <cell r="A32" t="str">
            <v xml:space="preserve">AXE GM JUMELLE MITSUBITCHI </v>
          </cell>
        </row>
        <row r="33">
          <cell r="A33" t="str">
            <v>AXE INOX D8 LG720mm</v>
          </cell>
        </row>
        <row r="34">
          <cell r="A34" t="str">
            <v>AXE INOX 303</v>
          </cell>
        </row>
        <row r="35">
          <cell r="A35" t="str">
            <v xml:space="preserve">AXE JUMELLE-CP2 - chariotage sur nak </v>
          </cell>
        </row>
        <row r="36">
          <cell r="A36" t="str">
            <v>AXE L=124mm JEMELLE FORD PROD</v>
          </cell>
        </row>
        <row r="37">
          <cell r="A37" t="str">
            <v>AXE LAITON Ø10.2*41.3</v>
          </cell>
        </row>
        <row r="38">
          <cell r="A38" t="str">
            <v xml:space="preserve">AXE LEVIER PORTE </v>
          </cell>
        </row>
        <row r="39">
          <cell r="A39" t="str">
            <v>AXE LISSE D8</v>
          </cell>
        </row>
        <row r="40">
          <cell r="A40" t="str">
            <v>AXE MALE AVEC TROU</v>
          </cell>
        </row>
        <row r="41">
          <cell r="A41" t="str">
            <v>AXE MALE EN I</v>
          </cell>
        </row>
        <row r="42">
          <cell r="A42" t="str">
            <v>AXE MALE L=100</v>
          </cell>
        </row>
        <row r="43">
          <cell r="A43" t="str">
            <v>AXE MALE SANS TROU</v>
          </cell>
        </row>
        <row r="44">
          <cell r="A44" t="str">
            <v>AXE MALE V02</v>
          </cell>
        </row>
        <row r="45">
          <cell r="A45" t="str">
            <v>AXE MALE-001</v>
          </cell>
        </row>
        <row r="46">
          <cell r="A46" t="str">
            <v>AXE PORTE TURBINE D10</v>
          </cell>
        </row>
        <row r="47">
          <cell r="A47" t="str">
            <v>Axe tendeur de 10</v>
          </cell>
        </row>
        <row r="48">
          <cell r="A48" t="str">
            <v xml:space="preserve">AXE TENDEUR DE 11 </v>
          </cell>
        </row>
        <row r="49">
          <cell r="A49" t="str">
            <v>AXE TRIANGLE SUSPENSION-CP1 PROD</v>
          </cell>
        </row>
        <row r="50">
          <cell r="A50" t="str">
            <v>BAGUE  GALVANISEE 16X11X4</v>
          </cell>
        </row>
        <row r="51">
          <cell r="A51" t="str">
            <v>Bague 10.5x25x75</v>
          </cell>
        </row>
        <row r="52">
          <cell r="A52" t="str">
            <v>BAGUE 12*22*56,2</v>
          </cell>
        </row>
        <row r="53">
          <cell r="A53" t="str">
            <v>BAGUE 12*22*65</v>
          </cell>
        </row>
        <row r="54">
          <cell r="A54" t="str">
            <v>BAGUE 12*25*60.5</v>
          </cell>
        </row>
        <row r="55">
          <cell r="A55" t="str">
            <v>BAGUE 18*14.5*68</v>
          </cell>
        </row>
        <row r="56">
          <cell r="A56" t="str">
            <v>Bague acier 10x14x102</v>
          </cell>
        </row>
        <row r="57">
          <cell r="A57" t="str">
            <v>BAGUE ACIER 12*9*11</v>
          </cell>
        </row>
        <row r="58">
          <cell r="A58" t="str">
            <v>Bague acier 12x11x9.5(4g)</v>
          </cell>
        </row>
        <row r="59">
          <cell r="A59" t="str">
            <v>bague acier 14*20*48</v>
          </cell>
        </row>
        <row r="60">
          <cell r="A60" t="str">
            <v>BAGUE ACIER 8.5x6.5x10</v>
          </cell>
        </row>
        <row r="61">
          <cell r="A61" t="str">
            <v>BAGUE ACIER 8.5x6.5x5.8</v>
          </cell>
        </row>
        <row r="62">
          <cell r="A62" t="str">
            <v>bague acier galvanisée 10x14x112</v>
          </cell>
        </row>
        <row r="63">
          <cell r="A63" t="str">
            <v>BAGUE ACIER GALVANISEE 14*10*102</v>
          </cell>
        </row>
        <row r="64">
          <cell r="A64" t="str">
            <v>BAGUE ACIER GALVANISEE 14*10*112</v>
          </cell>
        </row>
        <row r="65">
          <cell r="A65" t="str">
            <v>Bague acier nécessaire OM40</v>
          </cell>
        </row>
        <row r="66">
          <cell r="A66" t="str">
            <v>BAGUE ACIER NECESSAIRE-CP1 PROD</v>
          </cell>
        </row>
        <row r="67">
          <cell r="A67" t="str">
            <v>Bague acier Ø13</v>
          </cell>
        </row>
        <row r="68">
          <cell r="A68" t="str">
            <v>bague allu 27*14,5*55</v>
          </cell>
        </row>
        <row r="69">
          <cell r="A69" t="str">
            <v>BAGUE ALU 14,5*27*42</v>
          </cell>
        </row>
        <row r="70">
          <cell r="A70" t="str">
            <v>BAGUE ALU 18*27*43</v>
          </cell>
        </row>
        <row r="71">
          <cell r="A71" t="str">
            <v>Bague aluminium 14,4*24*40 biglia</v>
          </cell>
        </row>
        <row r="72">
          <cell r="A72" t="str">
            <v>bague aluminum lg30</v>
          </cell>
        </row>
        <row r="73">
          <cell r="A73" t="str">
            <v>BAGUE BOUGIE CULASSE</v>
          </cell>
        </row>
        <row r="74">
          <cell r="A74" t="str">
            <v>BAGUE BRUTE 12x20x14,5</v>
          </cell>
        </row>
        <row r="75">
          <cell r="A75" t="str">
            <v>Bague galvanisée 16*28*62</v>
          </cell>
        </row>
        <row r="76">
          <cell r="A76" t="str">
            <v>Bague brute 20x28x43</v>
          </cell>
        </row>
        <row r="77">
          <cell r="A77" t="str">
            <v>bague butée</v>
          </cell>
        </row>
        <row r="78">
          <cell r="A78" t="str">
            <v>bague butée interne Ø25</v>
          </cell>
        </row>
        <row r="79">
          <cell r="A79" t="str">
            <v>BAGUE D12*D8.3*10.4</v>
          </cell>
        </row>
        <row r="80">
          <cell r="A80" t="str">
            <v>BAGUE D12*D8.3*D3.6</v>
          </cell>
        </row>
        <row r="81">
          <cell r="A81" t="str">
            <v>BAGUE D32*22 L=21</v>
          </cell>
        </row>
        <row r="82">
          <cell r="A82" t="str">
            <v>BAGUE DE CENTRAGE D20</v>
          </cell>
        </row>
        <row r="83">
          <cell r="A83" t="str">
            <v>bague decolletée 7009</v>
          </cell>
        </row>
        <row r="84">
          <cell r="A84" t="str">
            <v>BAGUE DU FIXATION  D25 PROD</v>
          </cell>
        </row>
        <row r="85">
          <cell r="A85" t="str">
            <v>BAGUE ECHAPPEMENT ISUZU</v>
          </cell>
        </row>
        <row r="86">
          <cell r="A86" t="str">
            <v>BAGUE EN ACIER AXE RESSORT NM+AM OM40</v>
          </cell>
        </row>
        <row r="87">
          <cell r="A87" t="str">
            <v>BAGUE EN LAITON AXE RESSORT NM+AM OM40</v>
          </cell>
        </row>
        <row r="88">
          <cell r="A88" t="str">
            <v>bague épaulée 12*25*41</v>
          </cell>
        </row>
        <row r="89">
          <cell r="A89" t="str">
            <v>BAGUE EPAULEE 14*20*60</v>
          </cell>
        </row>
        <row r="90">
          <cell r="A90" t="str">
            <v>bague epaulee 14*30*66,5</v>
          </cell>
        </row>
        <row r="91">
          <cell r="A91" t="str">
            <v>BAGUE EXT SILENT BLOC FORD BT50</v>
          </cell>
        </row>
        <row r="92">
          <cell r="A92" t="str">
            <v>Bague Galvanisée  14*22,9*54,2</v>
          </cell>
        </row>
        <row r="93">
          <cell r="A93" t="str">
            <v>BAGUE GALVANISEE 10*16*80</v>
          </cell>
        </row>
        <row r="94">
          <cell r="A94" t="str">
            <v>Bague galvanisée 10x16x50</v>
          </cell>
        </row>
        <row r="95">
          <cell r="A95" t="str">
            <v>Bague Galvanisée 12*16*36</v>
          </cell>
        </row>
        <row r="96">
          <cell r="A96" t="str">
            <v>Bague Galvanisée 12*18*44+A647</v>
          </cell>
        </row>
        <row r="97">
          <cell r="A97" t="str">
            <v xml:space="preserve">Bague Galvanisée 12*20*38-weiller </v>
          </cell>
        </row>
        <row r="98">
          <cell r="A98" t="str">
            <v xml:space="preserve">Bague Galvanisée 12*22*69 - WEILLER </v>
          </cell>
        </row>
        <row r="99">
          <cell r="A99" t="str">
            <v>Bague galvanisée 12x16x32</v>
          </cell>
        </row>
        <row r="100">
          <cell r="A100" t="str">
            <v xml:space="preserve">Bague galvanisée 12x16x32- weiller </v>
          </cell>
        </row>
        <row r="101">
          <cell r="A101" t="str">
            <v>bague galvanisée 12x20x40-chutte nak</v>
          </cell>
        </row>
        <row r="102">
          <cell r="A102" t="str">
            <v>Bague galvanisée 12x22x65</v>
          </cell>
        </row>
        <row r="103">
          <cell r="A103" t="str">
            <v>bague galvanisée 14x20x52</v>
          </cell>
        </row>
        <row r="104">
          <cell r="A104" t="str">
            <v xml:space="preserve">Bague Galvanisée 16*20*38 - CHUTES </v>
          </cell>
        </row>
        <row r="105">
          <cell r="A105" t="str">
            <v xml:space="preserve">Bague Galvanisée 16*22*38- weiller </v>
          </cell>
        </row>
        <row r="106">
          <cell r="A106" t="str">
            <v>Bague Galvanisée 16*28*100</v>
          </cell>
        </row>
        <row r="107">
          <cell r="A107" t="str">
            <v>Bague Galvanisée 16*28*62</v>
          </cell>
        </row>
        <row r="108">
          <cell r="A108" t="str">
            <v>Bague Galvanisée 16*28*66</v>
          </cell>
        </row>
        <row r="109">
          <cell r="A109" t="str">
            <v xml:space="preserve">Bague Galvanisée 16*28*66-novembre </v>
          </cell>
        </row>
        <row r="110">
          <cell r="A110" t="str">
            <v>Bague galvanisée 16x28x100 - biglia b301</v>
          </cell>
        </row>
        <row r="111">
          <cell r="A111" t="str">
            <v xml:space="preserve">Bague galvanisée 18x22x42-WEILLER </v>
          </cell>
        </row>
        <row r="112">
          <cell r="A112" t="str">
            <v xml:space="preserve">bague galvanisée 20*26*45-chutes weiller </v>
          </cell>
        </row>
        <row r="113">
          <cell r="A113" t="str">
            <v xml:space="preserve">bague galvanisée 20x26x50- weiller </v>
          </cell>
        </row>
        <row r="114">
          <cell r="A114" t="str">
            <v xml:space="preserve">Bague Galvanisée 20x26x7-WEILLER </v>
          </cell>
        </row>
        <row r="115">
          <cell r="A115" t="str">
            <v>BAGUE HEXAGONE TARAUDEE M16*150</v>
          </cell>
        </row>
        <row r="116">
          <cell r="A116" t="str">
            <v>bague int silent bloc 18-14-68.8</v>
          </cell>
        </row>
        <row r="117">
          <cell r="A117" t="str">
            <v>Bague Int silent bloc canter</v>
          </cell>
        </row>
        <row r="118">
          <cell r="A118" t="str">
            <v>BAGUE INT SILENT BLOC FORD BT50</v>
          </cell>
        </row>
        <row r="119">
          <cell r="A119" t="str">
            <v>BAGUE INT SILENT BLOC INF-CP2 PROD</v>
          </cell>
        </row>
        <row r="120">
          <cell r="A120" t="str">
            <v xml:space="preserve">BAGUE INT SILENT BLOC MIT </v>
          </cell>
        </row>
        <row r="121">
          <cell r="A121" t="str">
            <v>BAGUE INT SILENT BLOC MITSUBISHI PROD</v>
          </cell>
        </row>
        <row r="122">
          <cell r="A122" t="str">
            <v>BAGUE INT SILENT BLOC RESSORT-CP2 PROD</v>
          </cell>
        </row>
        <row r="123">
          <cell r="A123" t="str">
            <v>BAGUE L=62mm SUPPORT CABINE TFR</v>
          </cell>
        </row>
        <row r="124">
          <cell r="A124" t="str">
            <v>BAGUE L=78 SUPP CABINE D'MAX</v>
          </cell>
        </row>
        <row r="125">
          <cell r="A125" t="str">
            <v>BAGUE LAITON 10,2*12,7</v>
          </cell>
        </row>
        <row r="126">
          <cell r="A126" t="str">
            <v>BAGUE LAITON 13*8.5*12</v>
          </cell>
        </row>
        <row r="127">
          <cell r="A127" t="str">
            <v>Bague laiton necessaire axe ressort</v>
          </cell>
        </row>
        <row r="128">
          <cell r="A128" t="str">
            <v>BAGUE LAITON NECESSAIRE AXE RESSORT AR F110</v>
          </cell>
        </row>
        <row r="129">
          <cell r="A129" t="str">
            <v>BAGUE LAITON NECESSAIRE AXE RESSORT AV F110</v>
          </cell>
        </row>
        <row r="130">
          <cell r="A130" t="str">
            <v>BAGUE RIVET COUVERCLE T80</v>
          </cell>
        </row>
        <row r="131">
          <cell r="A131" t="str">
            <v>Bague tarraudée</v>
          </cell>
        </row>
        <row r="132">
          <cell r="A132" t="str">
            <v>BAGUE TUBE DEAU FORD PROD</v>
          </cell>
        </row>
        <row r="133">
          <cell r="A133" t="str">
            <v>bielle direction</v>
          </cell>
        </row>
        <row r="134">
          <cell r="A134" t="str">
            <v>bossage purge M6</v>
          </cell>
        </row>
        <row r="135">
          <cell r="A135" t="str">
            <v>BOUCHON ALUMINIUM D38</v>
          </cell>
        </row>
        <row r="136">
          <cell r="A136" t="str">
            <v>Bouchon carter</v>
          </cell>
        </row>
        <row r="137">
          <cell r="A137" t="str">
            <v>bouchon Fan out 72</v>
          </cell>
        </row>
        <row r="138">
          <cell r="A138" t="str">
            <v xml:space="preserve">BOUCHON INOX D12-7.1-sb16 nv </v>
          </cell>
        </row>
        <row r="139">
          <cell r="A139" t="str">
            <v>BOUCHON INOX D14</v>
          </cell>
        </row>
        <row r="140">
          <cell r="A140" t="str">
            <v>BOUCHON INOX D7.9 140X76X3</v>
          </cell>
        </row>
        <row r="141">
          <cell r="A141" t="str">
            <v>BOUCHON INOX D8.1 140X76X3</v>
          </cell>
        </row>
        <row r="142">
          <cell r="A142" t="str">
            <v>BOULON AXE RESSORT NM OM40</v>
          </cell>
        </row>
        <row r="143">
          <cell r="A143" t="str">
            <v>BOULON D'ASSEMBLAGE PROD</v>
          </cell>
        </row>
        <row r="144">
          <cell r="A144" t="str">
            <v>Boulon support moteur Ford</v>
          </cell>
        </row>
        <row r="145">
          <cell r="A145" t="str">
            <v>Boulon support moteur Ford GM</v>
          </cell>
        </row>
        <row r="146">
          <cell r="A146" t="str">
            <v>BRIDE TDW200</v>
          </cell>
        </row>
        <row r="147">
          <cell r="A147" t="str">
            <v>BROCHE ACIER D13 ZINGUE L180 mj c decembre2021</v>
          </cell>
        </row>
        <row r="148">
          <cell r="A148" t="str">
            <v>BROCHE ACIER D13 ZINGUE L180 mj c</v>
          </cell>
        </row>
        <row r="149">
          <cell r="A149" t="str">
            <v>BROCHE ACIER D13 ZINGUE L180</v>
          </cell>
        </row>
        <row r="150">
          <cell r="A150" t="str">
            <v>BROCHE ACIER D13 ZINGUE L230</v>
          </cell>
        </row>
        <row r="151">
          <cell r="A151" t="str">
            <v>Bronzina 16/18*10.3</v>
          </cell>
        </row>
        <row r="152">
          <cell r="A152" t="str">
            <v>BUSS D13/20X18,2 AVP CARB-BAGUE ACIER D20</v>
          </cell>
        </row>
        <row r="153">
          <cell r="A153" t="str">
            <v xml:space="preserve">BUSS DIS 14-3003 1320x28.7 AVP CARB </v>
          </cell>
        </row>
        <row r="154">
          <cell r="A154" t="str">
            <v>BUTEE INTERNE METALLIQUE</v>
          </cell>
        </row>
        <row r="155">
          <cell r="A155" t="str">
            <v>Butée interne métallique</v>
          </cell>
        </row>
        <row r="156">
          <cell r="A156" t="str">
            <v>CAL ACIER SUSPENSION TOYOTA</v>
          </cell>
        </row>
        <row r="157">
          <cell r="A157" t="str">
            <v>CAL SUSPENSION PM ISUZU</v>
          </cell>
        </row>
        <row r="158">
          <cell r="A158" t="str">
            <v xml:space="preserve">CAL SUSPENSION PM ISUZU-fraisage +  percage sur centre </v>
          </cell>
        </row>
        <row r="159">
          <cell r="A159" t="str">
            <v>CHARNIERE DE PORTE ISUZU D/B NON COUPEE - 894155315</v>
          </cell>
        </row>
        <row r="160">
          <cell r="A160" t="str">
            <v>CHEMISE 440 DIN</v>
          </cell>
        </row>
        <row r="161">
          <cell r="A161" t="str">
            <v>CHEMISE 82US-43BUS PF01245B- biglia mjm</v>
          </cell>
        </row>
        <row r="162">
          <cell r="A162" t="str">
            <v>CHEMISE 840-450 DIN</v>
          </cell>
        </row>
        <row r="163">
          <cell r="A163" t="str">
            <v>Chemise Fan out 72</v>
          </cell>
        </row>
        <row r="164">
          <cell r="A164" t="str">
            <v xml:space="preserve">Clamping ring 240Fo -percage </v>
          </cell>
        </row>
        <row r="165">
          <cell r="A165" t="str">
            <v xml:space="preserve">clamping ring 240fo </v>
          </cell>
        </row>
        <row r="166">
          <cell r="A166" t="str">
            <v>Clamping ring 360FO</v>
          </cell>
        </row>
        <row r="167">
          <cell r="A167" t="str">
            <v>CORDGRIP M20 FOR PRIMARY FANOUT biglia</v>
          </cell>
        </row>
        <row r="168">
          <cell r="A168" t="str">
            <v>CORDGRIP M20 FOR PRIMARY FANOUT L32</v>
          </cell>
        </row>
        <row r="169">
          <cell r="A169" t="str">
            <v xml:space="preserve">CRIMP BODY FOR SECONDARY FAN OUT </v>
          </cell>
        </row>
        <row r="170">
          <cell r="A170" t="str">
            <v xml:space="preserve">Culot bougie GM Culasse-percage harding </v>
          </cell>
        </row>
        <row r="171">
          <cell r="A171" t="str">
            <v>CULOT BOUGIE GM EN ACIER PROD-decolletage</v>
          </cell>
        </row>
        <row r="172">
          <cell r="A172" t="str">
            <v xml:space="preserve">Culot Bougie PM Culasse - decolletage </v>
          </cell>
        </row>
        <row r="173">
          <cell r="A173" t="str">
            <v>DECOUPAGE AXE 100 INOX D8 L60</v>
          </cell>
        </row>
        <row r="174">
          <cell r="A174" t="str">
            <v>douille carre 24</v>
          </cell>
        </row>
        <row r="175">
          <cell r="A175" t="str">
            <v>douille Ø4</v>
          </cell>
        </row>
        <row r="176">
          <cell r="A176" t="str">
            <v xml:space="preserve">ECROU 430-440 DECOLLETE- nak </v>
          </cell>
        </row>
        <row r="177">
          <cell r="A177" t="str">
            <v>ECROU 430-440 DECOLLETE- nak PH2</v>
          </cell>
        </row>
        <row r="178">
          <cell r="A178" t="str">
            <v>ECROU 6.5X10</v>
          </cell>
        </row>
        <row r="179">
          <cell r="A179" t="str">
            <v>ECROU 6.5X10</v>
          </cell>
        </row>
        <row r="180">
          <cell r="A180" t="str">
            <v>ECROU 85-85B reprise</v>
          </cell>
        </row>
        <row r="181">
          <cell r="A181" t="str">
            <v xml:space="preserve">ECROU 85-85B reprise chanfrien </v>
          </cell>
        </row>
        <row r="182">
          <cell r="A182" t="str">
            <v>ecrou acier hex 10</v>
          </cell>
        </row>
        <row r="183">
          <cell r="A183" t="str">
            <v>Ecrou alu D38-JAMEL</v>
          </cell>
        </row>
        <row r="184">
          <cell r="A184" t="str">
            <v>ECROU BIELLE DIRECTION DROITE</v>
          </cell>
        </row>
        <row r="185">
          <cell r="A185" t="str">
            <v>ECROU BIELLE DROITE</v>
          </cell>
        </row>
        <row r="186">
          <cell r="A186" t="str">
            <v xml:space="preserve">ECROU BRIDE HEX 22 M14*1.5 </v>
          </cell>
        </row>
        <row r="187">
          <cell r="A187" t="str">
            <v>ECROU BRIDE HEX 24 PROD</v>
          </cell>
        </row>
        <row r="188">
          <cell r="A188" t="str">
            <v>Ecrou bride M14*1.5</v>
          </cell>
        </row>
        <row r="189">
          <cell r="A189" t="str">
            <v>Ecrou collier ISUZU TFR</v>
          </cell>
        </row>
        <row r="190">
          <cell r="A190" t="str">
            <v>ECROU DE BLOC</v>
          </cell>
        </row>
        <row r="191">
          <cell r="A191" t="str">
            <v>ECROU DE FUSEE</v>
          </cell>
        </row>
        <row r="192">
          <cell r="A192" t="str">
            <v>ecrou de fusée</v>
          </cell>
        </row>
        <row r="193">
          <cell r="A193" t="str">
            <v xml:space="preserve">ECROU DE FUSEE- HARDING </v>
          </cell>
        </row>
        <row r="194">
          <cell r="A194" t="str">
            <v>Ecrou de roue Mitsubitchi PM</v>
          </cell>
        </row>
        <row r="195">
          <cell r="A195" t="str">
            <v>ECROU DE ROUE NISSAN PM</v>
          </cell>
        </row>
        <row r="196">
          <cell r="A196" t="str">
            <v>Ecrou de roue origine</v>
          </cell>
        </row>
        <row r="197">
          <cell r="A197" t="str">
            <v>Ecrou de roue TFR ISUZU</v>
          </cell>
        </row>
        <row r="198">
          <cell r="A198" t="str">
            <v>ECROU DE ROUE TFR ISUZU -nak</v>
          </cell>
        </row>
        <row r="199">
          <cell r="A199" t="str">
            <v>ECROU DEMI CARTER ISUZU</v>
          </cell>
        </row>
        <row r="200">
          <cell r="A200" t="str">
            <v>ecrou frein</v>
          </cell>
        </row>
        <row r="201">
          <cell r="A201" t="str">
            <v>ecrou frein M12x150</v>
          </cell>
        </row>
        <row r="202">
          <cell r="A202" t="str">
            <v>ECROU FUSEE 404 PROD</v>
          </cell>
        </row>
        <row r="203">
          <cell r="A203" t="str">
            <v>ECROU FUSEE OM40</v>
          </cell>
        </row>
        <row r="204">
          <cell r="A204" t="str">
            <v>Ecrou goujon de 14 NM</v>
          </cell>
        </row>
        <row r="205">
          <cell r="A205" t="str">
            <v>ECROU HEX 17</v>
          </cell>
        </row>
        <row r="206">
          <cell r="A206" t="str">
            <v>ECROU HEX 19 LG16.4</v>
          </cell>
        </row>
        <row r="207">
          <cell r="A207" t="str">
            <v>ecrou hex 8 Acier</v>
          </cell>
        </row>
        <row r="208">
          <cell r="A208" t="str">
            <v>Ecrou hex8</v>
          </cell>
        </row>
        <row r="209">
          <cell r="A209" t="str">
            <v xml:space="preserve">ECROU JUMELLE SIMLPE MIT AM </v>
          </cell>
        </row>
        <row r="210">
          <cell r="A210" t="str">
            <v>ECROU M12x1,25</v>
          </cell>
        </row>
        <row r="211">
          <cell r="A211" t="str">
            <v xml:space="preserve">ECROU M12x125 ROULEMENT CENTRE FASTER 10 CV </v>
          </cell>
        </row>
        <row r="212">
          <cell r="A212" t="str">
            <v>Ecrou M16x1.50 lg18 HEX19</v>
          </cell>
        </row>
        <row r="213">
          <cell r="A213" t="str">
            <v>ECROU Ø   10 LG10</v>
          </cell>
        </row>
        <row r="214">
          <cell r="A214" t="str">
            <v>ecrou R5/R4 RENAULT</v>
          </cell>
        </row>
        <row r="215">
          <cell r="A215" t="str">
            <v>ECROU SEMI ARBRE ISUZU</v>
          </cell>
        </row>
        <row r="216">
          <cell r="A216" t="str">
            <v xml:space="preserve">Ecrou suspension- percage + demi taraudage </v>
          </cell>
        </row>
        <row r="217">
          <cell r="A217" t="str">
            <v>ECROU SUSPENSION PROD</v>
          </cell>
        </row>
        <row r="218">
          <cell r="A218" t="str">
            <v>Ecrou taraudée de tête pompête</v>
          </cell>
        </row>
        <row r="219">
          <cell r="A219" t="str">
            <v>ecrou tige embrayage F110</v>
          </cell>
        </row>
        <row r="220">
          <cell r="A220" t="str">
            <v>ecrou trompête 404</v>
          </cell>
        </row>
        <row r="221">
          <cell r="A221" t="str">
            <v>ECROU VIS PONT AR OM40 nakamurah</v>
          </cell>
        </row>
        <row r="222">
          <cell r="A222" t="str">
            <v>ECROU.ROUE TFR CHR-CP1 PRO</v>
          </cell>
        </row>
        <row r="223">
          <cell r="A223" t="str">
            <v>Embout H10</v>
          </cell>
        </row>
        <row r="224">
          <cell r="A224" t="str">
            <v>EMBOUT H11.5</v>
          </cell>
        </row>
        <row r="225">
          <cell r="A225" t="str">
            <v>embout porte rotule</v>
          </cell>
        </row>
        <row r="226">
          <cell r="A226" t="str">
            <v>embout tige piston</v>
          </cell>
        </row>
        <row r="227">
          <cell r="A227" t="str">
            <v>Entretoise de serrage TDW</v>
          </cell>
        </row>
        <row r="228">
          <cell r="A228" t="str">
            <v>entretoise hex11</v>
          </cell>
        </row>
        <row r="229">
          <cell r="A229" t="str">
            <v xml:space="preserve">Entretoise Hex11 </v>
          </cell>
        </row>
        <row r="230">
          <cell r="A230" t="str">
            <v>Entretoise hexagonal Hex15</v>
          </cell>
        </row>
        <row r="231">
          <cell r="A231" t="str">
            <v xml:space="preserve">EVACUATION 2/3G X-ONE nakamura </v>
          </cell>
        </row>
        <row r="232">
          <cell r="A232" t="str">
            <v>EVACUATION 2/3G X-ONE</v>
          </cell>
        </row>
        <row r="233">
          <cell r="A233" t="str">
            <v xml:space="preserve">EVACUATION 2/3G X-ONE-TARAUDAGE M4 </v>
          </cell>
        </row>
        <row r="234">
          <cell r="A234" t="str">
            <v xml:space="preserve">EVACUATION 2/3G X-ONE carre l32 </v>
          </cell>
        </row>
        <row r="235">
          <cell r="A235" t="str">
            <v>FAN OUT JENOPTEC 12FO</v>
          </cell>
        </row>
        <row r="236">
          <cell r="A236" t="str">
            <v xml:space="preserve">FAN OUT JENOPTEC 12FO-maj cadence </v>
          </cell>
        </row>
        <row r="237">
          <cell r="A237" t="str">
            <v>FAN OUT JENOPTEC 12FO-b301</v>
          </cell>
        </row>
        <row r="238">
          <cell r="A238" t="str">
            <v>FANOUT 72FO POM C NOIR</v>
          </cell>
        </row>
        <row r="239">
          <cell r="A239" t="str">
            <v>FANOUT FOR 36FO JENOPTEC-CP1 maj c septembre 2021</v>
          </cell>
        </row>
        <row r="240">
          <cell r="A240" t="str">
            <v>FANOUT FOR 36FO JENOPTEC-CP1</v>
          </cell>
        </row>
        <row r="241">
          <cell r="A241" t="str">
            <v>FANOUT FOR 36FO JENOPTEC-CP2</v>
          </cell>
        </row>
        <row r="242">
          <cell r="A242" t="str">
            <v>percage -FANOUT FOR 36FO JENOPTEC-CP2</v>
          </cell>
        </row>
        <row r="243">
          <cell r="A243" t="str">
            <v>FANOUT FOR 36FO JENOPTEC-CP3 Biglia</v>
          </cell>
        </row>
        <row r="244">
          <cell r="A244" t="str">
            <v>FANOUT FOR 72FO JENOPTEC-CP2</v>
          </cell>
        </row>
        <row r="245">
          <cell r="A245" t="str">
            <v>PERCAGE FANOUT FOR 72FO JENOPTEC-CP2</v>
          </cell>
        </row>
        <row r="246">
          <cell r="A246" t="str">
            <v>FANOUT FOR 72FO JENOPTEC-CP3</v>
          </cell>
        </row>
        <row r="247">
          <cell r="A247" t="str">
            <v xml:space="preserve">FC FOURCHETTE </v>
          </cell>
        </row>
        <row r="248">
          <cell r="A248" t="str">
            <v>fileté</v>
          </cell>
        </row>
        <row r="249">
          <cell r="A249" t="str">
            <v>FIXATION SUPERIEUR VIS</v>
          </cell>
        </row>
        <row r="250">
          <cell r="A250" t="str">
            <v>flasque</v>
          </cell>
        </row>
        <row r="251">
          <cell r="A251" t="str">
            <v>FORME D 30</v>
          </cell>
        </row>
        <row r="252">
          <cell r="A252" t="str">
            <v>FORME D 40</v>
          </cell>
        </row>
        <row r="253">
          <cell r="A253" t="str">
            <v>FUHRUNGSSAULE-D8-90-M4-i-i</v>
          </cell>
        </row>
        <row r="254">
          <cell r="A254" t="str">
            <v>Gewindeeinsatz Ensat M4*5</v>
          </cell>
        </row>
        <row r="255">
          <cell r="A255" t="str">
            <v>gojon LG 51.5 Ø19.7</v>
          </cell>
        </row>
        <row r="256">
          <cell r="A256" t="str">
            <v>GOUJON COLLECTEUR 404</v>
          </cell>
        </row>
        <row r="257">
          <cell r="A257" t="str">
            <v xml:space="preserve">GOUJON COLLECTEUR 404-tsughami </v>
          </cell>
        </row>
        <row r="258">
          <cell r="A258" t="str">
            <v>GOUJON DE 10 AR</v>
          </cell>
        </row>
        <row r="259">
          <cell r="A259" t="str">
            <v>GOUJON DE 11 LG 160</v>
          </cell>
        </row>
        <row r="260">
          <cell r="A260" t="str">
            <v>GOUJON DE 11 LG180</v>
          </cell>
        </row>
        <row r="261">
          <cell r="A261" t="str">
            <v>Goujon de 12 L = 183 mm</v>
          </cell>
        </row>
        <row r="262">
          <cell r="A262" t="str">
            <v>goujon de 12 l160</v>
          </cell>
        </row>
        <row r="263">
          <cell r="A263" t="str">
            <v>goujon de 12 l180</v>
          </cell>
        </row>
        <row r="264">
          <cell r="A264" t="str">
            <v xml:space="preserve">Goujon de 15 NM </v>
          </cell>
        </row>
        <row r="265">
          <cell r="A265" t="str">
            <v xml:space="preserve">GOUJON DE ROUE  HONDA/SUZUKI </v>
          </cell>
        </row>
        <row r="266">
          <cell r="A266" t="str">
            <v>GOUJON DE ROUE MITSIBITCHI GM</v>
          </cell>
        </row>
        <row r="267">
          <cell r="A267" t="str">
            <v>GOUJON DE ROUE AR OM40 PROD</v>
          </cell>
        </row>
        <row r="268">
          <cell r="A268" t="str">
            <v>GOUJON de roue AR ZEHO NM</v>
          </cell>
        </row>
        <row r="269">
          <cell r="A269" t="str">
            <v>GOUJON DE ROUE AV</v>
          </cell>
        </row>
        <row r="270">
          <cell r="A270" t="str">
            <v>GOUJON DE ROUE ISUZU</v>
          </cell>
        </row>
        <row r="271">
          <cell r="A271" t="str">
            <v>Goujon de roue ISUZU</v>
          </cell>
        </row>
        <row r="272">
          <cell r="A272" t="str">
            <v>GOUJON DE ROUE MAZDA</v>
          </cell>
        </row>
        <row r="273">
          <cell r="A273" t="str">
            <v>goujon de roue MI PM av</v>
          </cell>
        </row>
        <row r="274">
          <cell r="A274" t="str">
            <v>Goujon de roue Mit GM MB 584750 VT</v>
          </cell>
        </row>
        <row r="275">
          <cell r="A275" t="str">
            <v>Goujon de roue Mit GMB584750V T</v>
          </cell>
        </row>
        <row r="276">
          <cell r="A276" t="str">
            <v>GOUJON DE ROUE NISSAN D22 PATROL</v>
          </cell>
        </row>
        <row r="277">
          <cell r="A277" t="str">
            <v>GOUJON DE ROUE NISSAN URVAN LOUAGE</v>
          </cell>
        </row>
        <row r="278">
          <cell r="A278" t="str">
            <v>goujon de roue OM grand model</v>
          </cell>
        </row>
        <row r="279">
          <cell r="A279" t="str">
            <v>GOUJON HILUX-PROD</v>
          </cell>
        </row>
        <row r="280">
          <cell r="A280" t="str">
            <v xml:space="preserve">GOUJON M4 </v>
          </cell>
        </row>
        <row r="281">
          <cell r="A281" t="str">
            <v xml:space="preserve">BROCHE ACIER D13 ZINGUE L180 -CHUTES  WEILLER </v>
          </cell>
        </row>
        <row r="282">
          <cell r="A282" t="str">
            <v>goujon l 180.5</v>
          </cell>
        </row>
        <row r="283">
          <cell r="A283" t="str">
            <v>GOUJON LONCLUSER AV ET AR-PROD</v>
          </cell>
        </row>
        <row r="284">
          <cell r="A284" t="str">
            <v>GOUJON M12*1.5 L=50</v>
          </cell>
        </row>
        <row r="285">
          <cell r="A285" t="str">
            <v>GOUJON M12*1.5 L=56</v>
          </cell>
        </row>
        <row r="286">
          <cell r="A286" t="str">
            <v>GOUJON M12*1.5 L=56 PROD</v>
          </cell>
        </row>
        <row r="287">
          <cell r="A287" t="str">
            <v xml:space="preserve">GOUJON M14*1.5 L=52 </v>
          </cell>
        </row>
        <row r="288">
          <cell r="A288" t="str">
            <v>GOUJON M14*1.5 L=52 fraisé</v>
          </cell>
        </row>
        <row r="289">
          <cell r="A289" t="str">
            <v>GOUJON M14*1.5 L=52 NON FRAISEE PROD</v>
          </cell>
        </row>
        <row r="290">
          <cell r="A290" t="str">
            <v>GOUJON M4</v>
          </cell>
        </row>
        <row r="291">
          <cell r="A291" t="str">
            <v>GOUJON Ø 28</v>
          </cell>
        </row>
        <row r="292">
          <cell r="A292" t="str">
            <v>GOUJON M12*1.5 L=50</v>
          </cell>
        </row>
        <row r="293">
          <cell r="A293" t="str">
            <v>GOUJON TREMPETTE 404 PROD</v>
          </cell>
        </row>
        <row r="294">
          <cell r="A294" t="str">
            <v>GOUPILLE LAITON D6</v>
          </cell>
        </row>
        <row r="295">
          <cell r="A295" t="str">
            <v>GOUPILLE TUBE D'EAU PUNTO 2-CP5 PROD</v>
          </cell>
        </row>
        <row r="296">
          <cell r="A296" t="str">
            <v>INSERT  MOLETE LAITON D6-90-CP1</v>
          </cell>
        </row>
        <row r="297">
          <cell r="A297" t="str">
            <v>insert Hex 8 laiton</v>
          </cell>
        </row>
        <row r="298">
          <cell r="A298" t="str">
            <v>Insert Inox M8</v>
          </cell>
        </row>
        <row r="299">
          <cell r="A299" t="str">
            <v>insert laiton D6</v>
          </cell>
        </row>
        <row r="300">
          <cell r="A300" t="str">
            <v>INSERT LAITON D6-120-CP1</v>
          </cell>
        </row>
        <row r="301">
          <cell r="A301" t="str">
            <v>INSERT LAITON D8</v>
          </cell>
        </row>
        <row r="302">
          <cell r="A302" t="str">
            <v>INSERT LAITON D9  à120°</v>
          </cell>
        </row>
        <row r="303">
          <cell r="A303" t="str">
            <v>INSERT LAITON D9 à 90°</v>
          </cell>
        </row>
        <row r="304">
          <cell r="A304" t="str">
            <v>INSERT LEVIER PROD charioté</v>
          </cell>
        </row>
        <row r="305">
          <cell r="A305" t="str">
            <v xml:space="preserve">INSERT LEVIER SURMOULEE 345833-sst  </v>
          </cell>
        </row>
        <row r="306">
          <cell r="A306" t="str">
            <v xml:space="preserve">INSERT LEVIER SURMOULEE 345833-01 - fraisage </v>
          </cell>
        </row>
        <row r="307">
          <cell r="A307" t="str">
            <v>insert M10</v>
          </cell>
        </row>
        <row r="308">
          <cell r="A308" t="str">
            <v>INSERT métalique</v>
          </cell>
        </row>
        <row r="309">
          <cell r="A309" t="str">
            <v>INSERT POUR FOURCHETTE FORME D</v>
          </cell>
        </row>
        <row r="310">
          <cell r="A310" t="str">
            <v>insert R171</v>
          </cell>
        </row>
        <row r="311">
          <cell r="A311" t="str">
            <v>insert W164 court</v>
          </cell>
        </row>
        <row r="312">
          <cell r="A312" t="str">
            <v>Insert Zinguée 14.2*20*48.5</v>
          </cell>
        </row>
        <row r="313">
          <cell r="A313" t="str">
            <v>Inserto Esag M8 12x12</v>
          </cell>
        </row>
        <row r="314">
          <cell r="A314" t="str">
            <v>INSERTO ESAG.M6 8*6</v>
          </cell>
        </row>
        <row r="315">
          <cell r="A315" t="str">
            <v>INSERTO MANOPOLA  INOX M8</v>
          </cell>
        </row>
        <row r="316">
          <cell r="A316" t="str">
            <v xml:space="preserve">MAIN BODY FOR SECONDRY FAN OUT </v>
          </cell>
        </row>
        <row r="317">
          <cell r="A317" t="str">
            <v>MAIN BODY PRIMARY FAN OUT  -l32</v>
          </cell>
        </row>
        <row r="318">
          <cell r="A318" t="str">
            <v>MAIN BODY PRIMARY FAN OUT  -b42</v>
          </cell>
        </row>
        <row r="319">
          <cell r="A319" t="str">
            <v>Perno  AGGANCIO</v>
          </cell>
        </row>
        <row r="320">
          <cell r="A320" t="str">
            <v>Perno 510530</v>
          </cell>
        </row>
        <row r="321">
          <cell r="A321" t="str">
            <v>DIS.0050213300 PERNO D.6X30,6 INOX D6</v>
          </cell>
        </row>
        <row r="322">
          <cell r="A322" t="str">
            <v xml:space="preserve">DIS.0050227100 PERNO D.6X62 </v>
          </cell>
        </row>
        <row r="323">
          <cell r="A323" t="str">
            <v>PERNO DISINNESTO RULLO G16922290 laiton d7</v>
          </cell>
        </row>
        <row r="324">
          <cell r="A324" t="str">
            <v>PIECE CARRE DE 7</v>
          </cell>
        </row>
        <row r="325">
          <cell r="A325" t="str">
            <v>PIECE DECOLLETE TUBE DEAU MIT PROD</v>
          </cell>
        </row>
        <row r="326">
          <cell r="A326" t="str">
            <v>piece decolte tube d'eau d38 -cp1</v>
          </cell>
        </row>
        <row r="327">
          <cell r="A327" t="str">
            <v>piece decolte tube d'eau d50</v>
          </cell>
        </row>
        <row r="328">
          <cell r="A328" t="str">
            <v xml:space="preserve">PIECE IMPEREMERIE CAP BON </v>
          </cell>
        </row>
        <row r="329">
          <cell r="A329" t="str">
            <v>PIECE MOULEE V02</v>
          </cell>
        </row>
        <row r="330">
          <cell r="A330" t="str">
            <v>Pignon 28 dent  L=234</v>
          </cell>
        </row>
        <row r="331">
          <cell r="A331" t="str">
            <v>Pignon 28 dent BRAVO L=255</v>
          </cell>
        </row>
        <row r="332">
          <cell r="A332" t="str">
            <v>Pignon 28 dent CIAO L=245</v>
          </cell>
        </row>
        <row r="333">
          <cell r="A333" t="str">
            <v xml:space="preserve">PIGNON PLATEAU SIMPLE ETAGE D50 - contournage dents </v>
          </cell>
        </row>
        <row r="334">
          <cell r="A334" t="str">
            <v>PIGNON PLATEAU SIMPLE ETAGE D50 - contournage dents 3axe</v>
          </cell>
        </row>
        <row r="335">
          <cell r="A335" t="str">
            <v>pignon simple etage</v>
          </cell>
        </row>
        <row r="336">
          <cell r="A336" t="str">
            <v>pignon simple etage fraisage</v>
          </cell>
        </row>
        <row r="337">
          <cell r="A337" t="str">
            <v>PIGNON SOUDE L=236-24DENTS avec graisseur</v>
          </cell>
        </row>
        <row r="338">
          <cell r="A338" t="str">
            <v>Pignon soudé lg=216 -28 dents avec graisseur</v>
          </cell>
        </row>
        <row r="339">
          <cell r="A339" t="str">
            <v>pion</v>
          </cell>
        </row>
        <row r="340">
          <cell r="A340" t="str">
            <v>piston</v>
          </cell>
        </row>
        <row r="341">
          <cell r="A341" t="str">
            <v>plot nez de marche</v>
          </cell>
        </row>
        <row r="342">
          <cell r="A342" t="str">
            <v>poigné aluminum</v>
          </cell>
        </row>
        <row r="343">
          <cell r="A343" t="str">
            <v xml:space="preserve">porta valvola </v>
          </cell>
        </row>
        <row r="344">
          <cell r="A344" t="str">
            <v xml:space="preserve">Porta valvola </v>
          </cell>
        </row>
        <row r="345">
          <cell r="A345" t="str">
            <v xml:space="preserve">PORTE ROTULE </v>
          </cell>
        </row>
        <row r="346">
          <cell r="A346" t="str">
            <v>QAB14*18-D16 NLD(BAGUE ACIER D22)</v>
          </cell>
        </row>
        <row r="347">
          <cell r="A347" t="str">
            <v>QUADRO 10</v>
          </cell>
        </row>
        <row r="348">
          <cell r="A348" t="str">
            <v>QUADRO 10*60 AVP-axe acier-d14</v>
          </cell>
        </row>
        <row r="349">
          <cell r="A349" t="str">
            <v>QUADRO 10*60 AVP-AXE ACIER</v>
          </cell>
        </row>
        <row r="350">
          <cell r="A350" t="str">
            <v>QUADRO 10*60 AVP-AXE ACIER-janvier 2022</v>
          </cell>
        </row>
        <row r="351">
          <cell r="A351" t="str">
            <v>raccord 504</v>
          </cell>
        </row>
        <row r="352">
          <cell r="A352" t="str">
            <v>RACCORD F110 PROD</v>
          </cell>
        </row>
        <row r="353">
          <cell r="A353" t="str">
            <v>RACCORD FIAT 113 PROD</v>
          </cell>
        </row>
        <row r="354">
          <cell r="A354" t="str">
            <v>raccord HEX 17</v>
          </cell>
        </row>
        <row r="355">
          <cell r="A355" t="str">
            <v>RACCORD ISUZU PROD</v>
          </cell>
        </row>
        <row r="356">
          <cell r="A356" t="str">
            <v>raccord OM 40</v>
          </cell>
        </row>
        <row r="357">
          <cell r="A357" t="str">
            <v>raccord pompe a l'eau</v>
          </cell>
        </row>
        <row r="358">
          <cell r="A358" t="str">
            <v>Raccord refroidisseur ISUZU</v>
          </cell>
        </row>
        <row r="359">
          <cell r="A359" t="str">
            <v>Rehausse-NAKAMURHA</v>
          </cell>
        </row>
        <row r="360">
          <cell r="A360" t="str">
            <v>rewinder axis Ø 14 inox</v>
          </cell>
        </row>
        <row r="361">
          <cell r="A361" t="str">
            <v>rivet laiton D6</v>
          </cell>
        </row>
        <row r="362">
          <cell r="A362" t="str">
            <v>rivet laiton D6-fraiseuse</v>
          </cell>
        </row>
        <row r="363">
          <cell r="A363" t="str">
            <v>RIVET MECANISME D6</v>
          </cell>
        </row>
        <row r="364">
          <cell r="A364" t="str">
            <v>rivet Ø15</v>
          </cell>
        </row>
        <row r="365">
          <cell r="A365" t="str">
            <v>rivet tarraudé T80</v>
          </cell>
        </row>
        <row r="366">
          <cell r="A366" t="str">
            <v>rivet tarraudée B55</v>
          </cell>
        </row>
        <row r="367">
          <cell r="A367" t="str">
            <v>RIVET TRB400</v>
          </cell>
        </row>
        <row r="368">
          <cell r="A368" t="str">
            <v>Rivet TRC300</v>
          </cell>
        </row>
        <row r="369">
          <cell r="A369" t="str">
            <v>RIVET TVRC 100</v>
          </cell>
        </row>
        <row r="370">
          <cell r="A370" t="str">
            <v>RIVET TVRC 100-Multibroche</v>
          </cell>
        </row>
        <row r="371">
          <cell r="A371" t="str">
            <v>Rondelle axe etirée de frein ISUZU</v>
          </cell>
        </row>
        <row r="372">
          <cell r="A372" t="str">
            <v>RONDELLE BOUCHON CARTER PROD</v>
          </cell>
        </row>
        <row r="373">
          <cell r="A373" t="str">
            <v>RONDELLE INOX 304 D12</v>
          </cell>
        </row>
        <row r="374">
          <cell r="A374" t="str">
            <v>RONDELLE INOX 304 D14</v>
          </cell>
        </row>
        <row r="375">
          <cell r="A375" t="str">
            <v>Rouleau contacteur</v>
          </cell>
        </row>
        <row r="376">
          <cell r="A376" t="str">
            <v>SEAL RING STRAIN RELIEF</v>
          </cell>
        </row>
        <row r="377">
          <cell r="A377" t="str">
            <v>Serrure encastrée B55</v>
          </cell>
        </row>
        <row r="378">
          <cell r="A378" t="str">
            <v>Siege JCU</v>
          </cell>
        </row>
        <row r="379">
          <cell r="A379" t="str">
            <v>signalisation d'intégrateur</v>
          </cell>
        </row>
        <row r="380">
          <cell r="A380" t="str">
            <v>SPINA GRIGIA INOX</v>
          </cell>
        </row>
        <row r="381">
          <cell r="A381" t="str">
            <v>SUPPORT VENTOUSE L75</v>
          </cell>
        </row>
        <row r="382">
          <cell r="A382" t="str">
            <v>teton</v>
          </cell>
        </row>
        <row r="383">
          <cell r="A383" t="str">
            <v>TIGE D8-M6</v>
          </cell>
        </row>
        <row r="384">
          <cell r="A384" t="str">
            <v>TIGE DE PISTON</v>
          </cell>
        </row>
        <row r="385">
          <cell r="A385" t="str">
            <v>tige d'embrayage</v>
          </cell>
        </row>
        <row r="386">
          <cell r="A386" t="str">
            <v>TIGE INOX 303</v>
          </cell>
        </row>
        <row r="387">
          <cell r="A387" t="str">
            <v>TIGE M4 AVEC ECROU</v>
          </cell>
        </row>
        <row r="388">
          <cell r="A388" t="str">
            <v>TIGE M6 AVEC ECROU</v>
          </cell>
        </row>
        <row r="389">
          <cell r="A389" t="str">
            <v>TIGE-D10-M8</v>
          </cell>
        </row>
        <row r="390">
          <cell r="A390" t="str">
            <v>TIGED8-M6</v>
          </cell>
        </row>
        <row r="391">
          <cell r="A391" t="str">
            <v>TIRANT ACIER D6 -NV SB16</v>
          </cell>
        </row>
        <row r="392">
          <cell r="A392" t="str">
            <v>TIRANT ACIER D6</v>
          </cell>
        </row>
        <row r="393">
          <cell r="A393" t="str">
            <v>tube d'eau fiat tupo</v>
          </cell>
        </row>
        <row r="394">
          <cell r="A394" t="str">
            <v>TUBE PM TUBE D'EAU 404</v>
          </cell>
        </row>
        <row r="395">
          <cell r="A395" t="str">
            <v>VIS DE MOTORISATION FENTS</v>
          </cell>
        </row>
        <row r="396">
          <cell r="A396" t="str">
            <v>VIS DE PLOMBAGE --D</v>
          </cell>
        </row>
        <row r="397">
          <cell r="A397" t="str">
            <v>vis DEC inox M2.5</v>
          </cell>
        </row>
        <row r="398">
          <cell r="A398" t="str">
            <v>Vis imperdable</v>
          </cell>
        </row>
        <row r="399">
          <cell r="A399" t="str">
            <v>VIS M6 LG 20</v>
          </cell>
        </row>
        <row r="400">
          <cell r="A400" t="str">
            <v>VIS PM SUP MOTEUR FORD RANGER</v>
          </cell>
        </row>
        <row r="401">
          <cell r="A401" t="str">
            <v>VIS TC 6*9 (D11)</v>
          </cell>
        </row>
        <row r="402">
          <cell r="A402" t="str">
            <v>Vis ressort</v>
          </cell>
        </row>
        <row r="403">
          <cell r="A403" t="str">
            <v>BAGUE d'ANNEAU OUVERT-INOX D20</v>
          </cell>
        </row>
        <row r="404">
          <cell r="A404" t="str">
            <v>EMBOUT DE TIGE</v>
          </cell>
        </row>
        <row r="405">
          <cell r="A405" t="str">
            <v>AXE JUMELLE TOYOTA PM-CP2</v>
          </cell>
        </row>
        <row r="406">
          <cell r="A406" t="str">
            <v>AXE JUMELLE TOYOTA GM-CP1</v>
          </cell>
        </row>
        <row r="407">
          <cell r="A407" t="str">
            <v>AXE JUMELLE ISUZU CANTER-CP1</v>
          </cell>
        </row>
        <row r="408">
          <cell r="A408" t="str">
            <v>BAGUE DECOLLETEE D35-CP1</v>
          </cell>
        </row>
        <row r="409">
          <cell r="A409" t="str">
            <v>BAGUE DECOLLETEE TUBE D'EAU PALIO -CP2</v>
          </cell>
        </row>
        <row r="410">
          <cell r="A410" t="str">
            <v>BAGUE DECOLLETEE TUBE D'EAU UNO DIESEL- CP2</v>
          </cell>
        </row>
        <row r="411">
          <cell r="A411" t="str">
            <v>GOUJON DE ROUE MITSIBITCHI PM</v>
          </cell>
        </row>
        <row r="412">
          <cell r="A412" t="str">
            <v>AXE JUMELLE SIMPLE MIT AM</v>
          </cell>
        </row>
        <row r="413">
          <cell r="A413" t="str">
            <v>SA-V7</v>
          </cell>
        </row>
        <row r="414">
          <cell r="A414" t="str">
            <v>BOULON AXE ETRIER MITSUBISHI D21.9-CP2 PROD</v>
          </cell>
        </row>
        <row r="415">
          <cell r="A415" t="str">
            <v>Anneau Brute 30*38*27 finition NAK</v>
          </cell>
        </row>
        <row r="416">
          <cell r="A416" t="str">
            <v>AXE SUPPORT AMORTISSEUR OM40</v>
          </cell>
        </row>
        <row r="417">
          <cell r="A417" t="str">
            <v>ECROU FREIN M12*150(taraudage sur PF42 apres reclamation)</v>
          </cell>
        </row>
        <row r="418">
          <cell r="A418" t="str">
            <v>AXE METALLIQUE MONODIGT</v>
          </cell>
        </row>
        <row r="419">
          <cell r="A419" t="str">
            <v>BAGUE 12*22*69</v>
          </cell>
        </row>
        <row r="420">
          <cell r="A420" t="str">
            <v>ECROU FUSEE 404</v>
          </cell>
        </row>
        <row r="421">
          <cell r="A421" t="str">
            <v>Bague Galvanisée  10*16*25weiler</v>
          </cell>
        </row>
        <row r="422">
          <cell r="A422" t="str">
            <v>AXE INOX D5*1828</v>
          </cell>
        </row>
        <row r="423">
          <cell r="A423" t="str">
            <v>CHEMISE BOITIER TFR+KB</v>
          </cell>
        </row>
        <row r="424">
          <cell r="A424" t="str">
            <v>BAGUE EPAULEE 12*25*41</v>
          </cell>
        </row>
        <row r="425">
          <cell r="A425" t="str">
            <v>Bague Galvanisée 14*16*32 weiler</v>
          </cell>
        </row>
        <row r="426">
          <cell r="A426" t="str">
            <v>Bague Galvanisée 12*18*32weiler</v>
          </cell>
        </row>
        <row r="427">
          <cell r="A427" t="str">
            <v>PISTON TETE POMPETE 404</v>
          </cell>
        </row>
        <row r="428">
          <cell r="A428" t="str">
            <v>Bague Galvanisée 9*12*30,5weiler</v>
          </cell>
        </row>
        <row r="429">
          <cell r="A429" t="str">
            <v>BAGUE LAITON Ø10.2*12.9</v>
          </cell>
        </row>
        <row r="430">
          <cell r="A430" t="str">
            <v>AXE ETRIER ISUZU-CP2</v>
          </cell>
        </row>
        <row r="431">
          <cell r="A431" t="str">
            <v>Anneau Brute 30*38*21-FINITION</v>
          </cell>
        </row>
        <row r="433">
          <cell r="A433" t="str">
            <v>SUPPORT DE ROTULE D40</v>
          </cell>
        </row>
        <row r="434">
          <cell r="A434" t="str">
            <v>BAGUE 10.5X24X75</v>
          </cell>
        </row>
        <row r="435">
          <cell r="A435" t="str">
            <v>ECROU GOUJON DE ROUE TOYOTA</v>
          </cell>
        </row>
        <row r="436">
          <cell r="A436" t="str">
            <v>Anneau Brute 30*38*24 finition NAK</v>
          </cell>
        </row>
        <row r="437">
          <cell r="A437" t="str">
            <v>RIVET TARAUDEE T80</v>
          </cell>
        </row>
        <row r="438">
          <cell r="A438" t="str">
            <v xml:space="preserve">AXE JUMELLE-CP2 </v>
          </cell>
        </row>
        <row r="439">
          <cell r="A439" t="str">
            <v>BOUCHON INOX D14-10 finition</v>
          </cell>
        </row>
        <row r="440">
          <cell r="A440" t="str">
            <v xml:space="preserve">Anneau Brute 30*38*21ebauche </v>
          </cell>
        </row>
        <row r="441">
          <cell r="A441" t="str">
            <v>AXE INOX D5.5*1620+AXE INOX D5*1828</v>
          </cell>
        </row>
        <row r="442">
          <cell r="A442" t="str">
            <v xml:space="preserve">BAGUE INTERIEUR SILENT BLOC FORD RANGER percage </v>
          </cell>
        </row>
        <row r="443">
          <cell r="A443" t="str">
            <v xml:space="preserve">Bague Galvanisée 16*22*44 apartir des chutes </v>
          </cell>
        </row>
        <row r="444">
          <cell r="A444" t="str">
            <v xml:space="preserve">Bague Galvanisée 16*22*38 a partir des chutes </v>
          </cell>
        </row>
        <row r="445">
          <cell r="A445" t="str">
            <v xml:space="preserve">AXE L=103mm JUMELLE FORD </v>
          </cell>
        </row>
        <row r="446">
          <cell r="A446" t="str">
            <v xml:space="preserve">BAGUE INTERIEUR SILENT BLOC TRIANGLE TFR percage </v>
          </cell>
        </row>
        <row r="447">
          <cell r="A447" t="str">
            <v xml:space="preserve">Bague Galvanisée 14*20*40 -chutes  </v>
          </cell>
        </row>
        <row r="448">
          <cell r="A448" t="str">
            <v xml:space="preserve">CAL SUSPENSION GM sur Kitamura </v>
          </cell>
        </row>
        <row r="449">
          <cell r="A449" t="str">
            <v xml:space="preserve">Bague Galvanisée 14*20*32 - chutes </v>
          </cell>
        </row>
        <row r="450">
          <cell r="A450" t="str">
            <v xml:space="preserve">Bague Galvanisée 12*18*44  -chutes </v>
          </cell>
        </row>
        <row r="451">
          <cell r="A451" t="str">
            <v xml:space="preserve">CAL NECESSAIRE CONTRE RESSORT OM40+ECROU SUSPENSION PROD </v>
          </cell>
        </row>
        <row r="452">
          <cell r="A452" t="str">
            <v xml:space="preserve">Bague Galvanisée 12*18*32 -chutes </v>
          </cell>
        </row>
        <row r="453">
          <cell r="A453" t="str">
            <v>AXE INOX D5.5*1620)+(AXE INOX D5.5*1828</v>
          </cell>
        </row>
        <row r="454">
          <cell r="A454" t="str">
            <v xml:space="preserve"> Bague Galvaniée  10*16*15  -chutes </v>
          </cell>
        </row>
        <row r="455">
          <cell r="A455" t="str">
            <v xml:space="preserve">CULOT BOUGIE H16 C9YC EN ACIER-decolletage </v>
          </cell>
        </row>
        <row r="456">
          <cell r="A456" t="str">
            <v xml:space="preserve">Anneau Brute 25,2*32*17- chutes </v>
          </cell>
        </row>
        <row r="457">
          <cell r="A457" t="str">
            <v>CULOT BOUGIE H16 C9YC EN ACIER+CULOT DE BOUGIE PM CULASSE EN ACIER-percage harding</v>
          </cell>
        </row>
        <row r="458">
          <cell r="A458" t="str">
            <v xml:space="preserve">Bague Galvanisée 12*20*40 -chutes </v>
          </cell>
        </row>
        <row r="459">
          <cell r="A459" t="str">
            <v>DIS.0050213300 PERNO D6X30,6 INOX D6</v>
          </cell>
        </row>
        <row r="460">
          <cell r="A460" t="str">
            <v xml:space="preserve">RACCORD ACIER HEX 17 MPS000300 percage </v>
          </cell>
        </row>
        <row r="461">
          <cell r="A461" t="str">
            <v>CULOT DE BOUGIE PM CULASSE EN ACIER-percage sur harding</v>
          </cell>
        </row>
        <row r="462">
          <cell r="A462" t="str">
            <v xml:space="preserve">Bague Galvanisée 12*22*43 a partir des chutes </v>
          </cell>
        </row>
        <row r="463">
          <cell r="A463" t="str">
            <v xml:space="preserve">Anneau BN 25,2*32*31,5 a partir des chutes </v>
          </cell>
        </row>
        <row r="464">
          <cell r="A464" t="str">
            <v>Bague Brute 12*20*14,5</v>
          </cell>
        </row>
        <row r="465">
          <cell r="A465" t="str">
            <v>FANOUT FOR 48FO JENOPTEC-BOUCH.FILETE</v>
          </cell>
        </row>
        <row r="466">
          <cell r="A466" t="str">
            <v xml:space="preserve">Bague Brute 25,2*32*24,8-chanfrien </v>
          </cell>
        </row>
        <row r="467">
          <cell r="A467" t="str">
            <v>P1 FSS V01</v>
          </cell>
        </row>
        <row r="468">
          <cell r="A468" t="str">
            <v xml:space="preserve">Bague Aluminium 14,4*27*50- chanfrien </v>
          </cell>
        </row>
        <row r="469">
          <cell r="A469" t="str">
            <v>ANNEAU 25,2*32*29- nak</v>
          </cell>
        </row>
        <row r="470">
          <cell r="A470" t="str">
            <v xml:space="preserve">Bague aluminium 14,4*27*42 - chutes </v>
          </cell>
        </row>
        <row r="471">
          <cell r="A471" t="str">
            <v>Anneau Brute 25,2*32*17 -chanfrien</v>
          </cell>
        </row>
        <row r="472">
          <cell r="A472" t="str">
            <v>Bague Galvanisée 12*21,9*53</v>
          </cell>
        </row>
        <row r="473">
          <cell r="A473" t="str">
            <v>Bague Galvanisée 20*26*52</v>
          </cell>
        </row>
        <row r="474">
          <cell r="A474" t="str">
            <v>Anneau Brute 25,2*32*17-chutes</v>
          </cell>
        </row>
        <row r="475">
          <cell r="A475" t="str">
            <v xml:space="preserve">ANNEAU 25,2*32*29-CHUTES </v>
          </cell>
        </row>
        <row r="476">
          <cell r="A476" t="str">
            <v xml:space="preserve">Anneau FX 25,2*32*21-CHUTES </v>
          </cell>
        </row>
        <row r="477">
          <cell r="A477" t="str">
            <v>FANOUT FOR 72FO JENOPTEC-CP1</v>
          </cell>
        </row>
        <row r="478">
          <cell r="A478" t="str">
            <v>FANOUT FOR 72FO JENOPTEC-CP1-nak d47</v>
          </cell>
        </row>
        <row r="479">
          <cell r="A479" t="str">
            <v>ARRET DE PORTE-CP1</v>
          </cell>
        </row>
        <row r="480">
          <cell r="A480" t="str">
            <v>ARRET DE PORTE-CP2</v>
          </cell>
        </row>
        <row r="481">
          <cell r="A481" t="str">
            <v xml:space="preserve">Bague Galvaniée 40*42.4*49-chutes </v>
          </cell>
        </row>
        <row r="482">
          <cell r="A482" t="str">
            <v>AXE ETRIER D'MAX 8-98006256 TETE CARRE-CP1</v>
          </cell>
        </row>
        <row r="483">
          <cell r="A483" t="str">
            <v xml:space="preserve">Bague Galvaniée 40*42.4*24-chutes </v>
          </cell>
        </row>
        <row r="484">
          <cell r="A484" t="str">
            <v xml:space="preserve">Bague Brute 32*42*34-chutes </v>
          </cell>
        </row>
        <row r="485">
          <cell r="A485" t="str">
            <v xml:space="preserve">Bague Galvanisée 16*20*34-chutes </v>
          </cell>
        </row>
        <row r="486">
          <cell r="A486" t="str">
            <v xml:space="preserve">ANNEAU BRUTE EL 32*42*25-chutes </v>
          </cell>
        </row>
        <row r="487">
          <cell r="A487" t="str">
            <v xml:space="preserve">CULOT BOUGIE GM CULASSE EN ACIER- fieltage exterieur sur tsughami </v>
          </cell>
        </row>
        <row r="488">
          <cell r="A488" t="str">
            <v>AXE  ETRIER D'MAX 8-98006256 TETE AVEC MEPLAT-CP2</v>
          </cell>
        </row>
        <row r="489">
          <cell r="A489" t="str">
            <v>Bague Galvanisée 12*27*39.5</v>
          </cell>
        </row>
        <row r="490">
          <cell r="A490" t="str">
            <v xml:space="preserve">Bague Galvanisée 10*16*18- WEILLER </v>
          </cell>
        </row>
        <row r="491">
          <cell r="A491" t="str">
            <v xml:space="preserve">Ecrou suspension- surfacage </v>
          </cell>
        </row>
        <row r="492">
          <cell r="A492" t="str">
            <v>BAGUE 20X30X46</v>
          </cell>
        </row>
        <row r="493">
          <cell r="A493" t="str">
            <v>BAGUE 20X30X46-novembre 2021</v>
          </cell>
        </row>
        <row r="494">
          <cell r="A494" t="str">
            <v xml:space="preserve">Bague Brute 40*50*39- chutes </v>
          </cell>
        </row>
        <row r="495">
          <cell r="A495" t="str">
            <v>GOUPILLE D6.35 L 39</v>
          </cell>
        </row>
        <row r="496">
          <cell r="A496" t="str">
            <v xml:space="preserve">ANNEAU  BRUTE 40*50*38-chutes </v>
          </cell>
        </row>
        <row r="497">
          <cell r="A497" t="str">
            <v>ANNEAU BRUTE 32*42*20 chuttes</v>
          </cell>
        </row>
        <row r="498">
          <cell r="A498" t="str">
            <v xml:space="preserve">Bague Galvanisée  10*16*24- chutes </v>
          </cell>
        </row>
        <row r="499">
          <cell r="A499" t="str">
            <v xml:space="preserve">Bague Brute 40*50*21- chutes </v>
          </cell>
        </row>
        <row r="500">
          <cell r="A500" t="str">
            <v xml:space="preserve">VIS DE PLANCHER </v>
          </cell>
        </row>
        <row r="501">
          <cell r="A501" t="str">
            <v xml:space="preserve">Bague Galvaniée 38*40,4*28-chutes </v>
          </cell>
        </row>
        <row r="502">
          <cell r="A502" t="str">
            <v>Bague Galvanisée 10,5*25*75</v>
          </cell>
        </row>
        <row r="503">
          <cell r="A503" t="str">
            <v>GOUJON DE ROUE MAZDA/ FORD RANGER</v>
          </cell>
        </row>
        <row r="504">
          <cell r="A504" t="str">
            <v>Bague aluminium 16*27*43 manuelle</v>
          </cell>
        </row>
        <row r="505">
          <cell r="A505" t="str">
            <v>AXE INOX D8 LG800mm</v>
          </cell>
        </row>
        <row r="506">
          <cell r="A506" t="str">
            <v>BAGUE DECOLLETEE TUBE D EAU HONDA ACCORD -CP6</v>
          </cell>
        </row>
        <row r="507">
          <cell r="A507" t="str">
            <v>AXE MALE EN I V02</v>
          </cell>
        </row>
        <row r="508">
          <cell r="A508" t="str">
            <v xml:space="preserve">Bague Galvanisée  10*18*40- CHUTES </v>
          </cell>
        </row>
        <row r="509">
          <cell r="A509" t="str">
            <v xml:space="preserve">Bague Galvanisée 12x16x34- CHUTES </v>
          </cell>
        </row>
        <row r="510">
          <cell r="A510" t="str">
            <v>Fanout for 72FO Idea-1.6MM-CP1</v>
          </cell>
        </row>
        <row r="511">
          <cell r="A511" t="str">
            <v xml:space="preserve">bague galvanisée 14x18x40- chutes </v>
          </cell>
        </row>
        <row r="512">
          <cell r="A512" t="str">
            <v>GOUJON DE ROUE ISUZU DMAX-l32</v>
          </cell>
        </row>
        <row r="513">
          <cell r="A513" t="str">
            <v>Fanout for 72FO Idea-1.6MM-CP3</v>
          </cell>
        </row>
        <row r="514">
          <cell r="A514" t="str">
            <v>VIS D11 M4X0.7</v>
          </cell>
        </row>
        <row r="515">
          <cell r="A515" t="str">
            <v>Pomello Corpo GA- echantillion rialteck</v>
          </cell>
        </row>
        <row r="516">
          <cell r="A516" t="str">
            <v>BAGUE BUTEE INTERNE GALVANISEE</v>
          </cell>
        </row>
        <row r="517">
          <cell r="A517" t="str">
            <v>Anneau  Brute 30*38*27 CHANF EXT 2x45</v>
          </cell>
        </row>
        <row r="518">
          <cell r="A518" t="str">
            <v>USINAGE BORNE CPF SANS TROU Ø10 maj c dec 2021</v>
          </cell>
        </row>
        <row r="519">
          <cell r="A519" t="str">
            <v>USINAGE BORNE CPF SANS TROU Ø10</v>
          </cell>
        </row>
        <row r="520">
          <cell r="A520" t="str">
            <v>Bague Brute 38*40,4*28-Chutte</v>
          </cell>
        </row>
        <row r="521">
          <cell r="A521" t="str">
            <v>VIS TH 8*15 (D14)</v>
          </cell>
        </row>
        <row r="522">
          <cell r="A522" t="str">
            <v>ECROU DE ROUE FORD RANGER</v>
          </cell>
        </row>
        <row r="523">
          <cell r="A523" t="str">
            <v>BAGUE EXTERIEUR SILENT BLOC AR ISUZU</v>
          </cell>
        </row>
        <row r="524">
          <cell r="A524" t="str">
            <v>RIEUR SILENT BLOC TRIANGLE TFR-FORD RANGER</v>
          </cell>
        </row>
        <row r="525">
          <cell r="A525" t="str">
            <v>VIS TC 8*12 (C10)</v>
          </cell>
        </row>
        <row r="526">
          <cell r="A526" t="str">
            <v>VIS TC 10*12 (C10)</v>
          </cell>
        </row>
        <row r="527">
          <cell r="A527" t="str">
            <v>AXE ACIER Ø10.2*41.3</v>
          </cell>
        </row>
        <row r="528">
          <cell r="A528" t="str">
            <v>ANNEAU  BRUTE AVEC CHANF.INT.40*50*32</v>
          </cell>
        </row>
        <row r="529">
          <cell r="A529" t="str">
            <v>AXE TARAUDE L44</v>
          </cell>
        </row>
        <row r="530">
          <cell r="A530" t="str">
            <v>BAGUE ACIER Ø10.2*12.9</v>
          </cell>
        </row>
        <row r="531">
          <cell r="A531" t="str">
            <v>Bague Epaulee zinguéé 14*30*66,5</v>
          </cell>
        </row>
        <row r="532">
          <cell r="A532" t="str">
            <v>DIS.G16622070 POMELLO COPERCHIO</v>
          </cell>
        </row>
        <row r="533">
          <cell r="A533" t="str">
            <v>DIS.G16622070 POMELLO COPERCHIO-B301</v>
          </cell>
        </row>
        <row r="534">
          <cell r="A534" t="str">
            <v>BAGUE DECOLLETEE TUBE D EAU HYUNDAI TUSCON- CP7</v>
          </cell>
        </row>
        <row r="535">
          <cell r="A535" t="str">
            <v>Insert levier à partit d 12</v>
          </cell>
        </row>
        <row r="536">
          <cell r="A536" t="str">
            <v>USINAGE BORNE T030</v>
          </cell>
        </row>
        <row r="537">
          <cell r="A537" t="str">
            <v>USINAGE LOPIN EBCP-FSD</v>
          </cell>
        </row>
        <row r="538">
          <cell r="A538" t="str">
            <v>BRAS DE MANOEUVRE  G  MAN</v>
          </cell>
        </row>
        <row r="539">
          <cell r="A539" t="str">
            <v>BRAS DE MANOEUVRE  G  MAN-maj novembre 2021</v>
          </cell>
        </row>
        <row r="540">
          <cell r="A540" t="str">
            <v xml:space="preserve">MAIN BODY FOR SECONDRY FAN OUT - augmentation cadence </v>
          </cell>
        </row>
        <row r="541">
          <cell r="A541" t="str">
            <v>INSERT</v>
          </cell>
        </row>
        <row r="542">
          <cell r="A542" t="str">
            <v>GICLEUR POUR MEMBRANE BP 1' 1/4</v>
          </cell>
        </row>
        <row r="543">
          <cell r="A543" t="str">
            <v>GICLEUR POUR MEMBRANE BP 1'</v>
          </cell>
        </row>
        <row r="544">
          <cell r="A544" t="str">
            <v xml:space="preserve">USINAGE BORNE T030-APRES MODIFICATION </v>
          </cell>
        </row>
        <row r="545">
          <cell r="A545" t="str">
            <v xml:space="preserve">Anneau Brute 25,2*32*17- finition </v>
          </cell>
        </row>
        <row r="546">
          <cell r="A546" t="str">
            <v>BAGUE 12*22*69-reprise</v>
          </cell>
        </row>
        <row r="547">
          <cell r="A547" t="str">
            <v xml:space="preserve">BAGUE 20X30X46 - BITOURELLE </v>
          </cell>
        </row>
        <row r="548">
          <cell r="A548" t="str">
            <v xml:space="preserve">BAGUE EPAULEE 12*25*41-BIGLIA </v>
          </cell>
        </row>
        <row r="549">
          <cell r="A549" t="str">
            <v xml:space="preserve">GOUJON DE ROUE ISUZU DMAX- CHUTES </v>
          </cell>
        </row>
        <row r="550">
          <cell r="A550" t="str">
            <v>USINAGE BORNE RBD</v>
          </cell>
        </row>
        <row r="551">
          <cell r="A551" t="str">
            <v>USINAGE BORNE T030- montage mjm</v>
          </cell>
        </row>
        <row r="552">
          <cell r="A552" t="str">
            <v>BAGUE EPAULEE 12*20*45</v>
          </cell>
        </row>
        <row r="553">
          <cell r="A553" t="str">
            <v xml:space="preserve">Bague Galvanisée 10,5*25*75- correction de reglage </v>
          </cell>
        </row>
        <row r="554">
          <cell r="A554" t="str">
            <v xml:space="preserve">ECROU SUSPENSION ISUZU- surfacage mori seiki 3 axe </v>
          </cell>
        </row>
        <row r="555">
          <cell r="A555" t="str">
            <v xml:space="preserve">Bague Galvanisée 12*20*45- chute </v>
          </cell>
        </row>
        <row r="556">
          <cell r="A556" t="str">
            <v xml:space="preserve">USINAGE LOPIN EBCP-FSD- montage mjm </v>
          </cell>
        </row>
        <row r="557">
          <cell r="A557" t="str">
            <v>PERCAGE CLAMPING RING 120Fo</v>
          </cell>
        </row>
        <row r="558">
          <cell r="A558" t="str">
            <v xml:space="preserve">Bague Galvanisée 12*20*16.5-chutte </v>
          </cell>
        </row>
        <row r="559">
          <cell r="A559" t="str">
            <v>Fanout for 6FO Idea-CP1</v>
          </cell>
        </row>
        <row r="560">
          <cell r="A560" t="str">
            <v xml:space="preserve">GOUJON DE ROUE ISUZU GM - par chutes </v>
          </cell>
        </row>
        <row r="561">
          <cell r="A561" t="str">
            <v xml:space="preserve">TIGE DE PISTON- maj process </v>
          </cell>
        </row>
        <row r="562">
          <cell r="A562" t="str">
            <v xml:space="preserve">USINAGE LOPIN EBCP-FSD- foret de forme mjm </v>
          </cell>
        </row>
        <row r="563">
          <cell r="A563" t="str">
            <v>ECROU- d14</v>
          </cell>
        </row>
        <row r="564">
          <cell r="A564" t="str">
            <v>GOUJON INJECTEUR 404</v>
          </cell>
        </row>
        <row r="565">
          <cell r="A565" t="str">
            <v>BUTEE</v>
          </cell>
        </row>
        <row r="566">
          <cell r="A566" t="str">
            <v>BUTEE-d9</v>
          </cell>
        </row>
        <row r="567">
          <cell r="A567" t="str">
            <v>CHEMISE ZINGUEE TETE POMPETE 404</v>
          </cell>
        </row>
        <row r="568">
          <cell r="A568" t="str">
            <v xml:space="preserve">Bague Galvanisée 10*16*36- par chutes </v>
          </cell>
        </row>
        <row r="569">
          <cell r="A569" t="str">
            <v>BAGUE DU FIXATION  D50</v>
          </cell>
        </row>
        <row r="570">
          <cell r="A570" t="str">
            <v xml:space="preserve">Bague Brute  10*16*7- chutes </v>
          </cell>
        </row>
        <row r="571">
          <cell r="A571" t="str">
            <v xml:space="preserve">USINAGE BORNE CPF SANS TROU Ø10 -3montage </v>
          </cell>
        </row>
        <row r="572">
          <cell r="A572" t="str">
            <v xml:space="preserve">USINAGE LOPIN EBCP-FSD- 1montage </v>
          </cell>
        </row>
        <row r="573">
          <cell r="A573" t="str">
            <v>BAGUE GOUJON MITSUBISHI CANTER/FSR/FK D32*22 L=21- big42</v>
          </cell>
        </row>
        <row r="574">
          <cell r="A574" t="str">
            <v>taraudage ECROU</v>
          </cell>
        </row>
        <row r="575">
          <cell r="A575" t="str">
            <v>percage + chariotage BOULON NECESSAIRE M16X110 OM40</v>
          </cell>
        </row>
        <row r="576">
          <cell r="A576" t="str">
            <v>INSERT FILETE LAITON M8</v>
          </cell>
        </row>
        <row r="577">
          <cell r="A577" t="str">
            <v>Buse droite à collerette Ø8</v>
          </cell>
        </row>
        <row r="578">
          <cell r="A578" t="str">
            <v>Anneau 30*38*23-EBAUCHE</v>
          </cell>
        </row>
        <row r="579">
          <cell r="A579" t="str">
            <v>USINAGE BORNE RBD-en parrallel avec 9524</v>
          </cell>
        </row>
        <row r="580">
          <cell r="A580" t="str">
            <v xml:space="preserve">Anneau 30*38*23-finition </v>
          </cell>
        </row>
        <row r="581">
          <cell r="A581" t="str">
            <v>AXE DE ROTATION-SIRCOVER B5</v>
          </cell>
        </row>
        <row r="582">
          <cell r="A582" t="str">
            <v>ECROU-l32</v>
          </cell>
        </row>
        <row r="583">
          <cell r="A583" t="str">
            <v xml:space="preserve">Bague aluminium 14.4*25*40-chutes </v>
          </cell>
        </row>
        <row r="584">
          <cell r="A584" t="str">
            <v>Bague Epaulee zinguéé 14*30*66.5</v>
          </cell>
        </row>
        <row r="585">
          <cell r="A585" t="str">
            <v>Bague Epaulee zinguéé 14*30*66.5-B301</v>
          </cell>
        </row>
        <row r="586">
          <cell r="A586" t="str">
            <v>BAGUE 20X30X46 -b301 avec foret d20</v>
          </cell>
        </row>
        <row r="587">
          <cell r="A587" t="str">
            <v xml:space="preserve">USINAGE BORNE CPF SANS TROU Ø10-2 MONTAGE </v>
          </cell>
        </row>
        <row r="588">
          <cell r="A588" t="str">
            <v xml:space="preserve">USINAGE LOPIN EBCP-FSD-2 MONTAGE </v>
          </cell>
        </row>
        <row r="589">
          <cell r="A589" t="str">
            <v>BAGUE INTERIEURE SILENT BLOC TRIANGLE SUSP INF ISUZU DMAX 4*2 8-97364174-CP2</v>
          </cell>
        </row>
        <row r="590">
          <cell r="A590" t="str">
            <v xml:space="preserve">Bague Brute 40*50*21-FINITION </v>
          </cell>
        </row>
        <row r="591">
          <cell r="A591" t="str">
            <v xml:space="preserve">EVACUATION 2/3G X-ONE-harding-taraudageM4+GAZ </v>
          </cell>
        </row>
        <row r="592">
          <cell r="A592" t="str">
            <v>EVACUATION 2/3G X-ONE-harding-CARRE+M4</v>
          </cell>
        </row>
        <row r="593">
          <cell r="A593" t="str">
            <v xml:space="preserve">Bague Brute 41*50*30-chutes </v>
          </cell>
        </row>
        <row r="594">
          <cell r="A594" t="str">
            <v xml:space="preserve">Bague Galvanisée 16*28*100- maj </v>
          </cell>
        </row>
        <row r="595">
          <cell r="A595" t="str">
            <v>Bague Galvanisée 20*28*43-B301</v>
          </cell>
        </row>
        <row r="596">
          <cell r="A596" t="str">
            <v xml:space="preserve">Bague aluminium 14.4*24*40-CHARIOTAGE WEILLER </v>
          </cell>
        </row>
        <row r="597">
          <cell r="A597" t="str">
            <v xml:space="preserve">Bague Galvanisée 12*27*39.5-B301 </v>
          </cell>
        </row>
        <row r="598">
          <cell r="A598" t="str">
            <v>VIS HC M12X26 B.PILOTE Zn ANTICOR.</v>
          </cell>
        </row>
        <row r="599">
          <cell r="A599" t="str">
            <v>AXE JUMELLE ISUZU CANTER-CP1</v>
          </cell>
        </row>
        <row r="600">
          <cell r="A600" t="str">
            <v xml:space="preserve">USINAGE BORNE CPF SANS TROU Ø10-4 MONTAGE </v>
          </cell>
        </row>
        <row r="601">
          <cell r="A601" t="str">
            <v>INSERT LEVIER SURMOULEE 345833-01- sb16</v>
          </cell>
        </row>
        <row r="602">
          <cell r="A602" t="str">
            <v xml:space="preserve">BIELLE DIRECTION ISUZU- chariotage + mise a longeur </v>
          </cell>
        </row>
        <row r="603">
          <cell r="A603" t="str">
            <v>TIGE M6 AVEC 2 ECROUS-CP1</v>
          </cell>
        </row>
        <row r="604">
          <cell r="A604" t="str">
            <v>Primaire en laiton</v>
          </cell>
        </row>
        <row r="605">
          <cell r="A605" t="str">
            <v>Primaire en laiton mjc</v>
          </cell>
        </row>
        <row r="606">
          <cell r="A606" t="str">
            <v>TIGE M4 AVEC 2 ECROUS-CP1</v>
          </cell>
        </row>
        <row r="607">
          <cell r="A607" t="str">
            <v>BAGUE ALU 18*27*43</v>
          </cell>
        </row>
        <row r="608">
          <cell r="A608" t="str">
            <v>Bague Galvanisée 10.5*25*75</v>
          </cell>
        </row>
        <row r="609">
          <cell r="A609" t="str">
            <v>CLAMPING RING 240Fo</v>
          </cell>
        </row>
        <row r="610">
          <cell r="A610" t="str">
            <v>ECROU DE ROUE ISUZU-CP1</v>
          </cell>
        </row>
        <row r="611">
          <cell r="A611" t="str">
            <v>INSERT</v>
          </cell>
        </row>
        <row r="612">
          <cell r="A612" t="str">
            <v>Developpement</v>
          </cell>
        </row>
        <row r="613">
          <cell r="A613" t="str">
            <v>VIS HC M12X31 B.PILOTE Zn ANTICOR.</v>
          </cell>
        </row>
        <row r="614">
          <cell r="A614" t="str">
            <v>FAN OUT JENOPTEC 12FO-NAK</v>
          </cell>
        </row>
        <row r="615">
          <cell r="A615" t="str">
            <v>AXE PIGNON 28 DENTS BRAVO  L=255MM-CP2</v>
          </cell>
        </row>
        <row r="616">
          <cell r="A616" t="str">
            <v>PIGNON 28 DENTS BRAVO  L=255MM-CP1</v>
          </cell>
        </row>
        <row r="617">
          <cell r="A617" t="str">
            <v>AXE PIGNON 28 DENTS CIAO  L=245MM-CP2</v>
          </cell>
        </row>
        <row r="618">
          <cell r="A618" t="str">
            <v>Buse droite à collerette Ø8</v>
          </cell>
        </row>
        <row r="619">
          <cell r="A619" t="str">
            <v xml:space="preserve"> Buse Ø10</v>
          </cell>
        </row>
        <row r="620">
          <cell r="A620" t="str">
            <v xml:space="preserve"> Buse Ø10-apres maj cadence </v>
          </cell>
        </row>
        <row r="621">
          <cell r="A621" t="str">
            <v>AXE PIGNON 28 DENTS CIAO  L=245MM-CP2</v>
          </cell>
        </row>
        <row r="622">
          <cell r="A622" t="str">
            <v>PLOT NEZ DE MARCHE</v>
          </cell>
        </row>
        <row r="623">
          <cell r="A623" t="str">
            <v>CHAPEAU ECROU DE ROUE TFR I143-CP2</v>
          </cell>
        </row>
        <row r="624">
          <cell r="A624" t="str">
            <v>AXE PIGNON SOUDEE 28 DENTS L=234mm-CP2</v>
          </cell>
        </row>
        <row r="625">
          <cell r="A625" t="str">
            <v>AXE PIGNON SOUDEE 24 DENTS L=218mm-CP2</v>
          </cell>
        </row>
        <row r="626">
          <cell r="A626" t="str">
            <v>AXE PIGNON SOUDEE 28 DENTS L=216mm-CP2</v>
          </cell>
        </row>
        <row r="627">
          <cell r="A627" t="str">
            <v xml:space="preserve"> Buse Ø10 avec collerette </v>
          </cell>
        </row>
        <row r="628">
          <cell r="A628" t="str">
            <v xml:space="preserve"> Buse Ø10 avec collerette -maj cadence </v>
          </cell>
        </row>
        <row r="629">
          <cell r="A629" t="str">
            <v>Bague Galvanisée  14*22.9*54.2</v>
          </cell>
        </row>
        <row r="630">
          <cell r="A630" t="str">
            <v>GOUJON COLLECTEUR GWADA MITSH</v>
          </cell>
        </row>
        <row r="631">
          <cell r="A631" t="str">
            <v>Bague Galvanisée 12*21.9*56.2</v>
          </cell>
        </row>
        <row r="632">
          <cell r="A632" t="str">
            <v xml:space="preserve">Bague Galvanisée 24*30*55 PAR CHUTES </v>
          </cell>
        </row>
        <row r="633">
          <cell r="A633" t="str">
            <v>AXE JUMELLE NPR-NKR</v>
          </cell>
        </row>
        <row r="634">
          <cell r="A634" t="str">
            <v>BAGUE 12*22*56.2</v>
          </cell>
        </row>
        <row r="635">
          <cell r="A635" t="str">
            <v>AXE INOX 303 8*64.5</v>
          </cell>
        </row>
        <row r="636">
          <cell r="A636" t="str">
            <v>TUBE L=125.5 TUBE D'EAU PUNTO 2</v>
          </cell>
        </row>
        <row r="637">
          <cell r="A637" t="str">
            <v xml:space="preserve">BROCHE ACIER D13 ZINGUE L230 -CHUTES  WEILLER </v>
          </cell>
        </row>
        <row r="638">
          <cell r="A638" t="str">
            <v xml:space="preserve">Anneau Brute 30*38*27- nv weiller </v>
          </cell>
        </row>
        <row r="639">
          <cell r="A639" t="str">
            <v>BAGUE EPAULEE 12*22*61</v>
          </cell>
        </row>
        <row r="640">
          <cell r="A640" t="str">
            <v>P4-CHAINE RAL 100</v>
          </cell>
        </row>
        <row r="641">
          <cell r="A641" t="str">
            <v>P2-CHAINE RAL 100</v>
          </cell>
        </row>
        <row r="642">
          <cell r="A642" t="str">
            <v>AXE DE RACCORDEMENT</v>
          </cell>
        </row>
        <row r="643">
          <cell r="A643" t="str">
            <v xml:space="preserve">BAGUE 10.5X24X75-maj </v>
          </cell>
        </row>
        <row r="644">
          <cell r="A644" t="str">
            <v>VIS DEC ALU M10x20 6 LOBES EXT.</v>
          </cell>
        </row>
        <row r="645">
          <cell r="A645" t="str">
            <v>Bague Galvanisée  14*22.9*54.2-b301</v>
          </cell>
        </row>
        <row r="646">
          <cell r="A646" t="str">
            <v>CLAMPING RING 140Fo tsugamu</v>
          </cell>
        </row>
        <row r="647">
          <cell r="A647" t="str">
            <v xml:space="preserve">BAGUE 10.5X24X75-maj novembre </v>
          </cell>
        </row>
        <row r="648">
          <cell r="A648" t="str">
            <v>Bague galvanisée 16*28*52</v>
          </cell>
        </row>
        <row r="649">
          <cell r="A649" t="str">
            <v>Bague ALLUM 16*27*64</v>
          </cell>
        </row>
        <row r="650">
          <cell r="A650" t="str">
            <v>USINAGE BORNE CPF SANS TROU Ø10-4 MONTAGE maj cadence 26-11-2021</v>
          </cell>
        </row>
        <row r="651">
          <cell r="A651" t="str">
            <v>USINAGE BORNE CPF SANS TROU Ø10-1MONTAGE</v>
          </cell>
        </row>
        <row r="652">
          <cell r="A652" t="str">
            <v>Bague galvanisée 16*28*84</v>
          </cell>
        </row>
        <row r="653">
          <cell r="A653" t="str">
            <v>Bague galvanisée 10*16*24 finition</v>
          </cell>
        </row>
        <row r="654">
          <cell r="A654" t="str">
            <v xml:space="preserve">ANNEAU BRUTE 40*50*24-chutes </v>
          </cell>
        </row>
        <row r="655">
          <cell r="A655" t="str">
            <v>Axe D8 M6 FOURCHETTE</v>
          </cell>
        </row>
        <row r="656">
          <cell r="A656" t="str">
            <v xml:space="preserve">Bague galvanisée 10*18*32 par chute </v>
          </cell>
        </row>
        <row r="657">
          <cell r="A657" t="str">
            <v xml:space="preserve">Bague galvanisée 10*18*32 finition </v>
          </cell>
        </row>
        <row r="658">
          <cell r="A658" t="str">
            <v>ANNEAU BRUTE 40*50*24-chutes mj-cad decembre</v>
          </cell>
        </row>
        <row r="659">
          <cell r="A659" t="str">
            <v>Rivet came B verro D4</v>
          </cell>
        </row>
        <row r="660">
          <cell r="A660" t="str">
            <v xml:space="preserve">USINAGE BORNE CPF PROPREITAIRE </v>
          </cell>
        </row>
        <row r="661">
          <cell r="A661" t="str">
            <v>USINAGE BORNE CPF PROPREITAIRE -foret de forme d4</v>
          </cell>
        </row>
        <row r="662">
          <cell r="A662" t="str">
            <v>Goujon de roue R4/PM</v>
          </cell>
        </row>
        <row r="663">
          <cell r="A663" t="str">
            <v>USINAGE BORNE CPF PROPREITAIRE +9531</v>
          </cell>
        </row>
        <row r="664">
          <cell r="A664" t="str">
            <v>Bague galvanisé 20*26*45 par chute</v>
          </cell>
        </row>
        <row r="665">
          <cell r="A665" t="str">
            <v>Bague galvanisée 14*18*34 finition</v>
          </cell>
        </row>
        <row r="666">
          <cell r="A666" t="str">
            <v>Goujon de roue  R4/GM</v>
          </cell>
        </row>
        <row r="667">
          <cell r="A667" t="str">
            <v>FANOUT FOR 36FO JENOPTEC-CP3 Biglia maj cad</v>
          </cell>
        </row>
        <row r="668">
          <cell r="A668" t="str">
            <v>Bague galvanisée 14*18*34 par chute dec2021</v>
          </cell>
        </row>
        <row r="669">
          <cell r="A669" t="str">
            <v>Piston  du chemise tete de pompete</v>
          </cell>
        </row>
        <row r="670">
          <cell r="A670" t="str">
            <v>Bague galvanisée 10*16*67 par chutes</v>
          </cell>
        </row>
        <row r="671">
          <cell r="A671" t="str">
            <v>Goujon de roue R4/GM maj cadence</v>
          </cell>
        </row>
        <row r="672">
          <cell r="A672" t="str">
            <v>DIS.0050227100 PERNO D.6X62 maj c</v>
          </cell>
        </row>
        <row r="673">
          <cell r="A673" t="str">
            <v>buse  Ø8</v>
          </cell>
        </row>
        <row r="674">
          <cell r="A674" t="str">
            <v>BUTEE-d9 MAJ C</v>
          </cell>
        </row>
        <row r="675">
          <cell r="A675" t="str">
            <v>Buse droite à collerette Ø8 M445 FRD</v>
          </cell>
        </row>
        <row r="676">
          <cell r="A676" t="str">
            <v xml:space="preserve">Piston  du chemise tete de pompete-par chutes </v>
          </cell>
        </row>
        <row r="677">
          <cell r="A677" t="str">
            <v>Anneau Brute EL 32*42*20 FINI par chute</v>
          </cell>
        </row>
        <row r="678">
          <cell r="A678" t="str">
            <v>Bague galvanisée 38*40.4*28 par chute</v>
          </cell>
        </row>
        <row r="679">
          <cell r="A679" t="str">
            <v>Pomello Corpo GA- maj c</v>
          </cell>
        </row>
        <row r="680">
          <cell r="A680" t="str">
            <v>Usinage Borne T030 jan2022</v>
          </cell>
        </row>
        <row r="681">
          <cell r="A681" t="str">
            <v>Bague extERIEUR SILENT BLOC canter</v>
          </cell>
        </row>
        <row r="682">
          <cell r="A682" t="str">
            <v>GOUJON DE ROUE HONDA maj-c</v>
          </cell>
        </row>
        <row r="683">
          <cell r="A683" t="str">
            <v>BUSE D8 maj-c</v>
          </cell>
        </row>
        <row r="684">
          <cell r="A684" t="str">
            <v>BAGUE EXT SILENT BLOC CANTER</v>
          </cell>
        </row>
        <row r="685">
          <cell r="A685" t="str">
            <v>BAGUE EXTERIEUR SILENT BLOC AR ISUZU PAR CHUTE</v>
          </cell>
        </row>
        <row r="686">
          <cell r="A686" t="str">
            <v xml:space="preserve"> BAGUE EXTERIEUR SILENT BLOC AR ISUZU PAR CHUTE FINI</v>
          </cell>
        </row>
        <row r="687">
          <cell r="A687" t="str">
            <v>GOUJON GUADA maj-cad</v>
          </cell>
        </row>
        <row r="688">
          <cell r="A688" t="str">
            <v>INSERTO MANOPOLA INOX M8-</v>
          </cell>
        </row>
        <row r="689">
          <cell r="A689" t="str">
            <v>Bague extERIEUR SILENT BLOC canter FINI</v>
          </cell>
        </row>
        <row r="690">
          <cell r="A690" t="str">
            <v>QAB 14*18-D16 NLD</v>
          </cell>
        </row>
        <row r="691">
          <cell r="A691" t="str">
            <v>Bague aliminium 14.4*27*54 par chute</v>
          </cell>
        </row>
        <row r="692">
          <cell r="A692" t="str">
            <v>INSERT LEVIER SURMOULEE 345833-01-sb16c</v>
          </cell>
        </row>
        <row r="693">
          <cell r="A693" t="str">
            <v>Axe femelle M8*50</v>
          </cell>
        </row>
        <row r="694">
          <cell r="A694" t="str">
            <v>s4-v7</v>
          </cell>
        </row>
        <row r="695">
          <cell r="A695" t="str">
            <v>Bague aliminium 18*27*43 par chute</v>
          </cell>
        </row>
        <row r="696">
          <cell r="A696" t="str">
            <v>Axe acier 10.2*41.3</v>
          </cell>
        </row>
        <row r="697">
          <cell r="A697" t="str">
            <v>Bague aliminium 14.4*27*40 par chute</v>
          </cell>
        </row>
        <row r="698">
          <cell r="A698" t="str">
            <v>GOUJON DE ROUE HONDA maj-c1</v>
          </cell>
        </row>
        <row r="699">
          <cell r="A699" t="str">
            <v>S4-v09 PH2</v>
          </cell>
        </row>
        <row r="700">
          <cell r="A700" t="str">
            <v>BAGUE EN ACIER AXE RESSORT  NM+AM OM40</v>
          </cell>
        </row>
        <row r="701">
          <cell r="A701" t="str">
            <v>BAGUE ALU 18*27*43 maj c</v>
          </cell>
        </row>
        <row r="702">
          <cell r="A702" t="str">
            <v>S4-V09 PH3</v>
          </cell>
        </row>
        <row r="703">
          <cell r="A703" t="str">
            <v xml:space="preserve">USINAGE PROFIL CPF PROP 1000 CYCLES </v>
          </cell>
        </row>
        <row r="704">
          <cell r="A704" t="str">
            <v>cale serrage pour montage pignon</v>
          </cell>
        </row>
        <row r="705">
          <cell r="A705" t="str">
            <v>BAGUE ALU 18*27*43 maj-c</v>
          </cell>
        </row>
        <row r="706">
          <cell r="A706" t="str">
            <v>cale serrage pour montage pignon plus grand</v>
          </cell>
        </row>
        <row r="707">
          <cell r="A707" t="str">
            <v>Bague aliminium 14.4*27*54 par chute fini</v>
          </cell>
        </row>
        <row r="708">
          <cell r="A708" t="str">
            <v>RIVET TRB400 maj-c</v>
          </cell>
        </row>
        <row r="709">
          <cell r="A709" t="str">
            <v>S4-V09 PH4</v>
          </cell>
        </row>
        <row r="710">
          <cell r="A710" t="str">
            <v>GOUJON M12*1.5 L=49</v>
          </cell>
        </row>
        <row r="711">
          <cell r="A711" t="str">
            <v>VIS TC 10*12(C10)</v>
          </cell>
        </row>
        <row r="712">
          <cell r="A712" t="str">
            <v>BAGUE ACIER Ø10.2*12.9 maj-c</v>
          </cell>
        </row>
        <row r="713">
          <cell r="A713" t="str">
            <v>CHEMISE DU BOITIER TFR</v>
          </cell>
        </row>
        <row r="714">
          <cell r="A714" t="str">
            <v>INSERT LEVIER</v>
          </cell>
        </row>
        <row r="715">
          <cell r="A715" t="str">
            <v>Bague galvanisee 12*22*53</v>
          </cell>
        </row>
        <row r="716">
          <cell r="A716" t="str">
            <v>VIS TC 8*12(C10)</v>
          </cell>
        </row>
        <row r="717">
          <cell r="A717" t="str">
            <v>INSERT LEVIER SURMOULEE 345833-01- sb16</v>
          </cell>
        </row>
        <row r="718">
          <cell r="A718" t="str">
            <v>Primaire en laiton ,</v>
          </cell>
        </row>
        <row r="719">
          <cell r="A719" t="str">
            <v xml:space="preserve">bague galvanisee 16*28*66 maj-c </v>
          </cell>
        </row>
        <row r="720">
          <cell r="A720" t="str">
            <v>Rivet mécanique T80</v>
          </cell>
        </row>
        <row r="721">
          <cell r="A721" t="str">
            <v>Tirant acier D6 maj-c</v>
          </cell>
        </row>
        <row r="722">
          <cell r="A722" t="str">
            <v>Embout de tige-2022</v>
          </cell>
        </row>
        <row r="723">
          <cell r="A723" t="str">
            <v>Rivet couvercle B55</v>
          </cell>
        </row>
        <row r="724">
          <cell r="A724" t="str">
            <v>Bague aluminium 14.4*25*27</v>
          </cell>
        </row>
        <row r="725">
          <cell r="A725" t="str">
            <v>CAL SUSPENSION PM ISUZU-HARDING</v>
          </cell>
        </row>
        <row r="726">
          <cell r="A726" t="str">
            <v>ECROU SUSPENSION ISUZU-HARDING</v>
          </cell>
        </row>
        <row r="727">
          <cell r="A727" t="str">
            <v>BAGUE GALVANISEE 32.2*42*46</v>
          </cell>
        </row>
        <row r="728">
          <cell r="A728" t="str">
            <v>PIGNON 11 DENTS FRAISAGE</v>
          </cell>
        </row>
        <row r="729">
          <cell r="A729" t="str">
            <v>AXE INOX D8 L58</v>
          </cell>
        </row>
        <row r="730">
          <cell r="A730" t="str">
            <v>GOUJON DE ROUE MITSIBITCHI GM-SUR-B42</v>
          </cell>
        </row>
        <row r="731">
          <cell r="A731" t="str">
            <v>BAGUE DECOLLETEE TUBE D'EAU UNO DISEL -CP2 NAK</v>
          </cell>
        </row>
        <row r="732">
          <cell r="A732" t="str">
            <v>RIVET TRB400-MajC</v>
          </cell>
        </row>
        <row r="733">
          <cell r="A733" t="str">
            <v>VIS DEC ALLU M14</v>
          </cell>
        </row>
        <row r="734">
          <cell r="A734" t="str">
            <v>tirant acier D6 maj-1</v>
          </cell>
        </row>
        <row r="735">
          <cell r="A735" t="str">
            <v>Bague aluminuim 18*27*43-2</v>
          </cell>
        </row>
        <row r="736">
          <cell r="A736" t="str">
            <v>Bague Acier 10.2*6.7*20.5</v>
          </cell>
        </row>
        <row r="737">
          <cell r="A737" t="str">
            <v>Bague Acier D32*22 L=21 maj-c</v>
          </cell>
        </row>
        <row r="738">
          <cell r="A738" t="str">
            <v xml:space="preserve">USINAGE BORNE RBD-1 </v>
          </cell>
        </row>
        <row r="739">
          <cell r="A739" t="str">
            <v>AXE INOX D8 L58 maj-c</v>
          </cell>
        </row>
        <row r="740">
          <cell r="A740" t="str">
            <v xml:space="preserve">ECROU DE ROUE FORD RANGER- finition rayon </v>
          </cell>
        </row>
        <row r="741">
          <cell r="A741" t="str">
            <v>BADUE DECOLLETTE TUBE D'EAU PALIO-CP2</v>
          </cell>
        </row>
        <row r="742">
          <cell r="A742" t="str">
            <v>Evacuation 2 et 3</v>
          </cell>
        </row>
        <row r="743">
          <cell r="A743" t="str">
            <v>AXE D15-M11*100 maj-c</v>
          </cell>
        </row>
        <row r="744">
          <cell r="A744" t="str">
            <v>BRAS DE MANOUVRE G MAIN</v>
          </cell>
        </row>
        <row r="745">
          <cell r="A745" t="str">
            <v xml:space="preserve">POMELLE-PIECE FEMELLE </v>
          </cell>
        </row>
        <row r="746">
          <cell r="A746" t="str">
            <v>POMELLE-PIECE male</v>
          </cell>
        </row>
        <row r="747">
          <cell r="A747" t="str">
            <v>BAGUE GALVANISEE 12*24*40</v>
          </cell>
        </row>
        <row r="748">
          <cell r="A748" t="str">
            <v>TIGE DE PISTON-maj ca</v>
          </cell>
        </row>
        <row r="749">
          <cell r="A749" t="str">
            <v>GOUJON M14*1.5L=52</v>
          </cell>
        </row>
        <row r="750">
          <cell r="A750" t="str">
            <v>Bague galvanisée 32*42*20 par chute (fini)</v>
          </cell>
        </row>
        <row r="751">
          <cell r="A751" t="str">
            <v>BAGUE USINEE 11*18*35 19-04-2022</v>
          </cell>
        </row>
        <row r="752">
          <cell r="A752" t="str">
            <v>Tirant acier D6 18-04-2022 PAR CHUTE</v>
          </cell>
        </row>
        <row r="753">
          <cell r="A753" t="str">
            <v>GOUJON M14*1.5L=52 18-04-2022 manuelle</v>
          </cell>
        </row>
        <row r="754">
          <cell r="A754" t="str">
            <v>ECROU DE ROUE FORD RANGER- finition rayon 18-04-2022 MANUELLE</v>
          </cell>
        </row>
        <row r="755">
          <cell r="A755" t="str">
            <v>BAGUE DE RACCORDEMENT B42</v>
          </cell>
        </row>
        <row r="756">
          <cell r="A756" t="str">
            <v>TUBE L125.5 TUBE D4EAU PUNTO 2</v>
          </cell>
        </row>
        <row r="757">
          <cell r="A757" t="str">
            <v>GOUJON M14*1.5L=52 PH2 HARDING</v>
          </cell>
        </row>
        <row r="758">
          <cell r="A758" t="str">
            <v>GOUJON M14*1.5 L=52 NON FRAISEE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"/>
      <sheetName val="Pieces"/>
      <sheetName val="28-6-22"/>
      <sheetName val="27-6-22"/>
      <sheetName val="25-6-22"/>
      <sheetName val="24-6-22"/>
      <sheetName val="23-6-22"/>
      <sheetName val="22-6-22"/>
      <sheetName val="21-6-22"/>
      <sheetName val="20-6-22"/>
      <sheetName val="18-6-22"/>
      <sheetName val="17-6-22"/>
      <sheetName val="16-6-22"/>
      <sheetName val="15-6-22"/>
      <sheetName val="14-6-22"/>
      <sheetName val="13-6-22"/>
      <sheetName val="11-6-22"/>
      <sheetName val="10-6-22"/>
      <sheetName val="09-6-22"/>
      <sheetName val="08-6-22"/>
      <sheetName val="07-6-22"/>
      <sheetName val="06-6-22"/>
      <sheetName val="04-06-22"/>
      <sheetName val="03-6-22"/>
      <sheetName val="02-6-22"/>
      <sheetName val="01-6-22"/>
      <sheetName val="31-05-2022"/>
      <sheetName val="30-5-22"/>
      <sheetName val="28-5-22"/>
      <sheetName val="27-5-22"/>
      <sheetName val="26-5-22"/>
      <sheetName val="25-5-22"/>
      <sheetName val="24-5-22"/>
      <sheetName val="23-5-22"/>
      <sheetName val="21-5-22"/>
      <sheetName val="20-5-22"/>
      <sheetName val="19-5-22"/>
      <sheetName val="18-5-22"/>
      <sheetName val="17-5-22"/>
      <sheetName val="16-5-22"/>
      <sheetName val="14-5-22"/>
      <sheetName val="13-5-22"/>
      <sheetName val="12-5-22"/>
      <sheetName val="11-5-22"/>
      <sheetName val="10-5-22"/>
      <sheetName val="09-5-22"/>
      <sheetName val="07-5-22"/>
      <sheetName val="06-5-22"/>
      <sheetName val="05-5-22"/>
      <sheetName val="04-5-22"/>
      <sheetName val="29-4-22"/>
      <sheetName val="28-4-22"/>
      <sheetName val="27-4-22"/>
      <sheetName val="26-4-22"/>
      <sheetName val="25-4-22"/>
      <sheetName val="23-4-22"/>
      <sheetName val="22-4-22"/>
      <sheetName val="21-4-22"/>
      <sheetName val="20-4-22"/>
      <sheetName val="19-4-22"/>
      <sheetName val="18-4-22"/>
      <sheetName val="16-4-22"/>
      <sheetName val="15-4-22"/>
      <sheetName val="14-4-22"/>
      <sheetName val="13-4-22"/>
      <sheetName val="12-4-22"/>
      <sheetName val="11-4-22"/>
      <sheetName val="09-4-22"/>
      <sheetName val="08-4-22"/>
      <sheetName val="07-4-22"/>
      <sheetName val="06-4-22"/>
      <sheetName val="05-4-22"/>
      <sheetName val="04-4-22"/>
      <sheetName val="02-4-22"/>
      <sheetName val="01-4-22"/>
      <sheetName val="31-3-22"/>
      <sheetName val="30-3-22"/>
      <sheetName val="29-3-22"/>
      <sheetName val="28-3-22"/>
      <sheetName val="26-3-22"/>
      <sheetName val="25-3-22"/>
      <sheetName val="24-3-22"/>
      <sheetName val="23-3-22"/>
      <sheetName val="22-3-22"/>
      <sheetName val="21-3-22"/>
      <sheetName val="19-3-22"/>
      <sheetName val="18-3-22"/>
      <sheetName val="17-3-22"/>
      <sheetName val="16-3-22"/>
      <sheetName val="15-3-22"/>
      <sheetName val="14-3-22"/>
      <sheetName val="12-3-22"/>
      <sheetName val="11-3-22"/>
      <sheetName val="10-3-22"/>
      <sheetName val="09-3-22"/>
      <sheetName val="08-3-22"/>
      <sheetName val="07-3-22"/>
      <sheetName val="05-3-22"/>
      <sheetName val="04-3-22"/>
      <sheetName val="03-03-2022"/>
      <sheetName val="02-3-22"/>
      <sheetName val="01-3-22"/>
      <sheetName val="28-2-22"/>
      <sheetName val="26-2-22"/>
      <sheetName val="25-2-22"/>
      <sheetName val="24-2-22"/>
      <sheetName val="23-2-22"/>
      <sheetName val="22-2-22"/>
      <sheetName val="21-2-22"/>
      <sheetName val="19-2-22"/>
      <sheetName val="18-2-22"/>
      <sheetName val="17-2-22"/>
      <sheetName val="16-2-22"/>
      <sheetName val="15-2-22"/>
      <sheetName val="14-2-22"/>
      <sheetName val="12-2-22"/>
      <sheetName val="11-2-22"/>
      <sheetName val="10-2-22"/>
      <sheetName val="09-2-22"/>
      <sheetName val="08-2-22"/>
      <sheetName val="07-2-22"/>
      <sheetName val="05-2-22"/>
      <sheetName val="04-2-22"/>
      <sheetName val="03-3-22"/>
      <sheetName val="02-2-22"/>
      <sheetName val="01-2-22"/>
      <sheetName val="31-1-22"/>
      <sheetName val="29-1-22"/>
      <sheetName val="28-1-22"/>
      <sheetName val="27-1-22"/>
      <sheetName val="26-1-22"/>
      <sheetName val="25-1-22"/>
      <sheetName val="24-1-22"/>
      <sheetName val="22-1-22"/>
      <sheetName val="21-1-22"/>
      <sheetName val="20-1-22"/>
      <sheetName val="19-1-22"/>
      <sheetName val="18-1-22"/>
      <sheetName val="17-1-22"/>
      <sheetName val="15-1-22"/>
      <sheetName val="14-1-22"/>
      <sheetName val="13-1-22"/>
      <sheetName val="12-1-22"/>
      <sheetName val="11-1-22"/>
      <sheetName val="10-1-22"/>
      <sheetName val="08-1-22"/>
      <sheetName val="07-1-22"/>
      <sheetName val="06-1-22"/>
      <sheetName val="05-1-22"/>
      <sheetName val="04-1-22"/>
      <sheetName val="03-1-22"/>
      <sheetName val="31-12-2021"/>
    </sheetNames>
    <sheetDataSet>
      <sheetData sheetId="0"/>
      <sheetData sheetId="1">
        <row r="1">
          <cell r="A1" t="str">
            <v xml:space="preserve">desgination </v>
          </cell>
          <cell r="B1" t="str">
            <v xml:space="preserve">reference </v>
          </cell>
          <cell r="C1" t="str">
            <v>Cadence réelle</v>
          </cell>
        </row>
        <row r="2">
          <cell r="A2" t="str">
            <v xml:space="preserve"> BUSS. DIS. 14-3003 1320X28.7 AVP CARB </v>
          </cell>
          <cell r="B2">
            <v>510081</v>
          </cell>
        </row>
        <row r="3">
          <cell r="A3" t="str">
            <v xml:space="preserve">A1-AXE MET </v>
          </cell>
          <cell r="B3" t="str">
            <v>20086-2</v>
          </cell>
          <cell r="C3">
            <v>45</v>
          </cell>
        </row>
        <row r="4">
          <cell r="A4" t="str">
            <v xml:space="preserve">Anneau FX 25,2*32*21- par chutes </v>
          </cell>
          <cell r="B4" t="str">
            <v>0-4180</v>
          </cell>
          <cell r="C4">
            <v>60</v>
          </cell>
        </row>
        <row r="5">
          <cell r="A5" t="str">
            <v>AOE 950 12 BOX SPINA INOX</v>
          </cell>
          <cell r="B5" t="str">
            <v>SPINA00010</v>
          </cell>
          <cell r="C5">
            <v>8</v>
          </cell>
        </row>
        <row r="6">
          <cell r="A6" t="str">
            <v>AOE 950/12/9.5 SPINA INOX</v>
          </cell>
          <cell r="B6" t="str">
            <v>SPINA00009</v>
          </cell>
          <cell r="C6">
            <v>15</v>
          </cell>
        </row>
        <row r="7">
          <cell r="A7" t="str">
            <v>AOE 956/14/40 SPINA INOX</v>
          </cell>
          <cell r="B7" t="str">
            <v>SPINA00011</v>
          </cell>
          <cell r="C7">
            <v>15</v>
          </cell>
        </row>
        <row r="8">
          <cell r="A8" t="str">
            <v>armature intérieure-MULTI</v>
          </cell>
          <cell r="B8" t="str">
            <v>E355306</v>
          </cell>
          <cell r="C8">
            <v>400</v>
          </cell>
        </row>
        <row r="9">
          <cell r="A9" t="str">
            <v>Arrêt</v>
          </cell>
          <cell r="B9" t="str">
            <v xml:space="preserve"> - </v>
          </cell>
          <cell r="C9">
            <v>1</v>
          </cell>
        </row>
        <row r="10">
          <cell r="A10" t="str">
            <v>AXE</v>
          </cell>
          <cell r="B10" t="str">
            <v>2018012-01</v>
          </cell>
          <cell r="C10">
            <v>120</v>
          </cell>
        </row>
        <row r="11">
          <cell r="A11" t="str">
            <v>AXE 100x8-M4</v>
          </cell>
          <cell r="B11" t="str">
            <v>AXE 100x8-M4</v>
          </cell>
          <cell r="C11">
            <v>28</v>
          </cell>
        </row>
        <row r="12">
          <cell r="A12" t="str">
            <v>AXE 140 INOX D8 L66 140/76</v>
          </cell>
          <cell r="B12" t="str">
            <v>AXE-IN-D8-L66</v>
          </cell>
          <cell r="C12">
            <v>100</v>
          </cell>
        </row>
        <row r="13">
          <cell r="A13" t="str">
            <v>AXE 90 INOX D7</v>
          </cell>
          <cell r="B13" t="str">
            <v>AXE-IN-D7</v>
          </cell>
          <cell r="C13">
            <v>80</v>
          </cell>
        </row>
        <row r="14">
          <cell r="A14" t="str">
            <v>AXE AVEC INSERT INTEGRES</v>
          </cell>
          <cell r="B14" t="str">
            <v>2018110-01</v>
          </cell>
          <cell r="C14">
            <v>12</v>
          </cell>
        </row>
        <row r="15">
          <cell r="A15" t="str">
            <v>AXE BOITIER TFR+KB</v>
          </cell>
          <cell r="B15" t="str">
            <v>I081-95-CP8</v>
          </cell>
          <cell r="C15">
            <v>12</v>
          </cell>
        </row>
        <row r="16">
          <cell r="A16" t="str">
            <v>AXE COLLIER ISUZU TFR NON ZINGUEE</v>
          </cell>
          <cell r="B16" t="str">
            <v>I138-139-CP3</v>
          </cell>
          <cell r="C16">
            <v>40</v>
          </cell>
        </row>
        <row r="17">
          <cell r="A17" t="str">
            <v>AXE D15-M11x100</v>
          </cell>
          <cell r="B17" t="str">
            <v>G022-CP1</v>
          </cell>
          <cell r="C17">
            <v>30</v>
          </cell>
        </row>
        <row r="18">
          <cell r="A18" t="str">
            <v xml:space="preserve">AXE D'ARTICULATION </v>
          </cell>
          <cell r="B18">
            <v>200101</v>
          </cell>
          <cell r="C18">
            <v>120</v>
          </cell>
        </row>
        <row r="19">
          <cell r="A19" t="str">
            <v>AXE D'ARTICULATION -NV SB16</v>
          </cell>
          <cell r="B19" t="str">
            <v>200101-NVSB16</v>
          </cell>
          <cell r="C19">
            <v>135</v>
          </cell>
        </row>
        <row r="20">
          <cell r="A20" t="str">
            <v>AXE DE FREIN OM40 PROD</v>
          </cell>
          <cell r="B20" t="str">
            <v>M030-PROD</v>
          </cell>
          <cell r="C20">
            <v>90</v>
          </cell>
        </row>
        <row r="21">
          <cell r="A21" t="str">
            <v>AXE DIRECTION ISUZU</v>
          </cell>
          <cell r="B21" t="str">
            <v>I059</v>
          </cell>
          <cell r="C21">
            <v>70</v>
          </cell>
        </row>
        <row r="22">
          <cell r="A22" t="str">
            <v>AXE ESC H11</v>
          </cell>
          <cell r="B22" t="str">
            <v>20111-21</v>
          </cell>
          <cell r="C22">
            <v>40</v>
          </cell>
        </row>
        <row r="23">
          <cell r="A23" t="str">
            <v>AXE ETRIER FORD RANGER-PROD</v>
          </cell>
          <cell r="B23" t="str">
            <v>FO011-PROD</v>
          </cell>
          <cell r="C23">
            <v>30</v>
          </cell>
        </row>
        <row r="24">
          <cell r="A24" t="str">
            <v>AXE ETRIER MITSUBISHI D21.2 PROD</v>
          </cell>
          <cell r="B24" t="str">
            <v>MI029-CP1-PROD</v>
          </cell>
          <cell r="C24">
            <v>30</v>
          </cell>
        </row>
        <row r="25">
          <cell r="A25" t="str">
            <v>AXE ETRIER MITSUBISHI D21.9 AVEC SOUFFLET-CP1 PROD</v>
          </cell>
          <cell r="B25" t="str">
            <v>MI030-CP1-PROD</v>
          </cell>
          <cell r="C25">
            <v>30</v>
          </cell>
        </row>
        <row r="26">
          <cell r="A26" t="str">
            <v>AXE ETRIER SUP MITSUBISHI L200(536)</v>
          </cell>
          <cell r="B26" t="str">
            <v>MI029</v>
          </cell>
          <cell r="C26">
            <v>30</v>
          </cell>
        </row>
        <row r="27">
          <cell r="A27" t="str">
            <v>AXE FEMELLE</v>
          </cell>
          <cell r="B27" t="str">
            <v>AXE FEMELLE-D16</v>
          </cell>
          <cell r="C27">
            <v>30</v>
          </cell>
        </row>
        <row r="28">
          <cell r="A28" t="str">
            <v xml:space="preserve">AXE FEMELLE </v>
          </cell>
          <cell r="B28" t="str">
            <v>2018051-01</v>
          </cell>
          <cell r="C28">
            <v>30</v>
          </cell>
        </row>
        <row r="29">
          <cell r="A29" t="str">
            <v>AXE FEMELLE M8X55</v>
          </cell>
          <cell r="B29" t="str">
            <v>2018106-02-02</v>
          </cell>
          <cell r="C29">
            <v>30</v>
          </cell>
        </row>
        <row r="30">
          <cell r="A30" t="str">
            <v>AXE FOURCHETTE</v>
          </cell>
          <cell r="B30" t="str">
            <v>19037-1</v>
          </cell>
          <cell r="C30">
            <v>70</v>
          </cell>
        </row>
        <row r="31">
          <cell r="A31" t="str">
            <v>AXE FOURCHETTE SIMPLE</v>
          </cell>
          <cell r="B31" t="str">
            <v>2018013-01</v>
          </cell>
          <cell r="C31">
            <v>120</v>
          </cell>
        </row>
        <row r="32">
          <cell r="A32" t="str">
            <v xml:space="preserve">AXE GM JUMELLE MITSUBITCHI </v>
          </cell>
          <cell r="B32" t="str">
            <v>MI013-CP1</v>
          </cell>
          <cell r="C32">
            <v>50</v>
          </cell>
        </row>
        <row r="33">
          <cell r="A33" t="str">
            <v>AXE INOX D8 LG720mm</v>
          </cell>
          <cell r="B33" t="str">
            <v>3-72-70033</v>
          </cell>
          <cell r="C33">
            <v>90</v>
          </cell>
        </row>
        <row r="34">
          <cell r="A34" t="str">
            <v>AXE INOX 303</v>
          </cell>
          <cell r="B34" t="str">
            <v>500-1-46933</v>
          </cell>
          <cell r="C34">
            <v>28</v>
          </cell>
        </row>
        <row r="35">
          <cell r="A35" t="str">
            <v xml:space="preserve">AXE JUMELLE-CP2 - chariotage sur nak </v>
          </cell>
          <cell r="B35" t="str">
            <v>TF48-57-I162-CP2</v>
          </cell>
          <cell r="C35">
            <v>50</v>
          </cell>
        </row>
        <row r="36">
          <cell r="A36" t="str">
            <v>AXE L=124mm JEMELLE FORD PROD</v>
          </cell>
          <cell r="B36" t="str">
            <v>FO021-CP2</v>
          </cell>
          <cell r="C36">
            <v>50</v>
          </cell>
        </row>
        <row r="37">
          <cell r="A37" t="str">
            <v>AXE LAITON Ø10.2*41.3</v>
          </cell>
          <cell r="B37" t="str">
            <v>AXE-LAIT 10.2X41.3</v>
          </cell>
          <cell r="C37">
            <v>100</v>
          </cell>
        </row>
        <row r="38">
          <cell r="A38" t="str">
            <v xml:space="preserve">AXE LEVIER PORTE </v>
          </cell>
          <cell r="B38" t="str">
            <v>P210203</v>
          </cell>
          <cell r="C38">
            <v>120</v>
          </cell>
        </row>
        <row r="39">
          <cell r="A39" t="str">
            <v>AXE LISSE D8</v>
          </cell>
          <cell r="B39" t="str">
            <v>Tz36000005388</v>
          </cell>
          <cell r="C39">
            <v>110</v>
          </cell>
        </row>
        <row r="40">
          <cell r="A40" t="str">
            <v>AXE MALE AVEC TROU</v>
          </cell>
          <cell r="B40" t="str">
            <v>AXE MALE A-T D16</v>
          </cell>
          <cell r="C40">
            <v>30</v>
          </cell>
        </row>
        <row r="41">
          <cell r="A41" t="str">
            <v>AXE MALE EN I</v>
          </cell>
          <cell r="B41" t="str">
            <v>2018146-02</v>
          </cell>
          <cell r="C41">
            <v>30</v>
          </cell>
        </row>
        <row r="42">
          <cell r="A42" t="str">
            <v>AXE MALE L=100</v>
          </cell>
          <cell r="B42">
            <v>2018130</v>
          </cell>
          <cell r="C42">
            <v>30</v>
          </cell>
        </row>
        <row r="43">
          <cell r="A43" t="str">
            <v>AXE MALE SANS TROU</v>
          </cell>
          <cell r="B43" t="str">
            <v>AXE MALE S-T D16</v>
          </cell>
        </row>
        <row r="44">
          <cell r="A44" t="str">
            <v>AXE MALE V02</v>
          </cell>
          <cell r="B44" t="str">
            <v>2018106-02-01</v>
          </cell>
          <cell r="C44">
            <v>12</v>
          </cell>
        </row>
        <row r="45">
          <cell r="A45" t="str">
            <v>AXE MALE-001</v>
          </cell>
          <cell r="B45" t="str">
            <v>2018122-03</v>
          </cell>
          <cell r="C45">
            <v>60</v>
          </cell>
        </row>
        <row r="46">
          <cell r="A46" t="str">
            <v>AXE PORTE TURBINE D10</v>
          </cell>
          <cell r="B46" t="str">
            <v>A001</v>
          </cell>
          <cell r="C46">
            <v>43</v>
          </cell>
        </row>
        <row r="47">
          <cell r="A47" t="str">
            <v>Axe tendeur de 10</v>
          </cell>
          <cell r="B47" t="str">
            <v>AXE - T - D10</v>
          </cell>
          <cell r="C47">
            <v>360</v>
          </cell>
        </row>
        <row r="48">
          <cell r="A48" t="str">
            <v xml:space="preserve">AXE TENDEUR DE 11 </v>
          </cell>
          <cell r="B48" t="str">
            <v>AXE-T- D11</v>
          </cell>
          <cell r="C48">
            <v>90</v>
          </cell>
        </row>
        <row r="49">
          <cell r="A49" t="str">
            <v>AXE TRIANGLE SUSPENSION-CP1 PROD</v>
          </cell>
          <cell r="B49" t="str">
            <v>I094-CP1-PROD</v>
          </cell>
          <cell r="C49">
            <v>100</v>
          </cell>
        </row>
        <row r="50">
          <cell r="A50" t="str">
            <v>BAGUE  GALVANISEE 16X11X4</v>
          </cell>
          <cell r="B50" t="str">
            <v>G022-CP5</v>
          </cell>
          <cell r="C50">
            <v>120</v>
          </cell>
        </row>
        <row r="51">
          <cell r="A51" t="str">
            <v>Bague 10.5x25x75</v>
          </cell>
          <cell r="B51">
            <v>181075</v>
          </cell>
          <cell r="C51">
            <v>30</v>
          </cell>
        </row>
        <row r="52">
          <cell r="A52" t="str">
            <v>BAGUE 12*22*56,2</v>
          </cell>
          <cell r="B52" t="str">
            <v>12x22x56.2</v>
          </cell>
          <cell r="C52">
            <v>32</v>
          </cell>
        </row>
        <row r="53">
          <cell r="A53" t="str">
            <v>BAGUE 12*22*65</v>
          </cell>
          <cell r="B53" t="str">
            <v>12x22x65</v>
          </cell>
          <cell r="C53">
            <v>50</v>
          </cell>
        </row>
        <row r="54">
          <cell r="A54" t="str">
            <v>BAGUE 12*25*60.5</v>
          </cell>
          <cell r="B54">
            <v>181270</v>
          </cell>
          <cell r="C54">
            <v>60</v>
          </cell>
        </row>
        <row r="55">
          <cell r="A55" t="str">
            <v>BAGUE 18*14.5*68</v>
          </cell>
          <cell r="B55" t="str">
            <v>BAG 18x14.5</v>
          </cell>
          <cell r="C55">
            <v>120</v>
          </cell>
        </row>
        <row r="56">
          <cell r="A56" t="str">
            <v>Bague acier 10x14x102</v>
          </cell>
          <cell r="B56" t="str">
            <v>10x14x102</v>
          </cell>
          <cell r="C56">
            <v>120</v>
          </cell>
        </row>
        <row r="57">
          <cell r="A57" t="str">
            <v>BAGUE ACIER 12*9*11</v>
          </cell>
          <cell r="B57" t="str">
            <v>12x9x11</v>
          </cell>
          <cell r="C57">
            <v>120</v>
          </cell>
        </row>
        <row r="58">
          <cell r="A58" t="str">
            <v>Bague acier 12x11x9.5(4g)</v>
          </cell>
          <cell r="B58" t="str">
            <v>12*11*9,5</v>
          </cell>
          <cell r="C58">
            <v>120</v>
          </cell>
        </row>
        <row r="59">
          <cell r="A59" t="str">
            <v>bague acier 14*20*48</v>
          </cell>
          <cell r="B59" t="str">
            <v>14*20*48</v>
          </cell>
          <cell r="C59">
            <v>120</v>
          </cell>
        </row>
        <row r="60">
          <cell r="A60" t="str">
            <v>BAGUE ACIER 8.5x6.5x10</v>
          </cell>
          <cell r="B60" t="str">
            <v>8.5x6.5x10</v>
          </cell>
          <cell r="C60">
            <v>120</v>
          </cell>
        </row>
        <row r="61">
          <cell r="A61" t="str">
            <v>BAGUE ACIER 8.5x6.5x5.8</v>
          </cell>
          <cell r="B61" t="str">
            <v>8.5x6.5x5.8</v>
          </cell>
          <cell r="C61">
            <v>120</v>
          </cell>
        </row>
        <row r="62">
          <cell r="A62" t="str">
            <v>bague acier galvanisée 10x14x112</v>
          </cell>
          <cell r="B62" t="str">
            <v>10x14x112</v>
          </cell>
          <cell r="C62">
            <v>80</v>
          </cell>
        </row>
        <row r="63">
          <cell r="A63" t="str">
            <v>BAGUE ACIER GALVANISEE 14*10*102</v>
          </cell>
          <cell r="B63" t="str">
            <v>14X10X102</v>
          </cell>
          <cell r="C63">
            <v>70</v>
          </cell>
        </row>
        <row r="64">
          <cell r="A64" t="str">
            <v>BAGUE ACIER GALVANISEE 14*10*112</v>
          </cell>
          <cell r="B64" t="str">
            <v>10x14x112</v>
          </cell>
          <cell r="C64">
            <v>70</v>
          </cell>
        </row>
        <row r="65">
          <cell r="A65" t="str">
            <v>Bague acier nécessaire OM40</v>
          </cell>
          <cell r="B65" t="str">
            <v>M018-CP1</v>
          </cell>
        </row>
        <row r="66">
          <cell r="A66" t="str">
            <v>BAGUE ACIER NECESSAIRE-CP1 PROD</v>
          </cell>
          <cell r="B66" t="str">
            <v>m020-cp1</v>
          </cell>
          <cell r="C66">
            <v>120</v>
          </cell>
        </row>
        <row r="67">
          <cell r="A67" t="str">
            <v>Bague acier Ø13</v>
          </cell>
          <cell r="B67" t="str">
            <v>12.75x28.2x8.5</v>
          </cell>
          <cell r="C67">
            <v>120</v>
          </cell>
        </row>
        <row r="68">
          <cell r="A68" t="str">
            <v>bague allu 27*14,5*55</v>
          </cell>
          <cell r="B68" t="str">
            <v>14,5x27x55</v>
          </cell>
          <cell r="C68">
            <v>120</v>
          </cell>
        </row>
        <row r="69">
          <cell r="A69" t="str">
            <v>BAGUE ALU 14,5*27*42</v>
          </cell>
          <cell r="B69" t="str">
            <v>14.5x27x42</v>
          </cell>
          <cell r="C69">
            <v>90</v>
          </cell>
        </row>
        <row r="70">
          <cell r="A70" t="str">
            <v>BAGUE ALU 18*27*43</v>
          </cell>
          <cell r="B70" t="str">
            <v>18X27X43</v>
          </cell>
          <cell r="C70">
            <v>90</v>
          </cell>
        </row>
        <row r="71">
          <cell r="A71" t="str">
            <v>Bague aluminium 14,4*24*40 biglia</v>
          </cell>
          <cell r="B71" t="str">
            <v>4-7828</v>
          </cell>
          <cell r="C71">
            <v>60</v>
          </cell>
        </row>
        <row r="72">
          <cell r="A72" t="str">
            <v>bague aluminum lg30</v>
          </cell>
          <cell r="B72" t="str">
            <v>-</v>
          </cell>
        </row>
        <row r="73">
          <cell r="A73" t="str">
            <v>BAGUE BOUGIE CULASSE</v>
          </cell>
          <cell r="B73" t="str">
            <v>D001</v>
          </cell>
          <cell r="C73">
            <v>90</v>
          </cell>
        </row>
        <row r="74">
          <cell r="A74" t="str">
            <v>BAGUE BRUTE 12x20x14,5</v>
          </cell>
          <cell r="B74" t="str">
            <v>4-8661</v>
          </cell>
          <cell r="C74">
            <v>80</v>
          </cell>
        </row>
        <row r="75">
          <cell r="A75" t="str">
            <v>Bague galvanisée 16*28*62</v>
          </cell>
          <cell r="B75" t="str">
            <v>4-8591-1</v>
          </cell>
          <cell r="C75">
            <v>60</v>
          </cell>
        </row>
        <row r="76">
          <cell r="A76" t="str">
            <v>Bague brute 20x28x43</v>
          </cell>
          <cell r="B76" t="str">
            <v>4-76 86</v>
          </cell>
          <cell r="C76">
            <v>60</v>
          </cell>
        </row>
        <row r="77">
          <cell r="A77" t="str">
            <v>bague butée</v>
          </cell>
          <cell r="B77" t="str">
            <v>7171-N</v>
          </cell>
          <cell r="C77">
            <v>120</v>
          </cell>
        </row>
        <row r="78">
          <cell r="A78" t="str">
            <v>bague butée interne Ø25</v>
          </cell>
          <cell r="B78">
            <v>7159</v>
          </cell>
          <cell r="C78">
            <v>120</v>
          </cell>
        </row>
        <row r="79">
          <cell r="A79" t="str">
            <v>BAGUE D12*D8.3*10.4</v>
          </cell>
          <cell r="B79" t="str">
            <v>T1201-1000-040</v>
          </cell>
          <cell r="C79">
            <v>120</v>
          </cell>
        </row>
        <row r="80">
          <cell r="A80" t="str">
            <v>BAGUE D12*D8.3*D3.6</v>
          </cell>
          <cell r="B80" t="str">
            <v>T1201-1000-030</v>
          </cell>
          <cell r="C80">
            <v>120</v>
          </cell>
        </row>
        <row r="81">
          <cell r="A81" t="str">
            <v>BAGUE D32*22 L=21</v>
          </cell>
          <cell r="B81" t="str">
            <v>G011</v>
          </cell>
          <cell r="C81">
            <v>39</v>
          </cell>
        </row>
        <row r="82">
          <cell r="A82" t="str">
            <v>BAGUE DE CENTRAGE D20</v>
          </cell>
          <cell r="B82">
            <v>890625</v>
          </cell>
          <cell r="C82">
            <v>70</v>
          </cell>
        </row>
        <row r="83">
          <cell r="A83" t="str">
            <v>bague decolletée 7009</v>
          </cell>
          <cell r="B83">
            <v>7009</v>
          </cell>
        </row>
        <row r="84">
          <cell r="A84" t="str">
            <v>BAGUE DU FIXATION  D25 PROD</v>
          </cell>
          <cell r="B84" t="str">
            <v>895700-D25-PROD</v>
          </cell>
          <cell r="C84">
            <v>60</v>
          </cell>
        </row>
        <row r="85">
          <cell r="A85" t="str">
            <v>BAGUE ECHAPPEMENT ISUZU</v>
          </cell>
          <cell r="B85" t="str">
            <v>I056</v>
          </cell>
          <cell r="C85">
            <v>20</v>
          </cell>
        </row>
        <row r="86">
          <cell r="A86" t="str">
            <v>BAGUE EN ACIER AXE RESSORT NM+AM OM40</v>
          </cell>
          <cell r="B86" t="str">
            <v>M018-28-29-32-CP1</v>
          </cell>
          <cell r="C86">
            <v>15</v>
          </cell>
        </row>
        <row r="87">
          <cell r="A87" t="str">
            <v>BAGUE EN LAITON AXE RESSORT NM+AM OM40</v>
          </cell>
          <cell r="B87" t="str">
            <v>M018-28-29-32-CP2</v>
          </cell>
          <cell r="C87">
            <v>75</v>
          </cell>
        </row>
        <row r="88">
          <cell r="A88" t="str">
            <v>bague épaulée 12*25*41</v>
          </cell>
          <cell r="B88">
            <v>181241</v>
          </cell>
          <cell r="C88">
            <v>60</v>
          </cell>
        </row>
        <row r="89">
          <cell r="A89" t="str">
            <v>BAGUE EPAULEE 14*20*60</v>
          </cell>
          <cell r="B89">
            <v>18126100</v>
          </cell>
          <cell r="C89">
            <v>30</v>
          </cell>
        </row>
        <row r="90">
          <cell r="A90" t="str">
            <v>bague epaulee 14*30*66,5</v>
          </cell>
          <cell r="B90" t="str">
            <v>4-8209</v>
          </cell>
          <cell r="C90">
            <v>20</v>
          </cell>
        </row>
        <row r="91">
          <cell r="A91" t="str">
            <v>BAGUE EXT SILENT BLOC FORD BT50</v>
          </cell>
          <cell r="B91" t="str">
            <v>FO020-CP1</v>
          </cell>
          <cell r="C91">
            <v>90</v>
          </cell>
        </row>
        <row r="92">
          <cell r="A92" t="str">
            <v>Bague Galvanisée  14*22,9*54,2</v>
          </cell>
          <cell r="B92" t="str">
            <v>0-5928A-1</v>
          </cell>
          <cell r="C92">
            <v>30</v>
          </cell>
        </row>
        <row r="93">
          <cell r="A93" t="str">
            <v>BAGUE GALVANISEE 10*16*80</v>
          </cell>
          <cell r="B93" t="str">
            <v>0-3738</v>
          </cell>
          <cell r="C93">
            <v>120</v>
          </cell>
        </row>
        <row r="94">
          <cell r="A94" t="str">
            <v>Bague galvanisée 10x16x50</v>
          </cell>
          <cell r="B94" t="str">
            <v>0-3748-1</v>
          </cell>
          <cell r="C94">
            <v>120</v>
          </cell>
        </row>
        <row r="95">
          <cell r="A95" t="str">
            <v>Bague Galvanisée 12*16*36</v>
          </cell>
          <cell r="B95" t="str">
            <v>4-7935-1</v>
          </cell>
          <cell r="C95">
            <v>120</v>
          </cell>
        </row>
        <row r="96">
          <cell r="A96" t="str">
            <v>Bague Galvanisée 12*18*44+A647</v>
          </cell>
          <cell r="B96" t="str">
            <v>0-6128-1</v>
          </cell>
          <cell r="C96">
            <v>120</v>
          </cell>
        </row>
        <row r="97">
          <cell r="A97" t="str">
            <v xml:space="preserve">Bague Galvanisée 12*20*38-weiller </v>
          </cell>
          <cell r="B97" t="str">
            <v>4-7029-1</v>
          </cell>
          <cell r="C97">
            <v>70</v>
          </cell>
        </row>
        <row r="98">
          <cell r="A98" t="str">
            <v xml:space="preserve">Bague Galvanisée 12*22*69 - WEILLER </v>
          </cell>
          <cell r="B98" t="str">
            <v>4-7062-1</v>
          </cell>
          <cell r="C98">
            <v>70</v>
          </cell>
        </row>
        <row r="99">
          <cell r="A99" t="str">
            <v>Bague galvanisée 12x16x32</v>
          </cell>
          <cell r="B99" t="str">
            <v>4-7002</v>
          </cell>
          <cell r="C99">
            <v>120</v>
          </cell>
        </row>
        <row r="100">
          <cell r="A100" t="str">
            <v xml:space="preserve">Bague galvanisée 12x16x32- weiller </v>
          </cell>
          <cell r="B100" t="str">
            <v>4-7002</v>
          </cell>
          <cell r="C100">
            <v>70</v>
          </cell>
        </row>
        <row r="101">
          <cell r="A101" t="str">
            <v>bague galvanisée 12x20x40-chutte nak</v>
          </cell>
          <cell r="B101" t="str">
            <v>4-7634-1</v>
          </cell>
          <cell r="C101">
            <v>60</v>
          </cell>
        </row>
        <row r="102">
          <cell r="A102" t="str">
            <v>Bague galvanisée 12x22x65</v>
          </cell>
          <cell r="B102" t="str">
            <v>12*22*42</v>
          </cell>
          <cell r="C102">
            <v>120</v>
          </cell>
        </row>
        <row r="103">
          <cell r="A103" t="str">
            <v>bague galvanisée 14x20x52</v>
          </cell>
          <cell r="B103" t="str">
            <v xml:space="preserve">4- 72 83 </v>
          </cell>
          <cell r="C103">
            <v>120</v>
          </cell>
        </row>
        <row r="104">
          <cell r="A104" t="str">
            <v xml:space="preserve">Bague Galvanisée 16*20*38 - CHUTES </v>
          </cell>
          <cell r="B104" t="str">
            <v>0-4236-1</v>
          </cell>
          <cell r="C104">
            <v>50</v>
          </cell>
        </row>
        <row r="105">
          <cell r="A105" t="str">
            <v xml:space="preserve">Bague Galvanisée 16*22*38- weiller </v>
          </cell>
          <cell r="B105" t="str">
            <v>0-4238-1</v>
          </cell>
          <cell r="C105">
            <v>50</v>
          </cell>
        </row>
        <row r="106">
          <cell r="A106" t="str">
            <v>Bague Galvanisée 16*28*100</v>
          </cell>
          <cell r="B106" t="str">
            <v>4-7002-1</v>
          </cell>
          <cell r="C106">
            <v>40</v>
          </cell>
        </row>
        <row r="107">
          <cell r="A107" t="str">
            <v>Bague Galvanisée 16*28*62</v>
          </cell>
          <cell r="B107" t="str">
            <v>4-8591-1</v>
          </cell>
          <cell r="C107">
            <v>30</v>
          </cell>
        </row>
        <row r="108">
          <cell r="A108" t="str">
            <v>Bague Galvanisée 16*28*66</v>
          </cell>
          <cell r="B108" t="str">
            <v>4-7003-1</v>
          </cell>
          <cell r="C108">
            <v>30</v>
          </cell>
        </row>
        <row r="109">
          <cell r="A109" t="str">
            <v xml:space="preserve">Bague Galvanisée 16*28*66-novembre </v>
          </cell>
          <cell r="B109" t="str">
            <v>4-7003-1-b301</v>
          </cell>
          <cell r="C109">
            <v>40</v>
          </cell>
        </row>
        <row r="110">
          <cell r="A110" t="str">
            <v>Bague galvanisée 16x28x100 - biglia b301</v>
          </cell>
          <cell r="B110" t="str">
            <v>4-7002</v>
          </cell>
          <cell r="C110">
            <v>20</v>
          </cell>
        </row>
        <row r="111">
          <cell r="A111" t="str">
            <v xml:space="preserve">Bague galvanisée 18x22x42-WEILLER </v>
          </cell>
          <cell r="B111" t="str">
            <v>4-7235-1</v>
          </cell>
          <cell r="C111">
            <v>70</v>
          </cell>
        </row>
        <row r="112">
          <cell r="A112" t="str">
            <v xml:space="preserve">bague galvanisée 20*26*45-chutes weiller </v>
          </cell>
          <cell r="B112" t="str">
            <v>0-4989-1</v>
          </cell>
          <cell r="C112">
            <v>60</v>
          </cell>
        </row>
        <row r="113">
          <cell r="A113" t="str">
            <v xml:space="preserve">bague galvanisée 20x26x50- weiller </v>
          </cell>
          <cell r="B113" t="str">
            <v>0-5023-1</v>
          </cell>
          <cell r="C113">
            <v>70</v>
          </cell>
        </row>
        <row r="114">
          <cell r="A114" t="str">
            <v xml:space="preserve">Bague Galvanisée 20x26x7-WEILLER </v>
          </cell>
          <cell r="B114" t="str">
            <v>4- 8362-1</v>
          </cell>
          <cell r="C114">
            <v>50</v>
          </cell>
        </row>
        <row r="115">
          <cell r="A115" t="str">
            <v>BAGUE HEXAGONE TARAUDEE M16*150</v>
          </cell>
          <cell r="B115" t="str">
            <v>4-7986-1</v>
          </cell>
        </row>
        <row r="116">
          <cell r="A116" t="str">
            <v>bague int silent bloc 18-14-68.8</v>
          </cell>
          <cell r="B116">
            <v>90162000</v>
          </cell>
          <cell r="C116">
            <v>90</v>
          </cell>
        </row>
        <row r="117">
          <cell r="A117" t="str">
            <v>Bague Int silent bloc canter</v>
          </cell>
          <cell r="B117" t="str">
            <v>I043</v>
          </cell>
        </row>
        <row r="118">
          <cell r="A118" t="str">
            <v>BAGUE INT SILENT BLOC FORD BT50</v>
          </cell>
          <cell r="B118" t="str">
            <v>FO020-CP2</v>
          </cell>
          <cell r="C118">
            <v>120</v>
          </cell>
        </row>
        <row r="119">
          <cell r="A119" t="str">
            <v>BAGUE INT SILENT BLOC INF-CP2 PROD</v>
          </cell>
          <cell r="B119" t="str">
            <v>I016-CP1-PROD</v>
          </cell>
        </row>
        <row r="120">
          <cell r="A120" t="str">
            <v xml:space="preserve">BAGUE INT SILENT BLOC MIT </v>
          </cell>
          <cell r="B120" t="str">
            <v>MI23-CP2</v>
          </cell>
          <cell r="C120">
            <v>120</v>
          </cell>
        </row>
        <row r="121">
          <cell r="A121" t="str">
            <v>BAGUE INT SILENT BLOC MITSUBISHI PROD</v>
          </cell>
          <cell r="B121" t="str">
            <v>I044-CP2-PROD</v>
          </cell>
          <cell r="C121">
            <v>120</v>
          </cell>
        </row>
        <row r="122">
          <cell r="A122" t="str">
            <v>BAGUE INT SILENT BLOC RESSORT-CP2 PROD</v>
          </cell>
          <cell r="B122" t="str">
            <v>MI031-CP1-PROD</v>
          </cell>
          <cell r="C122">
            <v>120</v>
          </cell>
        </row>
        <row r="123">
          <cell r="A123" t="str">
            <v>BAGUE L=62mm SUPPORT CABINE TFR</v>
          </cell>
          <cell r="B123" t="str">
            <v>TF62-CP4</v>
          </cell>
          <cell r="C123">
            <v>120</v>
          </cell>
        </row>
        <row r="124">
          <cell r="A124" t="str">
            <v>BAGUE L=78 SUPP CABINE D'MAX</v>
          </cell>
          <cell r="B124" t="str">
            <v>I164-CP6</v>
          </cell>
          <cell r="C124">
            <v>120</v>
          </cell>
        </row>
        <row r="125">
          <cell r="A125" t="str">
            <v>BAGUE LAITON 10,2*12,7</v>
          </cell>
          <cell r="B125" t="str">
            <v>I043-CP2-PROD</v>
          </cell>
          <cell r="C125">
            <v>90</v>
          </cell>
        </row>
        <row r="126">
          <cell r="A126" t="str">
            <v>BAGUE LAITON 13*8.5*12</v>
          </cell>
          <cell r="B126" t="str">
            <v>13x8.5x12</v>
          </cell>
          <cell r="C126">
            <v>120</v>
          </cell>
        </row>
        <row r="127">
          <cell r="A127" t="str">
            <v>Bague laiton necessaire axe ressort</v>
          </cell>
          <cell r="B127" t="str">
            <v>12.7x7.3x10.4</v>
          </cell>
          <cell r="C127">
            <v>90</v>
          </cell>
        </row>
        <row r="128">
          <cell r="A128" t="str">
            <v>BAGUE LAITON NECESSAIRE AXE RESSORT AR F110</v>
          </cell>
          <cell r="B128" t="str">
            <v>F042-CP1</v>
          </cell>
          <cell r="C128">
            <v>75</v>
          </cell>
        </row>
        <row r="129">
          <cell r="A129" t="str">
            <v>BAGUE LAITON NECESSAIRE AXE RESSORT AV F110</v>
          </cell>
          <cell r="B129" t="str">
            <v>F043-cp1</v>
          </cell>
          <cell r="C129">
            <v>75</v>
          </cell>
        </row>
        <row r="130">
          <cell r="A130" t="str">
            <v>BAGUE RIVET COUVERCLE T80</v>
          </cell>
          <cell r="B130" t="str">
            <v>BAG-T80</v>
          </cell>
          <cell r="C130">
            <v>400</v>
          </cell>
        </row>
        <row r="131">
          <cell r="A131" t="str">
            <v>Bague tarraudée</v>
          </cell>
          <cell r="B131">
            <v>5016</v>
          </cell>
          <cell r="C131">
            <v>120</v>
          </cell>
        </row>
        <row r="132">
          <cell r="A132" t="str">
            <v>BAGUE TUBE DEAU FORD PROD</v>
          </cell>
          <cell r="B132" t="str">
            <v>FO012-CP1-PROD</v>
          </cell>
          <cell r="C132">
            <v>30</v>
          </cell>
        </row>
        <row r="133">
          <cell r="A133" t="str">
            <v>bielle direction</v>
          </cell>
          <cell r="B133" t="str">
            <v>36X40X28</v>
          </cell>
          <cell r="C133">
            <v>120</v>
          </cell>
        </row>
        <row r="134">
          <cell r="A134" t="str">
            <v>bossage purge M6</v>
          </cell>
          <cell r="B134" t="str">
            <v>ALBS06100L08</v>
          </cell>
          <cell r="C134">
            <v>50</v>
          </cell>
        </row>
        <row r="135">
          <cell r="A135" t="str">
            <v>BOUCHON ALUMINIUM D38</v>
          </cell>
          <cell r="B135" t="str">
            <v>BOUCH-ALU-D38</v>
          </cell>
          <cell r="C135">
            <v>25</v>
          </cell>
        </row>
        <row r="136">
          <cell r="A136" t="str">
            <v>Bouchon carter</v>
          </cell>
          <cell r="B136" t="str">
            <v>I009</v>
          </cell>
          <cell r="C136">
            <v>25</v>
          </cell>
        </row>
        <row r="137">
          <cell r="A137" t="str">
            <v>bouchon Fan out 72</v>
          </cell>
          <cell r="B137" t="str">
            <v>Part C</v>
          </cell>
          <cell r="C137">
            <v>90</v>
          </cell>
        </row>
        <row r="138">
          <cell r="A138" t="str">
            <v xml:space="preserve">BOUCHON INOX D12-7.1-sb16 nv </v>
          </cell>
          <cell r="B138" t="str">
            <v>BCH-IN-D12-7.1</v>
          </cell>
          <cell r="C138">
            <v>69</v>
          </cell>
        </row>
        <row r="139">
          <cell r="A139" t="str">
            <v>BOUCHON INOX D14</v>
          </cell>
          <cell r="B139" t="str">
            <v>BOUCH-IN-D14</v>
          </cell>
          <cell r="C139">
            <v>60</v>
          </cell>
        </row>
        <row r="140">
          <cell r="A140" t="str">
            <v>BOUCHON INOX D7.9 140X76X3</v>
          </cell>
          <cell r="B140" t="str">
            <v>BCH-IN-D7.9</v>
          </cell>
          <cell r="C140">
            <v>60</v>
          </cell>
        </row>
        <row r="141">
          <cell r="A141" t="str">
            <v>BOUCHON INOX D8.1 140X76X3</v>
          </cell>
          <cell r="B141" t="str">
            <v>BCH-IN-D8.1</v>
          </cell>
          <cell r="C141">
            <v>60</v>
          </cell>
        </row>
        <row r="142">
          <cell r="A142" t="str">
            <v>BOULON AXE RESSORT NM OM40</v>
          </cell>
          <cell r="B142" t="str">
            <v>M018-29-CP3</v>
          </cell>
          <cell r="C142">
            <v>15</v>
          </cell>
        </row>
        <row r="143">
          <cell r="A143" t="str">
            <v>BOULON D'ASSEMBLAGE PROD</v>
          </cell>
          <cell r="B143" t="str">
            <v>B001-CP1</v>
          </cell>
          <cell r="C143">
            <v>120</v>
          </cell>
        </row>
        <row r="144">
          <cell r="A144" t="str">
            <v>Boulon support moteur Ford</v>
          </cell>
          <cell r="B144" t="str">
            <v>FO008-cp3</v>
          </cell>
          <cell r="C144">
            <v>120</v>
          </cell>
        </row>
        <row r="145">
          <cell r="A145" t="str">
            <v>Boulon support moteur Ford GM</v>
          </cell>
          <cell r="B145" t="str">
            <v>FO008-cp3</v>
          </cell>
          <cell r="C145">
            <v>120</v>
          </cell>
        </row>
        <row r="146">
          <cell r="A146" t="str">
            <v>BRIDE TDW200</v>
          </cell>
          <cell r="B146" t="str">
            <v>99MATBRIDE200</v>
          </cell>
        </row>
        <row r="147">
          <cell r="A147" t="str">
            <v>BROCHE ACIER D13 ZINGUE L180 mj c decembre2021</v>
          </cell>
          <cell r="B147" t="str">
            <v>BROCH L 180</v>
          </cell>
          <cell r="C147">
            <v>130</v>
          </cell>
        </row>
        <row r="148">
          <cell r="A148" t="str">
            <v>BROCHE ACIER D13 ZINGUE L180 mj c</v>
          </cell>
          <cell r="B148" t="str">
            <v>BROCH L 180</v>
          </cell>
          <cell r="C148">
            <v>140</v>
          </cell>
        </row>
        <row r="149">
          <cell r="A149" t="str">
            <v>BROCHE ACIER D13 ZINGUE L180</v>
          </cell>
          <cell r="B149" t="str">
            <v>BROCH L 180</v>
          </cell>
          <cell r="C149">
            <v>120</v>
          </cell>
        </row>
        <row r="150">
          <cell r="A150" t="str">
            <v>BROCHE ACIER D13 ZINGUE L230</v>
          </cell>
          <cell r="B150" t="str">
            <v>BROCH L 230</v>
          </cell>
          <cell r="C150">
            <v>120</v>
          </cell>
        </row>
        <row r="151">
          <cell r="A151" t="str">
            <v>Bronzina 16/18*10.3</v>
          </cell>
          <cell r="B151">
            <v>511040</v>
          </cell>
          <cell r="C151">
            <v>100</v>
          </cell>
        </row>
        <row r="152">
          <cell r="A152" t="str">
            <v>BUSS D13/20X18,2 AVP CARB-BAGUE ACIER D20</v>
          </cell>
          <cell r="B152">
            <v>510087</v>
          </cell>
          <cell r="C152">
            <v>70</v>
          </cell>
        </row>
        <row r="153">
          <cell r="A153" t="str">
            <v xml:space="preserve">BUSS DIS 14-3003 1320x28.7 AVP CARB </v>
          </cell>
          <cell r="B153">
            <v>510081</v>
          </cell>
          <cell r="C153">
            <v>70</v>
          </cell>
        </row>
        <row r="154">
          <cell r="A154" t="str">
            <v>BUTEE INTERNE METALLIQUE</v>
          </cell>
          <cell r="B154">
            <v>651525</v>
          </cell>
          <cell r="C154">
            <v>70</v>
          </cell>
        </row>
        <row r="155">
          <cell r="A155" t="str">
            <v>Butée interne métallique</v>
          </cell>
          <cell r="B155">
            <v>651525</v>
          </cell>
          <cell r="C155">
            <v>90</v>
          </cell>
        </row>
        <row r="156">
          <cell r="A156" t="str">
            <v>CAL ACIER SUSPENSION TOYOTA</v>
          </cell>
          <cell r="B156" t="str">
            <v>I090-CP3</v>
          </cell>
        </row>
        <row r="157">
          <cell r="A157" t="str">
            <v>CAL SUSPENSION PM ISUZU</v>
          </cell>
          <cell r="B157" t="str">
            <v>I006</v>
          </cell>
          <cell r="C157">
            <v>60</v>
          </cell>
        </row>
        <row r="158">
          <cell r="A158" t="str">
            <v xml:space="preserve">CAL SUSPENSION PM ISUZU-fraisage +  percage sur centre </v>
          </cell>
          <cell r="B158" t="str">
            <v>I006</v>
          </cell>
          <cell r="C158">
            <v>60</v>
          </cell>
        </row>
        <row r="159">
          <cell r="A159" t="str">
            <v>CHARNIERE DE PORTE ISUZU D/B NON COUPEE - 894155315</v>
          </cell>
          <cell r="B159" t="str">
            <v>I078</v>
          </cell>
          <cell r="C159">
            <v>90</v>
          </cell>
        </row>
        <row r="160">
          <cell r="A160" t="str">
            <v>CHEMISE 440 DIN</v>
          </cell>
          <cell r="B160" t="str">
            <v>040DECO0032</v>
          </cell>
          <cell r="C160">
            <v>120</v>
          </cell>
        </row>
        <row r="161">
          <cell r="A161" t="str">
            <v>CHEMISE 82US-43BUS PF01245B- biglia mjm</v>
          </cell>
          <cell r="B161" t="str">
            <v>040DECO0009</v>
          </cell>
          <cell r="C161">
            <v>25</v>
          </cell>
        </row>
        <row r="162">
          <cell r="A162" t="str">
            <v>CHEMISE 840-450 DIN</v>
          </cell>
          <cell r="B162" t="str">
            <v xml:space="preserve">040DECO0015- nak </v>
          </cell>
          <cell r="C162">
            <v>15</v>
          </cell>
        </row>
        <row r="163">
          <cell r="A163" t="str">
            <v>Chemise Fan out 72</v>
          </cell>
          <cell r="B163" t="str">
            <v>-</v>
          </cell>
          <cell r="C163">
            <v>15</v>
          </cell>
        </row>
        <row r="164">
          <cell r="A164" t="str">
            <v xml:space="preserve">Clamping ring 240Fo -percage </v>
          </cell>
          <cell r="B164" t="str">
            <v>OTT-171-TSUGAMI</v>
          </cell>
          <cell r="C164">
            <v>200</v>
          </cell>
        </row>
        <row r="165">
          <cell r="A165" t="str">
            <v xml:space="preserve">clamping ring 240fo </v>
          </cell>
          <cell r="B165" t="str">
            <v>OTT-171-L32</v>
          </cell>
          <cell r="C165">
            <v>350</v>
          </cell>
        </row>
        <row r="166">
          <cell r="A166" t="str">
            <v>Clamping ring 360FO</v>
          </cell>
          <cell r="B166" t="str">
            <v>OTT-172-TSUGAMI</v>
          </cell>
          <cell r="C166">
            <v>200</v>
          </cell>
        </row>
        <row r="167">
          <cell r="A167" t="str">
            <v xml:space="preserve">Clamping ring 360FO-PERCAGE </v>
          </cell>
          <cell r="B167" t="str">
            <v>OTT-172-L32</v>
          </cell>
          <cell r="C167">
            <v>150</v>
          </cell>
        </row>
        <row r="168">
          <cell r="A168" t="str">
            <v>CORDGRIP M20 FOR PRIMARY FANOUT biglia</v>
          </cell>
          <cell r="B168" t="str">
            <v>301-601-002</v>
          </cell>
          <cell r="C168">
            <v>45</v>
          </cell>
        </row>
        <row r="169">
          <cell r="A169" t="str">
            <v>CORDGRIP M20 FOR PRIMARY FANOUT L32</v>
          </cell>
          <cell r="B169" t="str">
            <v>301-601-002</v>
          </cell>
          <cell r="C169">
            <v>30</v>
          </cell>
        </row>
        <row r="170">
          <cell r="A170" t="str">
            <v xml:space="preserve">CRIMP BODY FOR SECONDARY FAN OUT </v>
          </cell>
          <cell r="B170" t="str">
            <v>OPE-047</v>
          </cell>
          <cell r="C170">
            <v>120</v>
          </cell>
        </row>
        <row r="171">
          <cell r="A171" t="str">
            <v xml:space="preserve">Culot bougie GM Culasse-percage harding </v>
          </cell>
          <cell r="B171" t="str">
            <v>D002</v>
          </cell>
          <cell r="C171">
            <v>48</v>
          </cell>
        </row>
        <row r="172">
          <cell r="A172" t="str">
            <v>CULOT BOUGIE GM EN ACIER PROD-decolletage</v>
          </cell>
          <cell r="B172" t="str">
            <v>D002-AC-PROD</v>
          </cell>
          <cell r="C172">
            <v>90</v>
          </cell>
        </row>
        <row r="173">
          <cell r="A173" t="str">
            <v xml:space="preserve">Culot Bougie PM Culasse - decolletage </v>
          </cell>
          <cell r="B173" t="str">
            <v>D003</v>
          </cell>
          <cell r="C173">
            <v>90</v>
          </cell>
        </row>
        <row r="174">
          <cell r="A174" t="str">
            <v>DECOUPAGE AXE 100 INOX D8 L60</v>
          </cell>
          <cell r="B174" t="str">
            <v>AXE-IN-D8-L60</v>
          </cell>
        </row>
        <row r="175">
          <cell r="A175" t="str">
            <v>douille carre 24</v>
          </cell>
          <cell r="B175">
            <v>215215011</v>
          </cell>
          <cell r="C175">
            <v>100</v>
          </cell>
        </row>
        <row r="176">
          <cell r="A176" t="str">
            <v>douille Ø4</v>
          </cell>
          <cell r="B176" t="str">
            <v>15-0795</v>
          </cell>
        </row>
        <row r="177">
          <cell r="A177" t="str">
            <v xml:space="preserve">ECROU 430-440 DECOLLETE- nak </v>
          </cell>
          <cell r="B177" t="str">
            <v>020DECO0004</v>
          </cell>
          <cell r="C177">
            <v>30</v>
          </cell>
        </row>
        <row r="178">
          <cell r="A178" t="str">
            <v>ECROU 430-440 DECOLLETE- nak PH2</v>
          </cell>
          <cell r="B178" t="str">
            <v>020DECO0004</v>
          </cell>
          <cell r="C178">
            <v>45</v>
          </cell>
        </row>
        <row r="179">
          <cell r="A179" t="str">
            <v>ECROU 6.5X10</v>
          </cell>
          <cell r="B179" t="str">
            <v>ECR-6.5X10</v>
          </cell>
          <cell r="C179">
            <v>120</v>
          </cell>
        </row>
        <row r="180">
          <cell r="A180" t="str">
            <v>ECROU 6.5X10</v>
          </cell>
        </row>
        <row r="181">
          <cell r="A181" t="str">
            <v>ECROU 85-85B reprise</v>
          </cell>
          <cell r="B181" t="str">
            <v>020DECO0006</v>
          </cell>
          <cell r="C181">
            <v>30</v>
          </cell>
        </row>
        <row r="182">
          <cell r="A182" t="str">
            <v xml:space="preserve">ECROU 85-85B reprise chanfrien </v>
          </cell>
          <cell r="B182" t="str">
            <v>020DECO0006- chanfrien</v>
          </cell>
          <cell r="C182">
            <v>30</v>
          </cell>
        </row>
        <row r="183">
          <cell r="A183" t="str">
            <v>ecrou acier hex 10</v>
          </cell>
          <cell r="B183" t="str">
            <v>ECROU h10</v>
          </cell>
          <cell r="C183">
            <v>120</v>
          </cell>
        </row>
        <row r="184">
          <cell r="A184" t="str">
            <v>Ecrou alu D38-JAMEL</v>
          </cell>
          <cell r="B184" t="str">
            <v>Ecrou M27</v>
          </cell>
        </row>
        <row r="185">
          <cell r="A185" t="str">
            <v>ECROU BIELLE DIRECTION DROITE</v>
          </cell>
          <cell r="B185" t="str">
            <v>I113</v>
          </cell>
        </row>
        <row r="186">
          <cell r="A186" t="str">
            <v>ECROU BIELLE DROITE</v>
          </cell>
          <cell r="B186" t="str">
            <v>I113-CP1</v>
          </cell>
          <cell r="C186">
            <v>90</v>
          </cell>
        </row>
        <row r="187">
          <cell r="A187" t="str">
            <v xml:space="preserve">ECROU BRIDE HEX 22 M14*1.5 </v>
          </cell>
          <cell r="B187" t="str">
            <v>ECR BRIDE HEX 22</v>
          </cell>
          <cell r="C187">
            <v>120</v>
          </cell>
        </row>
        <row r="188">
          <cell r="A188" t="str">
            <v>ECROU BRIDE HEX 24 PROD</v>
          </cell>
          <cell r="B188" t="str">
            <v>ECROU-H24-PROD</v>
          </cell>
          <cell r="C188">
            <v>90</v>
          </cell>
        </row>
        <row r="189">
          <cell r="A189" t="str">
            <v>Ecrou bride M14*1.5</v>
          </cell>
          <cell r="B189" t="str">
            <v>-</v>
          </cell>
          <cell r="C189">
            <v>90</v>
          </cell>
        </row>
        <row r="190">
          <cell r="A190" t="str">
            <v>Ecrou collier ISUZU TFR</v>
          </cell>
          <cell r="B190" t="str">
            <v>I138-cp</v>
          </cell>
        </row>
        <row r="191">
          <cell r="A191" t="str">
            <v>ECROU DE BLOC</v>
          </cell>
          <cell r="B191" t="str">
            <v>4-7326</v>
          </cell>
          <cell r="C191">
            <v>90</v>
          </cell>
        </row>
        <row r="192">
          <cell r="A192" t="str">
            <v>ECROU DE FUSEE</v>
          </cell>
          <cell r="B192">
            <v>601130</v>
          </cell>
          <cell r="C192">
            <v>35</v>
          </cell>
        </row>
        <row r="193">
          <cell r="A193" t="str">
            <v>ecrou de fusée</v>
          </cell>
          <cell r="B193" t="str">
            <v>601130-NAK</v>
          </cell>
          <cell r="C193">
            <v>45</v>
          </cell>
        </row>
        <row r="194">
          <cell r="A194" t="str">
            <v xml:space="preserve">ECROU DE FUSEE- HARDING </v>
          </cell>
          <cell r="B194">
            <v>601130</v>
          </cell>
          <cell r="C194">
            <v>22</v>
          </cell>
        </row>
        <row r="195">
          <cell r="A195" t="str">
            <v>Ecrou de roue Mitsubitchi PM</v>
          </cell>
          <cell r="B195" t="str">
            <v>MI08-cp1</v>
          </cell>
          <cell r="C195">
            <v>120</v>
          </cell>
        </row>
        <row r="196">
          <cell r="A196" t="str">
            <v>ECROU DE ROUE NISSAN PM</v>
          </cell>
          <cell r="B196" t="str">
            <v>NIS001</v>
          </cell>
        </row>
        <row r="197">
          <cell r="A197" t="str">
            <v>Ecrou de roue origine</v>
          </cell>
          <cell r="B197" t="str">
            <v>I143</v>
          </cell>
          <cell r="C197">
            <v>90</v>
          </cell>
        </row>
        <row r="198">
          <cell r="A198" t="str">
            <v>Ecrou de roue TFR ISUZU</v>
          </cell>
          <cell r="B198" t="str">
            <v>I025</v>
          </cell>
          <cell r="C198">
            <v>80</v>
          </cell>
        </row>
        <row r="199">
          <cell r="A199" t="str">
            <v>ECROU DE ROUE TFR ISUZU -nak</v>
          </cell>
          <cell r="B199" t="str">
            <v>I143-CP1</v>
          </cell>
          <cell r="C199">
            <v>80</v>
          </cell>
        </row>
        <row r="200">
          <cell r="A200" t="str">
            <v>ECROU DEMI CARTER ISUZU</v>
          </cell>
          <cell r="B200" t="str">
            <v>I096-CP2</v>
          </cell>
          <cell r="C200">
            <v>60</v>
          </cell>
        </row>
        <row r="201">
          <cell r="A201" t="str">
            <v>ecrou frein</v>
          </cell>
          <cell r="B201">
            <v>551275</v>
          </cell>
          <cell r="C201">
            <v>60</v>
          </cell>
        </row>
        <row r="202">
          <cell r="A202" t="str">
            <v>ecrou frein M12x150</v>
          </cell>
          <cell r="B202">
            <v>551275</v>
          </cell>
        </row>
        <row r="203">
          <cell r="A203" t="str">
            <v>ECROU FUSEE 404 PROD</v>
          </cell>
          <cell r="B203" t="str">
            <v>B012-PROD</v>
          </cell>
          <cell r="C203">
            <v>90</v>
          </cell>
        </row>
        <row r="204">
          <cell r="A204" t="str">
            <v>ECROU FUSEE OM40</v>
          </cell>
          <cell r="B204" t="str">
            <v>M023</v>
          </cell>
        </row>
        <row r="205">
          <cell r="A205" t="str">
            <v>Ecrou goujon de 14 NM</v>
          </cell>
          <cell r="B205" t="str">
            <v>G002-CP2</v>
          </cell>
          <cell r="C205">
            <v>90</v>
          </cell>
        </row>
        <row r="206">
          <cell r="A206" t="str">
            <v>ECROU HEX 17</v>
          </cell>
          <cell r="B206">
            <v>551435</v>
          </cell>
          <cell r="C206">
            <v>120</v>
          </cell>
        </row>
        <row r="207">
          <cell r="A207" t="str">
            <v>ECROU HEX 19 LG16.4</v>
          </cell>
          <cell r="B207" t="str">
            <v>G022-CP4</v>
          </cell>
          <cell r="C207">
            <v>80</v>
          </cell>
        </row>
        <row r="208">
          <cell r="A208" t="str">
            <v>ecrou hex 8 Acier</v>
          </cell>
          <cell r="B208" t="str">
            <v>ECROU HEXAGON</v>
          </cell>
          <cell r="C208">
            <v>120</v>
          </cell>
        </row>
        <row r="209">
          <cell r="A209" t="str">
            <v>Ecrou hex8</v>
          </cell>
          <cell r="B209" t="str">
            <v>ECROU HEXAGON+MULTI</v>
          </cell>
        </row>
        <row r="210">
          <cell r="A210" t="str">
            <v xml:space="preserve">ECROU JUMELLE SIMLPE MIT AM </v>
          </cell>
          <cell r="B210" t="str">
            <v>MI11-CP3</v>
          </cell>
          <cell r="C210">
            <v>90</v>
          </cell>
        </row>
        <row r="211">
          <cell r="A211" t="str">
            <v>ECROU M12x1,25</v>
          </cell>
          <cell r="B211" t="str">
            <v>I066-I098-CP5</v>
          </cell>
        </row>
        <row r="212">
          <cell r="A212" t="str">
            <v xml:space="preserve">ECROU M12x125 ROULEMENT CENTRE FASTER 10 CV </v>
          </cell>
          <cell r="B212" t="str">
            <v>I158-CP7</v>
          </cell>
        </row>
        <row r="213">
          <cell r="A213" t="str">
            <v>Ecrou M16x1.50 lg18 HEX19</v>
          </cell>
          <cell r="B213" t="str">
            <v>ECM16L18HEX19</v>
          </cell>
          <cell r="C213">
            <v>90</v>
          </cell>
        </row>
        <row r="214">
          <cell r="A214" t="str">
            <v>ECROU Ø   10 LG10</v>
          </cell>
          <cell r="B214" t="str">
            <v>-</v>
          </cell>
        </row>
        <row r="215">
          <cell r="A215" t="str">
            <v>ecrou R5/R4 RENAULT</v>
          </cell>
          <cell r="B215" t="str">
            <v>R006-CP1</v>
          </cell>
        </row>
        <row r="216">
          <cell r="A216" t="str">
            <v>ECROU SEMI ARBRE ISUZU</v>
          </cell>
          <cell r="B216" t="str">
            <v>I007</v>
          </cell>
          <cell r="C216">
            <v>30</v>
          </cell>
        </row>
        <row r="217">
          <cell r="A217" t="str">
            <v xml:space="preserve">Ecrou suspension- percage + demi taraudage </v>
          </cell>
          <cell r="B217" t="str">
            <v>I004</v>
          </cell>
          <cell r="C217">
            <v>36</v>
          </cell>
        </row>
        <row r="218">
          <cell r="A218" t="str">
            <v>ECROU SUSPENSION PROD</v>
          </cell>
          <cell r="B218" t="str">
            <v>I004-PROD</v>
          </cell>
          <cell r="C218">
            <v>60</v>
          </cell>
        </row>
        <row r="219">
          <cell r="A219" t="str">
            <v>Ecrou taraudée de tête pompête</v>
          </cell>
          <cell r="B219" t="str">
            <v>B041-cp4</v>
          </cell>
        </row>
        <row r="220">
          <cell r="A220" t="str">
            <v>ecrou tige embrayage F110</v>
          </cell>
          <cell r="B220" t="str">
            <v>F110</v>
          </cell>
        </row>
        <row r="221">
          <cell r="A221" t="str">
            <v>ecrou trompête 404</v>
          </cell>
          <cell r="B221" t="str">
            <v>B006</v>
          </cell>
        </row>
        <row r="222">
          <cell r="A222" t="str">
            <v>ECROU VIS PONT AR OM40 nakamurah</v>
          </cell>
          <cell r="B222" t="str">
            <v>M024</v>
          </cell>
          <cell r="C222">
            <v>50</v>
          </cell>
        </row>
        <row r="223">
          <cell r="A223" t="str">
            <v>ECROU.ROUE TFR CHR-CP1 PRO</v>
          </cell>
          <cell r="B223" t="str">
            <v>I137-CP1-PROD</v>
          </cell>
          <cell r="C223">
            <v>80</v>
          </cell>
        </row>
        <row r="224">
          <cell r="A224" t="str">
            <v>Embout H10</v>
          </cell>
          <cell r="B224" t="str">
            <v>LE1PM2118S112250-B</v>
          </cell>
          <cell r="C224">
            <v>17</v>
          </cell>
        </row>
        <row r="225">
          <cell r="A225" t="str">
            <v>EMBOUT H11.5</v>
          </cell>
          <cell r="B225" t="str">
            <v>LE1PM2118S112249-A</v>
          </cell>
          <cell r="C225">
            <v>15</v>
          </cell>
        </row>
        <row r="226">
          <cell r="A226" t="str">
            <v>embout porte rotule</v>
          </cell>
          <cell r="B226">
            <v>4571</v>
          </cell>
          <cell r="C226">
            <v>30</v>
          </cell>
        </row>
        <row r="227">
          <cell r="A227" t="str">
            <v>embout tige piston</v>
          </cell>
          <cell r="B227">
            <v>200200</v>
          </cell>
          <cell r="C227">
            <v>60</v>
          </cell>
        </row>
        <row r="228">
          <cell r="A228" t="str">
            <v>Entretoise de serrage TDW</v>
          </cell>
          <cell r="B228" t="str">
            <v>PPMATBRIDE200</v>
          </cell>
          <cell r="C228">
            <v>30</v>
          </cell>
        </row>
        <row r="229">
          <cell r="A229" t="str">
            <v>entretoise hex11</v>
          </cell>
          <cell r="B229">
            <v>5402</v>
          </cell>
        </row>
        <row r="230">
          <cell r="A230" t="str">
            <v xml:space="preserve">Entretoise Hex11 </v>
          </cell>
          <cell r="B230">
            <v>4630</v>
          </cell>
        </row>
        <row r="231">
          <cell r="A231" t="str">
            <v>Entretoise hexagonal Hex15</v>
          </cell>
          <cell r="B231">
            <v>7151</v>
          </cell>
        </row>
        <row r="232">
          <cell r="A232" t="str">
            <v xml:space="preserve">EVACUATION 2/3G X-ONE nakamura </v>
          </cell>
          <cell r="B232">
            <v>480387</v>
          </cell>
          <cell r="C232">
            <v>50</v>
          </cell>
        </row>
        <row r="233">
          <cell r="A233" t="str">
            <v>EVACUATION 2/3G X-ONE</v>
          </cell>
          <cell r="B233">
            <v>480387</v>
          </cell>
          <cell r="C233">
            <v>50</v>
          </cell>
        </row>
        <row r="234">
          <cell r="A234" t="str">
            <v xml:space="preserve">EVACUATION 2/3G X-ONE-TARAUDAGE M4 </v>
          </cell>
          <cell r="B234">
            <v>480387</v>
          </cell>
          <cell r="C234">
            <v>60</v>
          </cell>
        </row>
        <row r="235">
          <cell r="A235" t="str">
            <v xml:space="preserve">EVACUATION 2/3G X-ONE carre l32 </v>
          </cell>
          <cell r="B235">
            <v>480387</v>
          </cell>
          <cell r="C235">
            <v>15</v>
          </cell>
        </row>
        <row r="236">
          <cell r="A236" t="str">
            <v>FAN OUT JENOPTEC 12FO</v>
          </cell>
          <cell r="B236" t="str">
            <v>301-603-009</v>
          </cell>
          <cell r="C236">
            <v>75</v>
          </cell>
        </row>
        <row r="237">
          <cell r="A237" t="str">
            <v xml:space="preserve">FAN OUT JENOPTEC 12FO-maj cadence </v>
          </cell>
          <cell r="B237" t="str">
            <v xml:space="preserve">301-603-009-maj </v>
          </cell>
          <cell r="C237">
            <v>100</v>
          </cell>
        </row>
        <row r="238">
          <cell r="A238" t="str">
            <v>FAN OUT JENOPTEC 12FO-b301</v>
          </cell>
          <cell r="B238" t="str">
            <v>301-603-009-b301</v>
          </cell>
          <cell r="C238">
            <v>100</v>
          </cell>
        </row>
        <row r="239">
          <cell r="A239" t="str">
            <v>FANOUT 72FO POM C NOIR</v>
          </cell>
          <cell r="B239" t="str">
            <v>901-609-001</v>
          </cell>
          <cell r="C239">
            <v>75</v>
          </cell>
        </row>
        <row r="240">
          <cell r="A240" t="str">
            <v>FANOUT FOR 36FO JENOPTEC-CP1 maj c septembre 2021</v>
          </cell>
          <cell r="B240" t="str">
            <v>301-603-011-CP1</v>
          </cell>
          <cell r="C240">
            <v>33</v>
          </cell>
        </row>
        <row r="241">
          <cell r="A241" t="str">
            <v>FANOUT FOR 36FO JENOPTEC-CP1</v>
          </cell>
          <cell r="B241" t="str">
            <v>301-603-011-CP1</v>
          </cell>
          <cell r="C241">
            <v>20</v>
          </cell>
        </row>
        <row r="242">
          <cell r="A242" t="str">
            <v>FANOUT FOR 36FO JENOPTEC-CP2</v>
          </cell>
          <cell r="B242" t="str">
            <v>301-603-011-CP2</v>
          </cell>
          <cell r="C242">
            <v>60</v>
          </cell>
        </row>
        <row r="243">
          <cell r="A243" t="str">
            <v>percage -FANOUT FOR 36FO JENOPTEC-CP2</v>
          </cell>
          <cell r="B243" t="str">
            <v xml:space="preserve">301-603-011-CP2-percage </v>
          </cell>
          <cell r="C243">
            <v>60</v>
          </cell>
        </row>
        <row r="244">
          <cell r="A244" t="str">
            <v>FANOUT FOR 36FO JENOPTEC-CP3 Biglia</v>
          </cell>
          <cell r="B244" t="str">
            <v>901-609-001-CP3</v>
          </cell>
          <cell r="C244">
            <v>45</v>
          </cell>
        </row>
        <row r="245">
          <cell r="A245" t="str">
            <v>FANOUT FOR 72FO JENOPTEC-CP2</v>
          </cell>
          <cell r="B245" t="str">
            <v>301-603-CP2</v>
          </cell>
          <cell r="C245">
            <v>60</v>
          </cell>
        </row>
        <row r="246">
          <cell r="A246" t="str">
            <v>PERCAGE FANOUT FOR 72FO JENOPTEC-CP2</v>
          </cell>
          <cell r="B246" t="str">
            <v xml:space="preserve">301-603-CP2-PERCAGE </v>
          </cell>
          <cell r="C246">
            <v>60</v>
          </cell>
        </row>
        <row r="247">
          <cell r="A247" t="str">
            <v>FANOUT FOR 72FO JENOPTEC-CP3</v>
          </cell>
          <cell r="B247" t="str">
            <v>901-609-001-CP3</v>
          </cell>
          <cell r="C247">
            <v>65</v>
          </cell>
        </row>
        <row r="248">
          <cell r="A248" t="str">
            <v xml:space="preserve">FC FOURCHETTE </v>
          </cell>
          <cell r="B248" t="str">
            <v>19087-1-1</v>
          </cell>
          <cell r="C248">
            <v>100</v>
          </cell>
        </row>
        <row r="249">
          <cell r="A249" t="str">
            <v>fileté</v>
          </cell>
          <cell r="B249" t="str">
            <v>part A</v>
          </cell>
          <cell r="C249">
            <v>45</v>
          </cell>
        </row>
        <row r="250">
          <cell r="A250" t="str">
            <v>FIXATION SUPERIEUR VIS</v>
          </cell>
          <cell r="B250">
            <v>5016</v>
          </cell>
          <cell r="C250">
            <v>120</v>
          </cell>
        </row>
        <row r="251">
          <cell r="A251" t="str">
            <v>flasque</v>
          </cell>
          <cell r="B251" t="str">
            <v>-</v>
          </cell>
          <cell r="C251">
            <v>120</v>
          </cell>
        </row>
        <row r="252">
          <cell r="A252" t="str">
            <v>FORME D 30</v>
          </cell>
          <cell r="B252" t="str">
            <v>2018021-01-30</v>
          </cell>
          <cell r="C252">
            <v>120</v>
          </cell>
        </row>
        <row r="253">
          <cell r="A253" t="str">
            <v>FORME D 40</v>
          </cell>
          <cell r="B253" t="str">
            <v>2018021-01-40</v>
          </cell>
          <cell r="C253">
            <v>120</v>
          </cell>
        </row>
        <row r="254">
          <cell r="A254" t="str">
            <v>FUHRUNGSSAULE-D8-90-M4-i-i</v>
          </cell>
          <cell r="B254" t="str">
            <v>SAP NR 5-001-46857</v>
          </cell>
          <cell r="C254">
            <v>120</v>
          </cell>
        </row>
        <row r="255">
          <cell r="A255" t="str">
            <v>Gewindeeinsatz Ensat M4*5</v>
          </cell>
          <cell r="B255" t="str">
            <v>200505-0-F</v>
          </cell>
          <cell r="C255">
            <v>30</v>
          </cell>
        </row>
        <row r="256">
          <cell r="A256" t="str">
            <v>gojon LG 51.5 Ø19.7</v>
          </cell>
          <cell r="B256" t="str">
            <v>-</v>
          </cell>
        </row>
        <row r="257">
          <cell r="A257" t="str">
            <v>GOUJON COLLECTEUR 404</v>
          </cell>
          <cell r="B257" t="str">
            <v>B016</v>
          </cell>
          <cell r="C257">
            <v>120</v>
          </cell>
        </row>
        <row r="258">
          <cell r="A258" t="str">
            <v xml:space="preserve">GOUJON COLLECTEUR 404-tsughami </v>
          </cell>
          <cell r="B258" t="str">
            <v>B016</v>
          </cell>
          <cell r="C258">
            <v>100</v>
          </cell>
        </row>
        <row r="259">
          <cell r="A259" t="str">
            <v>GOUJON DE 10 AR</v>
          </cell>
          <cell r="B259" t="str">
            <v>G001-CP1</v>
          </cell>
        </row>
        <row r="260">
          <cell r="A260" t="str">
            <v>GOUJON DE 11 LG 160</v>
          </cell>
          <cell r="B260" t="str">
            <v>-</v>
          </cell>
        </row>
        <row r="261">
          <cell r="A261" t="str">
            <v>GOUJON DE 11 LG180</v>
          </cell>
          <cell r="B261" t="str">
            <v>-</v>
          </cell>
        </row>
        <row r="262">
          <cell r="A262" t="str">
            <v>Goujon de 12 L = 183 mm</v>
          </cell>
          <cell r="B262" t="str">
            <v>G003</v>
          </cell>
        </row>
        <row r="263">
          <cell r="A263" t="str">
            <v>goujon de 12 l160</v>
          </cell>
          <cell r="B263" t="str">
            <v>-</v>
          </cell>
        </row>
        <row r="264">
          <cell r="A264" t="str">
            <v>goujon de 12 l180</v>
          </cell>
          <cell r="B264" t="str">
            <v>-</v>
          </cell>
        </row>
        <row r="265">
          <cell r="A265" t="str">
            <v xml:space="preserve">Goujon de 15 NM </v>
          </cell>
          <cell r="B265" t="str">
            <v>G022-cp1</v>
          </cell>
        </row>
        <row r="266">
          <cell r="A266" t="str">
            <v xml:space="preserve">GOUJON DE ROUE  HONDA/SUZUKI </v>
          </cell>
          <cell r="B266" t="str">
            <v>H001</v>
          </cell>
          <cell r="C266">
            <v>45</v>
          </cell>
        </row>
        <row r="267">
          <cell r="A267" t="str">
            <v>GOUJON DE ROUE MITSIBITCHI GM</v>
          </cell>
          <cell r="B267" t="str">
            <v>MI018</v>
          </cell>
          <cell r="C267">
            <v>30</v>
          </cell>
        </row>
        <row r="268">
          <cell r="A268" t="str">
            <v>GOUJON DE ROUE AR OM40 PROD</v>
          </cell>
          <cell r="B268" t="str">
            <v>M034-PROD</v>
          </cell>
          <cell r="C268">
            <v>27</v>
          </cell>
        </row>
        <row r="269">
          <cell r="A269" t="str">
            <v>GOUJON de roue AR ZEHO NM</v>
          </cell>
          <cell r="B269" t="str">
            <v>-</v>
          </cell>
        </row>
        <row r="270">
          <cell r="A270" t="str">
            <v>GOUJON DE ROUE AV</v>
          </cell>
          <cell r="B270" t="str">
            <v>M033</v>
          </cell>
          <cell r="C270">
            <v>27</v>
          </cell>
        </row>
        <row r="271">
          <cell r="A271" t="str">
            <v>GOUJON DE ROUE ISUZU</v>
          </cell>
          <cell r="B271" t="str">
            <v>I039</v>
          </cell>
          <cell r="C271">
            <v>30</v>
          </cell>
        </row>
        <row r="272">
          <cell r="A272" t="str">
            <v>Goujon de roue ISUZU</v>
          </cell>
        </row>
        <row r="273">
          <cell r="A273" t="str">
            <v>GOUJON DE ROUE MAZDA</v>
          </cell>
          <cell r="B273" t="str">
            <v>fo014-NAK</v>
          </cell>
          <cell r="C273">
            <v>50</v>
          </cell>
        </row>
        <row r="274">
          <cell r="A274" t="str">
            <v>goujon de roue MI PM av</v>
          </cell>
          <cell r="B274" t="str">
            <v>MI19</v>
          </cell>
          <cell r="C274">
            <v>80</v>
          </cell>
        </row>
        <row r="275">
          <cell r="A275" t="str">
            <v>Goujon de roue Mit GM MB 584750 VT</v>
          </cell>
          <cell r="B275" t="str">
            <v>MI18</v>
          </cell>
        </row>
        <row r="276">
          <cell r="A276" t="str">
            <v>Goujon de roue Mit GMB584750V T</v>
          </cell>
          <cell r="B276" t="str">
            <v>MI018</v>
          </cell>
        </row>
        <row r="277">
          <cell r="A277" t="str">
            <v>GOUJON DE ROUE NISSAN D22 PATROL</v>
          </cell>
          <cell r="B277" t="str">
            <v>NIS004</v>
          </cell>
          <cell r="C277">
            <v>30</v>
          </cell>
        </row>
        <row r="278">
          <cell r="A278" t="str">
            <v>GOUJON DE ROUE NISSAN URVAN LOUAGE</v>
          </cell>
          <cell r="B278" t="str">
            <v>NIS003</v>
          </cell>
          <cell r="C278">
            <v>30</v>
          </cell>
        </row>
        <row r="279">
          <cell r="A279" t="str">
            <v>goujon de roue OM grand model</v>
          </cell>
          <cell r="B279" t="str">
            <v>OM40</v>
          </cell>
        </row>
        <row r="280">
          <cell r="A280" t="str">
            <v>GOUJON HILUX-PROD</v>
          </cell>
          <cell r="B280" t="str">
            <v>TO008-PROD</v>
          </cell>
          <cell r="C280">
            <v>60</v>
          </cell>
        </row>
        <row r="281">
          <cell r="A281" t="str">
            <v xml:space="preserve">GOUJON M4 </v>
          </cell>
          <cell r="B281" t="str">
            <v>LC1327C200</v>
          </cell>
          <cell r="C281">
            <v>70</v>
          </cell>
        </row>
        <row r="282">
          <cell r="A282" t="str">
            <v xml:space="preserve">BROCHE ACIER D13 ZINGUE L180 -CHUTES  WEILLER </v>
          </cell>
          <cell r="B282" t="str">
            <v>BROCH L 180-WEILLER</v>
          </cell>
          <cell r="C282">
            <v>60</v>
          </cell>
        </row>
        <row r="283">
          <cell r="A283" t="str">
            <v>goujon l 180.5</v>
          </cell>
          <cell r="B283" t="str">
            <v>-</v>
          </cell>
        </row>
        <row r="284">
          <cell r="A284" t="str">
            <v>GOUJON LONCLUSER AV ET AR-PROD</v>
          </cell>
          <cell r="B284" t="str">
            <v>TO009-PROD</v>
          </cell>
        </row>
        <row r="285">
          <cell r="A285" t="str">
            <v>GOUJON M12*1.5 L=50</v>
          </cell>
          <cell r="B285" t="str">
            <v>G018</v>
          </cell>
          <cell r="C285">
            <v>25</v>
          </cell>
        </row>
        <row r="286">
          <cell r="A286" t="str">
            <v>GOUJON M12*1.5 L=56</v>
          </cell>
          <cell r="B286" t="str">
            <v>G017</v>
          </cell>
          <cell r="C286">
            <v>60</v>
          </cell>
        </row>
        <row r="287">
          <cell r="A287" t="str">
            <v>GOUJON M12*1.5 L=56 PROD</v>
          </cell>
          <cell r="B287" t="str">
            <v>G017-PROD</v>
          </cell>
          <cell r="C287">
            <v>70</v>
          </cell>
        </row>
        <row r="288">
          <cell r="A288" t="str">
            <v xml:space="preserve">GOUJON M14*1.5 L=52 </v>
          </cell>
          <cell r="B288" t="str">
            <v>G021-CP2</v>
          </cell>
          <cell r="C288">
            <v>45</v>
          </cell>
        </row>
        <row r="289">
          <cell r="A289" t="str">
            <v>GOUJON M14*1.5 L=52 fraisé</v>
          </cell>
          <cell r="B289" t="str">
            <v>G026-cp2</v>
          </cell>
        </row>
        <row r="290">
          <cell r="A290" t="str">
            <v>GOUJON M14*1.5 L=52 NON FRAISEE PROD</v>
          </cell>
          <cell r="B290" t="str">
            <v>G028-PROD</v>
          </cell>
        </row>
        <row r="291">
          <cell r="A291" t="str">
            <v>GOUJON M4</v>
          </cell>
          <cell r="B291" t="str">
            <v>LC1327C200</v>
          </cell>
          <cell r="C291">
            <v>70</v>
          </cell>
        </row>
        <row r="292">
          <cell r="A292" t="str">
            <v>GOUJON Ø 28</v>
          </cell>
          <cell r="B292" t="str">
            <v>B003-PROD</v>
          </cell>
        </row>
        <row r="293">
          <cell r="A293" t="str">
            <v>GOUJON M12*1.5 L=50</v>
          </cell>
          <cell r="B293" t="str">
            <v>G018</v>
          </cell>
          <cell r="C293">
            <v>30</v>
          </cell>
        </row>
        <row r="294">
          <cell r="A294" t="str">
            <v>GOUJON TREMPETTE 404 PROD</v>
          </cell>
          <cell r="B294" t="str">
            <v>TRM200</v>
          </cell>
          <cell r="C294">
            <v>90</v>
          </cell>
        </row>
        <row r="295">
          <cell r="A295" t="str">
            <v>GOUPILLE LAITON D6</v>
          </cell>
          <cell r="B295" t="str">
            <v>GOUPILLE D6</v>
          </cell>
          <cell r="C295">
            <v>140</v>
          </cell>
        </row>
        <row r="296">
          <cell r="A296" t="str">
            <v>GOUPILLE TUBE D'EAU PUNTO 2-CP5 PROD</v>
          </cell>
          <cell r="B296" t="str">
            <v>F029-CP5</v>
          </cell>
        </row>
        <row r="297">
          <cell r="A297" t="str">
            <v>INSERT  MOLETE LAITON D6-90-CP1</v>
          </cell>
          <cell r="B297" t="str">
            <v>INSERT D6-90-CP1</v>
          </cell>
          <cell r="C297">
            <v>100</v>
          </cell>
        </row>
        <row r="298">
          <cell r="A298" t="str">
            <v>insert Hex 8 laiton</v>
          </cell>
          <cell r="B298">
            <v>510020</v>
          </cell>
        </row>
        <row r="299">
          <cell r="A299" t="str">
            <v>Insert Inox M8</v>
          </cell>
          <cell r="B299">
            <v>512520</v>
          </cell>
        </row>
        <row r="300">
          <cell r="A300" t="str">
            <v>insert laiton D6</v>
          </cell>
          <cell r="B300" t="str">
            <v>insert D6</v>
          </cell>
        </row>
        <row r="301">
          <cell r="A301" t="str">
            <v>INSERT LAITON D6-120-CP1</v>
          </cell>
          <cell r="B301" t="str">
            <v>INSERT D6-120-CP1</v>
          </cell>
          <cell r="C301">
            <v>100</v>
          </cell>
        </row>
        <row r="302">
          <cell r="A302" t="str">
            <v>INSERT LAITON D8</v>
          </cell>
          <cell r="B302" t="str">
            <v>INSERT D8</v>
          </cell>
          <cell r="C302">
            <v>100</v>
          </cell>
        </row>
        <row r="303">
          <cell r="A303" t="str">
            <v>INSERT LAITON D9  à120°</v>
          </cell>
          <cell r="B303" t="str">
            <v>INSERT D9 à120°</v>
          </cell>
          <cell r="C303">
            <v>75</v>
          </cell>
        </row>
        <row r="304">
          <cell r="A304" t="str">
            <v>INSERT LAITON D9 à 90°</v>
          </cell>
          <cell r="B304" t="str">
            <v>INSERT D9 à 90°</v>
          </cell>
          <cell r="C304">
            <v>110</v>
          </cell>
        </row>
        <row r="305">
          <cell r="A305" t="str">
            <v>INSERT LEVIER PROD charioté</v>
          </cell>
          <cell r="B305" t="str">
            <v>I110-01-004-PROD</v>
          </cell>
          <cell r="C305">
            <v>30</v>
          </cell>
        </row>
        <row r="306">
          <cell r="A306" t="str">
            <v xml:space="preserve">INSERT LEVIER SURMOULEE 345833-sst  </v>
          </cell>
          <cell r="B306" t="str">
            <v>I110-01-004</v>
          </cell>
          <cell r="C306">
            <v>60</v>
          </cell>
        </row>
        <row r="307">
          <cell r="A307" t="str">
            <v xml:space="preserve">INSERT LEVIER SURMOULEE 345833-01 - fraisage </v>
          </cell>
          <cell r="B307" t="str">
            <v>I110-01-004</v>
          </cell>
          <cell r="C307">
            <v>32</v>
          </cell>
        </row>
        <row r="308">
          <cell r="A308" t="str">
            <v>insert M10</v>
          </cell>
          <cell r="B308">
            <v>651128</v>
          </cell>
          <cell r="C308">
            <v>24</v>
          </cell>
        </row>
        <row r="309">
          <cell r="A309" t="str">
            <v>INSERT métalique</v>
          </cell>
          <cell r="B309" t="str">
            <v>8087-1</v>
          </cell>
        </row>
        <row r="310">
          <cell r="A310" t="str">
            <v>INSERT POUR FOURCHETTE FORME D</v>
          </cell>
          <cell r="B310">
            <v>2018063</v>
          </cell>
          <cell r="C310">
            <v>120</v>
          </cell>
        </row>
        <row r="311">
          <cell r="A311" t="str">
            <v>insert R171</v>
          </cell>
          <cell r="B311" t="str">
            <v>DE-10048</v>
          </cell>
          <cell r="C311">
            <v>90</v>
          </cell>
        </row>
        <row r="312">
          <cell r="A312" t="str">
            <v>insert W164 court</v>
          </cell>
          <cell r="B312" t="str">
            <v>DE 10144</v>
          </cell>
          <cell r="C312">
            <v>120</v>
          </cell>
        </row>
        <row r="313">
          <cell r="A313" t="str">
            <v>Insert Zinguée 14.2*20*48.5</v>
          </cell>
          <cell r="B313" t="str">
            <v>14.2x20x48.5</v>
          </cell>
        </row>
        <row r="314">
          <cell r="A314" t="str">
            <v>Inserto Esag M8 12x12</v>
          </cell>
          <cell r="B314">
            <v>510090</v>
          </cell>
          <cell r="C314">
            <v>50</v>
          </cell>
        </row>
        <row r="315">
          <cell r="A315" t="str">
            <v>INSERTO ESAG.M6 8*6</v>
          </cell>
          <cell r="B315">
            <v>510020</v>
          </cell>
          <cell r="C315">
            <v>120</v>
          </cell>
        </row>
        <row r="316">
          <cell r="A316" t="str">
            <v>INSERTO MANOPOLA  INOX M8</v>
          </cell>
          <cell r="B316">
            <v>512520</v>
          </cell>
          <cell r="C316">
            <v>50</v>
          </cell>
        </row>
        <row r="317">
          <cell r="A317" t="str">
            <v xml:space="preserve">MAIN BODY FOR SECONDRY FAN OUT </v>
          </cell>
          <cell r="B317" t="str">
            <v>OTT-169</v>
          </cell>
          <cell r="C317">
            <v>70</v>
          </cell>
        </row>
        <row r="318">
          <cell r="A318" t="str">
            <v>MAIN BODY PRIMARY FAN OUT  -l32</v>
          </cell>
          <cell r="B318" t="str">
            <v>IC5253</v>
          </cell>
          <cell r="C318">
            <v>60</v>
          </cell>
        </row>
        <row r="319">
          <cell r="A319" t="str">
            <v>MAIN BODY PRIMARY FAN OUT  -b42</v>
          </cell>
          <cell r="B319" t="str">
            <v>IC5253-b42</v>
          </cell>
          <cell r="C319">
            <v>52</v>
          </cell>
        </row>
        <row r="320">
          <cell r="A320" t="str">
            <v>Perno  AGGANCIO</v>
          </cell>
          <cell r="B320">
            <v>510530</v>
          </cell>
          <cell r="C320">
            <v>120</v>
          </cell>
        </row>
        <row r="321">
          <cell r="A321" t="str">
            <v>Perno 510530</v>
          </cell>
          <cell r="B321">
            <v>510530</v>
          </cell>
        </row>
        <row r="322">
          <cell r="A322" t="str">
            <v>DIS.0050213300 PERNO D.6X30,6 INOX D6</v>
          </cell>
          <cell r="B322">
            <v>511110</v>
          </cell>
          <cell r="C322">
            <v>120</v>
          </cell>
        </row>
        <row r="323">
          <cell r="A323" t="str">
            <v xml:space="preserve">DIS.0050227100 PERNO D.6X62 </v>
          </cell>
          <cell r="B323">
            <v>511100</v>
          </cell>
          <cell r="C323">
            <v>140</v>
          </cell>
        </row>
        <row r="324">
          <cell r="A324" t="str">
            <v>PERNO DISINNESTO RULLO G16922290 laiton d7</v>
          </cell>
          <cell r="B324">
            <v>512800</v>
          </cell>
          <cell r="C324">
            <v>120</v>
          </cell>
        </row>
        <row r="325">
          <cell r="A325" t="str">
            <v>PIECE CARRE DE 7</v>
          </cell>
          <cell r="B325" t="str">
            <v>PIECE-CARRE-7</v>
          </cell>
          <cell r="C325">
            <v>120</v>
          </cell>
        </row>
        <row r="326">
          <cell r="A326" t="str">
            <v>PIECE DECOLLETE TUBE DEAU MIT PROD</v>
          </cell>
          <cell r="B326" t="str">
            <v>MI022-CP3-PROD</v>
          </cell>
          <cell r="C326">
            <v>90</v>
          </cell>
        </row>
        <row r="327">
          <cell r="A327" t="str">
            <v>piece decolte tube d'eau d38 -cp1</v>
          </cell>
          <cell r="B327" t="str">
            <v>H003-CP1</v>
          </cell>
          <cell r="C327">
            <v>20</v>
          </cell>
        </row>
        <row r="328">
          <cell r="A328" t="str">
            <v>piece decolte tube d'eau d50</v>
          </cell>
          <cell r="B328" t="str">
            <v>h001-CP1</v>
          </cell>
          <cell r="C328">
            <v>20</v>
          </cell>
        </row>
        <row r="329">
          <cell r="A329" t="str">
            <v xml:space="preserve">PIECE IMPEREMERIE CAP BON </v>
          </cell>
          <cell r="B329" t="str">
            <v xml:space="preserve">PIECE INOX </v>
          </cell>
          <cell r="C329">
            <v>60</v>
          </cell>
        </row>
        <row r="330">
          <cell r="A330" t="str">
            <v>PIECE MOULEE V02</v>
          </cell>
          <cell r="B330" t="str">
            <v>19097-2-1</v>
          </cell>
          <cell r="C330">
            <v>30</v>
          </cell>
        </row>
        <row r="331">
          <cell r="A331" t="str">
            <v>Pignon 28 dent  L=234</v>
          </cell>
          <cell r="B331" t="str">
            <v>PIG-28D-L234-SG</v>
          </cell>
        </row>
        <row r="332">
          <cell r="A332" t="str">
            <v>Pignon 28 dent BRAVO L=255</v>
          </cell>
          <cell r="B332" t="str">
            <v>PIG-28D-L255-SG</v>
          </cell>
        </row>
        <row r="333">
          <cell r="A333" t="str">
            <v>Pignon 28 dent CIAO L=245</v>
          </cell>
          <cell r="B333" t="str">
            <v>PIG-28D-L245-SG</v>
          </cell>
        </row>
        <row r="334">
          <cell r="A334" t="str">
            <v xml:space="preserve">PIGNON PLATEAU SIMPLE ETAGE D50 - contournage dents </v>
          </cell>
          <cell r="B334" t="str">
            <v xml:space="preserve">PIG 50 SE- harding </v>
          </cell>
          <cell r="C334">
            <v>38</v>
          </cell>
        </row>
        <row r="335">
          <cell r="A335" t="str">
            <v>PIGNON PLATEAU SIMPLE ETAGE D50 - contournage dents 3axe</v>
          </cell>
          <cell r="B335" t="str">
            <v>PIG 50 SE- 3axe</v>
          </cell>
          <cell r="C335">
            <v>28</v>
          </cell>
        </row>
        <row r="336">
          <cell r="A336" t="str">
            <v>pignon simple etage</v>
          </cell>
          <cell r="B336" t="str">
            <v>PIG 50 SE</v>
          </cell>
          <cell r="C336">
            <v>38</v>
          </cell>
        </row>
        <row r="337">
          <cell r="A337" t="str">
            <v>pignon simple etage fraisage</v>
          </cell>
          <cell r="B337" t="str">
            <v xml:space="preserve">PIG 50 SE-mori seiki </v>
          </cell>
          <cell r="C337">
            <v>120</v>
          </cell>
        </row>
        <row r="338">
          <cell r="A338" t="str">
            <v>PIGNON SOUDE L=236-24DENTS avec graisseur</v>
          </cell>
          <cell r="B338" t="str">
            <v>PIG-L236-24D-G</v>
          </cell>
          <cell r="C338">
            <v>120</v>
          </cell>
        </row>
        <row r="339">
          <cell r="A339" t="str">
            <v>Pignon soudé lg=216 -28 dents avec graisseur</v>
          </cell>
          <cell r="B339" t="str">
            <v>PIG-L216-28D-G</v>
          </cell>
        </row>
        <row r="340">
          <cell r="A340" t="str">
            <v>pion</v>
          </cell>
          <cell r="B340">
            <v>43563</v>
          </cell>
        </row>
        <row r="341">
          <cell r="A341" t="str">
            <v>piston</v>
          </cell>
          <cell r="B341" t="str">
            <v>-</v>
          </cell>
        </row>
        <row r="342">
          <cell r="A342" t="str">
            <v>plot nez de marche</v>
          </cell>
          <cell r="B342" t="str">
            <v>outi-plot</v>
          </cell>
          <cell r="C342">
            <v>75</v>
          </cell>
        </row>
        <row r="343">
          <cell r="A343" t="str">
            <v>poigné aluminum</v>
          </cell>
          <cell r="B343" t="str">
            <v>-</v>
          </cell>
        </row>
        <row r="344">
          <cell r="A344" t="str">
            <v xml:space="preserve">porta valvola </v>
          </cell>
          <cell r="B344" t="str">
            <v>SH42Z1</v>
          </cell>
        </row>
        <row r="345">
          <cell r="A345" t="str">
            <v xml:space="preserve">Porta valvola </v>
          </cell>
          <cell r="B345" t="str">
            <v>SH42Z1-Fraiseuse</v>
          </cell>
          <cell r="C345">
            <v>60</v>
          </cell>
        </row>
        <row r="346">
          <cell r="A346" t="str">
            <v xml:space="preserve">PORTE ROTULE </v>
          </cell>
          <cell r="B346">
            <v>7012</v>
          </cell>
        </row>
        <row r="347">
          <cell r="A347" t="str">
            <v>QAB14*18-D16 NLD(BAGUE ACIER D22)</v>
          </cell>
          <cell r="B347">
            <v>35133801</v>
          </cell>
          <cell r="C347">
            <v>26</v>
          </cell>
        </row>
        <row r="348">
          <cell r="A348" t="str">
            <v>QUADRO 10</v>
          </cell>
          <cell r="B348" t="str">
            <v>AVP60</v>
          </cell>
        </row>
        <row r="349">
          <cell r="A349" t="str">
            <v>QUADRO 10*60 AVP-axe acier-d14</v>
          </cell>
          <cell r="B349">
            <v>510021</v>
          </cell>
          <cell r="C349">
            <v>37</v>
          </cell>
        </row>
        <row r="350">
          <cell r="A350" t="str">
            <v>QUADRO 10*60 AVP-AXE ACIER</v>
          </cell>
          <cell r="B350">
            <v>510021</v>
          </cell>
          <cell r="C350">
            <v>45</v>
          </cell>
        </row>
        <row r="351">
          <cell r="A351" t="str">
            <v>QUADRO 10*60 AVP-AXE ACIER-janvier 2022</v>
          </cell>
          <cell r="B351" t="str">
            <v>510021-janv 2022</v>
          </cell>
          <cell r="C351">
            <v>42</v>
          </cell>
        </row>
        <row r="352">
          <cell r="A352" t="str">
            <v>raccord 504</v>
          </cell>
          <cell r="B352">
            <v>504</v>
          </cell>
          <cell r="C352">
            <v>60</v>
          </cell>
        </row>
        <row r="353">
          <cell r="A353" t="str">
            <v>RACCORD F110 PROD</v>
          </cell>
          <cell r="B353" t="str">
            <v>RAC-F110</v>
          </cell>
        </row>
        <row r="354">
          <cell r="A354" t="str">
            <v>RACCORD FIAT 113 PROD</v>
          </cell>
          <cell r="B354" t="str">
            <v>F100/13</v>
          </cell>
          <cell r="C354">
            <v>90</v>
          </cell>
        </row>
        <row r="355">
          <cell r="A355" t="str">
            <v>raccord HEX 17</v>
          </cell>
          <cell r="B355" t="str">
            <v>MPS000300</v>
          </cell>
          <cell r="C355">
            <v>500</v>
          </cell>
        </row>
        <row r="356">
          <cell r="A356" t="str">
            <v>RACCORD ISUZU PROD</v>
          </cell>
          <cell r="B356" t="str">
            <v>RAC-ISUZU</v>
          </cell>
          <cell r="C356">
            <v>454</v>
          </cell>
        </row>
        <row r="357">
          <cell r="A357" t="str">
            <v>raccord OM 40</v>
          </cell>
          <cell r="B357" t="str">
            <v>RAC-OM40</v>
          </cell>
          <cell r="C357">
            <v>90</v>
          </cell>
        </row>
        <row r="358">
          <cell r="A358" t="str">
            <v>raccord pompe a l'eau</v>
          </cell>
          <cell r="B358" t="str">
            <v>I071</v>
          </cell>
        </row>
        <row r="359">
          <cell r="A359" t="str">
            <v>Raccord refroidisseur ISUZU</v>
          </cell>
          <cell r="B359" t="str">
            <v>I070-cp1</v>
          </cell>
        </row>
        <row r="360">
          <cell r="A360" t="str">
            <v>Rehausse-NAKAMURHA</v>
          </cell>
          <cell r="B360" t="str">
            <v>PT8666</v>
          </cell>
          <cell r="C360">
            <v>150</v>
          </cell>
        </row>
        <row r="361">
          <cell r="A361" t="str">
            <v>rewinder axis Ø 14 inox</v>
          </cell>
          <cell r="B361" t="str">
            <v>300035-5-f</v>
          </cell>
          <cell r="C361">
            <v>100</v>
          </cell>
        </row>
        <row r="362">
          <cell r="A362" t="str">
            <v>rivet laiton D6</v>
          </cell>
          <cell r="B362" t="str">
            <v>6.2-9</v>
          </cell>
        </row>
        <row r="363">
          <cell r="A363" t="str">
            <v>rivet laiton D6-fraiseuse</v>
          </cell>
          <cell r="B363" t="str">
            <v>6.2-9</v>
          </cell>
        </row>
        <row r="364">
          <cell r="A364" t="str">
            <v>RIVET MECANISME D6</v>
          </cell>
          <cell r="B364" t="str">
            <v>T-RM200</v>
          </cell>
        </row>
        <row r="365">
          <cell r="A365" t="str">
            <v>rivet Ø15</v>
          </cell>
          <cell r="B365" t="str">
            <v>TVRC100</v>
          </cell>
          <cell r="C365">
            <v>400</v>
          </cell>
        </row>
        <row r="366">
          <cell r="A366" t="str">
            <v>rivet tarraudé T80</v>
          </cell>
          <cell r="B366" t="str">
            <v>R-T80</v>
          </cell>
        </row>
        <row r="367">
          <cell r="A367" t="str">
            <v>rivet tarraudée B55</v>
          </cell>
          <cell r="B367" t="str">
            <v>B55 6*14,8</v>
          </cell>
          <cell r="C367">
            <v>120</v>
          </cell>
        </row>
        <row r="368">
          <cell r="A368" t="str">
            <v>RIVET TRB400</v>
          </cell>
          <cell r="B368" t="str">
            <v>T-RB400</v>
          </cell>
          <cell r="C368">
            <v>120</v>
          </cell>
        </row>
        <row r="369">
          <cell r="A369" t="str">
            <v>Rivet TRC300</v>
          </cell>
          <cell r="B369" t="str">
            <v>T-RC300</v>
          </cell>
          <cell r="C369">
            <v>120</v>
          </cell>
        </row>
        <row r="370">
          <cell r="A370" t="str">
            <v>RIVET TVRC 100</v>
          </cell>
          <cell r="B370" t="str">
            <v>TVRC100</v>
          </cell>
          <cell r="C370">
            <v>120</v>
          </cell>
        </row>
        <row r="371">
          <cell r="A371" t="str">
            <v>RIVET TVRC 100-Multibroche</v>
          </cell>
          <cell r="B371" t="str">
            <v>TVRC100</v>
          </cell>
          <cell r="C371">
            <v>400</v>
          </cell>
        </row>
        <row r="372">
          <cell r="A372" t="str">
            <v>Rondelle axe etirée de frein ISUZU</v>
          </cell>
          <cell r="B372" t="str">
            <v>I100-CP2</v>
          </cell>
          <cell r="C372">
            <v>400</v>
          </cell>
        </row>
        <row r="373">
          <cell r="A373" t="str">
            <v>RONDELLE BOUCHON CARTER PROD</v>
          </cell>
          <cell r="B373" t="str">
            <v>ROND-IN-D12</v>
          </cell>
        </row>
        <row r="374">
          <cell r="A374" t="str">
            <v>RONDELLE INOX 304 D12</v>
          </cell>
          <cell r="B374" t="str">
            <v>ROND-IN-D14</v>
          </cell>
          <cell r="C374">
            <v>60</v>
          </cell>
        </row>
        <row r="375">
          <cell r="A375" t="str">
            <v>RONDELLE INOX 304 D14</v>
          </cell>
          <cell r="B375" t="str">
            <v>IN-304-D14</v>
          </cell>
          <cell r="C375">
            <v>60</v>
          </cell>
        </row>
        <row r="376">
          <cell r="A376" t="str">
            <v>Rouleau contacteur</v>
          </cell>
          <cell r="B376">
            <v>43850</v>
          </cell>
          <cell r="C376">
            <v>60</v>
          </cell>
        </row>
        <row r="377">
          <cell r="A377" t="str">
            <v>SEAL RING STRAIN RELIEF</v>
          </cell>
          <cell r="B377" t="str">
            <v>DPA-00369114</v>
          </cell>
          <cell r="C377">
            <v>45</v>
          </cell>
        </row>
        <row r="378">
          <cell r="A378" t="str">
            <v>Serrure encastrée B55</v>
          </cell>
          <cell r="B378" t="str">
            <v>B55-5*13</v>
          </cell>
        </row>
        <row r="379">
          <cell r="A379" t="str">
            <v>Siege JCU</v>
          </cell>
          <cell r="B379" t="str">
            <v>ChSIEGE-JCN</v>
          </cell>
        </row>
        <row r="380">
          <cell r="A380" t="str">
            <v>signalisation d'intégrateur</v>
          </cell>
          <cell r="B380">
            <v>703069</v>
          </cell>
        </row>
        <row r="381">
          <cell r="A381" t="str">
            <v>SPINA GRIGIA INOX</v>
          </cell>
          <cell r="B381" t="str">
            <v>PI50V0</v>
          </cell>
          <cell r="C381">
            <v>15</v>
          </cell>
        </row>
        <row r="382">
          <cell r="A382" t="str">
            <v>SUPPORT VENTOUSE L75</v>
          </cell>
          <cell r="B382" t="str">
            <v>SUPPORT-VENT-L75</v>
          </cell>
          <cell r="C382">
            <v>20</v>
          </cell>
        </row>
        <row r="383">
          <cell r="A383" t="str">
            <v>teton</v>
          </cell>
          <cell r="B383" t="str">
            <v>T8/12</v>
          </cell>
        </row>
        <row r="384">
          <cell r="A384" t="str">
            <v>TIGE D8-M6</v>
          </cell>
          <cell r="B384" t="str">
            <v>2018069-01</v>
          </cell>
          <cell r="C384">
            <v>90</v>
          </cell>
        </row>
        <row r="385">
          <cell r="A385" t="str">
            <v>TIGE DE PISTON</v>
          </cell>
          <cell r="B385">
            <v>200300</v>
          </cell>
          <cell r="C385">
            <v>36</v>
          </cell>
        </row>
        <row r="386">
          <cell r="A386" t="str">
            <v>tige d'embrayage</v>
          </cell>
          <cell r="B386" t="str">
            <v>F110</v>
          </cell>
          <cell r="C386">
            <v>36</v>
          </cell>
        </row>
        <row r="387">
          <cell r="A387" t="str">
            <v>TIGE INOX 303</v>
          </cell>
          <cell r="B387" t="str">
            <v>5001-46933</v>
          </cell>
          <cell r="C387">
            <v>30</v>
          </cell>
        </row>
        <row r="388">
          <cell r="A388" t="str">
            <v>TIGE M4 AVEC ECROU</v>
          </cell>
          <cell r="B388" t="str">
            <v>TIGE M4</v>
          </cell>
          <cell r="C388">
            <v>240</v>
          </cell>
        </row>
        <row r="389">
          <cell r="A389" t="str">
            <v>TIGE M6 AVEC ECROU</v>
          </cell>
          <cell r="B389" t="str">
            <v>TIGE M6</v>
          </cell>
          <cell r="C389">
            <v>180</v>
          </cell>
        </row>
        <row r="390">
          <cell r="A390" t="str">
            <v>TIGE-D10-M8</v>
          </cell>
          <cell r="B390" t="str">
            <v>2018021-01-01</v>
          </cell>
          <cell r="C390">
            <v>180</v>
          </cell>
        </row>
        <row r="391">
          <cell r="A391" t="str">
            <v>TIGED8-M6</v>
          </cell>
          <cell r="B391" t="str">
            <v>2018069-01</v>
          </cell>
          <cell r="C391">
            <v>120</v>
          </cell>
        </row>
        <row r="392">
          <cell r="A392" t="str">
            <v>TIRANT ACIER D6 -NV SB16</v>
          </cell>
          <cell r="B392" t="str">
            <v>199400-nv sb16</v>
          </cell>
          <cell r="C392">
            <v>200</v>
          </cell>
        </row>
        <row r="393">
          <cell r="A393" t="str">
            <v>TIRANT ACIER D6</v>
          </cell>
          <cell r="B393">
            <v>199400</v>
          </cell>
          <cell r="C393">
            <v>120</v>
          </cell>
        </row>
        <row r="394">
          <cell r="A394" t="str">
            <v>tube d'eau fiat tupo</v>
          </cell>
          <cell r="B394" t="str">
            <v>F044</v>
          </cell>
          <cell r="C394">
            <v>90</v>
          </cell>
        </row>
        <row r="395">
          <cell r="A395" t="str">
            <v>TUBE PM TUBE D'EAU 404</v>
          </cell>
          <cell r="B395" t="str">
            <v>B070-CP2</v>
          </cell>
        </row>
        <row r="396">
          <cell r="A396" t="str">
            <v>VIS DE MOTORISATION FENTS</v>
          </cell>
          <cell r="B396" t="str">
            <v>0203-0015</v>
          </cell>
          <cell r="C396">
            <v>120</v>
          </cell>
        </row>
        <row r="397">
          <cell r="A397" t="str">
            <v>VIS DE PLOMBAGE --D</v>
          </cell>
          <cell r="B397">
            <v>253156702</v>
          </cell>
          <cell r="C397">
            <v>50</v>
          </cell>
        </row>
        <row r="398">
          <cell r="A398" t="str">
            <v>vis DEC inox M2.5</v>
          </cell>
          <cell r="B398">
            <v>3756</v>
          </cell>
          <cell r="C398">
            <v>30</v>
          </cell>
        </row>
        <row r="399">
          <cell r="A399" t="str">
            <v>Vis imperdable</v>
          </cell>
          <cell r="B399" t="str">
            <v>Vis-imperdable</v>
          </cell>
        </row>
        <row r="400">
          <cell r="A400" t="str">
            <v>VIS M6 LG 20</v>
          </cell>
          <cell r="B400" t="str">
            <v>VIS-M6-LG20</v>
          </cell>
          <cell r="C400">
            <v>45</v>
          </cell>
        </row>
        <row r="401">
          <cell r="A401" t="str">
            <v>VIS PM SUP MOTEUR FORD RANGER</v>
          </cell>
          <cell r="B401" t="str">
            <v>FO008-CP3</v>
          </cell>
          <cell r="C401">
            <v>90</v>
          </cell>
        </row>
        <row r="402">
          <cell r="A402" t="str">
            <v>VIS TC 6*9 (D11)</v>
          </cell>
          <cell r="B402" t="str">
            <v>VIS-TC-6-9</v>
          </cell>
          <cell r="C402">
            <v>90</v>
          </cell>
        </row>
        <row r="403">
          <cell r="A403" t="str">
            <v>Vis ressort</v>
          </cell>
          <cell r="B403" t="str">
            <v>M018-BIGLIA</v>
          </cell>
          <cell r="C403">
            <v>11</v>
          </cell>
        </row>
        <row r="404">
          <cell r="A404" t="str">
            <v>BAGUE d'ANNEAU OUVERT-INOX D20</v>
          </cell>
          <cell r="B404" t="str">
            <v>28407-100-10</v>
          </cell>
          <cell r="C404">
            <v>60</v>
          </cell>
        </row>
        <row r="405">
          <cell r="A405" t="str">
            <v>EMBOUT DE TIGE</v>
          </cell>
          <cell r="B405">
            <v>200200</v>
          </cell>
          <cell r="C405">
            <v>55</v>
          </cell>
        </row>
        <row r="406">
          <cell r="A406" t="str">
            <v>AXE JUMELLE TOYOTA PM-CP2</v>
          </cell>
          <cell r="B406" t="str">
            <v>TO010-CP2</v>
          </cell>
          <cell r="C406">
            <v>60</v>
          </cell>
        </row>
        <row r="407">
          <cell r="A407" t="str">
            <v>AXE JUMELLE TOYOTA GM-CP1</v>
          </cell>
          <cell r="B407" t="str">
            <v>TO010-CP1</v>
          </cell>
          <cell r="C407">
            <v>60</v>
          </cell>
        </row>
        <row r="408">
          <cell r="A408" t="str">
            <v>AXE JUMELLE ISUZU CANTER-CP1</v>
          </cell>
          <cell r="B408" t="str">
            <v>I188-CP1</v>
          </cell>
          <cell r="C408">
            <v>45</v>
          </cell>
        </row>
        <row r="409">
          <cell r="A409" t="str">
            <v>BAGUE DECOLLETEE D35-CP1</v>
          </cell>
          <cell r="B409" t="str">
            <v>H003-CP1</v>
          </cell>
          <cell r="C409">
            <v>30</v>
          </cell>
        </row>
        <row r="410">
          <cell r="A410" t="str">
            <v>BAGUE DECOLLETEE TUBE D'EAU PALIO -CP2</v>
          </cell>
          <cell r="B410" t="str">
            <v>F046-CP2</v>
          </cell>
          <cell r="C410">
            <v>30</v>
          </cell>
        </row>
        <row r="411">
          <cell r="A411" t="str">
            <v>BAGUE DECOLLETEE TUBE D'EAU UNO DIESEL- CP2</v>
          </cell>
          <cell r="B411" t="str">
            <v>F045-CP2</v>
          </cell>
          <cell r="C411">
            <v>12</v>
          </cell>
        </row>
        <row r="412">
          <cell r="A412" t="str">
            <v>GOUJON DE ROUE MITSIBITCHI PM</v>
          </cell>
          <cell r="B412" t="str">
            <v>MI019</v>
          </cell>
          <cell r="C412">
            <v>30</v>
          </cell>
        </row>
        <row r="413">
          <cell r="A413" t="str">
            <v>AXE JUMELLE SIMPLE MIT AM</v>
          </cell>
          <cell r="B413" t="str">
            <v>MI11-CP1</v>
          </cell>
          <cell r="C413">
            <v>20</v>
          </cell>
        </row>
        <row r="414">
          <cell r="A414" t="str">
            <v>SA-V7</v>
          </cell>
          <cell r="B414" t="str">
            <v>19081-3</v>
          </cell>
          <cell r="C414">
            <v>10</v>
          </cell>
        </row>
        <row r="415">
          <cell r="A415" t="str">
            <v>BOULON AXE ETRIER MITSUBISHI D21.9-CP2 PROD</v>
          </cell>
          <cell r="B415" t="str">
            <v>MI030-CP2-PROD</v>
          </cell>
          <cell r="C415">
            <v>50</v>
          </cell>
        </row>
        <row r="416">
          <cell r="A416" t="str">
            <v>Anneau Brute 30*38*27 finition NAK</v>
          </cell>
          <cell r="B416" t="str">
            <v>0-4965</v>
          </cell>
          <cell r="C416">
            <v>280</v>
          </cell>
        </row>
        <row r="417">
          <cell r="A417" t="str">
            <v>AXE SUPPORT AMORTISSEUR OM40</v>
          </cell>
          <cell r="B417" t="str">
            <v>TF46-CP1</v>
          </cell>
          <cell r="C417">
            <v>15</v>
          </cell>
        </row>
        <row r="418">
          <cell r="A418" t="str">
            <v>ECROU FREIN M12*150(taraudage sur PF42 apres reclamation)</v>
          </cell>
          <cell r="B418">
            <v>551275</v>
          </cell>
          <cell r="C418">
            <v>30</v>
          </cell>
        </row>
        <row r="419">
          <cell r="A419" t="str">
            <v>AXE METALLIQUE MONODIGT</v>
          </cell>
          <cell r="B419" t="str">
            <v>20013-21</v>
          </cell>
          <cell r="C419">
            <v>48</v>
          </cell>
        </row>
        <row r="420">
          <cell r="A420" t="str">
            <v>BAGUE 12*22*69</v>
          </cell>
          <cell r="B420" t="str">
            <v>12x22x69</v>
          </cell>
          <cell r="C420">
            <v>100</v>
          </cell>
        </row>
        <row r="421">
          <cell r="A421" t="str">
            <v>ECROU FUSEE 404</v>
          </cell>
          <cell r="B421" t="str">
            <v>B012</v>
          </cell>
          <cell r="C421">
            <v>70</v>
          </cell>
        </row>
        <row r="422">
          <cell r="A422" t="str">
            <v>Bague Galvanisée  10*16*25weiler</v>
          </cell>
          <cell r="B422" t="str">
            <v>4-8809-1</v>
          </cell>
          <cell r="C422">
            <v>60</v>
          </cell>
        </row>
        <row r="423">
          <cell r="A423" t="str">
            <v>AXE INOX D5*1828</v>
          </cell>
          <cell r="B423">
            <v>7531</v>
          </cell>
          <cell r="C423">
            <v>60</v>
          </cell>
        </row>
        <row r="424">
          <cell r="A424" t="str">
            <v>CHEMISE BOITIER TFR+KB</v>
          </cell>
          <cell r="B424" t="str">
            <v>I081-95-CP9</v>
          </cell>
          <cell r="C424">
            <v>40</v>
          </cell>
        </row>
        <row r="425">
          <cell r="A425" t="str">
            <v>BAGUE EPAULEE 12*25*41</v>
          </cell>
          <cell r="B425">
            <v>181241</v>
          </cell>
          <cell r="C425">
            <v>60</v>
          </cell>
        </row>
        <row r="426">
          <cell r="A426" t="str">
            <v>Bague Galvanisée 14*16*32 weiler</v>
          </cell>
          <cell r="B426" t="str">
            <v>0-4226-1</v>
          </cell>
          <cell r="C426">
            <v>50</v>
          </cell>
        </row>
        <row r="427">
          <cell r="A427" t="str">
            <v>Bague Galvanisée 12*18*32weiler</v>
          </cell>
          <cell r="B427" t="str">
            <v>4-7029-1</v>
          </cell>
          <cell r="C427">
            <v>50</v>
          </cell>
        </row>
        <row r="428">
          <cell r="A428" t="str">
            <v>PISTON TETE POMPETE 404</v>
          </cell>
          <cell r="B428" t="str">
            <v>B041-CP3</v>
          </cell>
          <cell r="C428">
            <v>60</v>
          </cell>
        </row>
        <row r="429">
          <cell r="A429" t="str">
            <v>Bague Galvanisée 9*12*30,5weiler</v>
          </cell>
          <cell r="B429" t="str">
            <v>4-7986-1</v>
          </cell>
          <cell r="C429">
            <v>50</v>
          </cell>
        </row>
        <row r="430">
          <cell r="A430" t="str">
            <v>BAGUE LAITON Ø10.2*12.9</v>
          </cell>
          <cell r="B430" t="str">
            <v>BAG LAIT 10.2X12.9</v>
          </cell>
          <cell r="C430">
            <v>80</v>
          </cell>
        </row>
        <row r="431">
          <cell r="A431" t="str">
            <v>AXE ETRIER ISUZU-CP2</v>
          </cell>
          <cell r="B431" t="str">
            <v>I100-CP2</v>
          </cell>
          <cell r="C431">
            <v>55</v>
          </cell>
        </row>
        <row r="432">
          <cell r="A432" t="str">
            <v>Anneau Brute 30*38*21-FINITION</v>
          </cell>
          <cell r="B432" t="str">
            <v>0-4457</v>
          </cell>
          <cell r="C432">
            <v>150</v>
          </cell>
        </row>
        <row r="434">
          <cell r="A434" t="str">
            <v>SUPPORT DE ROTULE D40</v>
          </cell>
          <cell r="B434">
            <v>893004</v>
          </cell>
          <cell r="C434">
            <v>30</v>
          </cell>
        </row>
        <row r="435">
          <cell r="A435" t="str">
            <v>BAGUE 10.5X24X75</v>
          </cell>
          <cell r="B435">
            <v>181075</v>
          </cell>
          <cell r="C435">
            <v>27</v>
          </cell>
        </row>
        <row r="436">
          <cell r="A436" t="str">
            <v>ECROU GOUJON DE ROUE TOYOTA</v>
          </cell>
          <cell r="B436" t="str">
            <v>I097</v>
          </cell>
          <cell r="C436">
            <v>45</v>
          </cell>
        </row>
        <row r="437">
          <cell r="A437" t="str">
            <v>Anneau Brute 30*38*24 finition NAK</v>
          </cell>
          <cell r="B437" t="str">
            <v>4-7088</v>
          </cell>
          <cell r="C437">
            <v>280</v>
          </cell>
        </row>
        <row r="438">
          <cell r="A438" t="str">
            <v>RIVET TARAUDEE T80</v>
          </cell>
          <cell r="B438" t="str">
            <v>R-T80</v>
          </cell>
          <cell r="C438">
            <v>72</v>
          </cell>
        </row>
        <row r="439">
          <cell r="A439" t="str">
            <v xml:space="preserve">AXE JUMELLE-CP2 </v>
          </cell>
          <cell r="B439" t="str">
            <v>TF057-CP2</v>
          </cell>
          <cell r="C439">
            <v>50</v>
          </cell>
        </row>
        <row r="440">
          <cell r="A440" t="str">
            <v>BOUCHON INOX D14-10 finition</v>
          </cell>
          <cell r="B440" t="str">
            <v>BCH-IN-D14-10</v>
          </cell>
          <cell r="C440">
            <v>250</v>
          </cell>
        </row>
        <row r="441">
          <cell r="A441" t="str">
            <v xml:space="preserve">Anneau Brute 30*38*21ebauche </v>
          </cell>
          <cell r="B441" t="str">
            <v>0-4457</v>
          </cell>
          <cell r="C441">
            <v>50</v>
          </cell>
        </row>
        <row r="442">
          <cell r="A442" t="str">
            <v>AXE INOX D5.5*1620+AXE INOX D5*1828</v>
          </cell>
          <cell r="B442" t="str">
            <v>3-72-70036+7531</v>
          </cell>
          <cell r="C442">
            <v>60</v>
          </cell>
        </row>
        <row r="443">
          <cell r="A443" t="str">
            <v xml:space="preserve">BAGUE INTERIEUR SILENT BLOC FORD RANGER percage </v>
          </cell>
          <cell r="B443" t="str">
            <v>FO002-CP2</v>
          </cell>
          <cell r="C443">
            <v>120</v>
          </cell>
        </row>
        <row r="444">
          <cell r="A444" t="str">
            <v xml:space="preserve">Bague Galvanisée 16*22*44 apartir des chutes </v>
          </cell>
          <cell r="B444" t="str">
            <v>4-7348-1</v>
          </cell>
          <cell r="C444">
            <v>70</v>
          </cell>
        </row>
        <row r="445">
          <cell r="A445" t="str">
            <v xml:space="preserve">Bague Galvanisée 16*22*38 a partir des chutes </v>
          </cell>
          <cell r="B445" t="str">
            <v>4-7494-1</v>
          </cell>
          <cell r="C445">
            <v>70</v>
          </cell>
        </row>
        <row r="446">
          <cell r="A446" t="str">
            <v xml:space="preserve">AXE L=103mm JUMELLE FORD </v>
          </cell>
          <cell r="B446" t="str">
            <v>FO021-CP1</v>
          </cell>
          <cell r="C446">
            <v>60</v>
          </cell>
        </row>
        <row r="447">
          <cell r="A447" t="str">
            <v xml:space="preserve">BAGUE INTERIEUR SILENT BLOC TRIANGLE TFR percage </v>
          </cell>
          <cell r="B447" t="str">
            <v>I035-CP2</v>
          </cell>
          <cell r="C447">
            <v>120</v>
          </cell>
        </row>
        <row r="448">
          <cell r="A448" t="str">
            <v xml:space="preserve">BAGUE INTERIEUR SILENT BLOC TRIANGLE TFR /chutes </v>
          </cell>
          <cell r="B448" t="str">
            <v xml:space="preserve">I035-CP2/chutes </v>
          </cell>
          <cell r="C448">
            <v>70</v>
          </cell>
        </row>
        <row r="449">
          <cell r="A449" t="str">
            <v xml:space="preserve">Bague Galvanisée 14*20*40 -chutes  </v>
          </cell>
          <cell r="B449" t="str">
            <v>0-5202-1</v>
          </cell>
          <cell r="C449">
            <v>60</v>
          </cell>
        </row>
        <row r="450">
          <cell r="A450" t="str">
            <v xml:space="preserve">CAL SUSPENSION GM sur Kitamura </v>
          </cell>
          <cell r="B450" t="str">
            <v>I002</v>
          </cell>
          <cell r="C450">
            <v>27</v>
          </cell>
        </row>
        <row r="451">
          <cell r="A451" t="str">
            <v xml:space="preserve">Bague Galvanisée 14*20*32 - chutes </v>
          </cell>
          <cell r="B451" t="str">
            <v>4-7783-1</v>
          </cell>
          <cell r="C451">
            <v>60</v>
          </cell>
        </row>
        <row r="452">
          <cell r="A452" t="str">
            <v xml:space="preserve">Bague Galvanisée 12*18*44  -chutes </v>
          </cell>
          <cell r="B452" t="str">
            <v>4-7176-1</v>
          </cell>
          <cell r="C452">
            <v>60</v>
          </cell>
        </row>
        <row r="453">
          <cell r="A453" t="str">
            <v xml:space="preserve">CAL NECESSAIRE CONTRE RESSORT OM40+ECROU SUSPENSION PROD </v>
          </cell>
          <cell r="B453" t="str">
            <v>M062+I004-PROD</v>
          </cell>
          <cell r="C453">
            <v>50</v>
          </cell>
        </row>
        <row r="454">
          <cell r="A454" t="str">
            <v xml:space="preserve">Bague Galvanisée 12*18*32 -chutes </v>
          </cell>
          <cell r="B454" t="str">
            <v>4-7029-1</v>
          </cell>
          <cell r="C454">
            <v>60</v>
          </cell>
        </row>
        <row r="455">
          <cell r="A455" t="str">
            <v>AXE INOX D5.5*1620)+(AXE INOX D5.5*1828</v>
          </cell>
          <cell r="B455" t="str">
            <v>7531+3-72-70036</v>
          </cell>
          <cell r="C455">
            <v>120</v>
          </cell>
        </row>
        <row r="456">
          <cell r="A456" t="str">
            <v xml:space="preserve"> Bague Galvaniée  10*16*15  -chutes </v>
          </cell>
          <cell r="B456" t="str">
            <v>0-5052-1</v>
          </cell>
          <cell r="C456">
            <v>60</v>
          </cell>
        </row>
        <row r="457">
          <cell r="A457" t="str">
            <v xml:space="preserve">CULOT BOUGIE H16 C9YC EN ACIER-decolletage </v>
          </cell>
          <cell r="B457" t="str">
            <v>D004-ACI</v>
          </cell>
          <cell r="C457">
            <v>20</v>
          </cell>
        </row>
        <row r="458">
          <cell r="A458" t="str">
            <v xml:space="preserve">Anneau Brute 25,2*32*17- chutes </v>
          </cell>
          <cell r="B458" t="str">
            <v>0-3888</v>
          </cell>
          <cell r="C458">
            <v>45</v>
          </cell>
        </row>
        <row r="459">
          <cell r="A459" t="str">
            <v>CULOT BOUGIE H16 C9YC EN ACIER+CULOT DE BOUGIE PM CULASSE EN ACIER-percage harding</v>
          </cell>
          <cell r="B459" t="str">
            <v>D004-ACI+D003-ACI</v>
          </cell>
          <cell r="C459">
            <v>168</v>
          </cell>
        </row>
        <row r="460">
          <cell r="A460" t="str">
            <v xml:space="preserve">Bague Galvanisée 12*20*40 -chutes </v>
          </cell>
          <cell r="B460" t="str">
            <v>0-5280-1</v>
          </cell>
          <cell r="C460">
            <v>60</v>
          </cell>
        </row>
        <row r="461">
          <cell r="A461" t="str">
            <v>DIS.0050213300 PERNO D6X30,6 INOX D6</v>
          </cell>
          <cell r="B461">
            <v>511110</v>
          </cell>
          <cell r="C461">
            <v>180</v>
          </cell>
        </row>
        <row r="462">
          <cell r="A462" t="str">
            <v xml:space="preserve">RACCORD ACIER HEX 17 MPS000300 percage </v>
          </cell>
          <cell r="B462" t="str">
            <v>SE89O0</v>
          </cell>
          <cell r="C462">
            <v>100</v>
          </cell>
        </row>
        <row r="463">
          <cell r="A463" t="str">
            <v>CULOT DE BOUGIE PM CULASSE EN ACIER-percage sur harding</v>
          </cell>
          <cell r="B463" t="str">
            <v>D003-ACI</v>
          </cell>
          <cell r="C463">
            <v>50</v>
          </cell>
        </row>
        <row r="464">
          <cell r="A464" t="str">
            <v xml:space="preserve">Bague Galvanisée 12*22*43 a partir des chutes </v>
          </cell>
          <cell r="B464" t="str">
            <v>0-6210-1</v>
          </cell>
          <cell r="C464">
            <v>50</v>
          </cell>
        </row>
        <row r="465">
          <cell r="A465" t="str">
            <v xml:space="preserve">Anneau BN 25,2*32*31,5 a partir des chutes </v>
          </cell>
          <cell r="B465" t="str">
            <v>0-3863</v>
          </cell>
          <cell r="C465">
            <v>50</v>
          </cell>
        </row>
        <row r="466">
          <cell r="A466" t="str">
            <v>Bague Brute 12*20*14,5</v>
          </cell>
          <cell r="B466" t="str">
            <v>4-8661</v>
          </cell>
          <cell r="C466">
            <v>52</v>
          </cell>
        </row>
        <row r="467">
          <cell r="A467" t="str">
            <v>FANOUT FOR 48FO JENOPTEC-BOUCH.FILETE</v>
          </cell>
          <cell r="B467" t="str">
            <v>301-603-017-CP3</v>
          </cell>
          <cell r="C467">
            <v>60</v>
          </cell>
        </row>
        <row r="468">
          <cell r="A468" t="str">
            <v xml:space="preserve">Bague Brute 25,2*32*24,8-chanfrien </v>
          </cell>
          <cell r="B468" t="str">
            <v>4-7575</v>
          </cell>
          <cell r="C468">
            <v>200</v>
          </cell>
        </row>
        <row r="469">
          <cell r="A469" t="str">
            <v>P1 FSS V01</v>
          </cell>
          <cell r="B469" t="str">
            <v>19164-11</v>
          </cell>
          <cell r="C469">
            <v>100</v>
          </cell>
        </row>
        <row r="470">
          <cell r="A470" t="str">
            <v xml:space="preserve">Bague Aluminium 14,4*27*50- chanfrien </v>
          </cell>
          <cell r="B470" t="str">
            <v>4-7910</v>
          </cell>
          <cell r="C470">
            <v>200</v>
          </cell>
        </row>
        <row r="471">
          <cell r="A471" t="str">
            <v>ANNEAU 25,2*32*29- nak</v>
          </cell>
          <cell r="B471" t="str">
            <v>4-7611</v>
          </cell>
          <cell r="C471">
            <v>70</v>
          </cell>
        </row>
        <row r="472">
          <cell r="A472" t="str">
            <v xml:space="preserve">Bague aluminium 14,4*27*42 - chutes </v>
          </cell>
          <cell r="B472" t="str">
            <v>4-7971</v>
          </cell>
          <cell r="C472">
            <v>200</v>
          </cell>
        </row>
        <row r="473">
          <cell r="A473" t="str">
            <v>Anneau Brute 25,2*32*17 -chanfrien</v>
          </cell>
          <cell r="B473" t="str">
            <v>0-3888</v>
          </cell>
          <cell r="C473">
            <v>200</v>
          </cell>
        </row>
        <row r="474">
          <cell r="A474" t="str">
            <v>Bague Galvanisée 12*21,9*53</v>
          </cell>
          <cell r="B474" t="str">
            <v>4-8136-1</v>
          </cell>
          <cell r="C474">
            <v>50</v>
          </cell>
        </row>
        <row r="475">
          <cell r="A475" t="str">
            <v>Bague Galvanisée 20*26*52</v>
          </cell>
          <cell r="B475" t="str">
            <v>0-5022-1</v>
          </cell>
          <cell r="C475">
            <v>120</v>
          </cell>
        </row>
        <row r="476">
          <cell r="A476" t="str">
            <v>Anneau Brute 25,2*32*17-chutes</v>
          </cell>
          <cell r="B476" t="str">
            <v>0-3888</v>
          </cell>
          <cell r="C476">
            <v>50</v>
          </cell>
        </row>
        <row r="477">
          <cell r="A477" t="str">
            <v xml:space="preserve">ANNEAU 25,2*32*29-CHUTES </v>
          </cell>
          <cell r="B477" t="str">
            <v>4-7611</v>
          </cell>
          <cell r="C477">
            <v>50</v>
          </cell>
        </row>
        <row r="478">
          <cell r="A478" t="str">
            <v xml:space="preserve">Anneau FX 25,2*32*21-CHUTES </v>
          </cell>
          <cell r="B478" t="str">
            <v>0-4180</v>
          </cell>
          <cell r="C478">
            <v>50</v>
          </cell>
        </row>
        <row r="479">
          <cell r="A479" t="str">
            <v>FANOUT FOR 72FO JENOPTEC-CP1</v>
          </cell>
          <cell r="B479" t="str">
            <v>901-609-001-CP1</v>
          </cell>
          <cell r="C479">
            <v>35</v>
          </cell>
        </row>
        <row r="480">
          <cell r="A480" t="str">
            <v>FANOUT FOR 72FO JENOPTEC-CP1-nak d47</v>
          </cell>
          <cell r="B480" t="str">
            <v>901-609-001-CP1</v>
          </cell>
          <cell r="C480">
            <v>85</v>
          </cell>
        </row>
        <row r="481">
          <cell r="A481" t="str">
            <v>ARRET DE PORTE-CP1</v>
          </cell>
          <cell r="B481" t="str">
            <v>ARRET-PORTE-CP1</v>
          </cell>
          <cell r="C481">
            <v>60</v>
          </cell>
        </row>
        <row r="482">
          <cell r="A482" t="str">
            <v>ARRET DE PORTE-CP2</v>
          </cell>
          <cell r="B482" t="str">
            <v>ARRET-PORTE-CP2</v>
          </cell>
          <cell r="C482">
            <v>60</v>
          </cell>
        </row>
        <row r="483">
          <cell r="A483" t="str">
            <v xml:space="preserve">Bague Galvaniée 40*42.4*49-chutes </v>
          </cell>
          <cell r="B483" t="str">
            <v>4-8746</v>
          </cell>
          <cell r="C483">
            <v>50</v>
          </cell>
        </row>
        <row r="484">
          <cell r="A484" t="str">
            <v>AXE ETRIER D'MAX 8-98006256 TETE CARRE-CP1</v>
          </cell>
          <cell r="B484" t="str">
            <v>I197-CP1</v>
          </cell>
          <cell r="C484">
            <v>30</v>
          </cell>
        </row>
        <row r="485">
          <cell r="A485" t="str">
            <v xml:space="preserve">Bague Galvaniée 40*42.4*24-chutes </v>
          </cell>
          <cell r="B485" t="str">
            <v>4-8749</v>
          </cell>
          <cell r="C485">
            <v>50</v>
          </cell>
        </row>
        <row r="486">
          <cell r="A486" t="str">
            <v xml:space="preserve">Bague Brute 32*42*34-chutes </v>
          </cell>
          <cell r="B486" t="str">
            <v>0-5331</v>
          </cell>
          <cell r="C486">
            <v>50</v>
          </cell>
        </row>
        <row r="487">
          <cell r="A487" t="str">
            <v xml:space="preserve">Bague Galvanisée 16*20*34-chutes </v>
          </cell>
          <cell r="B487" t="str">
            <v>4-7100-1</v>
          </cell>
          <cell r="C487">
            <v>90</v>
          </cell>
        </row>
        <row r="488">
          <cell r="A488" t="str">
            <v xml:space="preserve">ANNEAU BRUTE EL 32*42*25-chutes </v>
          </cell>
          <cell r="B488" t="str">
            <v>0-3886</v>
          </cell>
          <cell r="C488">
            <v>50</v>
          </cell>
        </row>
        <row r="489">
          <cell r="A489" t="str">
            <v xml:space="preserve">CULOT BOUGIE GM CULASSE EN ACIER- fieltage exterieur sur tsughami </v>
          </cell>
          <cell r="B489" t="str">
            <v>D002-ACI</v>
          </cell>
          <cell r="C489">
            <v>100</v>
          </cell>
        </row>
        <row r="490">
          <cell r="A490" t="str">
            <v>AXE  ETRIER D'MAX 8-98006256 TETE AVEC MEPLAT-CP2</v>
          </cell>
          <cell r="B490" t="str">
            <v>I197-CP2</v>
          </cell>
          <cell r="C490">
            <v>29</v>
          </cell>
        </row>
        <row r="491">
          <cell r="A491" t="str">
            <v>Bague Galvanisée 12*27*39.5</v>
          </cell>
          <cell r="B491" t="str">
            <v>4-8344</v>
          </cell>
          <cell r="C491">
            <v>23</v>
          </cell>
        </row>
        <row r="492">
          <cell r="A492" t="str">
            <v xml:space="preserve">Bague Galvanisée 10*16*18- WEILLER </v>
          </cell>
          <cell r="B492" t="str">
            <v>0-6258-1</v>
          </cell>
          <cell r="C492">
            <v>50</v>
          </cell>
        </row>
        <row r="493">
          <cell r="A493" t="str">
            <v xml:space="preserve">Ecrou suspension- surfacage </v>
          </cell>
          <cell r="B493" t="str">
            <v xml:space="preserve">i004 </v>
          </cell>
          <cell r="C493">
            <v>54</v>
          </cell>
        </row>
        <row r="494">
          <cell r="A494" t="str">
            <v>BAGUE 20X30X46</v>
          </cell>
          <cell r="B494" t="str">
            <v>182046</v>
          </cell>
          <cell r="C494">
            <v>19</v>
          </cell>
        </row>
        <row r="495">
          <cell r="A495" t="str">
            <v>BAGUE 20X30X46-novembre 2021</v>
          </cell>
          <cell r="B495" t="str">
            <v>182046-maj</v>
          </cell>
          <cell r="C495">
            <v>39</v>
          </cell>
        </row>
        <row r="496">
          <cell r="A496" t="str">
            <v xml:space="preserve">Bague Brute 40*50*39- chutes </v>
          </cell>
          <cell r="B496" t="str">
            <v>4-8690</v>
          </cell>
          <cell r="C496">
            <v>50</v>
          </cell>
        </row>
        <row r="497">
          <cell r="A497" t="str">
            <v>GOUPILLE D6.35 L 39</v>
          </cell>
          <cell r="B497" t="str">
            <v>GOUP-6.35</v>
          </cell>
          <cell r="C497">
            <v>120</v>
          </cell>
        </row>
        <row r="498">
          <cell r="A498" t="str">
            <v xml:space="preserve">ANNEAU  BRUTE 40*50*38-chutes </v>
          </cell>
          <cell r="B498" t="str">
            <v>0-3866</v>
          </cell>
          <cell r="C498">
            <v>50</v>
          </cell>
        </row>
        <row r="499">
          <cell r="A499" t="str">
            <v>ANNEAU BRUTE 32*42*20 chuttes</v>
          </cell>
          <cell r="B499" t="str">
            <v>4-7891</v>
          </cell>
          <cell r="C499">
            <v>50</v>
          </cell>
        </row>
        <row r="500">
          <cell r="A500" t="str">
            <v xml:space="preserve">Bague Galvanisée  10*16*24- chutes </v>
          </cell>
          <cell r="B500" t="str">
            <v>4-8844</v>
          </cell>
          <cell r="C500">
            <v>50</v>
          </cell>
        </row>
        <row r="501">
          <cell r="A501" t="str">
            <v xml:space="preserve">Bague Brute 40*50*21- chutes </v>
          </cell>
          <cell r="B501" t="str">
            <v>4-7704</v>
          </cell>
          <cell r="C501">
            <v>50</v>
          </cell>
        </row>
        <row r="502">
          <cell r="A502" t="str">
            <v xml:space="preserve">VIS DE PLANCHER </v>
          </cell>
          <cell r="B502" t="str">
            <v>890060</v>
          </cell>
          <cell r="C502">
            <v>40</v>
          </cell>
        </row>
        <row r="503">
          <cell r="A503" t="str">
            <v xml:space="preserve">Bague Galvaniée 38*40,4*28-chutes </v>
          </cell>
          <cell r="B503" t="str">
            <v>4-8748-1</v>
          </cell>
          <cell r="C503">
            <v>50</v>
          </cell>
        </row>
        <row r="504">
          <cell r="A504" t="str">
            <v>Bague Galvanisée 10,5*25*75</v>
          </cell>
          <cell r="B504" t="str">
            <v>4-7087-1</v>
          </cell>
          <cell r="C504">
            <v>24</v>
          </cell>
        </row>
        <row r="505">
          <cell r="A505" t="str">
            <v>GOUJON DE ROUE MAZDA/ FORD RANGER</v>
          </cell>
          <cell r="B505" t="str">
            <v>FO014</v>
          </cell>
          <cell r="C505">
            <v>30</v>
          </cell>
        </row>
        <row r="506">
          <cell r="A506" t="str">
            <v>Bague aluminium 16*27*43 manuelle</v>
          </cell>
          <cell r="B506" t="str">
            <v>4-8405</v>
          </cell>
          <cell r="C506">
            <v>60</v>
          </cell>
        </row>
        <row r="507">
          <cell r="A507" t="str">
            <v>AXE INOX D8 LG800mm</v>
          </cell>
          <cell r="B507" t="str">
            <v>3-72-70031</v>
          </cell>
          <cell r="C507">
            <v>90</v>
          </cell>
        </row>
        <row r="508">
          <cell r="A508" t="str">
            <v>BAGUE DECOLLETEE TUBE D EAU HONDA ACCORD -CP6</v>
          </cell>
          <cell r="B508" t="str">
            <v>H006-CP6</v>
          </cell>
          <cell r="C508">
            <v>30</v>
          </cell>
        </row>
        <row r="509">
          <cell r="A509" t="str">
            <v>AXE MALE EN I V02</v>
          </cell>
          <cell r="B509" t="str">
            <v>20110-A</v>
          </cell>
          <cell r="C509">
            <v>29</v>
          </cell>
        </row>
        <row r="510">
          <cell r="A510" t="str">
            <v xml:space="preserve">Bague Galvanisée  10*18*40- CHUTES </v>
          </cell>
          <cell r="B510" t="str">
            <v>0-5329-1</v>
          </cell>
          <cell r="C510">
            <v>50</v>
          </cell>
        </row>
        <row r="511">
          <cell r="A511" t="str">
            <v xml:space="preserve">Bague Galvanisée 12x16x34- CHUTES </v>
          </cell>
          <cell r="B511" t="str">
            <v>0-3775-1</v>
          </cell>
          <cell r="C511">
            <v>50</v>
          </cell>
        </row>
        <row r="512">
          <cell r="A512" t="str">
            <v>Fanout for 72FO Idea-1.6MM-CP1</v>
          </cell>
          <cell r="B512" t="str">
            <v>301-603-029-CP1</v>
          </cell>
          <cell r="C512">
            <v>30</v>
          </cell>
        </row>
        <row r="513">
          <cell r="A513" t="str">
            <v xml:space="preserve">bague galvanisée 14x18x40- chutes </v>
          </cell>
          <cell r="B513" t="str">
            <v>0-4229-1</v>
          </cell>
          <cell r="C513">
            <v>50</v>
          </cell>
        </row>
        <row r="514">
          <cell r="A514" t="str">
            <v>GOUJON DE ROUE ISUZU DMAX-l32</v>
          </cell>
          <cell r="B514" t="str">
            <v>I039</v>
          </cell>
          <cell r="C514">
            <v>60</v>
          </cell>
        </row>
        <row r="515">
          <cell r="A515" t="str">
            <v>Fanout for 72FO Idea-1.6MM-CP3</v>
          </cell>
          <cell r="B515" t="str">
            <v>301-603-029-CP3</v>
          </cell>
          <cell r="C515">
            <v>60</v>
          </cell>
        </row>
        <row r="516">
          <cell r="A516" t="str">
            <v>VIS D11 M4X0.7</v>
          </cell>
          <cell r="B516" t="str">
            <v>VIS-D11-M4X0.7</v>
          </cell>
          <cell r="C516">
            <v>55</v>
          </cell>
        </row>
        <row r="517">
          <cell r="A517" t="str">
            <v>Pomello Corpo GA- echantillion rialteck</v>
          </cell>
          <cell r="B517" t="str">
            <v>POS11</v>
          </cell>
          <cell r="C517">
            <v>12</v>
          </cell>
        </row>
        <row r="518">
          <cell r="A518" t="str">
            <v>BAGUE BUTEE INTERNE GALVANISEE</v>
          </cell>
          <cell r="B518" t="str">
            <v>4-8888</v>
          </cell>
          <cell r="C518">
            <v>40</v>
          </cell>
        </row>
        <row r="519">
          <cell r="A519" t="str">
            <v>Anneau  Brute 30*38*27 CHANF EXT 2x45</v>
          </cell>
          <cell r="B519" t="str">
            <v>4-7233-1</v>
          </cell>
          <cell r="C519">
            <v>225</v>
          </cell>
        </row>
        <row r="520">
          <cell r="A520" t="str">
            <v>USINAGE BORNE CPF SANS TROU Ø10 maj c dec 2021</v>
          </cell>
          <cell r="B520" t="str">
            <v>4-8748</v>
          </cell>
          <cell r="C520">
            <v>100</v>
          </cell>
        </row>
        <row r="521">
          <cell r="A521" t="str">
            <v>USINAGE BORNE CPF SANS TROU Ø10</v>
          </cell>
          <cell r="B521" t="str">
            <v>4-8748</v>
          </cell>
          <cell r="C521">
            <v>50</v>
          </cell>
        </row>
        <row r="522">
          <cell r="A522" t="str">
            <v>Bague Brute 38*40,4*28-Chutte</v>
          </cell>
          <cell r="B522" t="str">
            <v>VIS-TH-8-15</v>
          </cell>
          <cell r="C522">
            <v>90</v>
          </cell>
        </row>
        <row r="523">
          <cell r="A523" t="str">
            <v>VIS TH 8*15 (D14)</v>
          </cell>
          <cell r="B523" t="str">
            <v>FO013</v>
          </cell>
          <cell r="C523">
            <v>107</v>
          </cell>
        </row>
        <row r="524">
          <cell r="A524" t="str">
            <v>ECROU DE ROUE FORD RANGER</v>
          </cell>
          <cell r="B524" t="str">
            <v>I043-CP1</v>
          </cell>
          <cell r="C524">
            <v>300</v>
          </cell>
        </row>
        <row r="525">
          <cell r="A525" t="str">
            <v>BAGUE EXTERIEUR SILENT BLOC AR ISUZU</v>
          </cell>
          <cell r="B525" t="str">
            <v>I035-FO002-CP1</v>
          </cell>
          <cell r="C525">
            <v>120</v>
          </cell>
        </row>
        <row r="526">
          <cell r="A526" t="str">
            <v>RIEUR SILENT BLOC TRIANGLE TFR-FORD RANGER</v>
          </cell>
          <cell r="B526" t="str">
            <v>VIS-TC-8-12</v>
          </cell>
          <cell r="C526">
            <v>80</v>
          </cell>
        </row>
        <row r="527">
          <cell r="A527" t="str">
            <v>VIS TC 8*12 (C10)</v>
          </cell>
          <cell r="B527" t="str">
            <v>VIS-TC-10-12</v>
          </cell>
          <cell r="C527">
            <v>70</v>
          </cell>
        </row>
        <row r="528">
          <cell r="A528" t="str">
            <v>VIS TC 10*12 (C10)</v>
          </cell>
          <cell r="B528" t="str">
            <v>AXE-ACI 10.2X41.3</v>
          </cell>
          <cell r="C528">
            <v>80</v>
          </cell>
        </row>
        <row r="529">
          <cell r="A529" t="str">
            <v>AXE ACIER Ø10.2*41.3</v>
          </cell>
          <cell r="B529" t="str">
            <v>4-7630</v>
          </cell>
          <cell r="C529">
            <v>90</v>
          </cell>
        </row>
        <row r="530">
          <cell r="A530" t="str">
            <v>ANNEAU  BRUTE AVEC CHANF.INT.40*50*32</v>
          </cell>
          <cell r="B530" t="str">
            <v>1025441000</v>
          </cell>
          <cell r="C530">
            <v>40</v>
          </cell>
        </row>
        <row r="531">
          <cell r="A531" t="str">
            <v>AXE TARAUDE L44</v>
          </cell>
          <cell r="B531" t="str">
            <v>BAG ACI 10.2X12.9</v>
          </cell>
          <cell r="C531">
            <v>90</v>
          </cell>
        </row>
        <row r="532">
          <cell r="A532" t="str">
            <v>BAGUE ACIER Ø10.2*12.9</v>
          </cell>
          <cell r="B532" t="str">
            <v>4-8209</v>
          </cell>
          <cell r="C532">
            <v>40</v>
          </cell>
        </row>
        <row r="533">
          <cell r="A533" t="str">
            <v>Bague Epaulee zinguéé 14*30*66,5</v>
          </cell>
        </row>
        <row r="534">
          <cell r="A534" t="str">
            <v>DIS.G16622070 POMELLO COPERCHIO</v>
          </cell>
          <cell r="B534" t="str">
            <v>513610</v>
          </cell>
          <cell r="C534">
            <v>25</v>
          </cell>
        </row>
        <row r="535">
          <cell r="A535" t="str">
            <v>DIS.G16622070 POMELLO COPERCHIO-B301</v>
          </cell>
          <cell r="B535" t="str">
            <v>513610-B301</v>
          </cell>
          <cell r="C535">
            <v>18</v>
          </cell>
        </row>
        <row r="536">
          <cell r="A536" t="str">
            <v>BAGUE DECOLLETEE TUBE D EAU HYUNDAI TUSCON- CP7</v>
          </cell>
          <cell r="B536" t="str">
            <v>H007-CP7</v>
          </cell>
          <cell r="C536">
            <v>40</v>
          </cell>
        </row>
        <row r="537">
          <cell r="A537" t="str">
            <v>Insert levier à partit d 12</v>
          </cell>
          <cell r="B537" t="str">
            <v>I110-01-004</v>
          </cell>
          <cell r="C537">
            <v>30</v>
          </cell>
        </row>
        <row r="538">
          <cell r="A538" t="str">
            <v>USINAGE BORNE T030</v>
          </cell>
          <cell r="B538" t="str">
            <v>9630</v>
          </cell>
          <cell r="C538">
            <v>144</v>
          </cell>
        </row>
        <row r="539">
          <cell r="A539" t="str">
            <v>USINAGE LOPIN EBCP-FSD</v>
          </cell>
          <cell r="B539" t="str">
            <v>9524</v>
          </cell>
          <cell r="C539">
            <v>240</v>
          </cell>
        </row>
        <row r="540">
          <cell r="A540" t="str">
            <v>BRAS DE MANOEUVRE  G  MAN</v>
          </cell>
          <cell r="B540" t="str">
            <v>230500</v>
          </cell>
          <cell r="C540">
            <v>20</v>
          </cell>
        </row>
        <row r="541">
          <cell r="A541" t="str">
            <v>BRAS DE MANOEUVRE  G  MAN-maj novembre 2021</v>
          </cell>
          <cell r="B541" t="str">
            <v xml:space="preserve">230500-maj </v>
          </cell>
          <cell r="C541">
            <v>24</v>
          </cell>
        </row>
        <row r="542">
          <cell r="A542" t="str">
            <v xml:space="preserve">MAIN BODY FOR SECONDRY FAN OUT - augmentation cadence </v>
          </cell>
          <cell r="B542" t="str">
            <v>OTT-169</v>
          </cell>
          <cell r="C542">
            <v>95</v>
          </cell>
        </row>
        <row r="543">
          <cell r="A543" t="str">
            <v>INSERT</v>
          </cell>
          <cell r="B543" t="str">
            <v>34717800</v>
          </cell>
          <cell r="C543">
            <v>30</v>
          </cell>
        </row>
        <row r="544">
          <cell r="A544" t="str">
            <v>GICLEUR POUR MEMBRANE BP 1' 1/4</v>
          </cell>
          <cell r="B544" t="str">
            <v>377 803</v>
          </cell>
          <cell r="C544">
            <v>70</v>
          </cell>
        </row>
        <row r="545">
          <cell r="A545" t="str">
            <v>GICLEUR POUR MEMBRANE BP 1'</v>
          </cell>
          <cell r="B545" t="str">
            <v>377 802</v>
          </cell>
          <cell r="C545">
            <v>75</v>
          </cell>
        </row>
        <row r="546">
          <cell r="A546" t="str">
            <v xml:space="preserve">USINAGE BORNE T030-APRES MODIFICATION </v>
          </cell>
          <cell r="B546" t="str">
            <v>9630</v>
          </cell>
          <cell r="C546">
            <v>240</v>
          </cell>
        </row>
        <row r="547">
          <cell r="A547" t="str">
            <v xml:space="preserve">Anneau Brute 25,2*32*17- finition </v>
          </cell>
          <cell r="B547" t="str">
            <v>0-3888</v>
          </cell>
          <cell r="C547">
            <v>160</v>
          </cell>
        </row>
        <row r="548">
          <cell r="A548" t="str">
            <v>BAGUE 12*22*69-reprise</v>
          </cell>
          <cell r="B548" t="str">
            <v>181269</v>
          </cell>
          <cell r="C548">
            <v>30</v>
          </cell>
        </row>
        <row r="549">
          <cell r="A549" t="str">
            <v xml:space="preserve">BAGUE 20X30X46 - BITOURELLE </v>
          </cell>
          <cell r="B549" t="str">
            <v>182046</v>
          </cell>
          <cell r="C549">
            <v>27</v>
          </cell>
        </row>
        <row r="550">
          <cell r="A550" t="str">
            <v xml:space="preserve">BAGUE EPAULEE 12*25*41-BIGLIA </v>
          </cell>
          <cell r="B550" t="str">
            <v>181241</v>
          </cell>
          <cell r="C550">
            <v>35</v>
          </cell>
        </row>
        <row r="551">
          <cell r="A551" t="str">
            <v xml:space="preserve">GOUJON DE ROUE ISUZU DMAX- CHUTES </v>
          </cell>
          <cell r="B551" t="str">
            <v>I039</v>
          </cell>
          <cell r="C551">
            <v>30</v>
          </cell>
        </row>
        <row r="552">
          <cell r="A552" t="str">
            <v>USINAGE BORNE RBD</v>
          </cell>
          <cell r="B552" t="str">
            <v>9518</v>
          </cell>
          <cell r="C552">
            <v>240</v>
          </cell>
        </row>
        <row r="553">
          <cell r="A553" t="str">
            <v>USINAGE BORNE T030- montage mjm</v>
          </cell>
          <cell r="B553" t="str">
            <v>9630</v>
          </cell>
          <cell r="C553">
            <v>170</v>
          </cell>
        </row>
        <row r="554">
          <cell r="A554" t="str">
            <v>BAGUE EPAULEE 12*20*45</v>
          </cell>
          <cell r="B554" t="str">
            <v>181246</v>
          </cell>
          <cell r="C554">
            <v>35</v>
          </cell>
        </row>
        <row r="555">
          <cell r="A555" t="str">
            <v xml:space="preserve">Bague Galvanisée 10,5*25*75- correction de reglage </v>
          </cell>
          <cell r="B555" t="str">
            <v>4-7087-1</v>
          </cell>
          <cell r="C555">
            <v>30</v>
          </cell>
        </row>
        <row r="556">
          <cell r="A556" t="str">
            <v xml:space="preserve">ECROU SUSPENSION ISUZU- surfacage mori seiki 3 axe </v>
          </cell>
          <cell r="B556" t="str">
            <v>I004</v>
          </cell>
          <cell r="C556">
            <v>60</v>
          </cell>
        </row>
        <row r="557">
          <cell r="A557" t="str">
            <v xml:space="preserve">Bague Galvanisée 12*20*45- chute </v>
          </cell>
          <cell r="B557" t="str">
            <v>0-5213-1</v>
          </cell>
          <cell r="C557">
            <v>45</v>
          </cell>
        </row>
        <row r="558">
          <cell r="A558" t="str">
            <v xml:space="preserve">USINAGE LOPIN EBCP-FSD- montage mjm </v>
          </cell>
          <cell r="B558" t="str">
            <v>9524</v>
          </cell>
          <cell r="C558">
            <v>170</v>
          </cell>
        </row>
        <row r="559">
          <cell r="A559" t="str">
            <v>PERCAGE CLAMPING RING 120Fo</v>
          </cell>
          <cell r="B559" t="str">
            <v>OTT-170-PER</v>
          </cell>
          <cell r="C559">
            <v>240</v>
          </cell>
        </row>
        <row r="560">
          <cell r="A560" t="str">
            <v xml:space="preserve">Bague Galvanisée 12*20*16.5-chutte </v>
          </cell>
          <cell r="B560" t="str">
            <v>4-8853</v>
          </cell>
          <cell r="C560">
            <v>50</v>
          </cell>
        </row>
        <row r="561">
          <cell r="A561" t="str">
            <v>Fanout for 6FO Idea-CP1</v>
          </cell>
          <cell r="B561" t="str">
            <v>301-603-026-CP1</v>
          </cell>
          <cell r="C561">
            <v>100</v>
          </cell>
        </row>
        <row r="562">
          <cell r="A562" t="str">
            <v xml:space="preserve">GOUJON DE ROUE ISUZU GM - par chutes </v>
          </cell>
          <cell r="B562" t="str">
            <v>I168</v>
          </cell>
          <cell r="C562">
            <v>30</v>
          </cell>
        </row>
        <row r="563">
          <cell r="A563" t="str">
            <v xml:space="preserve">TIGE DE PISTON- maj process </v>
          </cell>
          <cell r="B563" t="str">
            <v>200300</v>
          </cell>
          <cell r="C563">
            <v>25</v>
          </cell>
        </row>
        <row r="564">
          <cell r="A564" t="str">
            <v xml:space="preserve">USINAGE LOPIN EBCP-FSD- foret de forme mjm </v>
          </cell>
          <cell r="B564" t="str">
            <v>9524</v>
          </cell>
          <cell r="C564">
            <v>330</v>
          </cell>
        </row>
        <row r="565">
          <cell r="A565" t="str">
            <v>ECROU- d14</v>
          </cell>
          <cell r="B565" t="str">
            <v>S3PM00000124349</v>
          </cell>
          <cell r="C565">
            <v>50</v>
          </cell>
        </row>
        <row r="566">
          <cell r="A566" t="str">
            <v>GOUJON INJECTEUR 404</v>
          </cell>
          <cell r="B566" t="str">
            <v>B042</v>
          </cell>
          <cell r="C566">
            <v>80</v>
          </cell>
        </row>
        <row r="567">
          <cell r="A567" t="str">
            <v>BUTEE</v>
          </cell>
          <cell r="B567" t="str">
            <v>S3SD14632</v>
          </cell>
          <cell r="C567">
            <v>130</v>
          </cell>
        </row>
        <row r="568">
          <cell r="A568" t="str">
            <v>BUTEE-d9</v>
          </cell>
          <cell r="B568" t="str">
            <v>S3SD14632-d9</v>
          </cell>
          <cell r="C568">
            <v>130</v>
          </cell>
        </row>
        <row r="569">
          <cell r="A569" t="str">
            <v>CHEMISE ZINGUEE TETE POMPETE 404</v>
          </cell>
          <cell r="B569" t="str">
            <v>B041-CP1</v>
          </cell>
          <cell r="C569">
            <v>25</v>
          </cell>
        </row>
        <row r="570">
          <cell r="A570" t="str">
            <v xml:space="preserve">Bague Galvanisée 10*16*36- par chutes </v>
          </cell>
          <cell r="B570" t="str">
            <v>0-3746-1</v>
          </cell>
          <cell r="C570">
            <v>60</v>
          </cell>
        </row>
        <row r="571">
          <cell r="A571" t="str">
            <v>BAGUE DU FIXATION  D50</v>
          </cell>
          <cell r="B571" t="str">
            <v>895700-D50</v>
          </cell>
          <cell r="C571">
            <v>60</v>
          </cell>
        </row>
        <row r="572">
          <cell r="A572" t="str">
            <v xml:space="preserve">Bague Brute  10*16*7- chutes </v>
          </cell>
          <cell r="B572" t="str">
            <v>0-3738</v>
          </cell>
          <cell r="C572">
            <v>50</v>
          </cell>
        </row>
        <row r="573">
          <cell r="A573" t="str">
            <v xml:space="preserve">USINAGE BORNE CPF SANS TROU Ø10 -3montage </v>
          </cell>
          <cell r="B573" t="str">
            <v>9531</v>
          </cell>
          <cell r="C573">
            <v>144</v>
          </cell>
        </row>
        <row r="574">
          <cell r="A574" t="str">
            <v xml:space="preserve">USINAGE LOPIN EBCP-FSD- 1montage </v>
          </cell>
          <cell r="B574" t="str">
            <v>9524</v>
          </cell>
          <cell r="C574">
            <v>36</v>
          </cell>
        </row>
        <row r="575">
          <cell r="A575" t="str">
            <v>BAGUE GOUJON MITSUBISHI CANTER/FSR/FK D32*22 L=21- big42</v>
          </cell>
          <cell r="B575" t="str">
            <v>G011</v>
          </cell>
          <cell r="C575">
            <v>23</v>
          </cell>
        </row>
        <row r="576">
          <cell r="A576" t="str">
            <v>taraudage ECROU</v>
          </cell>
          <cell r="B576" t="str">
            <v>S3PM00000124349</v>
          </cell>
          <cell r="C576">
            <v>100</v>
          </cell>
        </row>
        <row r="577">
          <cell r="A577" t="str">
            <v>percage + chariotage BOULON NECESSAIRE M16X110 OM40</v>
          </cell>
          <cell r="B577" t="str">
            <v>M018-CP3</v>
          </cell>
          <cell r="C577">
            <v>20</v>
          </cell>
        </row>
        <row r="578">
          <cell r="A578" t="str">
            <v>INSERT FILETE LAITON M8</v>
          </cell>
          <cell r="B578" t="str">
            <v>DIN982M08LT</v>
          </cell>
          <cell r="C578">
            <v>42</v>
          </cell>
        </row>
        <row r="579">
          <cell r="A579" t="str">
            <v>Buse droite à collerette Ø8</v>
          </cell>
          <cell r="B579" t="str">
            <v>68.0814</v>
          </cell>
          <cell r="C579">
            <v>60</v>
          </cell>
        </row>
        <row r="580">
          <cell r="A580" t="str">
            <v>Anneau 30*38*23-EBAUCHE</v>
          </cell>
          <cell r="B580" t="str">
            <v>0-4599</v>
          </cell>
          <cell r="C580">
            <v>50</v>
          </cell>
        </row>
        <row r="581">
          <cell r="A581" t="str">
            <v>USINAGE BORNE RBD-en parrallel avec 9524</v>
          </cell>
          <cell r="B581" t="str">
            <v>9518-mixte</v>
          </cell>
          <cell r="C581">
            <v>102</v>
          </cell>
        </row>
        <row r="582">
          <cell r="A582" t="str">
            <v xml:space="preserve">Anneau 30*38*23-finition </v>
          </cell>
          <cell r="B582" t="str">
            <v>0-4599-finition</v>
          </cell>
          <cell r="C582">
            <v>120</v>
          </cell>
        </row>
        <row r="583">
          <cell r="A583" t="str">
            <v>AXE DE ROTATION-SIRCOVER B5</v>
          </cell>
          <cell r="B583" t="str">
            <v>525595</v>
          </cell>
          <cell r="C583">
            <v>270</v>
          </cell>
        </row>
        <row r="584">
          <cell r="A584" t="str">
            <v>ECROU-l32</v>
          </cell>
          <cell r="B584" t="str">
            <v>S3PM00000124349</v>
          </cell>
          <cell r="C584">
            <v>60</v>
          </cell>
        </row>
        <row r="585">
          <cell r="A585" t="str">
            <v xml:space="preserve">Bague aluminium 14.4*25*40-chutes </v>
          </cell>
          <cell r="B585" t="str">
            <v>4-7989</v>
          </cell>
          <cell r="C585">
            <v>30</v>
          </cell>
        </row>
        <row r="586">
          <cell r="A586" t="str">
            <v>Bague Epaulee zinguéé 14*30*66.5</v>
          </cell>
          <cell r="B586" t="str">
            <v>4-8209</v>
          </cell>
          <cell r="C586">
            <v>16</v>
          </cell>
        </row>
        <row r="587">
          <cell r="A587" t="str">
            <v>Bague Epaulee zinguéé 14*30*66.5-B301</v>
          </cell>
          <cell r="B587" t="str">
            <v>4-8209</v>
          </cell>
          <cell r="C587">
            <v>27</v>
          </cell>
        </row>
        <row r="588">
          <cell r="A588" t="str">
            <v>BAGUE 20X30X46 -b301 avec foret d20</v>
          </cell>
          <cell r="B588" t="str">
            <v>182046</v>
          </cell>
          <cell r="C588">
            <v>45</v>
          </cell>
        </row>
        <row r="589">
          <cell r="A589" t="str">
            <v xml:space="preserve">USINAGE BORNE CPF SANS TROU Ø10-2 MONTAGE </v>
          </cell>
          <cell r="B589" t="str">
            <v>9531</v>
          </cell>
          <cell r="C589">
            <v>128</v>
          </cell>
        </row>
        <row r="590">
          <cell r="A590" t="str">
            <v xml:space="preserve">USINAGE LOPIN EBCP-FSD-2 MONTAGE </v>
          </cell>
          <cell r="B590" t="str">
            <v>9524</v>
          </cell>
          <cell r="C590">
            <v>96</v>
          </cell>
        </row>
        <row r="591">
          <cell r="A591" t="str">
            <v>BAGUE INTERIEURE SILENT BLOC TRIANGLE SUSP INF ISUZU DMAX 4*2 8-97364174-CP2</v>
          </cell>
          <cell r="B591" t="str">
            <v>I199-CP2</v>
          </cell>
          <cell r="C591">
            <v>48</v>
          </cell>
        </row>
        <row r="592">
          <cell r="A592" t="str">
            <v xml:space="preserve">Bague Brute 40*50*21-FINITION </v>
          </cell>
          <cell r="B592" t="str">
            <v>4-7704</v>
          </cell>
          <cell r="C592">
            <v>150</v>
          </cell>
        </row>
        <row r="593">
          <cell r="A593" t="str">
            <v xml:space="preserve">EVACUATION 2/3G X-ONE-harding-taraudageM4+GAZ </v>
          </cell>
          <cell r="B593" t="str">
            <v>480387-PF</v>
          </cell>
          <cell r="C593">
            <v>40</v>
          </cell>
        </row>
        <row r="594">
          <cell r="A594" t="str">
            <v>EVACUATION 2/3G X-ONE-harding-CARRE+M4</v>
          </cell>
          <cell r="B594" t="str">
            <v>480387-SF-pf</v>
          </cell>
          <cell r="C594">
            <v>13</v>
          </cell>
        </row>
        <row r="595">
          <cell r="A595" t="str">
            <v xml:space="preserve">Bague Brute 41*50*30-chutes </v>
          </cell>
          <cell r="B595" t="str">
            <v>4-7366A</v>
          </cell>
          <cell r="C595">
            <v>50</v>
          </cell>
        </row>
        <row r="596">
          <cell r="A596" t="str">
            <v xml:space="preserve">Bague Galvanisée 16*28*100- maj </v>
          </cell>
          <cell r="B596" t="str">
            <v>4-7002</v>
          </cell>
          <cell r="C596">
            <v>45</v>
          </cell>
        </row>
        <row r="597">
          <cell r="A597" t="str">
            <v>Bague Galvanisée 20*28*43-B301</v>
          </cell>
          <cell r="B597" t="str">
            <v>4-7686</v>
          </cell>
          <cell r="C597">
            <v>30</v>
          </cell>
        </row>
        <row r="598">
          <cell r="A598" t="str">
            <v xml:space="preserve">Bague aluminium 14.4*24*40-CHARIOTAGE WEILLER </v>
          </cell>
          <cell r="B598" t="str">
            <v xml:space="preserve">4-7828-finition </v>
          </cell>
          <cell r="C598">
            <v>50</v>
          </cell>
        </row>
        <row r="599">
          <cell r="A599" t="str">
            <v xml:space="preserve">Bague Galvanisée 12*27*39.5-B301 </v>
          </cell>
          <cell r="B599" t="str">
            <v>4-8344</v>
          </cell>
          <cell r="C599">
            <v>30</v>
          </cell>
        </row>
        <row r="600">
          <cell r="A600" t="str">
            <v>VIS HC M12X26 B.PILOTE Zn ANTICOR.</v>
          </cell>
          <cell r="B600" t="str">
            <v>3754</v>
          </cell>
          <cell r="C600">
            <v>50</v>
          </cell>
        </row>
        <row r="601">
          <cell r="A601" t="str">
            <v>AXE JUMELLE ISUZU CANTER-CP1</v>
          </cell>
          <cell r="B601" t="str">
            <v>I188-CP1</v>
          </cell>
          <cell r="C601">
            <v>35</v>
          </cell>
        </row>
        <row r="602">
          <cell r="A602" t="str">
            <v xml:space="preserve">USINAGE BORNE CPF SANS TROU Ø10-4 MONTAGE </v>
          </cell>
          <cell r="B602" t="str">
            <v>9531</v>
          </cell>
          <cell r="C602">
            <v>180</v>
          </cell>
        </row>
        <row r="603">
          <cell r="A603" t="str">
            <v>INSERT LEVIER SURMOULEE 345833-01- sb16</v>
          </cell>
          <cell r="B603" t="str">
            <v>I110-01-004</v>
          </cell>
          <cell r="C603">
            <v>49</v>
          </cell>
        </row>
        <row r="604">
          <cell r="A604" t="str">
            <v xml:space="preserve">BIELLE DIRECTION ISUZU- chariotage + mise a longeur </v>
          </cell>
          <cell r="B604" t="str">
            <v>I037</v>
          </cell>
          <cell r="C604">
            <v>60</v>
          </cell>
        </row>
        <row r="605">
          <cell r="A605" t="str">
            <v>TIGE M6 AVEC 2 ECROUS-CP1</v>
          </cell>
          <cell r="B605" t="str">
            <v>TIGEM6+2ECROUS-CP1</v>
          </cell>
          <cell r="C605">
            <v>120</v>
          </cell>
        </row>
        <row r="606">
          <cell r="A606" t="str">
            <v>Primaire en laiton</v>
          </cell>
          <cell r="B606" t="str">
            <v>328090</v>
          </cell>
          <cell r="C606">
            <v>135</v>
          </cell>
        </row>
        <row r="607">
          <cell r="A607" t="str">
            <v>Primaire en laiton mjc</v>
          </cell>
          <cell r="B607" t="str">
            <v>328090</v>
          </cell>
          <cell r="C607">
            <v>130</v>
          </cell>
        </row>
        <row r="608">
          <cell r="A608" t="str">
            <v>TIGE M4 AVEC 2 ECROUS-CP1</v>
          </cell>
          <cell r="B608" t="str">
            <v>TIGEM4+2ECROUS-CP1</v>
          </cell>
          <cell r="C608">
            <v>240</v>
          </cell>
        </row>
        <row r="609">
          <cell r="A609" t="str">
            <v>BAGUE ALU 18*27*43</v>
          </cell>
          <cell r="B609" t="str">
            <v>18x27x43</v>
          </cell>
          <cell r="C609">
            <v>60</v>
          </cell>
        </row>
        <row r="610">
          <cell r="A610" t="str">
            <v>Bague Galvanisée 10.5*25*75</v>
          </cell>
          <cell r="B610" t="str">
            <v>4-7087-1</v>
          </cell>
          <cell r="C610">
            <v>40</v>
          </cell>
        </row>
        <row r="611">
          <cell r="A611" t="str">
            <v>CLAMPING RING 240Fo</v>
          </cell>
          <cell r="B611" t="str">
            <v>OTT-171</v>
          </cell>
          <cell r="C611">
            <v>185</v>
          </cell>
        </row>
        <row r="612">
          <cell r="A612" t="str">
            <v>ECROU DE ROUE ISUZU-CP1</v>
          </cell>
          <cell r="B612" t="str">
            <v>I143-CP1</v>
          </cell>
          <cell r="C612">
            <v>60</v>
          </cell>
        </row>
        <row r="613">
          <cell r="A613" t="str">
            <v>INSERT</v>
          </cell>
          <cell r="B613" t="str">
            <v>34717800</v>
          </cell>
          <cell r="C613">
            <v>30</v>
          </cell>
        </row>
        <row r="614">
          <cell r="A614" t="str">
            <v>Developpement</v>
          </cell>
          <cell r="B614" t="str">
            <v>0</v>
          </cell>
          <cell r="C614">
            <v>1</v>
          </cell>
        </row>
        <row r="615">
          <cell r="A615" t="str">
            <v>VIS HC M12X31 B.PILOTE Zn ANTICOR.</v>
          </cell>
          <cell r="B615" t="str">
            <v>3753</v>
          </cell>
          <cell r="C615">
            <v>54</v>
          </cell>
        </row>
        <row r="616">
          <cell r="A616" t="str">
            <v>FAN OUT JENOPTEC 12FO-NAK</v>
          </cell>
          <cell r="B616" t="str">
            <v>301-603-009-NAK</v>
          </cell>
          <cell r="C616">
            <v>40</v>
          </cell>
        </row>
        <row r="617">
          <cell r="A617" t="str">
            <v>AXE PIGNON 28 DENTS BRAVO  L=255MM-CP2</v>
          </cell>
          <cell r="B617" t="str">
            <v>PIG-L255-28D-SGCP2</v>
          </cell>
          <cell r="C617">
            <v>50</v>
          </cell>
        </row>
        <row r="618">
          <cell r="A618" t="str">
            <v>PIGNON 28 DENTS BRAVO  L=255MM-CP1</v>
          </cell>
          <cell r="B618" t="str">
            <v>PIG-L255-28D-SGCP1</v>
          </cell>
          <cell r="C618">
            <v>50</v>
          </cell>
        </row>
        <row r="619">
          <cell r="A619" t="str">
            <v>AXE PIGNON 28 DENTS CIAO  L=245MM-CP2</v>
          </cell>
          <cell r="B619" t="str">
            <v>PIG-L245-28D-SGCP2</v>
          </cell>
          <cell r="C619">
            <v>50</v>
          </cell>
        </row>
        <row r="620">
          <cell r="A620" t="str">
            <v>Buse droite à collerette Ø8</v>
          </cell>
          <cell r="B620" t="str">
            <v>68.0814</v>
          </cell>
          <cell r="C620">
            <v>50</v>
          </cell>
        </row>
        <row r="621">
          <cell r="A621" t="str">
            <v xml:space="preserve"> Buse Ø10</v>
          </cell>
          <cell r="B621" t="str">
            <v>68.1010</v>
          </cell>
          <cell r="C621">
            <v>45</v>
          </cell>
        </row>
        <row r="622">
          <cell r="A622" t="str">
            <v xml:space="preserve"> Buse Ø10-apres maj cadence </v>
          </cell>
          <cell r="B622" t="str">
            <v>68.1010 -maj</v>
          </cell>
          <cell r="C622">
            <v>60</v>
          </cell>
        </row>
        <row r="623">
          <cell r="A623" t="str">
            <v>AXE PIGNON 28 DENTS CIAO  L=245MM-CP2</v>
          </cell>
          <cell r="B623" t="str">
            <v>PIG-L245-28D-SGCP2</v>
          </cell>
          <cell r="C623">
            <v>50</v>
          </cell>
        </row>
        <row r="624">
          <cell r="A624" t="str">
            <v>PLOT NEZ DE MARCHE</v>
          </cell>
          <cell r="B624" t="str">
            <v>OUTI-PLOT</v>
          </cell>
          <cell r="C624">
            <v>100</v>
          </cell>
        </row>
        <row r="625">
          <cell r="A625" t="str">
            <v>CHAPEAU ECROU DE ROUE TFR I143-CP2</v>
          </cell>
          <cell r="B625" t="str">
            <v>I143-CP2</v>
          </cell>
          <cell r="C625">
            <v>120</v>
          </cell>
        </row>
        <row r="626">
          <cell r="A626" t="str">
            <v>AXE PIGNON SOUDEE 28 DENTS L=234mm-CP2</v>
          </cell>
          <cell r="B626" t="str">
            <v>PIG-234-28D-CP2</v>
          </cell>
          <cell r="C626">
            <v>50</v>
          </cell>
        </row>
        <row r="627">
          <cell r="A627" t="str">
            <v>AXE PIGNON SOUDEE 24 DENTS L=218mm-CP2</v>
          </cell>
          <cell r="B627" t="str">
            <v>PIG-24D-CP2</v>
          </cell>
          <cell r="C627">
            <v>30</v>
          </cell>
        </row>
        <row r="628">
          <cell r="A628" t="str">
            <v>AXE PIGNON SOUDEE 28 DENTS L=216mm-CP2</v>
          </cell>
          <cell r="B628" t="str">
            <v>PIG-28D-CP2</v>
          </cell>
          <cell r="C628">
            <v>30</v>
          </cell>
        </row>
        <row r="629">
          <cell r="A629" t="str">
            <v xml:space="preserve"> Buse Ø10 avec collerette </v>
          </cell>
          <cell r="B629" t="str">
            <v>68.1005</v>
          </cell>
          <cell r="C629">
            <v>40</v>
          </cell>
        </row>
        <row r="630">
          <cell r="A630" t="str">
            <v xml:space="preserve"> Buse Ø10 avec collerette -maj cadence </v>
          </cell>
          <cell r="B630" t="str">
            <v>68.1005-maj</v>
          </cell>
          <cell r="C630">
            <v>52</v>
          </cell>
        </row>
        <row r="631">
          <cell r="A631" t="str">
            <v>Bague Galvanisée  14*22.9*54.2</v>
          </cell>
          <cell r="B631" t="str">
            <v>0-5928A-1</v>
          </cell>
          <cell r="C631">
            <v>24</v>
          </cell>
        </row>
        <row r="632">
          <cell r="A632" t="str">
            <v>GOUJON COLLECTEUR GWADA MITSH</v>
          </cell>
          <cell r="B632" t="str">
            <v>MI038</v>
          </cell>
          <cell r="C632">
            <v>60</v>
          </cell>
        </row>
        <row r="633">
          <cell r="A633" t="str">
            <v>Bague Galvanisée 12*21.9*56.2</v>
          </cell>
          <cell r="B633" t="str">
            <v>4-8119-1</v>
          </cell>
          <cell r="C633">
            <v>45</v>
          </cell>
        </row>
        <row r="634">
          <cell r="A634" t="str">
            <v xml:space="preserve">Bague Galvanisée 24*30*55 PAR CHUTES </v>
          </cell>
          <cell r="B634" t="str">
            <v>4-7561-1</v>
          </cell>
          <cell r="C634">
            <v>60</v>
          </cell>
        </row>
        <row r="635">
          <cell r="A635" t="str">
            <v>AXE JUMELLE NPR-NKR</v>
          </cell>
          <cell r="B635" t="str">
            <v>I165-CP2</v>
          </cell>
          <cell r="C635">
            <v>42</v>
          </cell>
        </row>
        <row r="636">
          <cell r="A636" t="str">
            <v>BAGUE 12*22*56.2</v>
          </cell>
          <cell r="B636">
            <v>181256</v>
          </cell>
          <cell r="C636">
            <v>51</v>
          </cell>
        </row>
        <row r="637">
          <cell r="A637" t="str">
            <v>AXE INOX 303 8*64.5</v>
          </cell>
          <cell r="B637" t="str">
            <v>AXE-8x64.5</v>
          </cell>
          <cell r="C637">
            <v>38</v>
          </cell>
        </row>
        <row r="638">
          <cell r="A638" t="str">
            <v>TUBE L=125.5 TUBE D'EAU PUNTO 2</v>
          </cell>
          <cell r="B638" t="str">
            <v>F029-CP3</v>
          </cell>
          <cell r="C638">
            <v>30</v>
          </cell>
        </row>
        <row r="639">
          <cell r="A639" t="str">
            <v xml:space="preserve">BROCHE ACIER D13 ZINGUE L230 -CHUTES  WEILLER </v>
          </cell>
          <cell r="B639" t="str">
            <v>BROCH L 230-chutes</v>
          </cell>
          <cell r="C639">
            <v>60</v>
          </cell>
        </row>
        <row r="640">
          <cell r="A640" t="str">
            <v xml:space="preserve">Anneau Brute 30*38*27- nv weiller </v>
          </cell>
          <cell r="B640" t="str">
            <v xml:space="preserve">0-4965-nv weiller </v>
          </cell>
          <cell r="C640">
            <v>50</v>
          </cell>
        </row>
        <row r="641">
          <cell r="A641" t="str">
            <v>BAGUE EPAULEE 12*22*61</v>
          </cell>
          <cell r="B641" t="str">
            <v>181261</v>
          </cell>
          <cell r="C641">
            <v>31</v>
          </cell>
        </row>
        <row r="642">
          <cell r="A642" t="str">
            <v>P4-CHAINE RAL 100</v>
          </cell>
          <cell r="B642" t="str">
            <v>21162-D</v>
          </cell>
          <cell r="C642">
            <v>30</v>
          </cell>
        </row>
        <row r="643">
          <cell r="A643" t="str">
            <v>P2-CHAINE RAL 100</v>
          </cell>
          <cell r="B643" t="str">
            <v>21162-B</v>
          </cell>
          <cell r="C643">
            <v>80</v>
          </cell>
        </row>
        <row r="644">
          <cell r="A644" t="str">
            <v>AXE DE RACCORDEMENT</v>
          </cell>
          <cell r="B644" t="str">
            <v>19155-PT11</v>
          </cell>
          <cell r="C644">
            <v>20</v>
          </cell>
        </row>
        <row r="645">
          <cell r="A645" t="str">
            <v xml:space="preserve">BAGUE 10.5X24X75-maj </v>
          </cell>
          <cell r="B645" t="str">
            <v>181075-b301</v>
          </cell>
          <cell r="C645">
            <v>42</v>
          </cell>
        </row>
        <row r="646">
          <cell r="A646" t="str">
            <v>VIS DEC ALU M10x20 6 LOBES EXT.</v>
          </cell>
          <cell r="B646" t="str">
            <v>3759</v>
          </cell>
          <cell r="C646">
            <v>50</v>
          </cell>
        </row>
        <row r="647">
          <cell r="A647" t="str">
            <v>Bague Galvanisée  14*22.9*54.2-b301</v>
          </cell>
          <cell r="B647" t="str">
            <v>0-5928A-1-b301</v>
          </cell>
          <cell r="C647">
            <v>30</v>
          </cell>
        </row>
        <row r="648">
          <cell r="A648" t="str">
            <v>CLAMPING RING 140Fo tsugamu</v>
          </cell>
          <cell r="B648" t="str">
            <v>OTT-170</v>
          </cell>
          <cell r="C648">
            <v>200</v>
          </cell>
        </row>
        <row r="649">
          <cell r="A649" t="str">
            <v xml:space="preserve">BAGUE 10.5X24X75-maj novembre </v>
          </cell>
          <cell r="B649" t="str">
            <v>181075-b301</v>
          </cell>
          <cell r="C649">
            <v>48</v>
          </cell>
        </row>
        <row r="650">
          <cell r="A650" t="str">
            <v>Bague galvanisée 16*28*52</v>
          </cell>
          <cell r="B650" t="str">
            <v>16*28*52</v>
          </cell>
          <cell r="C650">
            <v>46</v>
          </cell>
        </row>
        <row r="651">
          <cell r="A651" t="str">
            <v>Bague ALLUM 16*27*64</v>
          </cell>
          <cell r="B651" t="str">
            <v>4-7135</v>
          </cell>
          <cell r="C651">
            <v>40</v>
          </cell>
        </row>
        <row r="652">
          <cell r="A652" t="str">
            <v>USINAGE BORNE CPF SANS TROU Ø10-4 MONTAGE maj cadence 26-11-2021</v>
          </cell>
          <cell r="B652">
            <v>9531</v>
          </cell>
          <cell r="C652">
            <v>240</v>
          </cell>
        </row>
        <row r="653">
          <cell r="A653" t="str">
            <v>USINAGE BORNE CPF SANS TROU Ø10-1MONTAGE</v>
          </cell>
          <cell r="B653" t="str">
            <v xml:space="preserve">9531-1MONTAGE </v>
          </cell>
          <cell r="C653">
            <v>132</v>
          </cell>
        </row>
        <row r="654">
          <cell r="A654" t="str">
            <v>Bague galvanisée 16*28*84</v>
          </cell>
          <cell r="B654" t="str">
            <v>16*28*84</v>
          </cell>
          <cell r="C654">
            <v>36</v>
          </cell>
        </row>
        <row r="655">
          <cell r="A655" t="str">
            <v>Bague galvanisée 10*16*24 finition</v>
          </cell>
          <cell r="B655" t="str">
            <v>4-8844</v>
          </cell>
          <cell r="C655">
            <v>360</v>
          </cell>
        </row>
        <row r="656">
          <cell r="A656" t="str">
            <v xml:space="preserve">ANNEAU BRUTE 40*50*24-chutes </v>
          </cell>
          <cell r="B656" t="str">
            <v>4-7412</v>
          </cell>
          <cell r="C656">
            <v>50</v>
          </cell>
        </row>
        <row r="657">
          <cell r="A657" t="str">
            <v>Axe D8 M6 FOURCHETTE</v>
          </cell>
          <cell r="B657" t="str">
            <v>21190-A1</v>
          </cell>
          <cell r="C657">
            <v>120</v>
          </cell>
        </row>
        <row r="658">
          <cell r="A658" t="str">
            <v xml:space="preserve">Bague galvanisée 10*18*32 par chute </v>
          </cell>
          <cell r="B658" t="str">
            <v>4-7423-1</v>
          </cell>
          <cell r="C658">
            <v>60</v>
          </cell>
        </row>
        <row r="659">
          <cell r="A659" t="str">
            <v xml:space="preserve">Bague galvanisée 10*18*32 finition </v>
          </cell>
          <cell r="B659" t="str">
            <v>4-7423-1/finition</v>
          </cell>
          <cell r="C659">
            <v>150</v>
          </cell>
        </row>
        <row r="660">
          <cell r="A660" t="str">
            <v>ANNEAU BRUTE 40*50*24-chutes mj-cad decembre</v>
          </cell>
          <cell r="B660" t="str">
            <v>4-7412</v>
          </cell>
          <cell r="C660">
            <v>120</v>
          </cell>
        </row>
        <row r="661">
          <cell r="A661" t="str">
            <v>Rivet came B verro D4</v>
          </cell>
          <cell r="B661" t="str">
            <v>Rv-Re400</v>
          </cell>
          <cell r="C661">
            <v>220</v>
          </cell>
        </row>
        <row r="662">
          <cell r="A662" t="str">
            <v xml:space="preserve">USINAGE BORNE CPF PROPREITAIRE </v>
          </cell>
          <cell r="B662" t="str">
            <v>9751</v>
          </cell>
          <cell r="C662">
            <v>220</v>
          </cell>
        </row>
        <row r="663">
          <cell r="A663" t="str">
            <v>USINAGE BORNE CPF PROPREITAIRE -foret de forme d4</v>
          </cell>
          <cell r="B663" t="str">
            <v>9751-foret de forme d4</v>
          </cell>
          <cell r="C663">
            <v>260</v>
          </cell>
        </row>
        <row r="664">
          <cell r="A664" t="str">
            <v xml:space="preserve">USINAGE BORNE CPF PROPREITAIRE -foret de forme d4+fraise a fielter </v>
          </cell>
          <cell r="B664" t="str">
            <v xml:space="preserve">9751-fraise a fielter </v>
          </cell>
          <cell r="C664">
            <v>200</v>
          </cell>
        </row>
        <row r="665">
          <cell r="A665" t="str">
            <v>Goujon de roue R4/PM</v>
          </cell>
          <cell r="B665" t="str">
            <v>R004</v>
          </cell>
          <cell r="C665">
            <v>33</v>
          </cell>
        </row>
        <row r="666">
          <cell r="A666" t="str">
            <v>USINAGE BORNE CPF PROPREITAIRE +9531</v>
          </cell>
          <cell r="B666" t="str">
            <v>9751+9531</v>
          </cell>
          <cell r="C666">
            <v>100</v>
          </cell>
        </row>
        <row r="667">
          <cell r="A667" t="str">
            <v>Bague galvanisé 20*26*45 par chute</v>
          </cell>
          <cell r="B667" t="str">
            <v>0-4894-1</v>
          </cell>
          <cell r="C667">
            <v>85</v>
          </cell>
        </row>
        <row r="668">
          <cell r="A668" t="str">
            <v>Bague galvanisée 14*18*34 finition</v>
          </cell>
          <cell r="B668" t="str">
            <v>4-7017-1</v>
          </cell>
          <cell r="C668">
            <v>150</v>
          </cell>
        </row>
        <row r="669">
          <cell r="A669" t="str">
            <v>Goujon de roue  R4/GM</v>
          </cell>
          <cell r="B669" t="str">
            <v>R005</v>
          </cell>
          <cell r="C669">
            <v>33</v>
          </cell>
        </row>
        <row r="670">
          <cell r="A670" t="str">
            <v>FANOUT FOR 36FO JENOPTEC-CP3 Biglia maj cad</v>
          </cell>
          <cell r="B670" t="str">
            <v>301-603-011-cp3</v>
          </cell>
          <cell r="C670">
            <v>50</v>
          </cell>
        </row>
        <row r="671">
          <cell r="A671" t="str">
            <v>Bague galvanisée 14*18*34 par chute dec2021</v>
          </cell>
          <cell r="B671" t="str">
            <v>4-7017-1</v>
          </cell>
          <cell r="C671">
            <v>70</v>
          </cell>
        </row>
        <row r="672">
          <cell r="A672" t="str">
            <v>Piston  du chemise tete de pompete</v>
          </cell>
          <cell r="B672" t="str">
            <v>B041-CP1</v>
          </cell>
          <cell r="C672">
            <v>40</v>
          </cell>
        </row>
        <row r="673">
          <cell r="A673" t="str">
            <v>Bague galvanisée 10*16*67 par chutes</v>
          </cell>
          <cell r="B673" t="str">
            <v>4-8972</v>
          </cell>
          <cell r="C673">
            <v>50</v>
          </cell>
        </row>
        <row r="674">
          <cell r="A674" t="str">
            <v>Goujon de roue R4/GM maj cadence</v>
          </cell>
          <cell r="B674" t="str">
            <v>R005</v>
          </cell>
          <cell r="C674">
            <v>30</v>
          </cell>
        </row>
        <row r="675">
          <cell r="A675" t="str">
            <v>DIS.0050227100 PERNO D.6X62 maj c</v>
          </cell>
          <cell r="B675">
            <v>511100</v>
          </cell>
          <cell r="C675">
            <v>75</v>
          </cell>
        </row>
        <row r="676">
          <cell r="A676" t="str">
            <v>buse  Ø8</v>
          </cell>
          <cell r="B676">
            <v>68.080699999999993</v>
          </cell>
          <cell r="C676">
            <v>80</v>
          </cell>
        </row>
        <row r="677">
          <cell r="A677" t="str">
            <v>BUTEE-d9 MAJ C</v>
          </cell>
          <cell r="B677" t="str">
            <v>S3SD14632</v>
          </cell>
          <cell r="C677">
            <v>140</v>
          </cell>
        </row>
        <row r="678">
          <cell r="A678" t="str">
            <v>Buse droite à collerette Ø8 M445 FRD</v>
          </cell>
          <cell r="B678">
            <v>68.081500000000005</v>
          </cell>
          <cell r="C678">
            <v>60</v>
          </cell>
        </row>
        <row r="679">
          <cell r="A679" t="str">
            <v xml:space="preserve">Piston  du chemise tete de pompete-par chutes </v>
          </cell>
          <cell r="B679" t="str">
            <v xml:space="preserve">B041-CP1-par chutes </v>
          </cell>
          <cell r="C679">
            <v>25</v>
          </cell>
        </row>
        <row r="680">
          <cell r="A680" t="str">
            <v>Anneau Brute EL 32*42*20 FINI par chute</v>
          </cell>
          <cell r="B680" t="str">
            <v>4-7891 par chute</v>
          </cell>
          <cell r="C680">
            <v>120</v>
          </cell>
        </row>
        <row r="681">
          <cell r="A681" t="str">
            <v>Bague galvanisée 38*40.4*28 par chute</v>
          </cell>
          <cell r="B681" t="str">
            <v>4-8784-1 par chute</v>
          </cell>
          <cell r="C681">
            <v>120</v>
          </cell>
        </row>
        <row r="682">
          <cell r="A682" t="str">
            <v>Pomello Corpo GA- maj c</v>
          </cell>
          <cell r="B682">
            <v>513611</v>
          </cell>
          <cell r="C682">
            <v>25</v>
          </cell>
        </row>
        <row r="683">
          <cell r="A683" t="str">
            <v>Usinage Borne T030 jan2022</v>
          </cell>
          <cell r="B683">
            <v>9630</v>
          </cell>
          <cell r="C683">
            <v>300</v>
          </cell>
        </row>
        <row r="684">
          <cell r="A684" t="str">
            <v>Bague extERIEUR SILENT BLOC canter</v>
          </cell>
          <cell r="B684" t="str">
            <v>I016-CP2-PRO</v>
          </cell>
          <cell r="C684">
            <v>60</v>
          </cell>
        </row>
        <row r="685">
          <cell r="A685" t="str">
            <v>GOUJON DE ROUE HONDA maj-c</v>
          </cell>
          <cell r="B685" t="str">
            <v>H001</v>
          </cell>
          <cell r="C685">
            <v>32</v>
          </cell>
        </row>
        <row r="686">
          <cell r="A686" t="str">
            <v>BUSE D8 maj-c</v>
          </cell>
          <cell r="B686">
            <v>68.080699999999993</v>
          </cell>
          <cell r="C686">
            <v>75</v>
          </cell>
        </row>
        <row r="687">
          <cell r="A687" t="str">
            <v>BAGUE EXT SILENT BLOC CANTER</v>
          </cell>
          <cell r="B687" t="str">
            <v>I016-CP2-PRO</v>
          </cell>
          <cell r="C687">
            <v>70</v>
          </cell>
        </row>
        <row r="688">
          <cell r="A688" t="str">
            <v>BAGUE EXTERIEUR SILENT BLOC AR ISUZU PAR CHUTE</v>
          </cell>
          <cell r="B688" t="str">
            <v>I043-CP1 PAR CHUTE</v>
          </cell>
          <cell r="C688">
            <v>50</v>
          </cell>
        </row>
        <row r="689">
          <cell r="A689" t="str">
            <v xml:space="preserve"> BAGUE EXTERIEUR SILENT BLOC AR ISUZU PAR CHUTE FINI</v>
          </cell>
          <cell r="B689" t="str">
            <v>I043-CP1-FINI</v>
          </cell>
          <cell r="C689">
            <v>120</v>
          </cell>
        </row>
        <row r="690">
          <cell r="A690" t="str">
            <v>GOUJON GUADA maj-cad</v>
          </cell>
          <cell r="B690" t="str">
            <v>MI038</v>
          </cell>
          <cell r="C690">
            <v>50</v>
          </cell>
        </row>
        <row r="691">
          <cell r="A691" t="str">
            <v>INSERTO MANOPOLA INOX M8-</v>
          </cell>
          <cell r="B691">
            <v>512520</v>
          </cell>
          <cell r="C691">
            <v>45</v>
          </cell>
        </row>
        <row r="692">
          <cell r="A692" t="str">
            <v>Bague extERIEUR SILENT BLOC canter FINI</v>
          </cell>
          <cell r="B692" t="str">
            <v>I016-CP2-PRO</v>
          </cell>
          <cell r="C692">
            <v>120</v>
          </cell>
        </row>
        <row r="693">
          <cell r="A693" t="str">
            <v>QAB 14*18-D16 NLD</v>
          </cell>
          <cell r="B693">
            <v>35133801</v>
          </cell>
          <cell r="C693">
            <v>33</v>
          </cell>
        </row>
        <row r="694">
          <cell r="A694" t="str">
            <v>Bague aliminium 14.4*27*54 par chute</v>
          </cell>
          <cell r="B694" t="str">
            <v>4-8407</v>
          </cell>
          <cell r="C694">
            <v>40</v>
          </cell>
        </row>
        <row r="695">
          <cell r="A695" t="str">
            <v>INSERT LEVIER SURMOULEE 345833-01-sb16c</v>
          </cell>
          <cell r="B695" t="str">
            <v>I110-01-004</v>
          </cell>
          <cell r="C695">
            <v>54</v>
          </cell>
        </row>
        <row r="696">
          <cell r="A696" t="str">
            <v>Axe femelle M8*50</v>
          </cell>
          <cell r="B696" t="str">
            <v>2018101-01-02</v>
          </cell>
          <cell r="C696">
            <v>46</v>
          </cell>
        </row>
        <row r="697">
          <cell r="A697" t="str">
            <v>s4-v7</v>
          </cell>
          <cell r="B697" t="str">
            <v>19081-1</v>
          </cell>
          <cell r="C697">
            <v>6</v>
          </cell>
        </row>
        <row r="698">
          <cell r="A698" t="str">
            <v>Bague aliminium 18*27*43 par chute</v>
          </cell>
          <cell r="B698" t="str">
            <v>18*27*43</v>
          </cell>
          <cell r="C698">
            <v>40</v>
          </cell>
        </row>
        <row r="699">
          <cell r="A699" t="str">
            <v>Axe acier 10.2*41.3</v>
          </cell>
          <cell r="B699" t="str">
            <v>AXE-ACI 10.2X41.3</v>
          </cell>
          <cell r="C699">
            <v>95</v>
          </cell>
        </row>
        <row r="700">
          <cell r="A700" t="str">
            <v>Bague aliminium 14.4*27*40 par chute</v>
          </cell>
          <cell r="B700" t="str">
            <v>14.4*27*40</v>
          </cell>
          <cell r="C700">
            <v>40</v>
          </cell>
        </row>
        <row r="701">
          <cell r="A701" t="str">
            <v>GOUJON DE ROUE HONDA maj-c1</v>
          </cell>
          <cell r="B701" t="str">
            <v>H001</v>
          </cell>
          <cell r="C701">
            <v>24</v>
          </cell>
        </row>
        <row r="702">
          <cell r="A702" t="str">
            <v>S4-v09 PH2</v>
          </cell>
          <cell r="B702" t="str">
            <v>20133-C3</v>
          </cell>
          <cell r="C702">
            <v>35</v>
          </cell>
        </row>
        <row r="703">
          <cell r="A703" t="str">
            <v>BAGUE EN ACIER AXE RESSORT  NM+AM OM40</v>
          </cell>
          <cell r="B703" t="str">
            <v>M018-28-29-32-CP1</v>
          </cell>
          <cell r="C703">
            <v>29</v>
          </cell>
        </row>
        <row r="704">
          <cell r="A704" t="str">
            <v>BAGUE ALU 18*27*43 maj c</v>
          </cell>
          <cell r="B704" t="str">
            <v>18*27*43 par chute</v>
          </cell>
          <cell r="C704">
            <v>30</v>
          </cell>
        </row>
        <row r="705">
          <cell r="A705" t="str">
            <v>S4-V09 PH3</v>
          </cell>
          <cell r="B705" t="str">
            <v>20133-C3</v>
          </cell>
          <cell r="C705">
            <v>24</v>
          </cell>
        </row>
        <row r="706">
          <cell r="A706" t="str">
            <v xml:space="preserve">USINAGE PROFIL CPF PROP 1000 CYCLES </v>
          </cell>
          <cell r="B706" t="str">
            <v>J0090</v>
          </cell>
          <cell r="C706">
            <v>260</v>
          </cell>
        </row>
        <row r="707">
          <cell r="A707" t="str">
            <v>cale serrage pour montage pignon</v>
          </cell>
          <cell r="C707">
            <v>20</v>
          </cell>
        </row>
        <row r="708">
          <cell r="A708" t="str">
            <v>BAGUE ALU 18*27*43 maj-c</v>
          </cell>
          <cell r="B708" t="str">
            <v>18*27*43 par chute</v>
          </cell>
          <cell r="C708">
            <v>130</v>
          </cell>
        </row>
        <row r="709">
          <cell r="A709" t="str">
            <v>cale serrage pour montage pignon plus grand</v>
          </cell>
          <cell r="C709">
            <v>20</v>
          </cell>
        </row>
        <row r="710">
          <cell r="A710" t="str">
            <v>Bague aliminium 14.4*27*54 par chute fini</v>
          </cell>
          <cell r="B710" t="str">
            <v>4-8407</v>
          </cell>
          <cell r="C710">
            <v>100</v>
          </cell>
        </row>
        <row r="711">
          <cell r="A711" t="str">
            <v>RIVET TRB400 maj-c</v>
          </cell>
          <cell r="B711" t="str">
            <v>T-RB400</v>
          </cell>
          <cell r="C711">
            <v>128</v>
          </cell>
        </row>
        <row r="712">
          <cell r="A712" t="str">
            <v>S4-V09 PH4</v>
          </cell>
          <cell r="B712" t="str">
            <v>20133-C4</v>
          </cell>
          <cell r="C712">
            <v>12</v>
          </cell>
        </row>
        <row r="713">
          <cell r="A713" t="str">
            <v>GOUJON M12*1.5 L=49</v>
          </cell>
          <cell r="B713" t="str">
            <v>G018</v>
          </cell>
          <cell r="C713">
            <v>36</v>
          </cell>
        </row>
        <row r="714">
          <cell r="A714" t="str">
            <v>VIS TC 10*12(C10)</v>
          </cell>
          <cell r="B714" t="str">
            <v>VS-TC-10-12</v>
          </cell>
          <cell r="C714">
            <v>60</v>
          </cell>
        </row>
        <row r="715">
          <cell r="A715" t="str">
            <v>BAGUE ACIER Ø10.2*12.9 maj-c</v>
          </cell>
          <cell r="B715" t="str">
            <v>BAG ACI 10.2X12.9</v>
          </cell>
          <cell r="C715">
            <v>112</v>
          </cell>
        </row>
        <row r="716">
          <cell r="A716" t="str">
            <v>CHEMISE DU BOITIER TFR</v>
          </cell>
          <cell r="B716" t="str">
            <v>I081-95-CP9</v>
          </cell>
          <cell r="C716">
            <v>45</v>
          </cell>
        </row>
        <row r="717">
          <cell r="A717" t="str">
            <v>INSERT LEVIER</v>
          </cell>
        </row>
        <row r="718">
          <cell r="A718" t="str">
            <v>Bague galvanisee 12*22*53</v>
          </cell>
          <cell r="B718" t="str">
            <v>4-8136-1</v>
          </cell>
          <cell r="C718">
            <v>140</v>
          </cell>
        </row>
        <row r="719">
          <cell r="A719" t="str">
            <v>VIS TC 8*12(C10)</v>
          </cell>
          <cell r="B719" t="str">
            <v>VS-TC-8-12</v>
          </cell>
          <cell r="C719">
            <v>60</v>
          </cell>
        </row>
        <row r="720">
          <cell r="A720" t="str">
            <v>INSERT LEVIER SURMOULEE 345833-01- sb16</v>
          </cell>
        </row>
        <row r="721">
          <cell r="A721" t="str">
            <v>Primaire en laiton ,</v>
          </cell>
          <cell r="B721" t="str">
            <v>328090-majc</v>
          </cell>
          <cell r="C721">
            <v>128</v>
          </cell>
        </row>
        <row r="722">
          <cell r="A722" t="str">
            <v xml:space="preserve">bague galvanisee 16*28*66 maj-c </v>
          </cell>
          <cell r="B722" t="str">
            <v>16*28*66</v>
          </cell>
          <cell r="C722">
            <v>33</v>
          </cell>
        </row>
        <row r="723">
          <cell r="A723" t="str">
            <v>Rivet mécanique T80</v>
          </cell>
          <cell r="B723" t="str">
            <v>Rivet T80</v>
          </cell>
          <cell r="C723">
            <v>257</v>
          </cell>
        </row>
        <row r="724">
          <cell r="A724" t="str">
            <v>Tirant acier D6 maj-c</v>
          </cell>
          <cell r="B724" t="str">
            <v>199400-a</v>
          </cell>
          <cell r="C724">
            <v>100</v>
          </cell>
        </row>
        <row r="725">
          <cell r="A725" t="str">
            <v>Embout de tige-2022</v>
          </cell>
          <cell r="B725" t="str">
            <v>200200-2022</v>
          </cell>
          <cell r="C725">
            <v>40</v>
          </cell>
        </row>
        <row r="726">
          <cell r="A726" t="str">
            <v>Rivet couvercle B55</v>
          </cell>
          <cell r="B726" t="str">
            <v>B55 6*14.8</v>
          </cell>
          <cell r="C726">
            <v>180</v>
          </cell>
        </row>
        <row r="727">
          <cell r="A727" t="str">
            <v>Bague aluminium 14.4*25*27</v>
          </cell>
          <cell r="B727" t="str">
            <v>14.4*25*27</v>
          </cell>
          <cell r="C727">
            <v>30</v>
          </cell>
        </row>
        <row r="728">
          <cell r="A728" t="str">
            <v>CAL SUSPENSION PM ISUZU-HARDING</v>
          </cell>
          <cell r="B728" t="str">
            <v>I006</v>
          </cell>
          <cell r="C728">
            <v>48</v>
          </cell>
        </row>
        <row r="729">
          <cell r="A729" t="str">
            <v>ECROU SUSPENSION ISUZU-HARDING</v>
          </cell>
          <cell r="B729" t="str">
            <v>I004</v>
          </cell>
          <cell r="C729">
            <v>18</v>
          </cell>
        </row>
        <row r="730">
          <cell r="A730" t="str">
            <v>BAGUE GALVANISEE 32.2*42*46</v>
          </cell>
          <cell r="B730" t="str">
            <v>4-7741-1</v>
          </cell>
          <cell r="C730">
            <v>40</v>
          </cell>
        </row>
        <row r="731">
          <cell r="A731" t="str">
            <v>PIGNON 11 DENTS FRAISAGE</v>
          </cell>
          <cell r="B731" t="str">
            <v>PIG-11D</v>
          </cell>
          <cell r="C731">
            <v>120</v>
          </cell>
        </row>
        <row r="732">
          <cell r="A732" t="str">
            <v>AXE INOX D8 L58</v>
          </cell>
          <cell r="B732" t="str">
            <v>AXE-INOX-D8-L58</v>
          </cell>
          <cell r="C732">
            <v>94</v>
          </cell>
        </row>
        <row r="733">
          <cell r="A733" t="str">
            <v>GOUJON DE ROUE MITSIBITCHI GM-SUR-B42</v>
          </cell>
          <cell r="B733" t="str">
            <v>MI018-B42</v>
          </cell>
          <cell r="C733">
            <v>55</v>
          </cell>
        </row>
        <row r="734">
          <cell r="A734" t="str">
            <v>BAGUE DECOLLETEE TUBE D'EAU UNO DISEL -CP2 NAK</v>
          </cell>
          <cell r="B734" t="str">
            <v>F045-CP2-NAK</v>
          </cell>
          <cell r="C734">
            <v>13</v>
          </cell>
        </row>
        <row r="735">
          <cell r="A735" t="str">
            <v>RIVET TRB400-MajC</v>
          </cell>
          <cell r="B735" t="str">
            <v>T-RB400-MajC</v>
          </cell>
          <cell r="C735">
            <v>120</v>
          </cell>
        </row>
        <row r="736">
          <cell r="A736" t="str">
            <v>VIS DEC ALLU M14</v>
          </cell>
          <cell r="B736" t="str">
            <v>V0098</v>
          </cell>
          <cell r="C736">
            <v>37</v>
          </cell>
        </row>
        <row r="737">
          <cell r="A737" t="str">
            <v>tirant acier D6 maj-1</v>
          </cell>
          <cell r="B737" t="str">
            <v>199400-1</v>
          </cell>
          <cell r="C737">
            <v>200</v>
          </cell>
        </row>
        <row r="738">
          <cell r="A738" t="str">
            <v>Bague aluminuim 18*27*43-2</v>
          </cell>
          <cell r="B738" t="str">
            <v>18*27*43-2</v>
          </cell>
          <cell r="C738">
            <v>100</v>
          </cell>
        </row>
        <row r="739">
          <cell r="A739" t="str">
            <v>Bague Acier 10.2*6.7*20.5</v>
          </cell>
          <cell r="B739" t="str">
            <v>10.2*6.7*20.5</v>
          </cell>
          <cell r="C739">
            <v>109</v>
          </cell>
        </row>
        <row r="740">
          <cell r="A740" t="str">
            <v>Bague Acier D32*22 L=21 maj-c</v>
          </cell>
          <cell r="B740" t="str">
            <v>G011-A</v>
          </cell>
          <cell r="C740">
            <v>42</v>
          </cell>
        </row>
        <row r="741">
          <cell r="A741" t="str">
            <v xml:space="preserve">USINAGE BORNE RBD-1 </v>
          </cell>
          <cell r="B741" t="str">
            <v>9518-maj</v>
          </cell>
          <cell r="C741">
            <v>300</v>
          </cell>
        </row>
        <row r="742">
          <cell r="A742" t="str">
            <v>AXE INOX D8 L58 maj-c</v>
          </cell>
          <cell r="B742" t="str">
            <v>AXE-INOX-D8-L58-maj-c</v>
          </cell>
          <cell r="C742">
            <v>104</v>
          </cell>
        </row>
        <row r="743">
          <cell r="A743" t="str">
            <v xml:space="preserve">ECROU DE ROUE FORD RANGER- finition rayon </v>
          </cell>
          <cell r="B743" t="str">
            <v xml:space="preserve">i097-tsughami </v>
          </cell>
          <cell r="C743">
            <v>100</v>
          </cell>
        </row>
        <row r="744">
          <cell r="A744" t="str">
            <v>BADUE DECOLLETTE TUBE D'EAU PALIO-CP2</v>
          </cell>
          <cell r="B744" t="str">
            <v>F046-CP2</v>
          </cell>
          <cell r="C744">
            <v>17</v>
          </cell>
        </row>
        <row r="745">
          <cell r="A745" t="str">
            <v>Evacuation 2 et 3</v>
          </cell>
          <cell r="B745">
            <v>480387</v>
          </cell>
          <cell r="C745">
            <v>25</v>
          </cell>
        </row>
        <row r="746">
          <cell r="A746" t="str">
            <v>AXE D15-M11*100 maj-c</v>
          </cell>
          <cell r="B746" t="str">
            <v>G022-CP1</v>
          </cell>
          <cell r="C746">
            <v>46</v>
          </cell>
        </row>
        <row r="747">
          <cell r="A747" t="str">
            <v>BRAS DE MANOUVRE G MAIN</v>
          </cell>
          <cell r="B747" t="str">
            <v>230500-1</v>
          </cell>
          <cell r="C747">
            <v>18</v>
          </cell>
        </row>
        <row r="748">
          <cell r="A748" t="str">
            <v xml:space="preserve">POMELLE-PIECE FEMELLE </v>
          </cell>
          <cell r="B748" t="str">
            <v>POMEL-P2</v>
          </cell>
          <cell r="C748">
            <v>45</v>
          </cell>
        </row>
        <row r="749">
          <cell r="A749" t="str">
            <v>POMELLE-PIECE male</v>
          </cell>
          <cell r="B749" t="str">
            <v>POMEL-P1</v>
          </cell>
          <cell r="C749">
            <v>55</v>
          </cell>
        </row>
        <row r="750">
          <cell r="A750" t="str">
            <v>BAGUE GALVANISEE 12*24*40</v>
          </cell>
          <cell r="B750" t="str">
            <v>4-8025</v>
          </cell>
          <cell r="C750">
            <v>62</v>
          </cell>
        </row>
        <row r="751">
          <cell r="A751" t="str">
            <v>TIGE DE PISTON-maj ca</v>
          </cell>
          <cell r="B751">
            <v>200300</v>
          </cell>
          <cell r="C751">
            <v>29</v>
          </cell>
        </row>
        <row r="752">
          <cell r="A752" t="str">
            <v>GOUJON M14*1.5L=52</v>
          </cell>
          <cell r="B752" t="str">
            <v>G027</v>
          </cell>
          <cell r="C752">
            <v>55</v>
          </cell>
        </row>
        <row r="753">
          <cell r="A753" t="str">
            <v>Bague galvanisée 32*42*20 par chute (fini)</v>
          </cell>
          <cell r="B753" t="str">
            <v>4-7891</v>
          </cell>
          <cell r="C753">
            <v>140</v>
          </cell>
        </row>
        <row r="754">
          <cell r="A754" t="str">
            <v>BAGUE USINEE 11*18*35 19-04-2022</v>
          </cell>
          <cell r="B754">
            <v>181035</v>
          </cell>
          <cell r="C754">
            <v>85</v>
          </cell>
        </row>
        <row r="755">
          <cell r="A755" t="str">
            <v>Tirant acier D6 18-04-2022 PAR CHUTE</v>
          </cell>
          <cell r="B755" t="str">
            <v>199400-MAJ</v>
          </cell>
          <cell r="C755">
            <v>100</v>
          </cell>
        </row>
        <row r="756">
          <cell r="A756" t="str">
            <v>GOUJON M14*1.5L=52 18-04-2022 manuelle</v>
          </cell>
          <cell r="B756" t="str">
            <v>G027-maj</v>
          </cell>
          <cell r="C756">
            <v>58</v>
          </cell>
        </row>
        <row r="757">
          <cell r="A757" t="str">
            <v>ECROU DE ROUE FORD RANGER- finition rayon 18-04-2022 MANUELLE</v>
          </cell>
          <cell r="B757" t="str">
            <v>I097 maj</v>
          </cell>
          <cell r="C757">
            <v>75</v>
          </cell>
        </row>
        <row r="758">
          <cell r="A758" t="str">
            <v>BAGUE DE RACCORDEMENT B42</v>
          </cell>
          <cell r="B758" t="str">
            <v>19155-PT12</v>
          </cell>
          <cell r="C758">
            <v>26</v>
          </cell>
        </row>
        <row r="759">
          <cell r="A759" t="str">
            <v>TUBE L125.5 TUBE D4EAU PUNTO 2</v>
          </cell>
          <cell r="B759" t="str">
            <v>F029-CP3.</v>
          </cell>
          <cell r="C759">
            <v>27</v>
          </cell>
        </row>
        <row r="760">
          <cell r="A760" t="str">
            <v>GOUJON M14*1.5L=52 PH2 HARDING</v>
          </cell>
          <cell r="B760" t="str">
            <v>G027-HAR</v>
          </cell>
          <cell r="C760">
            <v>32</v>
          </cell>
        </row>
        <row r="761">
          <cell r="A761" t="str">
            <v>GOUJON M14*1.5 L=52 NON FRAISEE</v>
          </cell>
          <cell r="B761" t="str">
            <v>G028/G015</v>
          </cell>
          <cell r="C761">
            <v>56</v>
          </cell>
        </row>
        <row r="762">
          <cell r="A762" t="str">
            <v>AXE D'ARTICULATION maj 25-04-2022</v>
          </cell>
          <cell r="B762" t="str">
            <v>200101-sst</v>
          </cell>
          <cell r="C762">
            <v>116</v>
          </cell>
        </row>
        <row r="763">
          <cell r="A763" t="str">
            <v>BUSE A DROITE D8 M445 FRD maj 25-04-2022</v>
          </cell>
          <cell r="B763" t="str">
            <v>68.0815-SV32</v>
          </cell>
          <cell r="C763">
            <v>58</v>
          </cell>
        </row>
        <row r="764">
          <cell r="A764" t="str">
            <v>PIGNON PLATEAU SIMPLE ETAGE D50 - contournage dents MAJ</v>
          </cell>
          <cell r="B764" t="str">
            <v>PIG</v>
          </cell>
          <cell r="C764">
            <v>21</v>
          </cell>
        </row>
        <row r="765">
          <cell r="A765" t="str">
            <v xml:space="preserve">AXE D15-M11*100 PAR CHUTE </v>
          </cell>
          <cell r="B765" t="str">
            <v>G022-CP1 par chute</v>
          </cell>
          <cell r="C765">
            <v>32</v>
          </cell>
        </row>
        <row r="766">
          <cell r="A766" t="str">
            <v>AXE D15-M11*100 PAR CHUTE 1</v>
          </cell>
          <cell r="B766" t="str">
            <v>G022-CP1  SUR TW</v>
          </cell>
          <cell r="C766">
            <v>18</v>
          </cell>
        </row>
        <row r="767">
          <cell r="A767" t="str">
            <v>GOUJON DE ROUE ISUZU GM B42</v>
          </cell>
          <cell r="B767" t="str">
            <v>I168.</v>
          </cell>
          <cell r="C767">
            <v>55</v>
          </cell>
        </row>
        <row r="768">
          <cell r="A768" t="str">
            <v>BAGUE ALUM 18*27*43</v>
          </cell>
          <cell r="B768" t="str">
            <v>18*27*43-NAK</v>
          </cell>
          <cell r="C768">
            <v>50</v>
          </cell>
        </row>
        <row r="769">
          <cell r="A769" t="str">
            <v>BAGUE GALVANISEE 12*21.9*56.2</v>
          </cell>
          <cell r="B769" t="str">
            <v>4-8119-1-TW</v>
          </cell>
          <cell r="C769">
            <v>120</v>
          </cell>
        </row>
        <row r="770">
          <cell r="A770" t="str">
            <v>Rivet came B verro D4 SB16 C</v>
          </cell>
          <cell r="B770" t="str">
            <v>Vr-Re400.</v>
          </cell>
          <cell r="C770">
            <v>257</v>
          </cell>
        </row>
        <row r="771">
          <cell r="A771" t="str">
            <v>AXE ETRIER D'MAX CP2</v>
          </cell>
          <cell r="B771" t="str">
            <v>I197-CP2</v>
          </cell>
          <cell r="C771">
            <v>31</v>
          </cell>
        </row>
        <row r="772">
          <cell r="A772" t="str">
            <v>GOUJON DE ROUE FORD MAZDA</v>
          </cell>
          <cell r="B772" t="str">
            <v>FO014</v>
          </cell>
          <cell r="C772">
            <v>55</v>
          </cell>
        </row>
        <row r="773">
          <cell r="A773" t="str">
            <v>ANNEAU FX 25,2*32*21-CHUTES MJ</v>
          </cell>
          <cell r="B773" t="str">
            <v>0-4180</v>
          </cell>
          <cell r="C773">
            <v>50</v>
          </cell>
        </row>
        <row r="774">
          <cell r="A774" t="str">
            <v>Goupille tube d'eau HYANDAI CP6 PAR CHUTE</v>
          </cell>
          <cell r="B774" t="str">
            <v>H007-CP6</v>
          </cell>
          <cell r="C774">
            <v>180</v>
          </cell>
        </row>
        <row r="775">
          <cell r="A775" t="str">
            <v>BAGUE GALVANISEE 40*50*28</v>
          </cell>
          <cell r="B775" t="str">
            <v>40*50*28</v>
          </cell>
          <cell r="C775">
            <v>80</v>
          </cell>
        </row>
        <row r="776">
          <cell r="A776" t="str">
            <v>ANELLO</v>
          </cell>
          <cell r="B776" t="str">
            <v>ACPROD9669</v>
          </cell>
          <cell r="C776">
            <v>90</v>
          </cell>
        </row>
        <row r="777">
          <cell r="A777" t="str">
            <v>GOUPILLE INOX D3 LG 13.7</v>
          </cell>
          <cell r="B777" t="str">
            <v>GOUPILLE-D3-LG13.7</v>
          </cell>
          <cell r="C777">
            <v>257</v>
          </cell>
        </row>
        <row r="778">
          <cell r="A778" t="str">
            <v>BAGUE EPAULEE 12*25*41 MAJ</v>
          </cell>
          <cell r="B778" t="str">
            <v>181241-B301</v>
          </cell>
          <cell r="C778">
            <v>51</v>
          </cell>
        </row>
        <row r="779">
          <cell r="A779" t="str">
            <v>BAGUE BRUTE 12*20*14.5 L32</v>
          </cell>
          <cell r="B779" t="str">
            <v>4-8661</v>
          </cell>
          <cell r="C779">
            <v>83</v>
          </cell>
        </row>
        <row r="780">
          <cell r="A780" t="str">
            <v>ANNEAU FX 25.2*32*21 FINI PAR CHUTE</v>
          </cell>
          <cell r="B780" t="str">
            <v>0-4180</v>
          </cell>
          <cell r="C780">
            <v>150</v>
          </cell>
        </row>
        <row r="781">
          <cell r="A781" t="str">
            <v>bague 39*49*12</v>
          </cell>
          <cell r="B781" t="str">
            <v>39*49*12</v>
          </cell>
          <cell r="C781">
            <v>120</v>
          </cell>
        </row>
        <row r="782">
          <cell r="A782" t="str">
            <v>BAGUE GALVANISEE 14*20*43</v>
          </cell>
          <cell r="B782" t="str">
            <v>0-5869-1</v>
          </cell>
          <cell r="C782">
            <v>100</v>
          </cell>
        </row>
        <row r="783">
          <cell r="A783" t="str">
            <v>BAGUE GALVANISEE 12*18*40</v>
          </cell>
          <cell r="B783" t="str">
            <v>0-3795-1</v>
          </cell>
          <cell r="C783">
            <v>50</v>
          </cell>
        </row>
        <row r="784">
          <cell r="A784" t="str">
            <v>BAGUE GALVANISEE 14*18*40 P014</v>
          </cell>
          <cell r="B784" t="str">
            <v>0-3795-1</v>
          </cell>
          <cell r="C784">
            <v>60</v>
          </cell>
        </row>
        <row r="785">
          <cell r="A785" t="str">
            <v>BAGUE GALVANISEE 14*20*43 FINI</v>
          </cell>
          <cell r="B785" t="str">
            <v>0-5869-1</v>
          </cell>
          <cell r="C785">
            <v>120</v>
          </cell>
        </row>
        <row r="786">
          <cell r="A786" t="str">
            <v>BAGUE GALVANISEE 16*28*105</v>
          </cell>
          <cell r="B786" t="str">
            <v>4-8479-1</v>
          </cell>
          <cell r="C786">
            <v>22</v>
          </cell>
        </row>
        <row r="787">
          <cell r="A787" t="str">
            <v>BAGUE GALVANISEE 10*18*40</v>
          </cell>
          <cell r="B787" t="str">
            <v>0-5329-1</v>
          </cell>
          <cell r="C787">
            <v>60</v>
          </cell>
        </row>
        <row r="788">
          <cell r="A788" t="str">
            <v>BAGUE GALVANISEE 14*20*50</v>
          </cell>
          <cell r="B788" t="str">
            <v>14-20-50</v>
          </cell>
          <cell r="C788">
            <v>100</v>
          </cell>
        </row>
        <row r="789">
          <cell r="A789" t="str">
            <v>BAGUE GALVANISEE 12*18*7</v>
          </cell>
          <cell r="B789" t="str">
            <v>12-18-7</v>
          </cell>
          <cell r="C789">
            <v>60</v>
          </cell>
        </row>
        <row r="790">
          <cell r="A790" t="str">
            <v>EVACUATION B42</v>
          </cell>
          <cell r="B790">
            <v>480387</v>
          </cell>
          <cell r="C790">
            <v>80</v>
          </cell>
        </row>
        <row r="791">
          <cell r="A791" t="str">
            <v>BUSE D10 L32</v>
          </cell>
          <cell r="B791">
            <v>68.101200000000006</v>
          </cell>
          <cell r="C791">
            <v>64</v>
          </cell>
        </row>
        <row r="792">
          <cell r="A792" t="str">
            <v xml:space="preserve">BOULON CENTRE </v>
          </cell>
          <cell r="B792" t="str">
            <v>F003</v>
          </cell>
          <cell r="C792">
            <v>15</v>
          </cell>
        </row>
        <row r="793">
          <cell r="A793" t="str">
            <v xml:space="preserve"> Buse droite à collerette Ø10 </v>
          </cell>
          <cell r="B793" t="str">
            <v>68.1010</v>
          </cell>
          <cell r="C793">
            <v>80</v>
          </cell>
        </row>
        <row r="794">
          <cell r="A794" t="str">
            <v>AXE SUPPORT COLIER ISUZU</v>
          </cell>
          <cell r="B794" t="str">
            <v>I138-139-CP3</v>
          </cell>
          <cell r="C794">
            <v>30</v>
          </cell>
        </row>
        <row r="795">
          <cell r="A795" t="str">
            <v xml:space="preserve">BAGUE GALVANISEE 16*28*66 </v>
          </cell>
          <cell r="B795" t="str">
            <v>4-7003</v>
          </cell>
          <cell r="C795">
            <v>25</v>
          </cell>
        </row>
        <row r="796">
          <cell r="A796" t="str">
            <v xml:space="preserve">BAGUE GALVANISEE 10*18*45/chutes </v>
          </cell>
          <cell r="B796" t="str">
            <v xml:space="preserve">0-6009-1/chutes </v>
          </cell>
          <cell r="C796">
            <v>60</v>
          </cell>
        </row>
        <row r="797">
          <cell r="A797" t="str">
            <v>AXE SUPPORT COLIER ISUZU MAJ</v>
          </cell>
          <cell r="B797" t="str">
            <v>I038-139-CP3</v>
          </cell>
          <cell r="C797">
            <v>33</v>
          </cell>
        </row>
        <row r="798">
          <cell r="A798" t="str">
            <v>BUSE A DROITE D8 M445 maj 07-06-2022</v>
          </cell>
          <cell r="B798">
            <v>68.081500000000005</v>
          </cell>
          <cell r="C798">
            <v>56</v>
          </cell>
        </row>
        <row r="799">
          <cell r="A799" t="str">
            <v>BOULON D'ASSEMBLAGE 404-PAR CHUTES D16.2</v>
          </cell>
          <cell r="B799" t="str">
            <v xml:space="preserve">B001-CP1/chutes </v>
          </cell>
          <cell r="C799">
            <v>35</v>
          </cell>
        </row>
        <row r="800">
          <cell r="A800" t="str">
            <v>VIS ALLUM M10</v>
          </cell>
          <cell r="B800">
            <v>1740</v>
          </cell>
          <cell r="C800">
            <v>36</v>
          </cell>
        </row>
        <row r="801">
          <cell r="A801" t="str">
            <v xml:space="preserve">BAGUE GALVANISEE 22*16*38/PAR CHUTES </v>
          </cell>
          <cell r="B801" t="str">
            <v xml:space="preserve">4-7494-1/chutes </v>
          </cell>
          <cell r="C801">
            <v>70</v>
          </cell>
        </row>
        <row r="802">
          <cell r="A802" t="str">
            <v>BAGUE GALVANISEE 14*20*40 PAR CHUTE</v>
          </cell>
          <cell r="B802" t="str">
            <v>14*20*40</v>
          </cell>
          <cell r="C802">
            <v>80</v>
          </cell>
        </row>
        <row r="803">
          <cell r="A803" t="str">
            <v>ECROU DE FUSEE MAJ</v>
          </cell>
          <cell r="B803">
            <v>601130</v>
          </cell>
          <cell r="C803">
            <v>42</v>
          </cell>
        </row>
        <row r="804">
          <cell r="A804" t="str">
            <v xml:space="preserve">ECROU DE FUSEE + fraisage 5 pcs pignion </v>
          </cell>
          <cell r="B804">
            <v>601130</v>
          </cell>
          <cell r="C804">
            <v>24</v>
          </cell>
        </row>
        <row r="805">
          <cell r="A805" t="str">
            <v xml:space="preserve">PIGNON PLATEAU SIMPLE ETAGE D50-FRAISAGE avec ecrou fusee ltm </v>
          </cell>
          <cell r="B805" t="str">
            <v>PIG-11D</v>
          </cell>
          <cell r="C805">
            <v>40</v>
          </cell>
        </row>
        <row r="806">
          <cell r="A806" t="str">
            <v>BAGUE GALVANISEE 10*18*45 PAR CHUTE</v>
          </cell>
          <cell r="B806" t="str">
            <v xml:space="preserve">0-6009-1/chutes </v>
          </cell>
          <cell r="C806">
            <v>60</v>
          </cell>
        </row>
        <row r="807">
          <cell r="A807" t="str">
            <v xml:space="preserve">Fanout for 6FO Idea-CP1 par chutes </v>
          </cell>
          <cell r="B807" t="str">
            <v xml:space="preserve">301-603-026-CP1/chutes </v>
          </cell>
          <cell r="C807">
            <v>60</v>
          </cell>
        </row>
        <row r="808">
          <cell r="A808" t="str">
            <v>RONDELLE PLASTIQUE</v>
          </cell>
          <cell r="B808" t="str">
            <v>MI011-M020-CP3</v>
          </cell>
          <cell r="C808">
            <v>276</v>
          </cell>
        </row>
        <row r="809">
          <cell r="A809" t="str">
            <v xml:space="preserve">BAGUE GALVANISEE 16*22*38/ chutes </v>
          </cell>
          <cell r="B809" t="str">
            <v xml:space="preserve">4-7494-1/chutes </v>
          </cell>
          <cell r="C809">
            <v>70</v>
          </cell>
        </row>
        <row r="810">
          <cell r="A810" t="str">
            <v>AXE MALE L=100 - juin 2022</v>
          </cell>
          <cell r="B810">
            <v>2018130</v>
          </cell>
          <cell r="C810">
            <v>22</v>
          </cell>
        </row>
        <row r="811">
          <cell r="A811" t="str">
            <v xml:space="preserve">Fanout for 6FO Idea-CP2 par chutes </v>
          </cell>
          <cell r="B811" t="str">
            <v xml:space="preserve">301-603-026-CP2/chutes </v>
          </cell>
          <cell r="C811">
            <v>80</v>
          </cell>
        </row>
        <row r="812">
          <cell r="A812" t="str">
            <v>BAGUE GALVANISEE 18*22*38</v>
          </cell>
          <cell r="B812" t="str">
            <v>18*22*38</v>
          </cell>
          <cell r="C812">
            <v>70</v>
          </cell>
        </row>
        <row r="813">
          <cell r="A813" t="str">
            <v>EVACUATION 2 EN 1 SUR NAKAMURA</v>
          </cell>
          <cell r="B813">
            <v>480387</v>
          </cell>
          <cell r="C813">
            <v>45</v>
          </cell>
        </row>
        <row r="814">
          <cell r="A814" t="str">
            <v>BROCHE ACIER D13 ZINGUE L230 20-06-2022</v>
          </cell>
          <cell r="B814" t="str">
            <v>BROCH L230</v>
          </cell>
          <cell r="C814">
            <v>112</v>
          </cell>
        </row>
        <row r="815">
          <cell r="A815" t="str">
            <v>AXE JUMELLE-CP2 B301</v>
          </cell>
          <cell r="B815" t="str">
            <v>TF48-57-I162-CP2</v>
          </cell>
          <cell r="C815">
            <v>40</v>
          </cell>
        </row>
        <row r="816">
          <cell r="A816" t="str">
            <v xml:space="preserve">BAGUE DECOLLETE </v>
          </cell>
          <cell r="B816" t="str">
            <v>4-7009-1</v>
          </cell>
          <cell r="C816">
            <v>45</v>
          </cell>
        </row>
        <row r="817">
          <cell r="A817" t="str">
            <v>EVACUATION 2 EN3 SEMI FINI</v>
          </cell>
          <cell r="B817" t="str">
            <v>480387-SF</v>
          </cell>
          <cell r="C817">
            <v>25</v>
          </cell>
        </row>
        <row r="818">
          <cell r="A818" t="str">
            <v>TIGRE M6 AVEC 2 ECROUS</v>
          </cell>
          <cell r="B818" t="str">
            <v>TIGE M6+2ECROU</v>
          </cell>
          <cell r="C818">
            <v>120</v>
          </cell>
        </row>
        <row r="819">
          <cell r="A819" t="str">
            <v>BROCHE ACIER D13 ZINGUE L180</v>
          </cell>
          <cell r="B819" t="str">
            <v>BROCH L 180</v>
          </cell>
          <cell r="C819">
            <v>112</v>
          </cell>
        </row>
        <row r="820">
          <cell r="A820" t="str">
            <v>BOULON CENTRE AR OM40</v>
          </cell>
          <cell r="B820" t="str">
            <v>M001-CP1</v>
          </cell>
          <cell r="C820">
            <v>25</v>
          </cell>
        </row>
        <row r="821">
          <cell r="A821" t="str">
            <v>AXE FEMELLE M8*50 L32</v>
          </cell>
          <cell r="B821" t="str">
            <v>2018101-01-02</v>
          </cell>
          <cell r="C821">
            <v>45</v>
          </cell>
        </row>
        <row r="822">
          <cell r="A822" t="str">
            <v>ANNEAU BRUTE AVEC CHANF INT 40*50*28</v>
          </cell>
          <cell r="B822" t="str">
            <v>4-8103</v>
          </cell>
          <cell r="C822">
            <v>55</v>
          </cell>
        </row>
        <row r="823">
          <cell r="A823" t="str">
            <v>BAGUE GALVANISEE 22*12*65</v>
          </cell>
          <cell r="B823" t="str">
            <v>22*12*65</v>
          </cell>
          <cell r="C823">
            <v>70</v>
          </cell>
        </row>
        <row r="824">
          <cell r="A824" t="str">
            <v>CLAMPING RING 360FO L32.</v>
          </cell>
          <cell r="B824" t="str">
            <v>OUT-172</v>
          </cell>
          <cell r="C824">
            <v>220</v>
          </cell>
        </row>
        <row r="825">
          <cell r="A825" t="str">
            <v>ANNEAU BRUTE AVEC CHANF INT 40*50*28 FINI</v>
          </cell>
          <cell r="B825" t="str">
            <v>4-8103</v>
          </cell>
          <cell r="C825">
            <v>120</v>
          </cell>
        </row>
        <row r="826">
          <cell r="A826" t="str">
            <v>plot nez de marche 25-06-2022</v>
          </cell>
          <cell r="B826" t="str">
            <v>OUT-PLOT</v>
          </cell>
          <cell r="C826">
            <v>72</v>
          </cell>
        </row>
        <row r="827">
          <cell r="A827" t="str">
            <v>ANNEAU BRUTE AVEC CHANF INT 40*50*21 SEMI FINI</v>
          </cell>
          <cell r="B827" t="str">
            <v>40*50*21</v>
          </cell>
          <cell r="C827">
            <v>60</v>
          </cell>
        </row>
        <row r="828">
          <cell r="A828" t="str">
            <v>AXE DIRECTION ISUZU.</v>
          </cell>
          <cell r="B828" t="str">
            <v>I059-CP1</v>
          </cell>
          <cell r="C828">
            <v>45</v>
          </cell>
        </row>
        <row r="829">
          <cell r="A829" t="str">
            <v>ECROU 6.5*19</v>
          </cell>
          <cell r="B829" t="str">
            <v>ECR6.5*19</v>
          </cell>
          <cell r="C829">
            <v>112</v>
          </cell>
        </row>
        <row r="830">
          <cell r="A830" t="str">
            <v>BAGUE ALLUMINIUM EPAULEE 14.4*27*55</v>
          </cell>
          <cell r="B830" t="str">
            <v>4-3729A</v>
          </cell>
          <cell r="C830">
            <v>76</v>
          </cell>
        </row>
        <row r="831">
          <cell r="A831" t="str">
            <v>ANNEAU BRUTE AVEC CHAN INT 40*50*21 FINI</v>
          </cell>
          <cell r="B831" t="str">
            <v>40*50*21</v>
          </cell>
          <cell r="C831">
            <v>120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"/>
      <sheetName val="Pieces"/>
      <sheetName val="21-02-2020"/>
      <sheetName val="01-02-2020"/>
      <sheetName val="21-01-2020"/>
      <sheetName val="20-01-2020"/>
      <sheetName val="18-01-2020"/>
      <sheetName val="17-01-2020"/>
      <sheetName val="16-01-2020"/>
      <sheetName val="15-01-2020"/>
      <sheetName val="13-01-2020"/>
      <sheetName val="11-01-2020"/>
      <sheetName val="10-01-2020"/>
      <sheetName val="09-01-2020"/>
      <sheetName val="08-01-2020"/>
      <sheetName val="07-01-2020"/>
      <sheetName val="06-01-2020"/>
      <sheetName val="04-01-2020"/>
      <sheetName val="03-01-2020"/>
      <sheetName val="02-01-2020"/>
      <sheetName val="20-06-2020"/>
    </sheetNames>
    <sheetDataSet>
      <sheetData sheetId="0" refreshError="1"/>
      <sheetData sheetId="1">
        <row r="1">
          <cell r="A1" t="str">
            <v xml:space="preserve">desgination </v>
          </cell>
        </row>
        <row r="2">
          <cell r="A2" t="str">
            <v xml:space="preserve"> BUSS. DIS. 14-3003 1320X28.7 AVP CARB </v>
          </cell>
        </row>
        <row r="3">
          <cell r="A3" t="str">
            <v>ANNEAU 25.2*32*29</v>
          </cell>
        </row>
        <row r="4">
          <cell r="A4" t="str">
            <v>Anneau 30*38*23</v>
          </cell>
        </row>
        <row r="5">
          <cell r="A5" t="str">
            <v>Anneau BN 25.2*32*31.5</v>
          </cell>
        </row>
        <row r="6">
          <cell r="A6" t="str">
            <v>Anneau brut 30*28*27</v>
          </cell>
        </row>
        <row r="7">
          <cell r="A7" t="str">
            <v>Anneau Brute 28*38*40</v>
          </cell>
        </row>
        <row r="8">
          <cell r="A8" t="str">
            <v>anneau brute 30*38*21</v>
          </cell>
        </row>
        <row r="9">
          <cell r="A9" t="str">
            <v>Anneau Brute 30*38*25</v>
          </cell>
        </row>
        <row r="10">
          <cell r="A10" t="str">
            <v>Anneau Brute 30*38*27</v>
          </cell>
        </row>
        <row r="11">
          <cell r="A11" t="str">
            <v>Anneau Brute 30*38*33</v>
          </cell>
        </row>
        <row r="12">
          <cell r="A12" t="str">
            <v>Anneau FX 25.2*32*21</v>
          </cell>
        </row>
        <row r="13">
          <cell r="A13" t="str">
            <v>AOE 950 12 BOX SPINA INOX</v>
          </cell>
        </row>
        <row r="14">
          <cell r="A14" t="str">
            <v>AOE 950/12/9.5 SPINA INOX</v>
          </cell>
        </row>
        <row r="15">
          <cell r="A15" t="str">
            <v>AOE 956/14/40 SPINA INOX</v>
          </cell>
        </row>
        <row r="16">
          <cell r="A16" t="str">
            <v>armature intérieure-MULTI</v>
          </cell>
        </row>
        <row r="17">
          <cell r="A17" t="str">
            <v>Arrêt</v>
          </cell>
        </row>
        <row r="18">
          <cell r="A18" t="str">
            <v>AXE</v>
          </cell>
        </row>
        <row r="19">
          <cell r="A19" t="str">
            <v>AXE 100x8-M4</v>
          </cell>
        </row>
        <row r="20">
          <cell r="A20" t="str">
            <v>AXE 140 INOX D8 L66 140/76</v>
          </cell>
        </row>
        <row r="21">
          <cell r="A21" t="str">
            <v>AXE 90 INOX D7</v>
          </cell>
        </row>
        <row r="22">
          <cell r="A22" t="str">
            <v>AXE AVEC INSERT INTEGRES</v>
          </cell>
        </row>
        <row r="23">
          <cell r="A23" t="str">
            <v>AXE BOITIER TFR+KB</v>
          </cell>
        </row>
        <row r="24">
          <cell r="A24" t="str">
            <v>AXE D15-M11x100</v>
          </cell>
        </row>
        <row r="25">
          <cell r="A25" t="str">
            <v xml:space="preserve">AXE D'ARTICULATION </v>
          </cell>
        </row>
        <row r="26">
          <cell r="A26" t="str">
            <v>AXE DE FREIN OM40 PROD</v>
          </cell>
        </row>
        <row r="27">
          <cell r="A27" t="str">
            <v>AXE DIRECTION ISUZU</v>
          </cell>
        </row>
        <row r="28">
          <cell r="A28" t="str">
            <v>AXE ETRIER FORD RANGER-PROD</v>
          </cell>
        </row>
        <row r="29">
          <cell r="A29" t="str">
            <v>AXE ETRIER MITSUBISHI D21.2 PROD</v>
          </cell>
        </row>
        <row r="30">
          <cell r="A30" t="str">
            <v>AXE ETRIER MITSUBISHI D21.9 AVEC SOUFFLET-CP1 PROD</v>
          </cell>
        </row>
        <row r="31">
          <cell r="A31" t="str">
            <v>AXE ETRIER SUP MITSUBISHI L200(536)</v>
          </cell>
        </row>
        <row r="32">
          <cell r="A32" t="str">
            <v>AXE FEMELLE</v>
          </cell>
        </row>
        <row r="33">
          <cell r="A33" t="str">
            <v xml:space="preserve">AXE FEMELLE </v>
          </cell>
        </row>
        <row r="34">
          <cell r="A34" t="str">
            <v>AXE FEMELLE M8X55</v>
          </cell>
        </row>
        <row r="35">
          <cell r="A35" t="str">
            <v>AXE FOURCHETTE</v>
          </cell>
        </row>
        <row r="36">
          <cell r="A36" t="str">
            <v>AXE FOURCHETTE SIMPLE</v>
          </cell>
        </row>
        <row r="37">
          <cell r="A37" t="str">
            <v xml:space="preserve">AXE GM JUMELLE MITSUBITCHI </v>
          </cell>
        </row>
        <row r="38">
          <cell r="A38" t="str">
            <v>AXE INOX 303</v>
          </cell>
        </row>
        <row r="39">
          <cell r="A39" t="str">
            <v>axe jumelle ISUZU</v>
          </cell>
        </row>
        <row r="40">
          <cell r="A40" t="str">
            <v>AXE L=124mm JEMELLE FORD PROD</v>
          </cell>
        </row>
        <row r="41">
          <cell r="A41" t="str">
            <v>AXE LAITON Ø10.2*41.3</v>
          </cell>
        </row>
        <row r="42">
          <cell r="A42" t="str">
            <v xml:space="preserve">AXE LEVIER PORTE </v>
          </cell>
        </row>
        <row r="43">
          <cell r="A43" t="str">
            <v>AXE LISSE D8</v>
          </cell>
        </row>
        <row r="44">
          <cell r="A44" t="str">
            <v>AXE MALE AVEC TROU</v>
          </cell>
        </row>
        <row r="45">
          <cell r="A45" t="str">
            <v>AXE MALE EN I</v>
          </cell>
        </row>
        <row r="46">
          <cell r="A46" t="str">
            <v>AXE MALE L=100</v>
          </cell>
        </row>
        <row r="47">
          <cell r="A47" t="str">
            <v>AXE MALE SANS TROU</v>
          </cell>
        </row>
        <row r="48">
          <cell r="A48" t="str">
            <v>AXE MALE V02</v>
          </cell>
        </row>
        <row r="49">
          <cell r="A49" t="str">
            <v>AXE MALE-001</v>
          </cell>
        </row>
        <row r="50">
          <cell r="A50" t="str">
            <v>AXE PORTE TURBINE D10</v>
          </cell>
        </row>
        <row r="51">
          <cell r="A51" t="str">
            <v>Axe tendeur de 10</v>
          </cell>
        </row>
        <row r="52">
          <cell r="A52" t="str">
            <v xml:space="preserve">AXE TENDEUR DE 11 </v>
          </cell>
        </row>
        <row r="53">
          <cell r="A53" t="str">
            <v>AXE TRIANGLE SUSPENSION-CP1 PROD</v>
          </cell>
        </row>
        <row r="54">
          <cell r="A54" t="str">
            <v>BAGUE  GALVANISEE 16X11X4</v>
          </cell>
        </row>
        <row r="55">
          <cell r="A55" t="str">
            <v>Bague 10.5x25x75</v>
          </cell>
        </row>
        <row r="56">
          <cell r="A56" t="str">
            <v>BAGUE 12*22*56.2</v>
          </cell>
        </row>
        <row r="57">
          <cell r="A57" t="str">
            <v>BAGUE 12*22*65</v>
          </cell>
        </row>
        <row r="58">
          <cell r="A58" t="str">
            <v>BAGUE 12*25*60.5</v>
          </cell>
        </row>
        <row r="59">
          <cell r="A59" t="str">
            <v>BAGUE 18*14.5*68</v>
          </cell>
        </row>
        <row r="60">
          <cell r="A60" t="str">
            <v>Bague acier 10x14x102</v>
          </cell>
        </row>
        <row r="61">
          <cell r="A61" t="str">
            <v>BAGUE ACIER 12*9*11</v>
          </cell>
        </row>
        <row r="62">
          <cell r="A62" t="str">
            <v>Bague acier 12x11x9.5(4g)</v>
          </cell>
        </row>
        <row r="63">
          <cell r="A63" t="str">
            <v>bague acier 14*20*48</v>
          </cell>
        </row>
        <row r="64">
          <cell r="A64" t="str">
            <v>BAGUE ACIER 8.5x6.5x10</v>
          </cell>
        </row>
        <row r="65">
          <cell r="A65" t="str">
            <v>BAGUE ACIER 8.5x6.5x5.8</v>
          </cell>
        </row>
        <row r="66">
          <cell r="A66" t="str">
            <v>bague acier galvanisée 10x14x112</v>
          </cell>
        </row>
        <row r="67">
          <cell r="A67" t="str">
            <v>BAGUE ACIER GALVANISEE 14*10*102</v>
          </cell>
        </row>
        <row r="68">
          <cell r="A68" t="str">
            <v>BAGUE ACIER GALVANISEE 14*10*112</v>
          </cell>
        </row>
        <row r="69">
          <cell r="A69" t="str">
            <v>Bague acier nécessaire OM40</v>
          </cell>
        </row>
        <row r="70">
          <cell r="A70" t="str">
            <v>BAGUE ACIER NECESSAIRE-CP1 PROD</v>
          </cell>
        </row>
        <row r="71">
          <cell r="A71" t="str">
            <v>Bague acier Ø13</v>
          </cell>
        </row>
        <row r="72">
          <cell r="A72" t="str">
            <v>bague allu 27*14.5*55</v>
          </cell>
        </row>
        <row r="73">
          <cell r="A73" t="str">
            <v>BAGUE ALU 14.5*27*42</v>
          </cell>
        </row>
        <row r="74">
          <cell r="A74" t="str">
            <v>BAGUE ALU 18*27*43</v>
          </cell>
        </row>
        <row r="75">
          <cell r="A75" t="str">
            <v>bague aluminium 14,5x27x45</v>
          </cell>
        </row>
        <row r="76">
          <cell r="A76" t="str">
            <v>Bague aluminium 14.4*24*40</v>
          </cell>
        </row>
        <row r="77">
          <cell r="A77" t="str">
            <v>Bague aluminium 14.4*24*40 biglia</v>
          </cell>
        </row>
        <row r="78">
          <cell r="A78" t="str">
            <v>Bague aluminium 14.4*27*42</v>
          </cell>
        </row>
        <row r="79">
          <cell r="A79" t="str">
            <v>Bague aluminium 14.4*27*54</v>
          </cell>
        </row>
        <row r="80">
          <cell r="A80" t="str">
            <v>Bague aluminium 14.4*27*58.6</v>
          </cell>
        </row>
        <row r="81">
          <cell r="A81" t="str">
            <v>Bague aluminium 14.4x25x40</v>
          </cell>
        </row>
        <row r="82">
          <cell r="A82" t="str">
            <v>Bague aluminium 14.4x27x54</v>
          </cell>
        </row>
        <row r="83">
          <cell r="A83" t="str">
            <v>Bague aluminium 16*27*64</v>
          </cell>
        </row>
        <row r="84">
          <cell r="A84" t="str">
            <v>Bague Aluminium 16x27x43</v>
          </cell>
        </row>
        <row r="85">
          <cell r="A85" t="str">
            <v>Bague aluminium epaulee 14.4*27*55</v>
          </cell>
        </row>
        <row r="86">
          <cell r="A86" t="str">
            <v>bague aluminum lg30</v>
          </cell>
        </row>
        <row r="87">
          <cell r="A87" t="str">
            <v>BAGUE BOUGIE CULASSE</v>
          </cell>
        </row>
        <row r="88">
          <cell r="A88" t="str">
            <v>Bague Brute  10*16*5</v>
          </cell>
        </row>
        <row r="89">
          <cell r="A89" t="str">
            <v>Bague Brute  10*16*7</v>
          </cell>
        </row>
        <row r="90">
          <cell r="A90" t="str">
            <v>Bague Brute  14*20*75</v>
          </cell>
        </row>
        <row r="91">
          <cell r="A91" t="str">
            <v>Bague brute 10x14x10</v>
          </cell>
        </row>
        <row r="92">
          <cell r="A92" t="str">
            <v>BAGUE BRUTE 12x20x14,5</v>
          </cell>
        </row>
        <row r="93">
          <cell r="A93" t="str">
            <v>bague brute 14x20x8</v>
          </cell>
        </row>
        <row r="94">
          <cell r="A94" t="str">
            <v>Bague Brute 16*28*62</v>
          </cell>
        </row>
        <row r="95">
          <cell r="A95" t="str">
            <v>Bague brute 20x28x43</v>
          </cell>
        </row>
        <row r="96">
          <cell r="A96" t="str">
            <v>Bague Brute 25.2*32*23</v>
          </cell>
        </row>
        <row r="97">
          <cell r="A97" t="str">
            <v>Bague Brute 25.2*32*24.8</v>
          </cell>
        </row>
        <row r="98">
          <cell r="A98" t="str">
            <v>bague butée</v>
          </cell>
        </row>
        <row r="99">
          <cell r="A99" t="str">
            <v>BAGUE BUTEE INTERNE 12</v>
          </cell>
        </row>
        <row r="100">
          <cell r="A100" t="str">
            <v>bague butée interne Ø25</v>
          </cell>
        </row>
        <row r="101">
          <cell r="A101" t="str">
            <v>BAGUE D12*D8.3*10.4</v>
          </cell>
        </row>
        <row r="102">
          <cell r="A102" t="str">
            <v>BAGUE D12*D8.3*D3.6</v>
          </cell>
        </row>
        <row r="103">
          <cell r="A103" t="str">
            <v>BAGUE D32*22 L=21</v>
          </cell>
        </row>
        <row r="104">
          <cell r="A104" t="str">
            <v>BAGUE DE CENTRAGE D20</v>
          </cell>
        </row>
        <row r="105">
          <cell r="A105" t="str">
            <v>bague decolletée 7009</v>
          </cell>
        </row>
        <row r="106">
          <cell r="A106" t="str">
            <v>BAGUE DU FIXATION  D25 PROD</v>
          </cell>
        </row>
        <row r="107">
          <cell r="A107" t="str">
            <v>BAGUE ECHAPPEMENT ISUZU</v>
          </cell>
        </row>
        <row r="108">
          <cell r="A108" t="str">
            <v>BAGUE EN ACIER AXE RESSORT NM+AM OM40</v>
          </cell>
        </row>
        <row r="109">
          <cell r="A109" t="str">
            <v>BAGUE EN LAITON AXE RESSORT NM+AM OM40</v>
          </cell>
        </row>
        <row r="110">
          <cell r="A110" t="str">
            <v>bague épaulée 12*25*41</v>
          </cell>
        </row>
        <row r="111">
          <cell r="A111" t="str">
            <v>BAGUE EPAULEE 14*20*60</v>
          </cell>
        </row>
        <row r="112">
          <cell r="A112" t="str">
            <v>bague epaulee 14*30*66,5</v>
          </cell>
        </row>
        <row r="113">
          <cell r="A113" t="str">
            <v>BAGUE EXT SILENT BLOC FORD BT50</v>
          </cell>
        </row>
        <row r="114">
          <cell r="A114" t="str">
            <v>bague galnanisee 10*14*10</v>
          </cell>
        </row>
        <row r="115">
          <cell r="A115" t="str">
            <v>bague galnanisee 16*12*32</v>
          </cell>
        </row>
        <row r="116">
          <cell r="A116" t="str">
            <v>Bague Galvaniée 12.2*20*50</v>
          </cell>
        </row>
        <row r="117">
          <cell r="A117" t="str">
            <v>bague galvanisé 12*18*38</v>
          </cell>
        </row>
        <row r="118">
          <cell r="A118" t="str">
            <v>bague galvanise 12*20*50</v>
          </cell>
        </row>
        <row r="119">
          <cell r="A119" t="str">
            <v>bague galvanise 14*18*32</v>
          </cell>
        </row>
        <row r="120">
          <cell r="A120" t="str">
            <v>Bague Galvanisée  10*14*5</v>
          </cell>
        </row>
        <row r="121">
          <cell r="A121" t="str">
            <v>Bague Galvanisée  10*16*25</v>
          </cell>
        </row>
        <row r="122">
          <cell r="A122" t="str">
            <v>Bague Galvanisée  14*22.9*54.2</v>
          </cell>
        </row>
        <row r="123">
          <cell r="A123" t="str">
            <v>Bague Galvanisée 10*12*31</v>
          </cell>
        </row>
        <row r="124">
          <cell r="A124" t="str">
            <v>bague galvanisée 10*14*10</v>
          </cell>
        </row>
        <row r="125">
          <cell r="A125" t="str">
            <v>Bague Galvanisée 10*16*102</v>
          </cell>
        </row>
        <row r="126">
          <cell r="A126" t="str">
            <v>Bague Galvanisée 10*16*18</v>
          </cell>
        </row>
        <row r="127">
          <cell r="A127" t="str">
            <v>Bague Galvanisée 10*16*32</v>
          </cell>
        </row>
        <row r="128">
          <cell r="A128" t="str">
            <v>Bague Galvanisée 10*16*35</v>
          </cell>
        </row>
        <row r="129">
          <cell r="A129" t="str">
            <v>Bague Galvanisée 10*16*36</v>
          </cell>
        </row>
        <row r="130">
          <cell r="A130" t="str">
            <v>Bague Galvanisée 10*16*45</v>
          </cell>
        </row>
        <row r="131">
          <cell r="A131" t="str">
            <v>BAGUE GALVANISEE 10*16*80</v>
          </cell>
        </row>
        <row r="132">
          <cell r="A132" t="str">
            <v>Bague Galvanisée 10*18*32</v>
          </cell>
        </row>
        <row r="133">
          <cell r="A133" t="str">
            <v>Bague Galvanisée 10*18*45</v>
          </cell>
        </row>
        <row r="134">
          <cell r="A134" t="str">
            <v>Bague Galvanisée 10*18*50</v>
          </cell>
        </row>
        <row r="135">
          <cell r="A135" t="str">
            <v>Bague Galvanisée 10*18*6</v>
          </cell>
        </row>
        <row r="136">
          <cell r="A136" t="str">
            <v>Bague Galvanisée 10*18*60</v>
          </cell>
        </row>
        <row r="137">
          <cell r="A137" t="str">
            <v>bague galvanisée 10x12x50</v>
          </cell>
        </row>
        <row r="138">
          <cell r="A138" t="str">
            <v>Bague galvanisée 10x16x32</v>
          </cell>
        </row>
        <row r="139">
          <cell r="A139" t="str">
            <v>Bague galvanisée 10x16x50</v>
          </cell>
        </row>
        <row r="140">
          <cell r="A140" t="str">
            <v>Bague galvanisée 10x16x80</v>
          </cell>
        </row>
        <row r="141">
          <cell r="A141" t="str">
            <v>Bague galvanisée 10x18x38</v>
          </cell>
        </row>
        <row r="142">
          <cell r="A142" t="str">
            <v>Bague galvanisée 10x18x40</v>
          </cell>
        </row>
        <row r="143">
          <cell r="A143" t="str">
            <v>Bague galvanisée 10x18x55</v>
          </cell>
        </row>
        <row r="144">
          <cell r="A144" t="str">
            <v>Bague Galvanisée 12*16*36</v>
          </cell>
        </row>
        <row r="145">
          <cell r="A145" t="str">
            <v>Bague Galvanisée 12*18*32</v>
          </cell>
        </row>
        <row r="146">
          <cell r="A146" t="str">
            <v>Bague Galvanisée 12*18*35</v>
          </cell>
        </row>
        <row r="147">
          <cell r="A147" t="str">
            <v>Bague Galvanisée 12*18*44</v>
          </cell>
        </row>
        <row r="148">
          <cell r="A148" t="str">
            <v>Bague Galvanisée 12*20*38</v>
          </cell>
        </row>
        <row r="149">
          <cell r="A149" t="str">
            <v xml:space="preserve">Bague Galvanisée 12*20*38-weiller </v>
          </cell>
        </row>
        <row r="150">
          <cell r="A150" t="str">
            <v>Bague Galvanisée 12*20*41</v>
          </cell>
        </row>
        <row r="151">
          <cell r="A151" t="str">
            <v>Bague Galvanisée 12*20*45,5</v>
          </cell>
        </row>
        <row r="152">
          <cell r="A152" t="str">
            <v>Bague Galvanisée 12*20*46</v>
          </cell>
        </row>
        <row r="153">
          <cell r="A153" t="str">
            <v>bague galvanisee 12*20*48</v>
          </cell>
        </row>
        <row r="154">
          <cell r="A154" t="str">
            <v>bague galvanisee 12*20*50</v>
          </cell>
        </row>
        <row r="155">
          <cell r="A155" t="str">
            <v>bague galvanisee 12*20*52</v>
          </cell>
        </row>
        <row r="156">
          <cell r="A156" t="str">
            <v>Bague Galvanisée 12*22*53</v>
          </cell>
        </row>
        <row r="157">
          <cell r="A157" t="str">
            <v>Bague Galvanisée 12*22*60,5</v>
          </cell>
        </row>
        <row r="158">
          <cell r="A158" t="str">
            <v>bague galvanisee 12*22*60.5</v>
          </cell>
        </row>
        <row r="159">
          <cell r="A159" t="str">
            <v>Bague Galvanisée 12*22*69</v>
          </cell>
        </row>
        <row r="160">
          <cell r="A160" t="str">
            <v xml:space="preserve">Bague Galvanisée 12*22*69 - WEILLER </v>
          </cell>
        </row>
        <row r="161">
          <cell r="A161" t="str">
            <v>Bague galvanisée 12x16x32</v>
          </cell>
        </row>
        <row r="162">
          <cell r="A162" t="str">
            <v xml:space="preserve">Bague galvanisée 12x16x32- weiller </v>
          </cell>
        </row>
        <row r="163">
          <cell r="A163" t="str">
            <v>Bague Galvanisée 12x16x34</v>
          </cell>
        </row>
        <row r="164">
          <cell r="A164" t="str">
            <v>Bague galvanisée 12x16x38</v>
          </cell>
        </row>
        <row r="165">
          <cell r="A165" t="str">
            <v>Bague galvanisée 12x16x39</v>
          </cell>
        </row>
        <row r="166">
          <cell r="A166" t="str">
            <v>Bague galvanisée 12x16x40</v>
          </cell>
        </row>
        <row r="167">
          <cell r="A167" t="str">
            <v>bague galvanisée 12x16x73.5</v>
          </cell>
        </row>
        <row r="168">
          <cell r="A168" t="str">
            <v>Bague galvanisée 12x18x34</v>
          </cell>
        </row>
        <row r="169">
          <cell r="A169" t="str">
            <v>bague galvanisée 12x18x35</v>
          </cell>
        </row>
        <row r="170">
          <cell r="A170" t="str">
            <v>bague galvanisée 12x18x36</v>
          </cell>
        </row>
        <row r="171">
          <cell r="A171" t="str">
            <v>Bague galvanisée 12x18x38</v>
          </cell>
        </row>
        <row r="172">
          <cell r="A172" t="str">
            <v>bague galvanisée 12x18x40</v>
          </cell>
        </row>
        <row r="173">
          <cell r="A173" t="str">
            <v>bague galvanisée 12x18x47.5</v>
          </cell>
        </row>
        <row r="174">
          <cell r="A174" t="str">
            <v>Bague galvanisée 12x18x69,5</v>
          </cell>
        </row>
        <row r="175">
          <cell r="A175" t="str">
            <v>bague galvanisée 12x18x7</v>
          </cell>
        </row>
        <row r="176">
          <cell r="A176" t="str">
            <v>Bague galvanisée 12x20x34</v>
          </cell>
        </row>
        <row r="177">
          <cell r="A177" t="str">
            <v>bague galvanisée 12x20x40</v>
          </cell>
        </row>
        <row r="178">
          <cell r="A178" t="str">
            <v>bague galvanisée 12x20x40-chutte nak</v>
          </cell>
        </row>
        <row r="179">
          <cell r="A179" t="str">
            <v>bague galvanisée 12X20X45</v>
          </cell>
        </row>
        <row r="180">
          <cell r="A180" t="str">
            <v>Bague galvanisée 12x20x52</v>
          </cell>
        </row>
        <row r="181">
          <cell r="A181" t="str">
            <v>Bague galvanisée 12x22x42</v>
          </cell>
        </row>
        <row r="182">
          <cell r="A182" t="str">
            <v>Bague galvanisée 12x22x65</v>
          </cell>
        </row>
        <row r="183">
          <cell r="A183" t="str">
            <v>Bague Galvanisée 14*20*36</v>
          </cell>
        </row>
        <row r="184">
          <cell r="A184" t="str">
            <v>Bague Galvanisée 14*20*38</v>
          </cell>
        </row>
        <row r="185">
          <cell r="A185" t="str">
            <v>Bague Galvanisée 14*20*45</v>
          </cell>
        </row>
        <row r="186">
          <cell r="A186" t="str">
            <v>Bague Galvanisée 14*20*5</v>
          </cell>
        </row>
        <row r="187">
          <cell r="A187" t="str">
            <v>Bague Galvanisée 14*20*62</v>
          </cell>
        </row>
        <row r="188">
          <cell r="A188" t="str">
            <v>bague galvanisée 14x16x30</v>
          </cell>
        </row>
        <row r="189">
          <cell r="A189" t="str">
            <v>bague galvanisée 14x16x32</v>
          </cell>
        </row>
        <row r="190">
          <cell r="A190" t="str">
            <v>bague galvanisée 14x16x36</v>
          </cell>
        </row>
        <row r="191">
          <cell r="A191" t="str">
            <v>bague galvanisée 14x16x40</v>
          </cell>
        </row>
        <row r="192">
          <cell r="A192" t="str">
            <v>bague galvanisée 14x16x45</v>
          </cell>
        </row>
        <row r="193">
          <cell r="A193" t="str">
            <v>bague galvanisée 14x18x40</v>
          </cell>
        </row>
        <row r="194">
          <cell r="A194" t="str">
            <v>bague galvanisée 14x18x44</v>
          </cell>
        </row>
        <row r="195">
          <cell r="A195" t="str">
            <v>Bague galvanisée 14x18x45</v>
          </cell>
        </row>
        <row r="196">
          <cell r="A196" t="str">
            <v>Bague galvanisée 14x18x50</v>
          </cell>
        </row>
        <row r="197">
          <cell r="A197" t="str">
            <v>bague galvanisée 14x20x40</v>
          </cell>
        </row>
        <row r="198">
          <cell r="A198" t="str">
            <v>bague galvanisée 14x20x42</v>
          </cell>
        </row>
        <row r="199">
          <cell r="A199" t="str">
            <v>bague galvanisée 14x20x45</v>
          </cell>
        </row>
        <row r="200">
          <cell r="A200" t="str">
            <v>bague galvanisée 14x20x48</v>
          </cell>
        </row>
        <row r="201">
          <cell r="A201" t="str">
            <v>bague galvanisée 14x20x50</v>
          </cell>
        </row>
        <row r="202">
          <cell r="A202" t="str">
            <v>bague galvanisée 14x20x52</v>
          </cell>
        </row>
        <row r="203">
          <cell r="A203" t="str">
            <v>bague galvanisée 14x20x62</v>
          </cell>
        </row>
        <row r="204">
          <cell r="A204" t="str">
            <v>bague galvanisée 14x22x40</v>
          </cell>
        </row>
        <row r="205">
          <cell r="A205" t="str">
            <v>Bague Galvanisée 16*20*38</v>
          </cell>
        </row>
        <row r="206">
          <cell r="A206" t="str">
            <v xml:space="preserve">Bague Galvanisée 16*20*38 - weiller </v>
          </cell>
        </row>
        <row r="207">
          <cell r="A207" t="str">
            <v>Bague Galvanisée 16*20*50</v>
          </cell>
        </row>
        <row r="208">
          <cell r="A208" t="str">
            <v>Bague Galvanisée 16*22*38</v>
          </cell>
        </row>
        <row r="209">
          <cell r="A209" t="str">
            <v xml:space="preserve">Bague Galvanisée 16*22*38- weiller </v>
          </cell>
        </row>
        <row r="210">
          <cell r="A210" t="str">
            <v>Bague Galvanisée 16*22*40</v>
          </cell>
        </row>
        <row r="211">
          <cell r="A211" t="str">
            <v>Bague Galvanisée 16*22*41</v>
          </cell>
        </row>
        <row r="212">
          <cell r="A212" t="str">
            <v>Bague Galvanisée 16*22*44</v>
          </cell>
        </row>
        <row r="213">
          <cell r="A213" t="str">
            <v>Bague Galvanisée 16*28*100</v>
          </cell>
        </row>
        <row r="214">
          <cell r="A214" t="str">
            <v>Bague Galvanisée 16*28*62</v>
          </cell>
        </row>
        <row r="215">
          <cell r="A215" t="str">
            <v>Bague Galvanisée 16*28*66</v>
          </cell>
        </row>
        <row r="216">
          <cell r="A216" t="str">
            <v>bague galvanisée 16x20x45</v>
          </cell>
        </row>
        <row r="217">
          <cell r="A217" t="str">
            <v>bague galvanisée 16x22x50</v>
          </cell>
        </row>
        <row r="218">
          <cell r="A218" t="str">
            <v>Bague galvanisée 16x28x100</v>
          </cell>
        </row>
        <row r="219">
          <cell r="A219" t="str">
            <v>bague galvanisee 18*12*40</v>
          </cell>
        </row>
        <row r="220">
          <cell r="A220" t="str">
            <v>bague galvanisée 18x22x33</v>
          </cell>
        </row>
        <row r="221">
          <cell r="A221" t="str">
            <v>Bague galvanisée 18x22x42</v>
          </cell>
        </row>
        <row r="222">
          <cell r="A222" t="str">
            <v xml:space="preserve">Bague galvanisée 18x22x42-WEILLER </v>
          </cell>
        </row>
        <row r="223">
          <cell r="A223" t="str">
            <v>bague galvanisée 20*26*45</v>
          </cell>
        </row>
        <row r="224">
          <cell r="A224" t="str">
            <v>Bague Galvanisée 20*26*55</v>
          </cell>
        </row>
        <row r="225">
          <cell r="A225" t="str">
            <v>Bague Galvanisée 20*26*62</v>
          </cell>
        </row>
        <row r="226">
          <cell r="A226" t="str">
            <v>Bague Galvanisée 20*28*105</v>
          </cell>
        </row>
        <row r="227">
          <cell r="A227" t="str">
            <v>bague galvanisée 20x26x150</v>
          </cell>
        </row>
        <row r="228">
          <cell r="A228" t="str">
            <v>Bague galvanisée 20x26x46</v>
          </cell>
        </row>
        <row r="229">
          <cell r="A229" t="str">
            <v>bague galvanisée 20x26x50</v>
          </cell>
        </row>
        <row r="230">
          <cell r="A230" t="str">
            <v xml:space="preserve">bague galvanisée 20x26x50- weiller </v>
          </cell>
        </row>
        <row r="231">
          <cell r="A231" t="str">
            <v>Bague Galvanisée 20x26x7</v>
          </cell>
        </row>
        <row r="232">
          <cell r="A232" t="str">
            <v>Bague Galvanisée 24*30*55</v>
          </cell>
        </row>
        <row r="233">
          <cell r="A233" t="str">
            <v>Bague Galvanisée 24*30*55</v>
          </cell>
        </row>
        <row r="234">
          <cell r="A234" t="str">
            <v>Bague Galvanisée 25,2*32*40</v>
          </cell>
        </row>
        <row r="235">
          <cell r="A235" t="str">
            <v>bague galvanisée 9x12x30.5</v>
          </cell>
        </row>
        <row r="236">
          <cell r="A236" t="str">
            <v>BAGUE HEXAGONE TARAUDEE M16*150</v>
          </cell>
        </row>
        <row r="237">
          <cell r="A237" t="str">
            <v>bague int silent bloc 18-14-68.8</v>
          </cell>
        </row>
        <row r="238">
          <cell r="A238" t="str">
            <v>Bague Int silent bloc canter</v>
          </cell>
        </row>
        <row r="239">
          <cell r="A239" t="str">
            <v>BAGUE INT SILENT BLOC FORD BT50</v>
          </cell>
        </row>
        <row r="240">
          <cell r="A240" t="str">
            <v>BAGUE INT SILENT BLOC INF-CP2 PROD</v>
          </cell>
        </row>
        <row r="241">
          <cell r="A241" t="str">
            <v xml:space="preserve">BAGUE INT SILENT BLOC MIT </v>
          </cell>
        </row>
        <row r="242">
          <cell r="A242" t="str">
            <v>BAGUE INT SILENT BLOC MITSUBISHI PROD</v>
          </cell>
        </row>
        <row r="243">
          <cell r="A243" t="str">
            <v>BAGUE INT SILENT BLOC RESSORT-CP2 PROD</v>
          </cell>
        </row>
        <row r="244">
          <cell r="A244" t="str">
            <v>BAGUE L=62mm SUPPORT CABINE TFR</v>
          </cell>
        </row>
        <row r="245">
          <cell r="A245" t="str">
            <v>BAGUE L=78 SUPP CABINE D'MAX</v>
          </cell>
        </row>
        <row r="246">
          <cell r="A246" t="str">
            <v>BAGUE LAITON 10,2*12,7</v>
          </cell>
        </row>
        <row r="247">
          <cell r="A247" t="str">
            <v>BAGUE LAITON 13*8.5*12</v>
          </cell>
        </row>
        <row r="248">
          <cell r="A248" t="str">
            <v>Bague laiton necessaire axe ressort</v>
          </cell>
        </row>
        <row r="249">
          <cell r="A249" t="str">
            <v>BAGUE LAITON NECESSAIRE AXE RESSORT AR F110</v>
          </cell>
        </row>
        <row r="250">
          <cell r="A250" t="str">
            <v>BAGUE LAITON NECESSAIRE AXE RESSORT AV F110</v>
          </cell>
        </row>
        <row r="251">
          <cell r="A251" t="str">
            <v>BAGUE RIVET COUVERCLE T80</v>
          </cell>
        </row>
        <row r="252">
          <cell r="A252" t="str">
            <v>Bague tarraudée</v>
          </cell>
        </row>
        <row r="253">
          <cell r="A253" t="str">
            <v>BAGUE TUBE DEAU FORD PROD</v>
          </cell>
        </row>
        <row r="254">
          <cell r="A254" t="str">
            <v>bielle direction</v>
          </cell>
        </row>
        <row r="255">
          <cell r="A255" t="str">
            <v>bossage purge M6</v>
          </cell>
        </row>
        <row r="256">
          <cell r="A256" t="str">
            <v>BOUCHON ALUMINIUM D38</v>
          </cell>
        </row>
        <row r="257">
          <cell r="A257" t="str">
            <v>Bouchon carter</v>
          </cell>
        </row>
        <row r="258">
          <cell r="A258" t="str">
            <v>bouchon Fan out 72</v>
          </cell>
        </row>
        <row r="259">
          <cell r="A259" t="str">
            <v>BOUCHON INOX D12-7.1</v>
          </cell>
        </row>
        <row r="260">
          <cell r="A260" t="str">
            <v>BOUCHON INOX D14</v>
          </cell>
        </row>
        <row r="261">
          <cell r="A261" t="str">
            <v>BOUCHON INOX D7.9 140X76X3</v>
          </cell>
        </row>
        <row r="262">
          <cell r="A262" t="str">
            <v>BOUCHON INOX D8.1 140X76X3</v>
          </cell>
        </row>
        <row r="263">
          <cell r="A263" t="str">
            <v>BOULON AXE RESSORT NM OM40</v>
          </cell>
        </row>
        <row r="264">
          <cell r="A264" t="str">
            <v>BOULON D'ASSEMBLAGE PROD</v>
          </cell>
        </row>
        <row r="265">
          <cell r="A265" t="str">
            <v>Boulon support moteur Ford</v>
          </cell>
        </row>
        <row r="266">
          <cell r="A266" t="str">
            <v>Boulon support moteur Ford GM</v>
          </cell>
        </row>
        <row r="267">
          <cell r="A267" t="str">
            <v>BRIDE TDW200</v>
          </cell>
        </row>
        <row r="268">
          <cell r="A268" t="str">
            <v>BROCHE ACIER D13 ZINGUE L180</v>
          </cell>
        </row>
        <row r="269">
          <cell r="A269" t="str">
            <v>BROCHE ACIER D13 ZINGUE L230</v>
          </cell>
        </row>
        <row r="270">
          <cell r="A270" t="str">
            <v>Bronzina 16/18*10.3</v>
          </cell>
        </row>
        <row r="271">
          <cell r="A271" t="str">
            <v>BUSS D13/20X18,2 AVP CARB-BAGUE ACIER D20</v>
          </cell>
        </row>
        <row r="272">
          <cell r="A272" t="str">
            <v xml:space="preserve">BUSS DIS 14-3003 1320x28.7 AVP CARB </v>
          </cell>
        </row>
        <row r="273">
          <cell r="A273" t="str">
            <v>BUTEE INTERNE METALLIQUE</v>
          </cell>
        </row>
        <row r="274">
          <cell r="A274" t="str">
            <v>Butée interne métallique</v>
          </cell>
        </row>
        <row r="275">
          <cell r="A275" t="str">
            <v>CAL ACIER SUSPENSION TOYOTA</v>
          </cell>
        </row>
        <row r="276">
          <cell r="A276" t="str">
            <v>CAL SUSPENSION PM ISUZU</v>
          </cell>
        </row>
        <row r="277">
          <cell r="A277" t="str">
            <v xml:space="preserve">CAL SUSPENSION PM ISUZU-fraisage +  percage sur centre </v>
          </cell>
        </row>
        <row r="278">
          <cell r="A278" t="str">
            <v>CHARNIERE DE PORTE ISUZU D/B NON COUPEE - 894155315</v>
          </cell>
        </row>
        <row r="279">
          <cell r="A279" t="str">
            <v>CHEMISE 440 DIN</v>
          </cell>
        </row>
        <row r="280">
          <cell r="A280" t="str">
            <v>CHEMISE 82US-43BUS PF01245B- biglia mjm</v>
          </cell>
        </row>
        <row r="281">
          <cell r="A281" t="str">
            <v>CHEMISE 840-450 DIN</v>
          </cell>
        </row>
        <row r="282">
          <cell r="A282" t="str">
            <v>Chemise Fan out 72</v>
          </cell>
        </row>
        <row r="283">
          <cell r="A283" t="str">
            <v xml:space="preserve">Clamping ring 240Fo </v>
          </cell>
        </row>
        <row r="284">
          <cell r="A284" t="str">
            <v xml:space="preserve">clamping ring 240fo </v>
          </cell>
        </row>
        <row r="285">
          <cell r="A285" t="str">
            <v>Clamping ring 360FO</v>
          </cell>
        </row>
        <row r="286">
          <cell r="A286" t="str">
            <v>CORDGRIP M20 FOR PRIMARY FANOUT biglia</v>
          </cell>
        </row>
        <row r="287">
          <cell r="A287" t="str">
            <v>CORDGRIP M20 FOR PRIMARY FANOUT L32</v>
          </cell>
        </row>
        <row r="288">
          <cell r="A288" t="str">
            <v xml:space="preserve">CRIMP BODY FOR SECONDARY FAN OUT </v>
          </cell>
        </row>
        <row r="289">
          <cell r="A289" t="str">
            <v>Culot bougie GM Culasse</v>
          </cell>
        </row>
        <row r="290">
          <cell r="A290" t="str">
            <v>CULOT BOUGIE GM EN ACIER PROD</v>
          </cell>
        </row>
        <row r="291">
          <cell r="A291" t="str">
            <v>Culot Bougie PM Culasse</v>
          </cell>
        </row>
        <row r="292">
          <cell r="A292" t="str">
            <v>DECOUPAGE AXE 100 INOX D8 L60</v>
          </cell>
        </row>
        <row r="293">
          <cell r="A293" t="str">
            <v>douille carre 24</v>
          </cell>
        </row>
        <row r="294">
          <cell r="A294" t="str">
            <v>douille Ø4</v>
          </cell>
        </row>
        <row r="295">
          <cell r="A295" t="str">
            <v xml:space="preserve">ECROU 430-440 DECOLLETE- nak </v>
          </cell>
        </row>
        <row r="296">
          <cell r="A296" t="str">
            <v>ECROU 430-440 DECOLLETE- nak PH2</v>
          </cell>
        </row>
        <row r="297">
          <cell r="A297" t="str">
            <v>ECROU 6.5X10</v>
          </cell>
        </row>
        <row r="298">
          <cell r="A298" t="str">
            <v>ECROU 6.5X10</v>
          </cell>
        </row>
        <row r="299">
          <cell r="A299" t="str">
            <v>ECROU 85-85B reprise</v>
          </cell>
        </row>
        <row r="300">
          <cell r="A300" t="str">
            <v xml:space="preserve">ECROU 85-85B reprise chanfrien </v>
          </cell>
        </row>
        <row r="301">
          <cell r="A301" t="str">
            <v>ecrou acier hex 10</v>
          </cell>
        </row>
        <row r="302">
          <cell r="A302" t="str">
            <v>Ecrou alu D38-JAMEL</v>
          </cell>
        </row>
        <row r="303">
          <cell r="A303" t="str">
            <v>ECROU BIELLE DIRECTION DROITE</v>
          </cell>
        </row>
        <row r="304">
          <cell r="A304" t="str">
            <v>ECROU BIELLE DROITE</v>
          </cell>
        </row>
        <row r="305">
          <cell r="A305" t="str">
            <v xml:space="preserve">ECROU BRIDE HEX 22 M14*1.5 </v>
          </cell>
        </row>
        <row r="306">
          <cell r="A306" t="str">
            <v>ECROU BRIDE HEX 24 PROD</v>
          </cell>
        </row>
        <row r="307">
          <cell r="A307" t="str">
            <v>Ecrou bride M14*1.5</v>
          </cell>
        </row>
        <row r="308">
          <cell r="A308" t="str">
            <v>Ecrou collier ISUZU TFR</v>
          </cell>
        </row>
        <row r="309">
          <cell r="A309" t="str">
            <v>ECROU DE BLOC</v>
          </cell>
        </row>
        <row r="310">
          <cell r="A310" t="str">
            <v>ECROU DE FUSEE</v>
          </cell>
        </row>
        <row r="311">
          <cell r="A311" t="str">
            <v>ecrou de fusée</v>
          </cell>
        </row>
        <row r="312">
          <cell r="A312" t="str">
            <v xml:space="preserve">ECROU DE FUSEE- HARDING </v>
          </cell>
        </row>
        <row r="313">
          <cell r="A313" t="str">
            <v>Ecrou de roue Mitsubitchi PM</v>
          </cell>
        </row>
        <row r="314">
          <cell r="A314" t="str">
            <v>ECROU DE ROUE NISSAN PM</v>
          </cell>
        </row>
        <row r="315">
          <cell r="A315" t="str">
            <v>Ecrou de roue origine</v>
          </cell>
        </row>
        <row r="316">
          <cell r="A316" t="str">
            <v>Ecrou de roue TFR ISUZU</v>
          </cell>
        </row>
        <row r="317">
          <cell r="A317" t="str">
            <v>ECROU DE ROUE TFR ISUZU -nak</v>
          </cell>
        </row>
        <row r="318">
          <cell r="A318" t="str">
            <v>ECROU DEMI CARTER ISUZU</v>
          </cell>
        </row>
        <row r="319">
          <cell r="A319" t="str">
            <v>ecrou frein</v>
          </cell>
        </row>
        <row r="320">
          <cell r="A320" t="str">
            <v>ecrou frein M12x150</v>
          </cell>
        </row>
        <row r="321">
          <cell r="A321" t="str">
            <v>ECROU FUSEE 404 PROD</v>
          </cell>
        </row>
        <row r="322">
          <cell r="A322" t="str">
            <v>ECROU FUSEE OM40</v>
          </cell>
        </row>
        <row r="323">
          <cell r="A323" t="str">
            <v>Ecrou goujon de 14 NM</v>
          </cell>
        </row>
        <row r="324">
          <cell r="A324" t="str">
            <v>ECROU HEX 17</v>
          </cell>
        </row>
        <row r="325">
          <cell r="A325" t="str">
            <v>ECROU HEX 19 LG16.4</v>
          </cell>
        </row>
        <row r="326">
          <cell r="A326" t="str">
            <v>ecrou hex 8 Acier</v>
          </cell>
        </row>
        <row r="327">
          <cell r="A327" t="str">
            <v>Ecrou hex8</v>
          </cell>
        </row>
        <row r="328">
          <cell r="A328" t="str">
            <v xml:space="preserve">ECROU JUMELLE SIMLPE MIT AM </v>
          </cell>
        </row>
        <row r="329">
          <cell r="A329" t="str">
            <v>ECROU M12x1,25</v>
          </cell>
        </row>
        <row r="330">
          <cell r="A330" t="str">
            <v xml:space="preserve">ECROU M12x125 ROULEMENT CENTRE FASTER 10 CV </v>
          </cell>
        </row>
        <row r="331">
          <cell r="A331" t="str">
            <v>Ecrou M16x1.50 lg18 HEX19</v>
          </cell>
        </row>
        <row r="332">
          <cell r="A332" t="str">
            <v>ECROU Ø   10 LG10</v>
          </cell>
        </row>
        <row r="333">
          <cell r="A333" t="str">
            <v>ecrou R5/R4 RENAULT</v>
          </cell>
        </row>
        <row r="334">
          <cell r="A334" t="str">
            <v>ECROU semi arbre isuzu</v>
          </cell>
        </row>
        <row r="335">
          <cell r="A335" t="str">
            <v>Ecrou suspension</v>
          </cell>
        </row>
        <row r="336">
          <cell r="A336" t="str">
            <v>ECROU SUSPENSION PROD</v>
          </cell>
        </row>
        <row r="337">
          <cell r="A337" t="str">
            <v>Ecrou taraudée de tête pompête</v>
          </cell>
        </row>
        <row r="338">
          <cell r="A338" t="str">
            <v>ecrou tige embrayage F110</v>
          </cell>
        </row>
        <row r="339">
          <cell r="A339" t="str">
            <v>ecrou trompête 404</v>
          </cell>
        </row>
        <row r="340">
          <cell r="A340" t="str">
            <v>ECROU VIS PONT AR OM40 nakamurah</v>
          </cell>
        </row>
        <row r="341">
          <cell r="A341" t="str">
            <v>ECROU.ROUE TFR CHR-CP1 PRO</v>
          </cell>
        </row>
        <row r="342">
          <cell r="A342" t="str">
            <v>Embout H10</v>
          </cell>
        </row>
        <row r="343">
          <cell r="A343" t="str">
            <v>EMBOUT H11.5</v>
          </cell>
        </row>
        <row r="344">
          <cell r="A344" t="str">
            <v>embout porte rotule</v>
          </cell>
        </row>
        <row r="345">
          <cell r="A345" t="str">
            <v>embout tige piston</v>
          </cell>
        </row>
        <row r="346">
          <cell r="A346" t="str">
            <v>Entretoise de serrage TDW</v>
          </cell>
        </row>
        <row r="347">
          <cell r="A347" t="str">
            <v>entretoise hex11</v>
          </cell>
        </row>
        <row r="348">
          <cell r="A348" t="str">
            <v xml:space="preserve">Entretoise Hex11 </v>
          </cell>
        </row>
        <row r="349">
          <cell r="A349" t="str">
            <v>Entretoise hexagonal Hex15</v>
          </cell>
        </row>
        <row r="350">
          <cell r="A350" t="str">
            <v>EVACUATION 2/3G X-ONE</v>
          </cell>
        </row>
        <row r="351">
          <cell r="A351" t="str">
            <v>EVACUATION 2/3G X-ONE</v>
          </cell>
        </row>
        <row r="352">
          <cell r="A352" t="str">
            <v>EVACUATION 2/3G X-ONE</v>
          </cell>
        </row>
        <row r="353">
          <cell r="A353" t="str">
            <v xml:space="preserve">EVACUATION 2/3G X-ONE carre l32 </v>
          </cell>
        </row>
        <row r="354">
          <cell r="A354" t="str">
            <v>FAN OUT JENOPTEC 12FO</v>
          </cell>
        </row>
        <row r="355">
          <cell r="A355" t="str">
            <v>FANOUT 72FO POM C NOIR</v>
          </cell>
        </row>
        <row r="356">
          <cell r="A356" t="str">
            <v>FANOUT FOR 36FO JENOPTEC-CP1</v>
          </cell>
        </row>
        <row r="357">
          <cell r="A357" t="str">
            <v>FANOUT FOR 36FO JENOPTEC-CP2</v>
          </cell>
        </row>
        <row r="358">
          <cell r="A358" t="str">
            <v>FANOUT FOR 36FO JENOPTEC-CP3</v>
          </cell>
        </row>
        <row r="359">
          <cell r="A359" t="str">
            <v>FANOUT FOR 36FO JENOPTEC-CP3 Biglia</v>
          </cell>
        </row>
        <row r="360">
          <cell r="A360" t="str">
            <v>FANOUT FOR 72FO JENOPTEC-CP2</v>
          </cell>
        </row>
        <row r="361">
          <cell r="A361" t="str">
            <v>FANOUT FOR 72FO JENOPTEC-CP3</v>
          </cell>
        </row>
        <row r="362">
          <cell r="A362" t="str">
            <v xml:space="preserve">FC FOURCHETTE </v>
          </cell>
        </row>
        <row r="363">
          <cell r="A363" t="str">
            <v>fileté</v>
          </cell>
        </row>
        <row r="364">
          <cell r="A364" t="str">
            <v>FIXATION SUPERIEUR VIS</v>
          </cell>
        </row>
        <row r="365">
          <cell r="A365" t="str">
            <v>flasque</v>
          </cell>
        </row>
        <row r="366">
          <cell r="A366" t="str">
            <v>FORME D 30</v>
          </cell>
        </row>
        <row r="367">
          <cell r="A367" t="str">
            <v>FORME D 40</v>
          </cell>
        </row>
        <row r="368">
          <cell r="A368" t="str">
            <v>FUHRUNGSSAULE-D8-90-M4-i-i</v>
          </cell>
        </row>
        <row r="369">
          <cell r="A369" t="str">
            <v>Gewindeeinsatz Ensat M4*5</v>
          </cell>
        </row>
        <row r="370">
          <cell r="A370" t="str">
            <v>gojon LG 51.5 Ø19.7</v>
          </cell>
        </row>
        <row r="371">
          <cell r="A371" t="str">
            <v>GOUJON COLLECTEUR 404</v>
          </cell>
        </row>
        <row r="372">
          <cell r="A372" t="str">
            <v>GOUJON DE 10 AR</v>
          </cell>
        </row>
        <row r="373">
          <cell r="A373" t="str">
            <v>GOUJON DE 11 LG 160</v>
          </cell>
        </row>
        <row r="374">
          <cell r="A374" t="str">
            <v>GOUJON DE 11 LG180</v>
          </cell>
        </row>
        <row r="375">
          <cell r="A375" t="str">
            <v>Goujon de 12 L = 183 mm</v>
          </cell>
        </row>
        <row r="376">
          <cell r="A376" t="str">
            <v>goujon de 12 l160</v>
          </cell>
        </row>
        <row r="377">
          <cell r="A377" t="str">
            <v>goujon de 12 l180</v>
          </cell>
        </row>
        <row r="378">
          <cell r="A378" t="str">
            <v xml:space="preserve">Goujon de 15 NM </v>
          </cell>
        </row>
        <row r="379">
          <cell r="A379" t="str">
            <v>goujon de roue</v>
          </cell>
        </row>
        <row r="380">
          <cell r="A380" t="str">
            <v>GOUJON DE ROUE AR OM40 PROD</v>
          </cell>
        </row>
        <row r="381">
          <cell r="A381" t="str">
            <v>GOUJON de roue AR ZEHO NM</v>
          </cell>
        </row>
        <row r="382">
          <cell r="A382" t="str">
            <v>GOUJON DE ROUE AV</v>
          </cell>
        </row>
        <row r="383">
          <cell r="A383" t="str">
            <v>GOUJON DE ROUE ISUZU</v>
          </cell>
        </row>
        <row r="384">
          <cell r="A384" t="str">
            <v>Goujon de roue ISUZU</v>
          </cell>
        </row>
        <row r="385">
          <cell r="A385" t="str">
            <v>GOUJON DE ROUE MAZDA</v>
          </cell>
        </row>
        <row r="386">
          <cell r="A386" t="str">
            <v>goujon de roue MI PM av</v>
          </cell>
        </row>
        <row r="387">
          <cell r="A387" t="str">
            <v>Goujon de roue Mit GM MB 584750 VT</v>
          </cell>
        </row>
        <row r="388">
          <cell r="A388" t="str">
            <v>Goujon de roue Mit GMB584750V T</v>
          </cell>
        </row>
        <row r="389">
          <cell r="A389" t="str">
            <v>GOUJON DE ROUE NISSAN D22 PATROL</v>
          </cell>
        </row>
        <row r="390">
          <cell r="A390" t="str">
            <v>GOUJON DE ROUE NISSAN URVAN LOUAGE</v>
          </cell>
        </row>
        <row r="391">
          <cell r="A391" t="str">
            <v>goujon de roue OM grand model</v>
          </cell>
        </row>
        <row r="392">
          <cell r="A392" t="str">
            <v>GOUJON HILUX-PROD</v>
          </cell>
        </row>
        <row r="393">
          <cell r="A393" t="str">
            <v>GOUJON HUTCHINSON</v>
          </cell>
        </row>
        <row r="394">
          <cell r="A394" t="str">
            <v>goujon IVECO GM</v>
          </cell>
        </row>
        <row r="395">
          <cell r="A395" t="str">
            <v>goujon l 180.5</v>
          </cell>
        </row>
        <row r="396">
          <cell r="A396" t="str">
            <v>GOUJON LONCLUSER AV ET AR-PROD</v>
          </cell>
        </row>
        <row r="397">
          <cell r="A397" t="str">
            <v>GOUJON M12*1.5 L=50</v>
          </cell>
        </row>
        <row r="398">
          <cell r="A398" t="str">
            <v>GOUJON M12*1.5 L=56</v>
          </cell>
        </row>
        <row r="399">
          <cell r="A399" t="str">
            <v>GOUJON M12*1.5 L=56 PROD</v>
          </cell>
        </row>
        <row r="400">
          <cell r="A400" t="str">
            <v xml:space="preserve">GOUJON M14*1.5 L=52 </v>
          </cell>
        </row>
        <row r="401">
          <cell r="A401" t="str">
            <v>GOUJON M14*1.5 L=52 fraisé</v>
          </cell>
        </row>
        <row r="402">
          <cell r="A402" t="str">
            <v>GOUJON M14*1.5 L=52 NON FRAISEE PROD</v>
          </cell>
        </row>
        <row r="403">
          <cell r="A403" t="str">
            <v>GOUJON M4</v>
          </cell>
        </row>
        <row r="404">
          <cell r="A404" t="str">
            <v>Goujon Ø 18 lg 5 0</v>
          </cell>
        </row>
        <row r="405">
          <cell r="A405" t="str">
            <v>Goujon Ø 18 lg 50</v>
          </cell>
        </row>
        <row r="406">
          <cell r="A406" t="str">
            <v>GOUJON Ø 28</v>
          </cell>
        </row>
        <row r="407">
          <cell r="A407" t="str">
            <v>GOUJON TREMPETTE 404 PROD</v>
          </cell>
        </row>
        <row r="408">
          <cell r="A408" t="str">
            <v>GOUPILLE LAITON D6</v>
          </cell>
        </row>
        <row r="409">
          <cell r="A409" t="str">
            <v>GOUPILLE TUBE D'EAU PUNTO 2-CP5 PROD</v>
          </cell>
        </row>
        <row r="410">
          <cell r="A410" t="str">
            <v>INSERT  MOLETE LAITON D6-90-CP1</v>
          </cell>
        </row>
        <row r="411">
          <cell r="A411" t="str">
            <v>insert Hex 8 laiton</v>
          </cell>
        </row>
        <row r="412">
          <cell r="A412" t="str">
            <v>Insert Inox M8</v>
          </cell>
        </row>
        <row r="413">
          <cell r="A413" t="str">
            <v>insert laiton D6</v>
          </cell>
        </row>
        <row r="414">
          <cell r="A414" t="str">
            <v>INSERT LAITON D6-120-CP1</v>
          </cell>
        </row>
        <row r="415">
          <cell r="A415" t="str">
            <v>INSERT LAITON D8</v>
          </cell>
        </row>
        <row r="416">
          <cell r="A416" t="str">
            <v>INSERT LAITON D9  à120°</v>
          </cell>
        </row>
        <row r="417">
          <cell r="A417" t="str">
            <v>INSERT LAITON D9 à 90°</v>
          </cell>
        </row>
        <row r="418">
          <cell r="A418" t="str">
            <v xml:space="preserve">INSERT LEVIER </v>
          </cell>
        </row>
        <row r="419">
          <cell r="A419" t="str">
            <v>INSERT LEVIER PROD charioté</v>
          </cell>
        </row>
        <row r="420">
          <cell r="A420" t="str">
            <v xml:space="preserve">INSERT LEVIER SURMOULEE 345833-01 </v>
          </cell>
        </row>
        <row r="421">
          <cell r="A421" t="str">
            <v xml:space="preserve">INSERT LEVIER SURMOULEE 345833-01 - fraisage </v>
          </cell>
        </row>
        <row r="422">
          <cell r="A422" t="str">
            <v>insert M10</v>
          </cell>
        </row>
        <row r="423">
          <cell r="A423" t="str">
            <v>INSERT métalique</v>
          </cell>
        </row>
        <row r="424">
          <cell r="A424" t="str">
            <v>INSERT POUR FOURCHETTE FORME D</v>
          </cell>
        </row>
        <row r="425">
          <cell r="A425" t="str">
            <v>insert R171</v>
          </cell>
        </row>
        <row r="426">
          <cell r="A426" t="str">
            <v>insert W164 court</v>
          </cell>
        </row>
        <row r="427">
          <cell r="A427" t="str">
            <v>Insert Zinguée 14.2*20*48.5</v>
          </cell>
        </row>
        <row r="428">
          <cell r="A428" t="str">
            <v>Inserto Esag M8 12x12</v>
          </cell>
        </row>
        <row r="429">
          <cell r="A429" t="str">
            <v>INSERTO ESAG.M6 8*6</v>
          </cell>
        </row>
        <row r="430">
          <cell r="A430" t="str">
            <v>INSERTO MANOPOLA  INOX M8</v>
          </cell>
        </row>
        <row r="431">
          <cell r="A431" t="str">
            <v xml:space="preserve">Main Body for secondary fan out </v>
          </cell>
        </row>
        <row r="432">
          <cell r="A432" t="str">
            <v xml:space="preserve">MAIN BODY PRIMARY FAN OUT  </v>
          </cell>
        </row>
        <row r="433">
          <cell r="A433" t="str">
            <v>Perno  AGGANCIO</v>
          </cell>
        </row>
        <row r="434">
          <cell r="A434" t="str">
            <v>Perno 510530</v>
          </cell>
        </row>
        <row r="435">
          <cell r="A435" t="str">
            <v>perno 6-30</v>
          </cell>
        </row>
        <row r="436">
          <cell r="A436" t="str">
            <v>perno 6-62</v>
          </cell>
        </row>
        <row r="437">
          <cell r="A437" t="str">
            <v xml:space="preserve">PERNO AGGANCIO-RULLO S-SC </v>
          </cell>
        </row>
        <row r="438">
          <cell r="A438" t="str">
            <v>PERNO DISINNESTO RULLO</v>
          </cell>
        </row>
        <row r="439">
          <cell r="A439" t="str">
            <v>PERNO DISINNESTO RULLO G16922290 laiton d7</v>
          </cell>
        </row>
        <row r="440">
          <cell r="A440" t="str">
            <v>PIECE CARRE DE 7</v>
          </cell>
        </row>
        <row r="441">
          <cell r="A441" t="str">
            <v>PIECE DECOLLETE TUBE DEAU MIT PROD</v>
          </cell>
        </row>
        <row r="442">
          <cell r="A442" t="str">
            <v>piece decolte tube d'eau d38 -cp1</v>
          </cell>
        </row>
        <row r="443">
          <cell r="A443" t="str">
            <v>piece decolte tube d'eau d50</v>
          </cell>
        </row>
        <row r="444">
          <cell r="A444" t="str">
            <v xml:space="preserve">PIECE IMPEREMERIE CAP BON </v>
          </cell>
        </row>
        <row r="445">
          <cell r="A445" t="str">
            <v>PIECE MOULEE V02</v>
          </cell>
        </row>
        <row r="446">
          <cell r="A446" t="str">
            <v>Pignon 28 dent  L=234</v>
          </cell>
        </row>
        <row r="447">
          <cell r="A447" t="str">
            <v>Pignon 28 dent BRAVO L=255</v>
          </cell>
        </row>
        <row r="448">
          <cell r="A448" t="str">
            <v>Pignon 28 dent CIAO L=245</v>
          </cell>
        </row>
        <row r="449">
          <cell r="A449" t="str">
            <v xml:space="preserve">PIGNON PLATEAU SIMPLE ETAGE D50 - contournage dents </v>
          </cell>
        </row>
        <row r="450">
          <cell r="A450" t="str">
            <v>pignon simple etage</v>
          </cell>
        </row>
        <row r="451">
          <cell r="A451" t="str">
            <v>pignon simple etage fraisage</v>
          </cell>
        </row>
        <row r="452">
          <cell r="A452" t="str">
            <v>PIGNON SOUDE L=236-24DENTS avec graisseur</v>
          </cell>
        </row>
        <row r="453">
          <cell r="A453" t="str">
            <v>Pignon soudé lg=216 -28 dents avec graisseur</v>
          </cell>
        </row>
        <row r="454">
          <cell r="A454" t="str">
            <v>pion</v>
          </cell>
        </row>
        <row r="455">
          <cell r="A455" t="str">
            <v>piston</v>
          </cell>
        </row>
        <row r="456">
          <cell r="A456" t="str">
            <v>plot nez de marche</v>
          </cell>
        </row>
        <row r="457">
          <cell r="A457" t="str">
            <v>poigné aluminum</v>
          </cell>
        </row>
        <row r="458">
          <cell r="A458" t="str">
            <v xml:space="preserve">porta valvola </v>
          </cell>
        </row>
        <row r="459">
          <cell r="A459" t="str">
            <v xml:space="preserve">Porta valvola </v>
          </cell>
        </row>
        <row r="460">
          <cell r="A460" t="str">
            <v xml:space="preserve">PORTE ROTULE </v>
          </cell>
        </row>
        <row r="461">
          <cell r="A461" t="str">
            <v>QAB 14*18-D16 NLD</v>
          </cell>
        </row>
        <row r="462">
          <cell r="A462" t="str">
            <v>QUADRO 10</v>
          </cell>
        </row>
        <row r="463">
          <cell r="A463" t="str">
            <v>QUADRO 10*60 AVP</v>
          </cell>
        </row>
        <row r="464">
          <cell r="A464" t="str">
            <v>QUADRO 10*60 AVP-AXE ACIER</v>
          </cell>
        </row>
        <row r="465">
          <cell r="A465" t="str">
            <v>raccord 504</v>
          </cell>
        </row>
        <row r="466">
          <cell r="A466" t="str">
            <v>RACCORD F110 PROD</v>
          </cell>
        </row>
        <row r="467">
          <cell r="A467" t="str">
            <v>RACCORD FIAT 113 PROD</v>
          </cell>
        </row>
        <row r="468">
          <cell r="A468" t="str">
            <v>raccord HEX 17</v>
          </cell>
        </row>
        <row r="469">
          <cell r="A469" t="str">
            <v>RACCORD ISUZU PROD</v>
          </cell>
        </row>
        <row r="470">
          <cell r="A470" t="str">
            <v>raccord OM 40</v>
          </cell>
        </row>
        <row r="471">
          <cell r="A471" t="str">
            <v>raccord pompe a l'eau</v>
          </cell>
        </row>
        <row r="472">
          <cell r="A472" t="str">
            <v>Raccord refroidisseur ISUZU</v>
          </cell>
        </row>
        <row r="473">
          <cell r="A473" t="str">
            <v>Rehausse-NAKAMURHA</v>
          </cell>
        </row>
        <row r="474">
          <cell r="A474" t="str">
            <v>rewinder axis Ø 14 inox</v>
          </cell>
        </row>
        <row r="475">
          <cell r="A475" t="str">
            <v>rivet laiton D6</v>
          </cell>
        </row>
        <row r="476">
          <cell r="A476" t="str">
            <v>rivet laiton D6-fraiseuse</v>
          </cell>
        </row>
        <row r="477">
          <cell r="A477" t="str">
            <v>RIVET MECANISME D6</v>
          </cell>
        </row>
        <row r="478">
          <cell r="A478" t="str">
            <v>rivet Ø15</v>
          </cell>
        </row>
        <row r="479">
          <cell r="A479" t="str">
            <v>rivet tarraudé T80</v>
          </cell>
        </row>
        <row r="480">
          <cell r="A480" t="str">
            <v>rivet tarraudée B55</v>
          </cell>
        </row>
        <row r="481">
          <cell r="A481" t="str">
            <v>RIVET TRB400</v>
          </cell>
        </row>
        <row r="482">
          <cell r="A482" t="str">
            <v>Rivet TRC300</v>
          </cell>
        </row>
        <row r="483">
          <cell r="A483" t="str">
            <v>RIVET TVRC 100</v>
          </cell>
        </row>
        <row r="484">
          <cell r="A484" t="str">
            <v>RIVET TVRC 100-Multibroche</v>
          </cell>
        </row>
        <row r="485">
          <cell r="A485" t="str">
            <v>Rondelle axe etirée de frein ISUZU</v>
          </cell>
        </row>
        <row r="486">
          <cell r="A486" t="str">
            <v>RONDELLE BOUCHON CARTER PROD</v>
          </cell>
        </row>
        <row r="487">
          <cell r="A487" t="str">
            <v>RONDELLE INOX 304 D12</v>
          </cell>
        </row>
        <row r="488">
          <cell r="A488" t="str">
            <v>RONDELLE INOX 304 D14</v>
          </cell>
        </row>
        <row r="489">
          <cell r="A489" t="str">
            <v>Rouleau contacteur</v>
          </cell>
        </row>
        <row r="490">
          <cell r="A490" t="str">
            <v>SEAL RING STRAIN RELIEF</v>
          </cell>
        </row>
        <row r="491">
          <cell r="A491" t="str">
            <v>Serrure encastrée B55</v>
          </cell>
        </row>
        <row r="492">
          <cell r="A492" t="str">
            <v>Siege JCU</v>
          </cell>
        </row>
        <row r="493">
          <cell r="A493" t="str">
            <v>signalisation d'intégrateur</v>
          </cell>
        </row>
        <row r="494">
          <cell r="A494" t="str">
            <v>SPINA GRIGIA INOX</v>
          </cell>
        </row>
        <row r="495">
          <cell r="A495" t="str">
            <v>SUPPORT VENTOUSE L75</v>
          </cell>
        </row>
        <row r="496">
          <cell r="A496" t="str">
            <v>teton</v>
          </cell>
        </row>
        <row r="497">
          <cell r="A497" t="str">
            <v>TIGE D8-M6</v>
          </cell>
        </row>
        <row r="498">
          <cell r="A498" t="str">
            <v>TIGE DE PISTON</v>
          </cell>
        </row>
        <row r="499">
          <cell r="A499" t="str">
            <v>tige d'embrayage</v>
          </cell>
        </row>
        <row r="500">
          <cell r="A500" t="str">
            <v>TIGE INOX 303</v>
          </cell>
        </row>
        <row r="501">
          <cell r="A501" t="str">
            <v>TIGE M4 AVEC ECROU</v>
          </cell>
        </row>
        <row r="502">
          <cell r="A502" t="str">
            <v>TIGE M6 AVEC ECROU</v>
          </cell>
        </row>
        <row r="503">
          <cell r="A503" t="str">
            <v>TIGE-D10-M8</v>
          </cell>
        </row>
        <row r="504">
          <cell r="A504" t="str">
            <v>TIGED8-M6</v>
          </cell>
        </row>
        <row r="505">
          <cell r="A505" t="str">
            <v>TIRANT ACIER D6</v>
          </cell>
        </row>
        <row r="506">
          <cell r="A506" t="str">
            <v>tube d'eau fiat tupo</v>
          </cell>
        </row>
        <row r="507">
          <cell r="A507" t="str">
            <v>TUBE PM TUBE D'EAU 404</v>
          </cell>
        </row>
        <row r="508">
          <cell r="A508" t="str">
            <v>VIS DE MOTORISATION FENTS</v>
          </cell>
        </row>
        <row r="509">
          <cell r="A509" t="str">
            <v>VIS DE PLOMBAGE --D</v>
          </cell>
        </row>
        <row r="510">
          <cell r="A510" t="str">
            <v>vis DEC inox M2.5</v>
          </cell>
        </row>
        <row r="511">
          <cell r="A511" t="str">
            <v>Vis imperdable</v>
          </cell>
        </row>
        <row r="512">
          <cell r="A512" t="str">
            <v>VIS M6 LG 20</v>
          </cell>
        </row>
        <row r="513">
          <cell r="A513" t="str">
            <v>VIS PM SUP MOTEUR FORD RANGER</v>
          </cell>
        </row>
        <row r="514">
          <cell r="A514" t="str">
            <v>Vis ressort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5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6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7.emf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8.emf"/><Relationship Id="rId4" Type="http://schemas.openxmlformats.org/officeDocument/2006/relationships/control" Target="../activeX/activeX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9.emf"/><Relationship Id="rId4" Type="http://schemas.openxmlformats.org/officeDocument/2006/relationships/control" Target="../activeX/activeX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10.emf"/><Relationship Id="rId4" Type="http://schemas.openxmlformats.org/officeDocument/2006/relationships/control" Target="../activeX/activeX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image" Target="../media/image11.emf"/><Relationship Id="rId4" Type="http://schemas.openxmlformats.org/officeDocument/2006/relationships/control" Target="../activeX/activeX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5" Type="http://schemas.openxmlformats.org/officeDocument/2006/relationships/image" Target="../media/image12.emf"/><Relationship Id="rId4" Type="http://schemas.openxmlformats.org/officeDocument/2006/relationships/control" Target="../activeX/activeX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5" Type="http://schemas.openxmlformats.org/officeDocument/2006/relationships/image" Target="../media/image13.emf"/><Relationship Id="rId4" Type="http://schemas.openxmlformats.org/officeDocument/2006/relationships/control" Target="../activeX/activeX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2">
    <tabColor rgb="FFC00000"/>
  </sheetPr>
  <dimension ref="A1:AQ39"/>
  <sheetViews>
    <sheetView topLeftCell="A10" zoomScale="40" zoomScaleNormal="40" zoomScaleSheetLayoutView="40" zoomScalePageLayoutView="42" workbookViewId="0">
      <pane xSplit="4" topLeftCell="E1" activePane="topRight" state="frozen"/>
      <selection activeCell="A831" sqref="A831"/>
      <selection pane="topRight" activeCell="A831" sqref="A831"/>
    </sheetView>
  </sheetViews>
  <sheetFormatPr baseColWidth="10" defaultRowHeight="15" x14ac:dyDescent="0.25"/>
  <cols>
    <col min="1" max="1" width="23.5703125" customWidth="1"/>
    <col min="2" max="2" width="56.5703125" customWidth="1"/>
    <col min="3" max="3" width="43.28515625" customWidth="1"/>
    <col min="4" max="4" width="51.42578125" customWidth="1"/>
    <col min="5" max="5" width="33.42578125" style="29" customWidth="1"/>
    <col min="6" max="7" width="21.5703125" style="29" customWidth="1"/>
    <col min="8" max="8" width="23.140625" style="29" customWidth="1"/>
    <col min="9" max="9" width="21.7109375" style="29" customWidth="1"/>
    <col min="10" max="11" width="19.140625" style="29" customWidth="1"/>
    <col min="12" max="12" width="26.5703125" style="29" customWidth="1"/>
    <col min="13" max="13" width="26.28515625" style="29" customWidth="1"/>
    <col min="14" max="14" width="20.42578125" style="29" customWidth="1"/>
    <col min="15" max="16" width="20.5703125" customWidth="1"/>
    <col min="17" max="17" width="25.140625" customWidth="1"/>
    <col min="18" max="18" width="85" customWidth="1"/>
    <col min="19" max="19" width="26.5703125" customWidth="1"/>
    <col min="20" max="20" width="31.5703125" style="29" customWidth="1"/>
    <col min="21" max="25" width="23" style="29" customWidth="1"/>
    <col min="26" max="30" width="24.5703125" customWidth="1"/>
    <col min="31" max="38" width="22.85546875" customWidth="1"/>
    <col min="39" max="39" width="12.85546875" bestFit="1" customWidth="1"/>
    <col min="40" max="40" width="17.42578125" customWidth="1"/>
    <col min="42" max="42" width="14.42578125" customWidth="1"/>
  </cols>
  <sheetData>
    <row r="1" spans="1:43" ht="30" customHeight="1" x14ac:dyDescent="0.25">
      <c r="A1" s="1" t="s">
        <v>135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" t="s">
        <v>1</v>
      </c>
      <c r="AA1" s="3"/>
      <c r="AB1" s="3"/>
      <c r="AC1" s="3"/>
      <c r="AD1" s="3"/>
      <c r="AE1" s="4"/>
      <c r="AF1" s="5"/>
      <c r="AG1" s="5"/>
      <c r="AH1" s="5"/>
      <c r="AI1" s="5"/>
      <c r="AJ1" s="5"/>
      <c r="AK1" s="5"/>
      <c r="AL1" s="5"/>
    </row>
    <row r="2" spans="1:43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" t="s">
        <v>2</v>
      </c>
      <c r="AA2" s="3"/>
      <c r="AB2" s="3"/>
      <c r="AC2" s="3"/>
      <c r="AD2" s="3"/>
      <c r="AE2" s="4"/>
      <c r="AF2" s="5"/>
      <c r="AG2" s="5"/>
      <c r="AH2" s="5"/>
      <c r="AI2" s="5"/>
      <c r="AJ2" s="5"/>
      <c r="AK2" s="5"/>
      <c r="AL2" s="5"/>
    </row>
    <row r="3" spans="1:43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" t="s">
        <v>3</v>
      </c>
      <c r="AA3" s="3"/>
      <c r="AB3" s="3"/>
      <c r="AC3" s="3"/>
      <c r="AD3" s="3"/>
      <c r="AE3" s="4"/>
      <c r="AF3" s="5"/>
      <c r="AG3" s="5"/>
      <c r="AH3" s="5"/>
      <c r="AI3" s="5"/>
      <c r="AJ3" s="5"/>
      <c r="AK3" s="5"/>
      <c r="AL3" s="5"/>
    </row>
    <row r="4" spans="1:43" ht="30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2" t="s">
        <v>4</v>
      </c>
      <c r="AA4" s="3"/>
      <c r="AB4" s="3"/>
      <c r="AC4" s="3"/>
      <c r="AD4" s="3"/>
      <c r="AE4" s="4"/>
      <c r="AF4" s="5"/>
      <c r="AG4" s="5"/>
      <c r="AH4" s="5"/>
      <c r="AI4" s="5"/>
      <c r="AJ4" s="5"/>
      <c r="AK4" s="5"/>
      <c r="AL4" s="5"/>
    </row>
    <row r="5" spans="1:43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7" spans="1:43" ht="54" customHeight="1" x14ac:dyDescent="0.5">
      <c r="E7" s="6"/>
      <c r="F7" s="6"/>
      <c r="G7" s="6"/>
      <c r="H7" s="6"/>
      <c r="I7" s="6"/>
      <c r="J7" s="6"/>
      <c r="K7" s="6"/>
      <c r="L7" s="6"/>
      <c r="M7" s="6"/>
      <c r="N7" s="6"/>
      <c r="O7" s="7"/>
      <c r="P7" s="7"/>
      <c r="Q7" s="7"/>
      <c r="R7" s="7"/>
      <c r="S7" s="7"/>
      <c r="T7" s="6"/>
      <c r="U7" s="6"/>
      <c r="V7" s="6"/>
      <c r="W7" s="6"/>
      <c r="X7" s="6"/>
      <c r="Y7" s="6"/>
      <c r="Z7" s="8"/>
      <c r="AA7" s="8"/>
      <c r="AB7" s="8"/>
      <c r="AC7" s="8"/>
      <c r="AD7" s="8"/>
      <c r="AE7" s="8"/>
      <c r="AF7" s="9"/>
      <c r="AG7" s="9"/>
      <c r="AH7" s="9"/>
      <c r="AI7" s="9"/>
      <c r="AJ7" s="9"/>
      <c r="AK7" s="9"/>
      <c r="AL7" s="9"/>
    </row>
    <row r="8" spans="1:43" ht="167.25" customHeight="1" x14ac:dyDescent="0.25">
      <c r="A8" s="10" t="s">
        <v>5</v>
      </c>
      <c r="B8" s="10" t="s">
        <v>6</v>
      </c>
      <c r="C8" s="10" t="s">
        <v>7</v>
      </c>
      <c r="D8" s="10" t="s">
        <v>8</v>
      </c>
      <c r="E8" s="10" t="s">
        <v>9</v>
      </c>
      <c r="F8" s="10" t="s">
        <v>10</v>
      </c>
      <c r="G8" s="10" t="s">
        <v>11</v>
      </c>
      <c r="H8" s="10" t="s">
        <v>9</v>
      </c>
      <c r="I8" s="11" t="s">
        <v>12</v>
      </c>
      <c r="J8" s="10" t="s">
        <v>13</v>
      </c>
      <c r="K8" s="10" t="s">
        <v>14</v>
      </c>
      <c r="L8" s="10" t="s">
        <v>15</v>
      </c>
      <c r="M8" s="10" t="s">
        <v>16</v>
      </c>
      <c r="N8" s="10" t="s">
        <v>17</v>
      </c>
      <c r="O8" s="10" t="s">
        <v>18</v>
      </c>
      <c r="P8" s="10" t="s">
        <v>19</v>
      </c>
      <c r="Q8" s="10" t="s">
        <v>20</v>
      </c>
      <c r="R8" s="10" t="s">
        <v>21</v>
      </c>
      <c r="S8" s="12" t="s">
        <v>22</v>
      </c>
      <c r="T8" s="10" t="s">
        <v>23</v>
      </c>
      <c r="U8" s="10" t="s">
        <v>24</v>
      </c>
      <c r="V8" s="10" t="s">
        <v>25</v>
      </c>
      <c r="W8" s="10" t="s">
        <v>26</v>
      </c>
      <c r="X8" s="10" t="s">
        <v>27</v>
      </c>
      <c r="Y8" s="10" t="s">
        <v>28</v>
      </c>
      <c r="Z8" s="10" t="s">
        <v>29</v>
      </c>
      <c r="AA8" s="10" t="s">
        <v>30</v>
      </c>
      <c r="AB8" s="10" t="s">
        <v>31</v>
      </c>
      <c r="AC8" s="10" t="s">
        <v>32</v>
      </c>
      <c r="AD8" s="10" t="s">
        <v>33</v>
      </c>
      <c r="AE8" s="10" t="s">
        <v>34</v>
      </c>
      <c r="AF8" s="10" t="s">
        <v>35</v>
      </c>
      <c r="AG8" s="10" t="s">
        <v>36</v>
      </c>
      <c r="AH8" s="10" t="s">
        <v>37</v>
      </c>
      <c r="AI8" s="10" t="s">
        <v>38</v>
      </c>
      <c r="AJ8" s="10" t="s">
        <v>39</v>
      </c>
      <c r="AK8" s="10" t="s">
        <v>40</v>
      </c>
      <c r="AL8" s="10" t="s">
        <v>41</v>
      </c>
      <c r="AM8" t="s">
        <v>42</v>
      </c>
      <c r="AN8" t="s">
        <v>43</v>
      </c>
      <c r="AO8" t="s">
        <v>44</v>
      </c>
      <c r="AP8" t="s">
        <v>45</v>
      </c>
      <c r="AQ8" t="s">
        <v>45</v>
      </c>
    </row>
    <row r="9" spans="1:43" ht="72.75" customHeight="1" x14ac:dyDescent="0.25">
      <c r="A9" s="13" t="s">
        <v>42</v>
      </c>
      <c r="B9" s="14" t="s">
        <v>46</v>
      </c>
      <c r="C9" s="15" t="str">
        <f>IFERROR(VLOOKUP(D9,Pieces!A:B,2,0)," ")</f>
        <v xml:space="preserve"> </v>
      </c>
      <c r="D9" s="16"/>
      <c r="E9" s="17"/>
      <c r="F9" s="18"/>
      <c r="G9" s="18"/>
      <c r="H9" s="18"/>
      <c r="I9" s="19" t="str">
        <f>IFERROR(VLOOKUP(D9,Pieces!A:C,3,0),"")</f>
        <v/>
      </c>
      <c r="J9" s="16">
        <v>1</v>
      </c>
      <c r="K9" s="16">
        <f>(F9-E9)*J9</f>
        <v>0</v>
      </c>
      <c r="L9" s="16">
        <f>(G9-F9)*J9</f>
        <v>0</v>
      </c>
      <c r="M9" s="16">
        <f>(H9-G9)*J9</f>
        <v>0</v>
      </c>
      <c r="N9" s="20" t="str">
        <f>IF(I9="","",K9/I9)</f>
        <v/>
      </c>
      <c r="O9" s="20" t="str">
        <f>IF(I9="","",L9/I9)</f>
        <v/>
      </c>
      <c r="P9" s="20" t="str">
        <f>IF(I9="","",M9/I9)</f>
        <v/>
      </c>
      <c r="Q9" s="21">
        <v>12</v>
      </c>
      <c r="R9" s="16"/>
      <c r="S9" s="16">
        <f>U9+T9-K9-L9-M9</f>
        <v>0</v>
      </c>
      <c r="T9" s="16"/>
      <c r="U9" s="16">
        <f>(K9+L9+M9)-T9-V9</f>
        <v>0</v>
      </c>
      <c r="V9" s="16"/>
      <c r="W9" s="16"/>
      <c r="X9" s="16"/>
      <c r="Y9" s="22"/>
      <c r="Z9" s="23">
        <f>IF(OR(I9="",I9=0),0,(U9+T9)/I9)</f>
        <v>0</v>
      </c>
      <c r="AA9" s="24">
        <f>IF(OR(Q9=0,I9=0),"",Z9/Q9*100)</f>
        <v>0</v>
      </c>
      <c r="AB9" s="25"/>
      <c r="AC9" s="25"/>
      <c r="AD9" s="26"/>
      <c r="AE9" s="27" t="str">
        <f>IF(AA9&gt;85," ","WARNING")</f>
        <v>WARNING</v>
      </c>
      <c r="AF9" s="28"/>
      <c r="AG9" s="28"/>
      <c r="AH9" s="28"/>
      <c r="AI9" s="28"/>
      <c r="AJ9" s="28"/>
      <c r="AK9" s="28"/>
      <c r="AL9" s="28"/>
      <c r="AM9" s="29" t="e">
        <f>(N9+O9+P9)/(Q9*3600)</f>
        <v>#VALUE!</v>
      </c>
      <c r="AN9" t="e">
        <f>((3600/I9)*U9)/(N9+O9+P9)</f>
        <v>#VALUE!</v>
      </c>
      <c r="AO9" t="e">
        <f>(U9-T9)/U9</f>
        <v>#DIV/0!</v>
      </c>
      <c r="AP9" t="e">
        <f>AM9*AN9*AO9</f>
        <v>#VALUE!</v>
      </c>
      <c r="AQ9" t="e">
        <f>((U9-T9)*(3600/I9))/(Q9*3600)</f>
        <v>#VALUE!</v>
      </c>
    </row>
    <row r="10" spans="1:43" ht="69.75" customHeight="1" x14ac:dyDescent="0.25">
      <c r="A10" s="13" t="s">
        <v>48</v>
      </c>
      <c r="B10" s="30" t="s">
        <v>49</v>
      </c>
      <c r="C10" s="15" t="str">
        <f>IFERROR(VLOOKUP(D10,Pieces!A:B,2,0)," ")</f>
        <v xml:space="preserve"> </v>
      </c>
      <c r="D10" s="16"/>
      <c r="E10" s="18"/>
      <c r="F10" s="18"/>
      <c r="G10" s="18"/>
      <c r="H10" s="18"/>
      <c r="I10" s="19" t="str">
        <f>IFERROR(VLOOKUP(D10,Pieces!A:C,3,0),"")</f>
        <v/>
      </c>
      <c r="J10" s="16">
        <v>1</v>
      </c>
      <c r="K10" s="16">
        <f t="shared" ref="K10:K24" si="0">(F10-E10)*J10</f>
        <v>0</v>
      </c>
      <c r="L10" s="16">
        <f t="shared" ref="L10:L24" si="1">(G10-F10)*J10</f>
        <v>0</v>
      </c>
      <c r="M10" s="16">
        <f t="shared" ref="M10:M24" si="2">(H10-G10)*J10</f>
        <v>0</v>
      </c>
      <c r="N10" s="20" t="str">
        <f t="shared" ref="N10:N24" si="3">IF(I10="","",K10/I10)</f>
        <v/>
      </c>
      <c r="O10" s="20" t="str">
        <f t="shared" ref="O10:O24" si="4">IF(I10="","",L10/I10)</f>
        <v/>
      </c>
      <c r="P10" s="20" t="str">
        <f t="shared" ref="P10:P24" si="5">IF(I10="","",M10/I10)</f>
        <v/>
      </c>
      <c r="Q10" s="21">
        <v>12</v>
      </c>
      <c r="R10" s="16"/>
      <c r="S10" s="16">
        <f>U10+T10-K10-L10-M10</f>
        <v>0</v>
      </c>
      <c r="T10" s="16"/>
      <c r="U10" s="16">
        <f t="shared" ref="U10:U24" si="6">(K10+L10+M10)-T10-V10</f>
        <v>0</v>
      </c>
      <c r="V10" s="16"/>
      <c r="W10" s="16"/>
      <c r="X10" s="16"/>
      <c r="Y10" s="16"/>
      <c r="Z10" s="23">
        <f t="shared" ref="Z10:Z24" si="7">IF(OR(I10="",I10=0),0,(U10+T10)/I10)</f>
        <v>0</v>
      </c>
      <c r="AA10" s="24">
        <f t="shared" ref="AA10:AA24" si="8">IF(OR(Q10=0,I10=0),"",Z10/Q10*100)</f>
        <v>0</v>
      </c>
      <c r="AB10" s="26"/>
      <c r="AC10" s="26"/>
      <c r="AD10" s="26"/>
      <c r="AE10" s="27" t="str">
        <f t="shared" ref="AE10:AE24" si="9">IF(AA10&gt;85," ","WARNING")</f>
        <v>WARNING</v>
      </c>
      <c r="AF10" s="27"/>
      <c r="AG10" s="27"/>
      <c r="AH10" s="27"/>
      <c r="AI10" s="27"/>
      <c r="AJ10" s="27"/>
      <c r="AK10" s="27"/>
      <c r="AL10" s="27"/>
      <c r="AM10" t="e">
        <f t="shared" ref="AM10:AM27" si="10">(N10+O10+P10)/(Q10*3600)</f>
        <v>#VALUE!</v>
      </c>
      <c r="AN10" t="e">
        <f t="shared" ref="AN10:AN27" si="11">((3600/I10)*U10)/(N10+O10+P10)</f>
        <v>#VALUE!</v>
      </c>
      <c r="AO10" t="e">
        <f t="shared" ref="AO10:AO27" si="12">(U10-T10)/U10</f>
        <v>#DIV/0!</v>
      </c>
      <c r="AP10" t="e">
        <f t="shared" ref="AP10:AP27" si="13">AM10*AN10*AO10</f>
        <v>#VALUE!</v>
      </c>
      <c r="AQ10" t="e">
        <f t="shared" ref="AQ10:AQ27" si="14">((U10-T10)*(3600/I10))/(Q10*3600)</f>
        <v>#VALUE!</v>
      </c>
    </row>
    <row r="11" spans="1:43" ht="64.5" customHeight="1" x14ac:dyDescent="0.25">
      <c r="A11" s="13" t="s">
        <v>51</v>
      </c>
      <c r="B11" s="14" t="s">
        <v>52</v>
      </c>
      <c r="C11" s="15" t="str">
        <f>IFERROR(VLOOKUP(D11,Pieces!A:B,2,0)," ")</f>
        <v xml:space="preserve"> </v>
      </c>
      <c r="D11" s="16"/>
      <c r="E11" s="17"/>
      <c r="F11" s="17"/>
      <c r="G11" s="17"/>
      <c r="H11" s="17"/>
      <c r="I11" s="19" t="str">
        <f>IFERROR(VLOOKUP(D11,Pieces!A:C,3,0),"")</f>
        <v/>
      </c>
      <c r="J11" s="31">
        <v>1</v>
      </c>
      <c r="K11" s="16">
        <f t="shared" si="0"/>
        <v>0</v>
      </c>
      <c r="L11" s="16">
        <f t="shared" si="1"/>
        <v>0</v>
      </c>
      <c r="M11" s="16">
        <f t="shared" si="2"/>
        <v>0</v>
      </c>
      <c r="N11" s="20" t="str">
        <f t="shared" si="3"/>
        <v/>
      </c>
      <c r="O11" s="20" t="str">
        <f t="shared" si="4"/>
        <v/>
      </c>
      <c r="P11" s="20" t="str">
        <f t="shared" si="5"/>
        <v/>
      </c>
      <c r="Q11" s="21">
        <v>12</v>
      </c>
      <c r="R11" s="16"/>
      <c r="S11" s="16">
        <f t="shared" ref="S11:S24" si="15">U11+T11-K11-L11-M11</f>
        <v>0</v>
      </c>
      <c r="T11" s="16">
        <v>6</v>
      </c>
      <c r="U11" s="16">
        <f t="shared" si="6"/>
        <v>-6</v>
      </c>
      <c r="V11" s="16"/>
      <c r="W11" s="16"/>
      <c r="X11" s="16"/>
      <c r="Y11" s="16"/>
      <c r="Z11" s="23">
        <f t="shared" si="7"/>
        <v>0</v>
      </c>
      <c r="AA11" s="24">
        <f t="shared" si="8"/>
        <v>0</v>
      </c>
      <c r="AB11" s="26"/>
      <c r="AC11" s="26"/>
      <c r="AD11" s="26"/>
      <c r="AE11" s="27" t="str">
        <f t="shared" si="9"/>
        <v>WARNING</v>
      </c>
      <c r="AF11" s="27"/>
      <c r="AG11" s="27"/>
      <c r="AH11" s="27"/>
      <c r="AI11" s="27"/>
      <c r="AJ11" s="27"/>
      <c r="AK11" s="27"/>
      <c r="AL11" s="27"/>
      <c r="AM11" t="e">
        <f t="shared" si="10"/>
        <v>#VALUE!</v>
      </c>
      <c r="AN11" t="e">
        <f t="shared" si="11"/>
        <v>#VALUE!</v>
      </c>
      <c r="AO11">
        <f t="shared" si="12"/>
        <v>2</v>
      </c>
      <c r="AP11" t="e">
        <f t="shared" si="13"/>
        <v>#VALUE!</v>
      </c>
      <c r="AQ11" t="e">
        <f t="shared" si="14"/>
        <v>#VALUE!</v>
      </c>
    </row>
    <row r="12" spans="1:43" ht="58.5" customHeight="1" x14ac:dyDescent="0.25">
      <c r="A12" s="13" t="s">
        <v>54</v>
      </c>
      <c r="B12" s="14" t="s">
        <v>55</v>
      </c>
      <c r="C12" s="15" t="str">
        <f>IFERROR(VLOOKUP(D12,Pieces!A:B,2,0)," ")</f>
        <v xml:space="preserve"> </v>
      </c>
      <c r="D12" s="16"/>
      <c r="E12" s="18"/>
      <c r="F12" s="18"/>
      <c r="G12" s="18"/>
      <c r="H12" s="18"/>
      <c r="I12" s="19" t="str">
        <f>IFERROR(VLOOKUP(D12,Pieces!A:C,3,0),"")</f>
        <v/>
      </c>
      <c r="J12" s="16">
        <v>1</v>
      </c>
      <c r="K12" s="16">
        <f t="shared" si="0"/>
        <v>0</v>
      </c>
      <c r="L12" s="16">
        <f t="shared" si="1"/>
        <v>0</v>
      </c>
      <c r="M12" s="16">
        <f t="shared" si="2"/>
        <v>0</v>
      </c>
      <c r="N12" s="20" t="str">
        <f t="shared" si="3"/>
        <v/>
      </c>
      <c r="O12" s="20" t="str">
        <f t="shared" si="4"/>
        <v/>
      </c>
      <c r="P12" s="20" t="str">
        <f t="shared" si="5"/>
        <v/>
      </c>
      <c r="Q12" s="21">
        <v>9</v>
      </c>
      <c r="R12" s="16"/>
      <c r="S12" s="16">
        <f t="shared" si="15"/>
        <v>0</v>
      </c>
      <c r="T12" s="16"/>
      <c r="U12" s="16">
        <f t="shared" si="6"/>
        <v>0</v>
      </c>
      <c r="V12" s="16"/>
      <c r="W12" s="16"/>
      <c r="X12" s="16"/>
      <c r="Y12" s="16"/>
      <c r="Z12" s="23">
        <f t="shared" si="7"/>
        <v>0</v>
      </c>
      <c r="AA12" s="24">
        <f t="shared" si="8"/>
        <v>0</v>
      </c>
      <c r="AB12" s="26"/>
      <c r="AC12" s="26"/>
      <c r="AD12" s="26"/>
      <c r="AE12" s="27" t="str">
        <f t="shared" si="9"/>
        <v>WARNING</v>
      </c>
      <c r="AF12" s="27"/>
      <c r="AG12" s="27"/>
      <c r="AH12" s="27"/>
      <c r="AI12" s="27"/>
      <c r="AJ12" s="27"/>
      <c r="AK12" s="27"/>
      <c r="AL12" s="27"/>
      <c r="AM12" t="e">
        <f t="shared" si="10"/>
        <v>#VALUE!</v>
      </c>
      <c r="AN12" t="e">
        <f t="shared" si="11"/>
        <v>#VALUE!</v>
      </c>
      <c r="AO12" t="e">
        <f t="shared" si="12"/>
        <v>#DIV/0!</v>
      </c>
      <c r="AP12" t="e">
        <f t="shared" si="13"/>
        <v>#VALUE!</v>
      </c>
      <c r="AQ12" t="e">
        <f t="shared" si="14"/>
        <v>#VALUE!</v>
      </c>
    </row>
    <row r="13" spans="1:43" ht="58.5" customHeight="1" x14ac:dyDescent="0.25">
      <c r="A13" s="13" t="s">
        <v>57</v>
      </c>
      <c r="B13" s="14" t="s">
        <v>58</v>
      </c>
      <c r="C13" s="15" t="str">
        <f>IFERROR(VLOOKUP(D13,Pieces!A:B,2,0)," ")</f>
        <v xml:space="preserve"> </v>
      </c>
      <c r="D13" s="16"/>
      <c r="E13" s="18"/>
      <c r="F13" s="18"/>
      <c r="G13" s="18"/>
      <c r="H13" s="18"/>
      <c r="I13" s="19" t="str">
        <f>IFERROR(VLOOKUP(D13,Pieces!A:C,3,0),"")</f>
        <v/>
      </c>
      <c r="J13" s="16">
        <v>1</v>
      </c>
      <c r="K13" s="16">
        <f t="shared" si="0"/>
        <v>0</v>
      </c>
      <c r="L13" s="16">
        <f t="shared" si="1"/>
        <v>0</v>
      </c>
      <c r="M13" s="16">
        <f t="shared" si="2"/>
        <v>0</v>
      </c>
      <c r="N13" s="20" t="str">
        <f t="shared" si="3"/>
        <v/>
      </c>
      <c r="O13" s="20" t="str">
        <f t="shared" si="4"/>
        <v/>
      </c>
      <c r="P13" s="20" t="str">
        <f t="shared" si="5"/>
        <v/>
      </c>
      <c r="Q13" s="21">
        <v>9</v>
      </c>
      <c r="R13" s="16"/>
      <c r="S13" s="16">
        <f t="shared" si="15"/>
        <v>0</v>
      </c>
      <c r="T13" s="16"/>
      <c r="U13" s="16">
        <f t="shared" si="6"/>
        <v>0</v>
      </c>
      <c r="V13" s="16"/>
      <c r="W13" s="16"/>
      <c r="X13" s="16"/>
      <c r="Y13" s="16"/>
      <c r="Z13" s="23">
        <f t="shared" si="7"/>
        <v>0</v>
      </c>
      <c r="AA13" s="24">
        <f t="shared" si="8"/>
        <v>0</v>
      </c>
      <c r="AB13" s="26"/>
      <c r="AC13" s="26"/>
      <c r="AD13" s="26"/>
      <c r="AE13" s="27" t="str">
        <f t="shared" si="9"/>
        <v>WARNING</v>
      </c>
      <c r="AF13" s="27"/>
      <c r="AG13" s="27"/>
      <c r="AH13" s="27"/>
      <c r="AI13" s="27"/>
      <c r="AJ13" s="27"/>
      <c r="AK13" s="27"/>
      <c r="AL13" s="27"/>
      <c r="AM13" t="e">
        <f t="shared" si="10"/>
        <v>#VALUE!</v>
      </c>
      <c r="AN13" t="e">
        <f t="shared" si="11"/>
        <v>#VALUE!</v>
      </c>
      <c r="AO13" t="e">
        <f t="shared" si="12"/>
        <v>#DIV/0!</v>
      </c>
      <c r="AP13" t="e">
        <f t="shared" si="13"/>
        <v>#VALUE!</v>
      </c>
      <c r="AQ13" t="e">
        <f t="shared" si="14"/>
        <v>#VALUE!</v>
      </c>
    </row>
    <row r="14" spans="1:43" ht="68.25" customHeight="1" x14ac:dyDescent="0.25">
      <c r="A14" s="13" t="s">
        <v>60</v>
      </c>
      <c r="B14" s="14" t="s">
        <v>61</v>
      </c>
      <c r="C14" s="15" t="str">
        <f>IFERROR(VLOOKUP(D14,Pieces!A:B,2,0)," ")</f>
        <v xml:space="preserve"> </v>
      </c>
      <c r="D14" s="16"/>
      <c r="E14" s="18"/>
      <c r="F14" s="18"/>
      <c r="G14" s="18"/>
      <c r="H14" s="18"/>
      <c r="I14" s="19" t="str">
        <f>IFERROR(VLOOKUP(D14,Pieces!A:C,3,0),"")</f>
        <v/>
      </c>
      <c r="J14" s="16">
        <v>1</v>
      </c>
      <c r="K14" s="16">
        <f t="shared" si="0"/>
        <v>0</v>
      </c>
      <c r="L14" s="16">
        <f t="shared" si="1"/>
        <v>0</v>
      </c>
      <c r="M14" s="16">
        <f t="shared" si="2"/>
        <v>0</v>
      </c>
      <c r="N14" s="20" t="str">
        <f t="shared" si="3"/>
        <v/>
      </c>
      <c r="O14" s="20" t="str">
        <f t="shared" si="4"/>
        <v/>
      </c>
      <c r="P14" s="20" t="str">
        <f t="shared" si="5"/>
        <v/>
      </c>
      <c r="Q14" s="21">
        <v>7</v>
      </c>
      <c r="R14" s="16"/>
      <c r="S14" s="16">
        <f t="shared" si="15"/>
        <v>0</v>
      </c>
      <c r="T14" s="16"/>
      <c r="U14" s="16">
        <f t="shared" si="6"/>
        <v>0</v>
      </c>
      <c r="V14" s="16"/>
      <c r="W14" s="16"/>
      <c r="X14" s="16"/>
      <c r="Y14" s="16"/>
      <c r="Z14" s="23">
        <f t="shared" si="7"/>
        <v>0</v>
      </c>
      <c r="AA14" s="24">
        <f t="shared" si="8"/>
        <v>0</v>
      </c>
      <c r="AB14" s="26"/>
      <c r="AC14" s="26"/>
      <c r="AD14" s="26"/>
      <c r="AE14" s="27" t="str">
        <f t="shared" si="9"/>
        <v>WARNING</v>
      </c>
      <c r="AF14" s="27"/>
      <c r="AG14" s="27"/>
      <c r="AH14" s="27"/>
      <c r="AI14" s="27"/>
      <c r="AJ14" s="27"/>
      <c r="AK14" s="27"/>
      <c r="AL14" s="27"/>
      <c r="AM14" t="e">
        <f t="shared" si="10"/>
        <v>#VALUE!</v>
      </c>
      <c r="AN14" t="e">
        <f t="shared" si="11"/>
        <v>#VALUE!</v>
      </c>
      <c r="AO14" t="e">
        <f t="shared" si="12"/>
        <v>#DIV/0!</v>
      </c>
      <c r="AP14" t="e">
        <f t="shared" si="13"/>
        <v>#VALUE!</v>
      </c>
      <c r="AQ14" t="e">
        <f t="shared" si="14"/>
        <v>#VALUE!</v>
      </c>
    </row>
    <row r="15" spans="1:43" ht="82.5" customHeight="1" x14ac:dyDescent="0.25">
      <c r="A15" s="13" t="s">
        <v>63</v>
      </c>
      <c r="B15" s="14" t="s">
        <v>64</v>
      </c>
      <c r="C15" s="15" t="str">
        <f>IFERROR(VLOOKUP(D15,Pieces!A:B,2,0)," ")</f>
        <v xml:space="preserve"> </v>
      </c>
      <c r="D15" s="16"/>
      <c r="E15" s="18"/>
      <c r="F15" s="32"/>
      <c r="G15" s="32"/>
      <c r="H15" s="32"/>
      <c r="I15" s="19" t="str">
        <f>IFERROR(VLOOKUP(D15,Pieces!A:C,3,0),"")</f>
        <v/>
      </c>
      <c r="J15" s="16">
        <v>1</v>
      </c>
      <c r="K15" s="16">
        <f t="shared" si="0"/>
        <v>0</v>
      </c>
      <c r="L15" s="16">
        <f t="shared" si="1"/>
        <v>0</v>
      </c>
      <c r="M15" s="16">
        <f t="shared" si="2"/>
        <v>0</v>
      </c>
      <c r="N15" s="20" t="str">
        <f t="shared" si="3"/>
        <v/>
      </c>
      <c r="O15" s="20" t="str">
        <f t="shared" si="4"/>
        <v/>
      </c>
      <c r="P15" s="20" t="str">
        <f t="shared" si="5"/>
        <v/>
      </c>
      <c r="Q15" s="21">
        <v>12</v>
      </c>
      <c r="R15" s="16"/>
      <c r="S15" s="16">
        <f t="shared" si="15"/>
        <v>0</v>
      </c>
      <c r="T15" s="16"/>
      <c r="U15" s="16">
        <f t="shared" si="6"/>
        <v>0</v>
      </c>
      <c r="V15" s="33"/>
      <c r="W15" s="33"/>
      <c r="X15" s="33"/>
      <c r="Y15" s="33"/>
      <c r="Z15" s="23">
        <f t="shared" si="7"/>
        <v>0</v>
      </c>
      <c r="AA15" s="24">
        <f t="shared" si="8"/>
        <v>0</v>
      </c>
      <c r="AB15" s="34"/>
      <c r="AC15" s="34"/>
      <c r="AD15" s="34"/>
      <c r="AE15" s="27" t="str">
        <f t="shared" si="9"/>
        <v>WARNING</v>
      </c>
      <c r="AF15" s="27"/>
      <c r="AG15" s="27"/>
      <c r="AH15" s="27"/>
      <c r="AI15" s="27"/>
      <c r="AJ15" s="27"/>
      <c r="AK15" s="27"/>
      <c r="AL15" s="27"/>
      <c r="AM15" t="e">
        <f t="shared" si="10"/>
        <v>#VALUE!</v>
      </c>
      <c r="AN15" t="e">
        <f t="shared" si="11"/>
        <v>#VALUE!</v>
      </c>
      <c r="AO15" t="e">
        <f t="shared" si="12"/>
        <v>#DIV/0!</v>
      </c>
      <c r="AP15" t="e">
        <f t="shared" si="13"/>
        <v>#VALUE!</v>
      </c>
      <c r="AQ15" t="e">
        <f t="shared" si="14"/>
        <v>#VALUE!</v>
      </c>
    </row>
    <row r="16" spans="1:43" ht="76.5" customHeight="1" x14ac:dyDescent="0.25">
      <c r="A16" s="13" t="s">
        <v>66</v>
      </c>
      <c r="B16" s="14" t="s">
        <v>67</v>
      </c>
      <c r="C16" s="15" t="str">
        <f>IFERROR(VLOOKUP(D16,Pieces!A:B,2,0)," ")</f>
        <v xml:space="preserve"> </v>
      </c>
      <c r="D16" s="16"/>
      <c r="E16" s="18"/>
      <c r="F16" s="32"/>
      <c r="G16" s="32"/>
      <c r="H16" s="32"/>
      <c r="I16" s="19" t="str">
        <f>IFERROR(VLOOKUP(D16,Pieces!A:C,3,0),"")</f>
        <v/>
      </c>
      <c r="J16" s="16">
        <v>1</v>
      </c>
      <c r="K16" s="16">
        <f t="shared" si="0"/>
        <v>0</v>
      </c>
      <c r="L16" s="16">
        <f t="shared" si="1"/>
        <v>0</v>
      </c>
      <c r="M16" s="16">
        <f t="shared" si="2"/>
        <v>0</v>
      </c>
      <c r="N16" s="20" t="str">
        <f t="shared" si="3"/>
        <v/>
      </c>
      <c r="O16" s="20" t="str">
        <f t="shared" si="4"/>
        <v/>
      </c>
      <c r="P16" s="20" t="str">
        <f t="shared" si="5"/>
        <v/>
      </c>
      <c r="Q16" s="21">
        <v>12</v>
      </c>
      <c r="R16" s="16"/>
      <c r="S16" s="16">
        <f t="shared" si="15"/>
        <v>0</v>
      </c>
      <c r="T16" s="16"/>
      <c r="U16" s="16">
        <f t="shared" si="6"/>
        <v>0</v>
      </c>
      <c r="V16" s="33"/>
      <c r="W16" s="33"/>
      <c r="X16" s="33"/>
      <c r="Y16" s="33"/>
      <c r="Z16" s="23">
        <f t="shared" si="7"/>
        <v>0</v>
      </c>
      <c r="AA16" s="24">
        <f t="shared" si="8"/>
        <v>0</v>
      </c>
      <c r="AB16" s="34"/>
      <c r="AC16" s="34"/>
      <c r="AD16" s="34"/>
      <c r="AE16" s="27" t="str">
        <f t="shared" si="9"/>
        <v>WARNING</v>
      </c>
      <c r="AF16" s="27"/>
      <c r="AG16" s="27"/>
      <c r="AH16" s="27"/>
      <c r="AI16" s="27"/>
      <c r="AJ16" s="27"/>
      <c r="AK16" s="27"/>
      <c r="AL16" s="27"/>
      <c r="AM16" t="e">
        <f t="shared" si="10"/>
        <v>#VALUE!</v>
      </c>
      <c r="AN16" t="e">
        <f t="shared" si="11"/>
        <v>#VALUE!</v>
      </c>
      <c r="AO16" t="e">
        <f t="shared" si="12"/>
        <v>#DIV/0!</v>
      </c>
      <c r="AP16" t="e">
        <f t="shared" si="13"/>
        <v>#VALUE!</v>
      </c>
      <c r="AQ16" t="e">
        <f t="shared" si="14"/>
        <v>#VALUE!</v>
      </c>
    </row>
    <row r="17" spans="1:43" ht="60.75" customHeight="1" x14ac:dyDescent="0.25">
      <c r="A17" s="13" t="s">
        <v>69</v>
      </c>
      <c r="B17" s="14" t="s">
        <v>70</v>
      </c>
      <c r="C17" s="15" t="str">
        <f>IFERROR(VLOOKUP(D17,Pieces!A:B,2,0)," ")</f>
        <v xml:space="preserve"> </v>
      </c>
      <c r="D17" s="16"/>
      <c r="E17" s="18"/>
      <c r="F17" s="18"/>
      <c r="G17" s="18"/>
      <c r="H17" s="18"/>
      <c r="I17" s="19" t="str">
        <f>IFERROR(VLOOKUP(D17,Pieces!A:C,3,0),"")</f>
        <v/>
      </c>
      <c r="J17" s="16">
        <v>1</v>
      </c>
      <c r="K17" s="16">
        <f t="shared" si="0"/>
        <v>0</v>
      </c>
      <c r="L17" s="16">
        <f t="shared" si="1"/>
        <v>0</v>
      </c>
      <c r="M17" s="16">
        <f t="shared" si="2"/>
        <v>0</v>
      </c>
      <c r="N17" s="20" t="str">
        <f t="shared" si="3"/>
        <v/>
      </c>
      <c r="O17" s="20" t="str">
        <f t="shared" si="4"/>
        <v/>
      </c>
      <c r="P17" s="20" t="str">
        <f t="shared" si="5"/>
        <v/>
      </c>
      <c r="Q17" s="21">
        <v>12</v>
      </c>
      <c r="R17" s="16"/>
      <c r="S17" s="16">
        <f t="shared" si="15"/>
        <v>0</v>
      </c>
      <c r="T17" s="16"/>
      <c r="U17" s="16">
        <f t="shared" si="6"/>
        <v>0</v>
      </c>
      <c r="V17" s="16"/>
      <c r="W17" s="16"/>
      <c r="X17" s="16"/>
      <c r="Y17" s="16"/>
      <c r="Z17" s="23">
        <f t="shared" si="7"/>
        <v>0</v>
      </c>
      <c r="AA17" s="24">
        <f t="shared" si="8"/>
        <v>0</v>
      </c>
      <c r="AB17" s="26"/>
      <c r="AC17" s="26"/>
      <c r="AD17" s="26"/>
      <c r="AE17" s="27" t="str">
        <f t="shared" si="9"/>
        <v>WARNING</v>
      </c>
      <c r="AF17" s="27"/>
      <c r="AG17" s="27"/>
      <c r="AH17" s="27"/>
      <c r="AI17" s="27"/>
      <c r="AJ17" s="27"/>
      <c r="AK17" s="27"/>
      <c r="AL17" s="27"/>
      <c r="AM17" t="e">
        <f t="shared" si="10"/>
        <v>#VALUE!</v>
      </c>
      <c r="AN17" t="e">
        <f t="shared" si="11"/>
        <v>#VALUE!</v>
      </c>
      <c r="AO17" t="e">
        <f t="shared" si="12"/>
        <v>#DIV/0!</v>
      </c>
      <c r="AP17" t="e">
        <f t="shared" si="13"/>
        <v>#VALUE!</v>
      </c>
      <c r="AQ17" t="e">
        <f t="shared" si="14"/>
        <v>#VALUE!</v>
      </c>
    </row>
    <row r="18" spans="1:43" ht="76.5" customHeight="1" x14ac:dyDescent="0.25">
      <c r="A18" s="13" t="s">
        <v>72</v>
      </c>
      <c r="B18" s="35" t="s">
        <v>73</v>
      </c>
      <c r="C18" s="15" t="str">
        <f>IFERROR(VLOOKUP(D18,Pieces!A:B,2,0)," ")</f>
        <v xml:space="preserve"> </v>
      </c>
      <c r="D18" s="16"/>
      <c r="E18" s="18"/>
      <c r="F18" s="18"/>
      <c r="G18" s="18"/>
      <c r="H18" s="18"/>
      <c r="I18" s="19" t="str">
        <f>IFERROR(VLOOKUP(D18,Pieces!A:C,3,0),"")</f>
        <v/>
      </c>
      <c r="J18" s="16">
        <v>1</v>
      </c>
      <c r="K18" s="16">
        <f t="shared" si="0"/>
        <v>0</v>
      </c>
      <c r="L18" s="16">
        <f t="shared" si="1"/>
        <v>0</v>
      </c>
      <c r="M18" s="16">
        <f t="shared" si="2"/>
        <v>0</v>
      </c>
      <c r="N18" s="20" t="str">
        <f t="shared" si="3"/>
        <v/>
      </c>
      <c r="O18" s="20" t="str">
        <f t="shared" si="4"/>
        <v/>
      </c>
      <c r="P18" s="20" t="str">
        <f t="shared" si="5"/>
        <v/>
      </c>
      <c r="Q18" s="21">
        <v>7</v>
      </c>
      <c r="R18" s="16"/>
      <c r="S18" s="16">
        <f t="shared" si="15"/>
        <v>0</v>
      </c>
      <c r="T18" s="16"/>
      <c r="U18" s="16">
        <f t="shared" si="6"/>
        <v>0</v>
      </c>
      <c r="V18" s="33"/>
      <c r="W18" s="33"/>
      <c r="X18" s="33"/>
      <c r="Y18" s="33"/>
      <c r="Z18" s="23">
        <f t="shared" si="7"/>
        <v>0</v>
      </c>
      <c r="AA18" s="24">
        <f t="shared" si="8"/>
        <v>0</v>
      </c>
      <c r="AB18" s="34"/>
      <c r="AC18" s="34"/>
      <c r="AD18" s="34"/>
      <c r="AE18" s="27" t="str">
        <f t="shared" si="9"/>
        <v>WARNING</v>
      </c>
      <c r="AF18" s="27"/>
      <c r="AG18" s="27"/>
      <c r="AH18" s="27"/>
      <c r="AI18" s="27"/>
      <c r="AJ18" s="27"/>
      <c r="AK18" s="27"/>
      <c r="AL18" s="27"/>
      <c r="AM18" t="e">
        <f t="shared" si="10"/>
        <v>#VALUE!</v>
      </c>
      <c r="AN18" t="e">
        <f t="shared" si="11"/>
        <v>#VALUE!</v>
      </c>
      <c r="AO18" t="e">
        <f t="shared" si="12"/>
        <v>#DIV/0!</v>
      </c>
      <c r="AP18" t="e">
        <f t="shared" si="13"/>
        <v>#VALUE!</v>
      </c>
      <c r="AQ18" t="e">
        <f t="shared" si="14"/>
        <v>#VALUE!</v>
      </c>
    </row>
    <row r="19" spans="1:43" ht="56.25" customHeight="1" x14ac:dyDescent="0.25">
      <c r="A19" s="13" t="s">
        <v>75</v>
      </c>
      <c r="B19" s="35" t="s">
        <v>76</v>
      </c>
      <c r="C19" s="15" t="str">
        <f>IFERROR(VLOOKUP(D19,Pieces!A:B,2,0)," ")</f>
        <v xml:space="preserve"> </v>
      </c>
      <c r="D19" s="16"/>
      <c r="E19" s="18"/>
      <c r="F19" s="32"/>
      <c r="G19" s="32"/>
      <c r="H19" s="32"/>
      <c r="I19" s="19" t="str">
        <f>IFERROR(VLOOKUP(D19,Pieces!A:C,3,0),"")</f>
        <v/>
      </c>
      <c r="J19" s="16">
        <v>1</v>
      </c>
      <c r="K19" s="16">
        <f t="shared" si="0"/>
        <v>0</v>
      </c>
      <c r="L19" s="16">
        <f t="shared" si="1"/>
        <v>0</v>
      </c>
      <c r="M19" s="16">
        <f t="shared" si="2"/>
        <v>0</v>
      </c>
      <c r="N19" s="20" t="str">
        <f t="shared" si="3"/>
        <v/>
      </c>
      <c r="O19" s="20" t="str">
        <f t="shared" si="4"/>
        <v/>
      </c>
      <c r="P19" s="20" t="str">
        <f t="shared" si="5"/>
        <v/>
      </c>
      <c r="Q19" s="21">
        <v>7</v>
      </c>
      <c r="R19" s="16"/>
      <c r="S19" s="16">
        <f t="shared" si="15"/>
        <v>0</v>
      </c>
      <c r="T19" s="16"/>
      <c r="U19" s="16">
        <f t="shared" si="6"/>
        <v>0</v>
      </c>
      <c r="V19" s="33"/>
      <c r="W19" s="33"/>
      <c r="X19" s="33"/>
      <c r="Y19" s="33"/>
      <c r="Z19" s="23">
        <f t="shared" si="7"/>
        <v>0</v>
      </c>
      <c r="AA19" s="24">
        <f t="shared" si="8"/>
        <v>0</v>
      </c>
      <c r="AB19" s="34"/>
      <c r="AC19" s="34"/>
      <c r="AD19" s="34"/>
      <c r="AE19" s="27" t="str">
        <f t="shared" si="9"/>
        <v>WARNING</v>
      </c>
      <c r="AF19" s="27"/>
      <c r="AG19" s="27"/>
      <c r="AH19" s="27"/>
      <c r="AI19" s="27"/>
      <c r="AJ19" s="27"/>
      <c r="AK19" s="27"/>
      <c r="AL19" s="27"/>
      <c r="AM19" t="e">
        <f t="shared" si="10"/>
        <v>#VALUE!</v>
      </c>
      <c r="AN19" t="e">
        <f t="shared" si="11"/>
        <v>#VALUE!</v>
      </c>
      <c r="AO19" t="e">
        <f t="shared" si="12"/>
        <v>#DIV/0!</v>
      </c>
      <c r="AP19" t="e">
        <f t="shared" si="13"/>
        <v>#VALUE!</v>
      </c>
      <c r="AQ19" t="e">
        <f t="shared" si="14"/>
        <v>#VALUE!</v>
      </c>
    </row>
    <row r="20" spans="1:43" ht="51" customHeight="1" x14ac:dyDescent="0.25">
      <c r="A20" s="13" t="s">
        <v>78</v>
      </c>
      <c r="B20" s="35" t="s">
        <v>79</v>
      </c>
      <c r="C20" s="15" t="str">
        <f>IFERROR(VLOOKUP(D20,Pieces!A:B,2,0)," ")</f>
        <v xml:space="preserve"> </v>
      </c>
      <c r="D20" s="16"/>
      <c r="E20" s="36"/>
      <c r="F20" s="32"/>
      <c r="G20" s="32"/>
      <c r="H20" s="32"/>
      <c r="I20" s="19" t="str">
        <f>IFERROR(VLOOKUP(D20,Pieces!A:C,3,0),"")</f>
        <v/>
      </c>
      <c r="J20" s="16">
        <v>1</v>
      </c>
      <c r="K20" s="16">
        <f t="shared" si="0"/>
        <v>0</v>
      </c>
      <c r="L20" s="16">
        <f t="shared" si="1"/>
        <v>0</v>
      </c>
      <c r="M20" s="16">
        <f t="shared" si="2"/>
        <v>0</v>
      </c>
      <c r="N20" s="20" t="str">
        <f t="shared" si="3"/>
        <v/>
      </c>
      <c r="O20" s="20" t="str">
        <f t="shared" si="4"/>
        <v/>
      </c>
      <c r="P20" s="20" t="str">
        <f t="shared" si="5"/>
        <v/>
      </c>
      <c r="Q20" s="21">
        <v>7</v>
      </c>
      <c r="R20" s="17"/>
      <c r="S20" s="16">
        <f t="shared" si="15"/>
        <v>0</v>
      </c>
      <c r="T20" s="16"/>
      <c r="U20" s="16">
        <f t="shared" si="6"/>
        <v>0</v>
      </c>
      <c r="V20" s="16"/>
      <c r="W20" s="16"/>
      <c r="X20" s="16"/>
      <c r="Y20" s="16"/>
      <c r="Z20" s="23">
        <f t="shared" si="7"/>
        <v>0</v>
      </c>
      <c r="AA20" s="24">
        <f t="shared" si="8"/>
        <v>0</v>
      </c>
      <c r="AB20" s="37"/>
      <c r="AC20" s="37"/>
      <c r="AD20" s="37"/>
      <c r="AE20" s="27" t="str">
        <f t="shared" si="9"/>
        <v>WARNING</v>
      </c>
      <c r="AF20" s="27"/>
      <c r="AG20" s="27"/>
      <c r="AH20" s="27"/>
      <c r="AI20" s="27"/>
      <c r="AJ20" s="27"/>
      <c r="AK20" s="27"/>
      <c r="AL20" s="27"/>
      <c r="AM20" t="e">
        <f t="shared" si="10"/>
        <v>#VALUE!</v>
      </c>
      <c r="AN20" t="e">
        <f t="shared" si="11"/>
        <v>#VALUE!</v>
      </c>
      <c r="AO20" t="e">
        <f t="shared" si="12"/>
        <v>#DIV/0!</v>
      </c>
      <c r="AP20" t="e">
        <f t="shared" si="13"/>
        <v>#VALUE!</v>
      </c>
      <c r="AQ20" t="e">
        <f t="shared" si="14"/>
        <v>#VALUE!</v>
      </c>
    </row>
    <row r="21" spans="1:43" ht="69" customHeight="1" x14ac:dyDescent="0.25">
      <c r="A21" s="13" t="s">
        <v>82</v>
      </c>
      <c r="B21" s="38" t="s">
        <v>83</v>
      </c>
      <c r="C21" s="15" t="str">
        <f>IFERROR(VLOOKUP(D21,Pieces!A:B,2,0)," ")</f>
        <v xml:space="preserve"> </v>
      </c>
      <c r="D21" s="16"/>
      <c r="E21" s="18"/>
      <c r="F21" s="18"/>
      <c r="G21" s="18"/>
      <c r="H21" s="18"/>
      <c r="I21" s="19" t="str">
        <f>IFERROR(VLOOKUP(D21,Pieces!A:C,3,0),"")</f>
        <v/>
      </c>
      <c r="J21" s="16">
        <v>9</v>
      </c>
      <c r="K21" s="16">
        <f t="shared" si="0"/>
        <v>0</v>
      </c>
      <c r="L21" s="16">
        <f t="shared" si="1"/>
        <v>0</v>
      </c>
      <c r="M21" s="16">
        <f t="shared" si="2"/>
        <v>0</v>
      </c>
      <c r="N21" s="20" t="str">
        <f t="shared" si="3"/>
        <v/>
      </c>
      <c r="O21" s="20" t="str">
        <f t="shared" si="4"/>
        <v/>
      </c>
      <c r="P21" s="20" t="str">
        <f t="shared" si="5"/>
        <v/>
      </c>
      <c r="Q21" s="21">
        <v>7</v>
      </c>
      <c r="R21" s="16"/>
      <c r="S21" s="16">
        <f t="shared" si="15"/>
        <v>0</v>
      </c>
      <c r="T21" s="16"/>
      <c r="U21" s="16">
        <f t="shared" si="6"/>
        <v>0</v>
      </c>
      <c r="V21" s="16"/>
      <c r="W21" s="16"/>
      <c r="X21" s="16"/>
      <c r="Y21" s="16"/>
      <c r="Z21" s="23">
        <f t="shared" si="7"/>
        <v>0</v>
      </c>
      <c r="AA21" s="24">
        <f t="shared" si="8"/>
        <v>0</v>
      </c>
      <c r="AB21" s="26"/>
      <c r="AC21" s="26"/>
      <c r="AD21" s="26"/>
      <c r="AE21" s="27" t="str">
        <f t="shared" si="9"/>
        <v>WARNING</v>
      </c>
      <c r="AF21" s="27"/>
      <c r="AG21" s="27"/>
      <c r="AH21" s="27"/>
      <c r="AI21" s="27"/>
      <c r="AJ21" s="27"/>
      <c r="AK21" s="27"/>
      <c r="AL21" s="27"/>
      <c r="AM21" t="e">
        <f t="shared" si="10"/>
        <v>#VALUE!</v>
      </c>
      <c r="AN21" t="e">
        <f t="shared" si="11"/>
        <v>#VALUE!</v>
      </c>
      <c r="AO21" t="e">
        <f t="shared" si="12"/>
        <v>#DIV/0!</v>
      </c>
      <c r="AP21" t="e">
        <f t="shared" si="13"/>
        <v>#VALUE!</v>
      </c>
      <c r="AQ21" t="e">
        <f t="shared" si="14"/>
        <v>#VALUE!</v>
      </c>
    </row>
    <row r="22" spans="1:43" ht="63" customHeight="1" x14ac:dyDescent="0.25">
      <c r="A22" s="13" t="s">
        <v>85</v>
      </c>
      <c r="B22" s="38" t="s">
        <v>86</v>
      </c>
      <c r="C22" s="15" t="str">
        <f>IFERROR(VLOOKUP(D22,Pieces!A:B,2,0)," ")</f>
        <v xml:space="preserve"> </v>
      </c>
      <c r="D22" s="16"/>
      <c r="E22" s="18"/>
      <c r="F22" s="18"/>
      <c r="G22" s="18"/>
      <c r="H22" s="18"/>
      <c r="I22" s="19" t="str">
        <f>IFERROR(VLOOKUP(D22,Pieces!A:C,3,0),"")</f>
        <v/>
      </c>
      <c r="J22" s="16">
        <v>20</v>
      </c>
      <c r="K22" s="16">
        <f t="shared" si="0"/>
        <v>0</v>
      </c>
      <c r="L22" s="16">
        <f t="shared" si="1"/>
        <v>0</v>
      </c>
      <c r="M22" s="16">
        <f t="shared" si="2"/>
        <v>0</v>
      </c>
      <c r="N22" s="20" t="str">
        <f t="shared" si="3"/>
        <v/>
      </c>
      <c r="O22" s="20" t="str">
        <f t="shared" si="4"/>
        <v/>
      </c>
      <c r="P22" s="20" t="str">
        <f t="shared" si="5"/>
        <v/>
      </c>
      <c r="Q22" s="21">
        <v>7</v>
      </c>
      <c r="R22" s="16"/>
      <c r="S22" s="16">
        <f t="shared" si="15"/>
        <v>0</v>
      </c>
      <c r="T22" s="16"/>
      <c r="U22" s="16">
        <f t="shared" si="6"/>
        <v>0</v>
      </c>
      <c r="V22" s="16"/>
      <c r="W22" s="16"/>
      <c r="X22" s="16"/>
      <c r="Y22" s="16"/>
      <c r="Z22" s="23">
        <f t="shared" si="7"/>
        <v>0</v>
      </c>
      <c r="AA22" s="24">
        <f t="shared" si="8"/>
        <v>0</v>
      </c>
      <c r="AB22" s="26"/>
      <c r="AC22" s="26"/>
      <c r="AD22" s="26"/>
      <c r="AE22" s="27" t="str">
        <f t="shared" si="9"/>
        <v>WARNING</v>
      </c>
      <c r="AF22" s="27"/>
      <c r="AG22" s="27"/>
      <c r="AH22" s="27"/>
      <c r="AI22" s="27"/>
      <c r="AJ22" s="27"/>
      <c r="AK22" s="27"/>
      <c r="AL22" s="27"/>
      <c r="AM22" t="e">
        <f t="shared" si="10"/>
        <v>#VALUE!</v>
      </c>
      <c r="AN22" t="e">
        <f t="shared" si="11"/>
        <v>#VALUE!</v>
      </c>
      <c r="AO22" t="e">
        <f t="shared" si="12"/>
        <v>#DIV/0!</v>
      </c>
      <c r="AP22" t="e">
        <f t="shared" si="13"/>
        <v>#VALUE!</v>
      </c>
      <c r="AQ22" t="e">
        <f t="shared" si="14"/>
        <v>#VALUE!</v>
      </c>
    </row>
    <row r="23" spans="1:43" ht="55.5" customHeight="1" x14ac:dyDescent="0.25">
      <c r="A23" s="39" t="s">
        <v>88</v>
      </c>
      <c r="B23" s="38" t="s">
        <v>89</v>
      </c>
      <c r="C23" s="15" t="str">
        <f>IFERROR(VLOOKUP(D23,Pieces!A:B,2,0)," ")</f>
        <v xml:space="preserve"> </v>
      </c>
      <c r="D23" s="16"/>
      <c r="E23" s="18"/>
      <c r="F23" s="18"/>
      <c r="G23" s="18"/>
      <c r="H23" s="18"/>
      <c r="I23" s="19" t="str">
        <f>IFERROR(VLOOKUP(D23,Pieces!A:C,3,0),"")</f>
        <v/>
      </c>
      <c r="J23" s="16">
        <v>6</v>
      </c>
      <c r="K23" s="16">
        <f t="shared" si="0"/>
        <v>0</v>
      </c>
      <c r="L23" s="16">
        <f t="shared" si="1"/>
        <v>0</v>
      </c>
      <c r="M23" s="16">
        <f t="shared" si="2"/>
        <v>0</v>
      </c>
      <c r="N23" s="20" t="str">
        <f t="shared" si="3"/>
        <v/>
      </c>
      <c r="O23" s="20" t="str">
        <f t="shared" si="4"/>
        <v/>
      </c>
      <c r="P23" s="20" t="str">
        <f t="shared" si="5"/>
        <v/>
      </c>
      <c r="Q23" s="21">
        <v>7</v>
      </c>
      <c r="R23" s="16"/>
      <c r="S23" s="16">
        <f t="shared" si="15"/>
        <v>0</v>
      </c>
      <c r="T23" s="16"/>
      <c r="U23" s="16">
        <f t="shared" si="6"/>
        <v>0</v>
      </c>
      <c r="V23" s="16"/>
      <c r="W23" s="16"/>
      <c r="X23" s="16"/>
      <c r="Y23" s="16"/>
      <c r="Z23" s="23">
        <f t="shared" si="7"/>
        <v>0</v>
      </c>
      <c r="AA23" s="24">
        <f t="shared" si="8"/>
        <v>0</v>
      </c>
      <c r="AB23" s="26"/>
      <c r="AC23" s="26"/>
      <c r="AD23" s="26"/>
      <c r="AE23" s="27" t="str">
        <f t="shared" si="9"/>
        <v>WARNING</v>
      </c>
      <c r="AF23" s="27"/>
      <c r="AG23" s="27"/>
      <c r="AH23" s="27"/>
      <c r="AI23" s="27"/>
      <c r="AJ23" s="27"/>
      <c r="AK23" s="27"/>
      <c r="AL23" s="27"/>
      <c r="AM23" t="e">
        <f t="shared" si="10"/>
        <v>#VALUE!</v>
      </c>
      <c r="AN23" t="e">
        <f t="shared" si="11"/>
        <v>#VALUE!</v>
      </c>
      <c r="AO23" t="e">
        <f t="shared" si="12"/>
        <v>#DIV/0!</v>
      </c>
      <c r="AP23" t="e">
        <f t="shared" si="13"/>
        <v>#VALUE!</v>
      </c>
      <c r="AQ23" t="e">
        <f t="shared" si="14"/>
        <v>#VALUE!</v>
      </c>
    </row>
    <row r="24" spans="1:43" ht="55.5" customHeight="1" x14ac:dyDescent="0.25">
      <c r="A24" s="39" t="s">
        <v>88</v>
      </c>
      <c r="B24" s="38" t="s">
        <v>89</v>
      </c>
      <c r="C24" s="15" t="str">
        <f>IFERROR(VLOOKUP(D24,Pieces!A:B,2,0)," ")</f>
        <v xml:space="preserve"> </v>
      </c>
      <c r="D24" s="16"/>
      <c r="E24" s="18"/>
      <c r="F24" s="18"/>
      <c r="G24" s="18"/>
      <c r="H24" s="18"/>
      <c r="I24" s="19" t="str">
        <f>IFERROR(VLOOKUP(D24,Pieces!A:C,3,0),"")</f>
        <v/>
      </c>
      <c r="J24" s="16">
        <v>6</v>
      </c>
      <c r="K24" s="16">
        <f t="shared" si="0"/>
        <v>0</v>
      </c>
      <c r="L24" s="16">
        <f t="shared" si="1"/>
        <v>0</v>
      </c>
      <c r="M24" s="16">
        <f t="shared" si="2"/>
        <v>0</v>
      </c>
      <c r="N24" s="20" t="str">
        <f t="shared" si="3"/>
        <v/>
      </c>
      <c r="O24" s="20" t="str">
        <f t="shared" si="4"/>
        <v/>
      </c>
      <c r="P24" s="20" t="str">
        <f t="shared" si="5"/>
        <v/>
      </c>
      <c r="Q24" s="21">
        <v>7</v>
      </c>
      <c r="R24" s="16"/>
      <c r="S24" s="16">
        <f t="shared" si="15"/>
        <v>0</v>
      </c>
      <c r="T24" s="16"/>
      <c r="U24" s="16">
        <f t="shared" si="6"/>
        <v>0</v>
      </c>
      <c r="V24" s="16"/>
      <c r="W24" s="16"/>
      <c r="X24" s="16"/>
      <c r="Y24" s="16"/>
      <c r="Z24" s="23">
        <f t="shared" si="7"/>
        <v>0</v>
      </c>
      <c r="AA24" s="24">
        <f t="shared" si="8"/>
        <v>0</v>
      </c>
      <c r="AB24" s="26"/>
      <c r="AC24" s="26"/>
      <c r="AD24" s="26"/>
      <c r="AE24" s="27" t="str">
        <f t="shared" si="9"/>
        <v>WARNING</v>
      </c>
      <c r="AF24" s="27"/>
      <c r="AG24" s="27"/>
      <c r="AH24" s="27"/>
      <c r="AI24" s="27"/>
      <c r="AJ24" s="27"/>
      <c r="AK24" s="27"/>
      <c r="AL24" s="27"/>
      <c r="AM24" t="e">
        <f t="shared" si="10"/>
        <v>#VALUE!</v>
      </c>
      <c r="AN24" t="e">
        <f t="shared" si="11"/>
        <v>#VALUE!</v>
      </c>
      <c r="AO24" t="e">
        <f t="shared" si="12"/>
        <v>#DIV/0!</v>
      </c>
      <c r="AP24" t="e">
        <f t="shared" si="13"/>
        <v>#VALUE!</v>
      </c>
      <c r="AQ24" t="e">
        <f t="shared" si="14"/>
        <v>#VALUE!</v>
      </c>
    </row>
    <row r="25" spans="1:43" ht="59.25" customHeight="1" x14ac:dyDescent="0.25">
      <c r="A25" s="39" t="s">
        <v>43</v>
      </c>
      <c r="B25" s="38" t="s">
        <v>92</v>
      </c>
      <c r="C25" s="15" t="str">
        <f>IFERROR(VLOOKUP(D25,Pieces!A:B,2,0)," ")</f>
        <v xml:space="preserve"> </v>
      </c>
      <c r="D25" s="16"/>
      <c r="E25" s="18"/>
      <c r="F25" s="18"/>
      <c r="G25" s="18"/>
      <c r="H25" s="18"/>
      <c r="I25" s="19" t="str">
        <f>IFERROR(VLOOKUP(D25,Pieces!A:C,3,0),"")</f>
        <v/>
      </c>
      <c r="J25" s="16">
        <v>64</v>
      </c>
      <c r="K25" s="16">
        <f>(F25-E25)*J25</f>
        <v>0</v>
      </c>
      <c r="L25" s="16">
        <f>(G25-F25)*J25</f>
        <v>0</v>
      </c>
      <c r="M25" s="16">
        <f>(H25-G25)*J25</f>
        <v>0</v>
      </c>
      <c r="N25" s="20" t="str">
        <f>IF(I25="","",K25/I25)</f>
        <v/>
      </c>
      <c r="O25" s="20" t="str">
        <f>IF(I25="","",L25/I25)</f>
        <v/>
      </c>
      <c r="P25" s="20" t="str">
        <f>IF(I25="","",M25/I25)</f>
        <v/>
      </c>
      <c r="Q25" s="21">
        <v>15</v>
      </c>
      <c r="R25" s="16"/>
      <c r="S25" s="16">
        <f>U25+T25-K25-L25-M25</f>
        <v>0</v>
      </c>
      <c r="T25" s="16"/>
      <c r="U25" s="16">
        <f>(K25+L25+M25)-T25-V25</f>
        <v>0</v>
      </c>
      <c r="V25" s="16"/>
      <c r="W25" s="16"/>
      <c r="X25" s="16"/>
      <c r="Y25" s="16"/>
      <c r="Z25" s="23">
        <f>IF(OR(I25="",I25=0),0,(U25+T25)/I25)</f>
        <v>0</v>
      </c>
      <c r="AA25" s="24">
        <f>IF(OR(Q25=0,I25=0),"",Z25/Q25*100)</f>
        <v>0</v>
      </c>
      <c r="AB25" s="26"/>
      <c r="AC25" s="26"/>
      <c r="AD25" s="26"/>
      <c r="AE25" s="27" t="str">
        <f>IF(AA25&gt;85," ","WARNING")</f>
        <v>WARNING</v>
      </c>
      <c r="AF25" s="27"/>
      <c r="AG25" s="27"/>
      <c r="AH25" s="27"/>
      <c r="AI25" s="27"/>
      <c r="AJ25" s="27"/>
      <c r="AK25" s="27"/>
      <c r="AL25" s="27"/>
      <c r="AM25" t="e">
        <f t="shared" si="10"/>
        <v>#VALUE!</v>
      </c>
      <c r="AN25" t="e">
        <f t="shared" si="11"/>
        <v>#VALUE!</v>
      </c>
      <c r="AO25" t="e">
        <f t="shared" si="12"/>
        <v>#DIV/0!</v>
      </c>
      <c r="AP25" t="e">
        <f t="shared" si="13"/>
        <v>#VALUE!</v>
      </c>
      <c r="AQ25" t="e">
        <f t="shared" si="14"/>
        <v>#VALUE!</v>
      </c>
    </row>
    <row r="26" spans="1:43" ht="59.25" customHeight="1" x14ac:dyDescent="0.25">
      <c r="A26" s="39" t="s">
        <v>44</v>
      </c>
      <c r="B26" s="38" t="s">
        <v>94</v>
      </c>
      <c r="C26" s="15" t="str">
        <f>IFERROR(VLOOKUP(D26,Pieces!A:B,2,0)," ")</f>
        <v xml:space="preserve"> </v>
      </c>
      <c r="D26" s="16"/>
      <c r="E26" s="18"/>
      <c r="F26" s="18"/>
      <c r="G26" s="18"/>
      <c r="H26" s="18"/>
      <c r="I26" s="19" t="str">
        <f>IFERROR(VLOOKUP(D26,Pieces!A:C,3,0),"")</f>
        <v/>
      </c>
      <c r="J26" s="16">
        <v>1</v>
      </c>
      <c r="K26" s="16">
        <f>(F26-E26)*J26</f>
        <v>0</v>
      </c>
      <c r="L26" s="16">
        <f>(G26-F26)*J26</f>
        <v>0</v>
      </c>
      <c r="M26" s="16">
        <f>(H26-G26)*J26</f>
        <v>0</v>
      </c>
      <c r="N26" s="20" t="str">
        <f>IF(I26="","",K26/I26)</f>
        <v/>
      </c>
      <c r="O26" s="20" t="str">
        <f>IF(I26="","",L26/I26)</f>
        <v/>
      </c>
      <c r="P26" s="20" t="str">
        <f>IF(I26="","",M26/I26)</f>
        <v/>
      </c>
      <c r="Q26" s="21">
        <v>15</v>
      </c>
      <c r="R26" s="16"/>
      <c r="S26" s="16">
        <f>U26+T26-K26-L26-M26</f>
        <v>0</v>
      </c>
      <c r="T26" s="16"/>
      <c r="U26" s="16">
        <f>(K26+L26+M26)-T26-V26</f>
        <v>0</v>
      </c>
      <c r="V26" s="16"/>
      <c r="W26" s="16"/>
      <c r="X26" s="16"/>
      <c r="Y26" s="16"/>
      <c r="Z26" s="23">
        <f>IF(OR(I26="",I26=0),0,(U26+T26)/I26)</f>
        <v>0</v>
      </c>
      <c r="AA26" s="24">
        <f>IF(OR(Q26=0,I26=0),"",Z26/Q26*100)</f>
        <v>0</v>
      </c>
      <c r="AB26" s="26"/>
      <c r="AC26" s="26"/>
      <c r="AD26" s="26"/>
      <c r="AE26" s="27" t="str">
        <f>IF(AA26&gt;85," ","WARNING")</f>
        <v>WARNING</v>
      </c>
      <c r="AF26" s="27"/>
      <c r="AG26" s="27"/>
      <c r="AH26" s="27"/>
      <c r="AI26" s="27"/>
      <c r="AJ26" s="27"/>
      <c r="AK26" s="27"/>
      <c r="AL26" s="27"/>
      <c r="AM26" t="e">
        <f t="shared" si="10"/>
        <v>#VALUE!</v>
      </c>
      <c r="AN26" t="e">
        <f t="shared" si="11"/>
        <v>#VALUE!</v>
      </c>
      <c r="AO26" t="e">
        <f t="shared" si="12"/>
        <v>#DIV/0!</v>
      </c>
      <c r="AP26" t="e">
        <f t="shared" si="13"/>
        <v>#VALUE!</v>
      </c>
      <c r="AQ26" t="e">
        <f t="shared" si="14"/>
        <v>#VALUE!</v>
      </c>
    </row>
    <row r="27" spans="1:43" ht="59.25" customHeight="1" x14ac:dyDescent="0.25">
      <c r="A27" s="39" t="s">
        <v>44</v>
      </c>
      <c r="B27" s="38" t="s">
        <v>96</v>
      </c>
      <c r="C27" s="15" t="str">
        <f>IFERROR(VLOOKUP(D27,Pieces!A:B,2,0)," ")</f>
        <v xml:space="preserve"> </v>
      </c>
      <c r="D27" s="16"/>
      <c r="E27" s="18"/>
      <c r="F27" s="18"/>
      <c r="G27" s="18"/>
      <c r="H27" s="18"/>
      <c r="I27" s="19" t="str">
        <f>IFERROR(VLOOKUP(D27,Pieces!A:C,3,0),"")</f>
        <v/>
      </c>
      <c r="J27" s="16">
        <v>1</v>
      </c>
      <c r="K27" s="16">
        <f>(F27-E27)*J27</f>
        <v>0</v>
      </c>
      <c r="L27" s="16">
        <f>(G27-F27)*J27</f>
        <v>0</v>
      </c>
      <c r="M27" s="16">
        <f>(H27-G27)*J27</f>
        <v>0</v>
      </c>
      <c r="N27" s="20" t="str">
        <f>IF(I27="","",K27/I27)</f>
        <v/>
      </c>
      <c r="O27" s="20" t="str">
        <f>IF(I27="","",L27/I27)</f>
        <v/>
      </c>
      <c r="P27" s="20" t="str">
        <f>IF(I27="","",M27/I27)</f>
        <v/>
      </c>
      <c r="Q27" s="21">
        <v>15</v>
      </c>
      <c r="R27" s="16"/>
      <c r="S27" s="16">
        <f>U27+T27-K27-L27-M27</f>
        <v>0</v>
      </c>
      <c r="T27" s="16"/>
      <c r="U27" s="16">
        <f>(K27+L27+M27)-T27-V27</f>
        <v>0</v>
      </c>
      <c r="V27" s="16"/>
      <c r="W27" s="16"/>
      <c r="X27" s="16"/>
      <c r="Y27" s="16"/>
      <c r="Z27" s="23">
        <f>IF(OR(I27="",I27=0),0,(U27+T27)/I27)</f>
        <v>0</v>
      </c>
      <c r="AA27" s="24">
        <f>IF(OR(Q27=0,I27=0),"",Z27/Q27*100)</f>
        <v>0</v>
      </c>
      <c r="AB27" s="26"/>
      <c r="AC27" s="26"/>
      <c r="AD27" s="26"/>
      <c r="AE27" s="27" t="str">
        <f>IF(AA27&gt;85," ","WARNING")</f>
        <v>WARNING</v>
      </c>
      <c r="AF27" s="27"/>
      <c r="AG27" s="27"/>
      <c r="AH27" s="27"/>
      <c r="AI27" s="27"/>
      <c r="AJ27" s="27"/>
      <c r="AK27" s="27"/>
      <c r="AL27" s="27"/>
      <c r="AM27" t="e">
        <f t="shared" si="10"/>
        <v>#VALUE!</v>
      </c>
      <c r="AN27" t="e">
        <f t="shared" si="11"/>
        <v>#VALUE!</v>
      </c>
      <c r="AO27" t="e">
        <f t="shared" si="12"/>
        <v>#DIV/0!</v>
      </c>
      <c r="AP27" t="e">
        <f t="shared" si="13"/>
        <v>#VALUE!</v>
      </c>
      <c r="AQ27" t="e">
        <f t="shared" si="14"/>
        <v>#VALUE!</v>
      </c>
    </row>
    <row r="28" spans="1:43" ht="21" thickBot="1" x14ac:dyDescent="0.3"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1"/>
      <c r="U28" s="41"/>
      <c r="V28" s="41"/>
      <c r="W28" s="41"/>
      <c r="X28" s="41"/>
      <c r="Y28" s="41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</row>
    <row r="29" spans="1:43" ht="70.5" thickBot="1" x14ac:dyDescent="0.3"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3" t="s">
        <v>98</v>
      </c>
      <c r="U29" s="44" t="e">
        <f>#REF!/#REF!</f>
        <v>#REF!</v>
      </c>
      <c r="V29" s="41"/>
      <c r="W29" s="41"/>
      <c r="X29" s="41"/>
      <c r="Y29" s="41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</row>
    <row r="30" spans="1:43" ht="20.25" x14ac:dyDescent="0.25"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1"/>
      <c r="U30" s="41"/>
      <c r="V30" s="41"/>
      <c r="W30" s="41"/>
      <c r="X30" s="41"/>
      <c r="Y30" s="41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</row>
    <row r="31" spans="1:43" x14ac:dyDescent="0.25">
      <c r="Z31" s="7"/>
    </row>
    <row r="32" spans="1:43" x14ac:dyDescent="0.25">
      <c r="Z32" s="7"/>
    </row>
    <row r="33" spans="5:26" ht="20.25" x14ac:dyDescent="0.25">
      <c r="E33" s="45"/>
      <c r="F33" s="45"/>
      <c r="G33" s="45"/>
      <c r="H33" s="45"/>
      <c r="I33" s="46"/>
      <c r="J33" s="47" t="s">
        <v>99</v>
      </c>
      <c r="K33" s="45"/>
      <c r="L33" s="45"/>
      <c r="M33" s="45"/>
      <c r="N33" s="45"/>
      <c r="O33" s="45"/>
      <c r="P33" s="46"/>
      <c r="Z33" s="7"/>
    </row>
    <row r="34" spans="5:26" ht="20.25" x14ac:dyDescent="0.25">
      <c r="E34" s="45"/>
      <c r="F34" s="45"/>
      <c r="G34" s="45"/>
      <c r="H34" s="45"/>
      <c r="I34" s="46"/>
      <c r="J34" s="47" t="s">
        <v>100</v>
      </c>
      <c r="K34" s="45"/>
      <c r="L34" s="45"/>
      <c r="M34" s="45"/>
      <c r="N34" s="45"/>
      <c r="O34" s="45"/>
      <c r="P34" s="46"/>
      <c r="Z34" s="7"/>
    </row>
    <row r="35" spans="5:26" ht="20.25" x14ac:dyDescent="0.25">
      <c r="E35" s="45"/>
      <c r="F35" s="45"/>
      <c r="G35" s="45"/>
      <c r="H35" s="45"/>
      <c r="I35" s="46"/>
      <c r="J35" s="47" t="s">
        <v>101</v>
      </c>
      <c r="K35" s="45"/>
      <c r="L35" s="45"/>
      <c r="M35" s="45"/>
      <c r="N35" s="45"/>
      <c r="O35" s="45"/>
      <c r="P35" s="46"/>
      <c r="Z35" s="7"/>
    </row>
    <row r="36" spans="5:26" x14ac:dyDescent="0.25">
      <c r="Z36" s="7"/>
    </row>
    <row r="37" spans="5:26" x14ac:dyDescent="0.25">
      <c r="Z37" s="7"/>
    </row>
    <row r="38" spans="5:26" x14ac:dyDescent="0.25">
      <c r="Z38" s="7"/>
    </row>
    <row r="39" spans="5:26" x14ac:dyDescent="0.25">
      <c r="Z39" s="7"/>
    </row>
  </sheetData>
  <mergeCells count="12">
    <mergeCell ref="E33:I33"/>
    <mergeCell ref="J33:P33"/>
    <mergeCell ref="E34:I34"/>
    <mergeCell ref="J34:P34"/>
    <mergeCell ref="E35:I35"/>
    <mergeCell ref="J35:P35"/>
    <mergeCell ref="A1:Y5"/>
    <mergeCell ref="Z1:AE1"/>
    <mergeCell ref="Z2:AE2"/>
    <mergeCell ref="Z3:AE3"/>
    <mergeCell ref="Z4:AE4"/>
    <mergeCell ref="Z7:AE7"/>
  </mergeCells>
  <conditionalFormatting sqref="AE27:AL27 AE9:AL22">
    <cfRule type="containsText" dxfId="35" priority="25" operator="containsText" text="WARNING">
      <formula>NOT(ISERROR(SEARCH("WARNING",AE9)))</formula>
    </cfRule>
  </conditionalFormatting>
  <conditionalFormatting sqref="AE10:AL10">
    <cfRule type="containsText" dxfId="34" priority="23" operator="containsText" text="WARNING">
      <formula>NOT(ISERROR(SEARCH("WARNING",AE10)))</formula>
    </cfRule>
    <cfRule type="iconSet" priority="24">
      <iconSet iconSet="3Symbols">
        <cfvo type="percent" val="0"/>
        <cfvo type="percent" val="33"/>
        <cfvo type="percent" val="67"/>
      </iconSet>
    </cfRule>
  </conditionalFormatting>
  <conditionalFormatting sqref="AE11:AL11">
    <cfRule type="containsText" dxfId="33" priority="21" operator="containsText" text="WARNING">
      <formula>NOT(ISERROR(SEARCH("WARNING",AE11)))</formula>
    </cfRule>
    <cfRule type="iconSet" priority="22">
      <iconSet iconSet="3Symbols">
        <cfvo type="percent" val="0"/>
        <cfvo type="percent" val="33"/>
        <cfvo type="percent" val="67"/>
      </iconSet>
    </cfRule>
  </conditionalFormatting>
  <conditionalFormatting sqref="AE16:AL16">
    <cfRule type="containsText" dxfId="32" priority="19" operator="containsText" text="WARNING">
      <formula>NOT(ISERROR(SEARCH("WARNING",AE16)))</formula>
    </cfRule>
    <cfRule type="iconSet" priority="20">
      <iconSet iconSet="3Symbols">
        <cfvo type="percent" val="0"/>
        <cfvo type="percent" val="33"/>
        <cfvo type="percent" val="67"/>
      </iconSet>
    </cfRule>
  </conditionalFormatting>
  <conditionalFormatting sqref="AE15:AL15">
    <cfRule type="containsText" dxfId="31" priority="17" operator="containsText" text="WARNING">
      <formula>NOT(ISERROR(SEARCH("WARNING",AE15)))</formula>
    </cfRule>
    <cfRule type="iconSet" priority="18">
      <iconSet iconSet="3Symbols">
        <cfvo type="percent" val="0"/>
        <cfvo type="percent" val="33"/>
        <cfvo type="percent" val="67"/>
      </iconSet>
    </cfRule>
  </conditionalFormatting>
  <conditionalFormatting sqref="AE18:AL18">
    <cfRule type="containsText" dxfId="30" priority="15" operator="containsText" text="WARNING">
      <formula>NOT(ISERROR(SEARCH("WARNING",AE18)))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7:AL27">
    <cfRule type="containsText" dxfId="29" priority="13" operator="containsText" text="WARNING">
      <formula>NOT(ISERROR(SEARCH("WARNING",AE27)))</formula>
    </cfRule>
    <cfRule type="iconSet" priority="14">
      <iconSet iconSet="3Symbols">
        <cfvo type="percent" val="0"/>
        <cfvo type="percent" val="33"/>
        <cfvo type="percent" val="67"/>
      </iconSet>
    </cfRule>
  </conditionalFormatting>
  <conditionalFormatting sqref="AE24:AL24">
    <cfRule type="containsText" dxfId="28" priority="12" operator="containsText" text="WARNING">
      <formula>NOT(ISERROR(SEARCH("WARNING",AE24)))</formula>
    </cfRule>
  </conditionalFormatting>
  <conditionalFormatting sqref="AE24:AL24">
    <cfRule type="containsText" dxfId="27" priority="10" operator="containsText" text="WARNING">
      <formula>NOT(ISERROR(SEARCH("WARNING",AE24)))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25:AL25">
    <cfRule type="containsText" dxfId="26" priority="9" operator="containsText" text="WARNING">
      <formula>NOT(ISERROR(SEARCH("WARNING",AE25)))</formula>
    </cfRule>
  </conditionalFormatting>
  <conditionalFormatting sqref="AE25:AL25">
    <cfRule type="containsText" dxfId="25" priority="7" operator="containsText" text="WARNING">
      <formula>NOT(ISERROR(SEARCH("WARNING",AE25)))</formula>
    </cfRule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19:AL22 AE9:AL14 AE17:AL17">
    <cfRule type="containsText" dxfId="24" priority="26" operator="containsText" text="WARNING">
      <formula>NOT(ISERROR(SEARCH("WARNING",AE9)))</formula>
    </cfRule>
    <cfRule type="iconSet" priority="27">
      <iconSet iconSet="3Symbols">
        <cfvo type="percent" val="0"/>
        <cfvo type="percent" val="33"/>
        <cfvo type="percent" val="67"/>
      </iconSet>
    </cfRule>
  </conditionalFormatting>
  <conditionalFormatting sqref="AE23:AL23">
    <cfRule type="containsText" dxfId="23" priority="6" operator="containsText" text="WARNING">
      <formula>NOT(ISERROR(SEARCH("WARNING",AE23)))</formula>
    </cfRule>
  </conditionalFormatting>
  <conditionalFormatting sqref="AE23:AL23">
    <cfRule type="containsText" dxfId="22" priority="4" operator="containsText" text="WARNING">
      <formula>NOT(ISERROR(SEARCH("WARNING",AE23)))</formula>
    </cfRule>
    <cfRule type="iconSet" priority="5">
      <iconSet iconSet="3Symbols">
        <cfvo type="percent" val="0"/>
        <cfvo type="percent" val="33"/>
        <cfvo type="percent" val="67"/>
      </iconSet>
    </cfRule>
  </conditionalFormatting>
  <conditionalFormatting sqref="AE26:AL26">
    <cfRule type="containsText" dxfId="21" priority="3" operator="containsText" text="WARNING">
      <formula>NOT(ISERROR(SEARCH("WARNING",AE26)))</formula>
    </cfRule>
  </conditionalFormatting>
  <conditionalFormatting sqref="AE26:AL26">
    <cfRule type="containsText" dxfId="20" priority="1" operator="containsText" text="WARNING">
      <formula>NOT(ISERROR(SEARCH("WARNING",AE26)))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13:D14 D9:D11 D17 D21:D27">
      <formula1>pieces</formula1>
    </dataValidation>
    <dataValidation type="list" allowBlank="1" showInputMessage="1" showErrorMessage="1" sqref="G28:H30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mc:AlternateContent xmlns:mc="http://schemas.openxmlformats.org/markup-compatibility/2006">
      <mc:Choice Requires="x14">
        <control shapeId="10241" r:id="rId4" name="CommandButton1">
          <controlPr defaultSize="0" autoLine="0" r:id="rId5">
            <anchor moveWithCells="1">
              <from>
                <xdr:col>8</xdr:col>
                <xdr:colOff>571500</xdr:colOff>
                <xdr:row>1</xdr:row>
                <xdr:rowOff>76200</xdr:rowOff>
              </from>
              <to>
                <xdr:col>12</xdr:col>
                <xdr:colOff>190500</xdr:colOff>
                <xdr:row>3</xdr:row>
                <xdr:rowOff>266700</xdr:rowOff>
              </to>
            </anchor>
          </controlPr>
        </control>
      </mc:Choice>
      <mc:Fallback>
        <control shapeId="10241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G831"/>
  <sheetViews>
    <sheetView zoomScaleNormal="100" workbookViewId="0">
      <pane ySplit="1" topLeftCell="A806" activePane="bottomLeft" state="frozen"/>
      <selection activeCell="A6" sqref="A6"/>
      <selection pane="bottomLeft" activeCell="A831" sqref="A831"/>
    </sheetView>
  </sheetViews>
  <sheetFormatPr baseColWidth="10" defaultRowHeight="15" x14ac:dyDescent="0.25"/>
  <cols>
    <col min="1" max="1" width="103" style="59" customWidth="1"/>
    <col min="2" max="2" width="22.85546875" style="58" customWidth="1"/>
    <col min="3" max="3" width="11.42578125" style="58"/>
    <col min="4" max="4" width="14.85546875" customWidth="1"/>
    <col min="6" max="6" width="26.85546875" customWidth="1"/>
  </cols>
  <sheetData>
    <row r="1" spans="1:4" s="29" customFormat="1" ht="39" customHeight="1" thickBot="1" x14ac:dyDescent="0.3">
      <c r="A1" s="48" t="s">
        <v>136</v>
      </c>
      <c r="B1" s="49" t="s">
        <v>137</v>
      </c>
      <c r="C1" s="50" t="s">
        <v>138</v>
      </c>
      <c r="D1" s="51" t="s">
        <v>139</v>
      </c>
    </row>
    <row r="2" spans="1:4" x14ac:dyDescent="0.25">
      <c r="A2" s="52" t="s">
        <v>140</v>
      </c>
      <c r="B2" s="53">
        <v>510081</v>
      </c>
      <c r="C2" s="54"/>
    </row>
    <row r="3" spans="1:4" x14ac:dyDescent="0.25">
      <c r="A3" s="55" t="s">
        <v>141</v>
      </c>
      <c r="B3" s="56" t="s">
        <v>142</v>
      </c>
      <c r="C3" s="54">
        <v>45</v>
      </c>
    </row>
    <row r="4" spans="1:4" x14ac:dyDescent="0.25">
      <c r="A4" s="57" t="s">
        <v>143</v>
      </c>
      <c r="B4" s="58" t="s">
        <v>144</v>
      </c>
      <c r="C4" s="58">
        <v>60</v>
      </c>
    </row>
    <row r="5" spans="1:4" x14ac:dyDescent="0.25">
      <c r="A5" s="59" t="s">
        <v>145</v>
      </c>
      <c r="B5" s="58" t="s">
        <v>146</v>
      </c>
      <c r="C5" s="58">
        <v>8</v>
      </c>
    </row>
    <row r="6" spans="1:4" x14ac:dyDescent="0.25">
      <c r="A6" s="59" t="s">
        <v>147</v>
      </c>
      <c r="B6" s="58" t="s">
        <v>148</v>
      </c>
      <c r="C6" s="58">
        <v>15</v>
      </c>
    </row>
    <row r="7" spans="1:4" x14ac:dyDescent="0.25">
      <c r="A7" s="59" t="s">
        <v>149</v>
      </c>
      <c r="B7" s="58" t="s">
        <v>150</v>
      </c>
      <c r="C7" s="58">
        <v>15</v>
      </c>
    </row>
    <row r="8" spans="1:4" x14ac:dyDescent="0.25">
      <c r="A8" s="59" t="s">
        <v>151</v>
      </c>
      <c r="B8" s="58" t="s">
        <v>152</v>
      </c>
      <c r="C8" s="60">
        <v>400</v>
      </c>
    </row>
    <row r="9" spans="1:4" x14ac:dyDescent="0.25">
      <c r="A9" s="61" t="s">
        <v>62</v>
      </c>
      <c r="B9" s="58" t="s">
        <v>153</v>
      </c>
      <c r="C9" s="58">
        <v>1</v>
      </c>
    </row>
    <row r="10" spans="1:4" x14ac:dyDescent="0.25">
      <c r="A10" s="59" t="s">
        <v>154</v>
      </c>
      <c r="B10" s="58" t="s">
        <v>155</v>
      </c>
      <c r="C10" s="60">
        <v>120</v>
      </c>
    </row>
    <row r="11" spans="1:4" x14ac:dyDescent="0.25">
      <c r="A11" s="59" t="s">
        <v>156</v>
      </c>
      <c r="B11" s="58" t="s">
        <v>156</v>
      </c>
      <c r="C11" s="58">
        <v>28</v>
      </c>
    </row>
    <row r="12" spans="1:4" x14ac:dyDescent="0.25">
      <c r="A12" s="59" t="s">
        <v>157</v>
      </c>
      <c r="B12" s="58" t="s">
        <v>158</v>
      </c>
      <c r="C12" s="58">
        <v>100</v>
      </c>
    </row>
    <row r="13" spans="1:4" x14ac:dyDescent="0.25">
      <c r="A13" s="59" t="s">
        <v>159</v>
      </c>
      <c r="B13" s="58" t="s">
        <v>160</v>
      </c>
      <c r="C13" s="58">
        <v>80</v>
      </c>
    </row>
    <row r="14" spans="1:4" x14ac:dyDescent="0.25">
      <c r="A14" s="59" t="s">
        <v>161</v>
      </c>
      <c r="B14" s="58" t="s">
        <v>162</v>
      </c>
      <c r="C14" s="58">
        <v>12</v>
      </c>
    </row>
    <row r="15" spans="1:4" ht="18" customHeight="1" x14ac:dyDescent="0.25">
      <c r="A15" s="57" t="s">
        <v>163</v>
      </c>
      <c r="B15" s="58" t="s">
        <v>164</v>
      </c>
      <c r="C15" s="58">
        <v>12</v>
      </c>
      <c r="D15" t="s">
        <v>165</v>
      </c>
    </row>
    <row r="16" spans="1:4" ht="18" customHeight="1" x14ac:dyDescent="0.25">
      <c r="A16" s="57" t="s">
        <v>166</v>
      </c>
      <c r="B16" s="62" t="s">
        <v>167</v>
      </c>
      <c r="C16" s="58">
        <v>40</v>
      </c>
    </row>
    <row r="17" spans="1:3" x14ac:dyDescent="0.25">
      <c r="A17" s="59" t="s">
        <v>168</v>
      </c>
      <c r="B17" s="58" t="s">
        <v>169</v>
      </c>
      <c r="C17" s="58">
        <v>30</v>
      </c>
    </row>
    <row r="18" spans="1:3" x14ac:dyDescent="0.25">
      <c r="A18" s="57" t="s">
        <v>170</v>
      </c>
      <c r="B18" s="58">
        <v>200101</v>
      </c>
      <c r="C18" s="58">
        <v>120</v>
      </c>
    </row>
    <row r="19" spans="1:3" x14ac:dyDescent="0.25">
      <c r="A19" s="57" t="s">
        <v>171</v>
      </c>
      <c r="B19" s="58" t="s">
        <v>172</v>
      </c>
      <c r="C19" s="58">
        <v>135</v>
      </c>
    </row>
    <row r="20" spans="1:3" x14ac:dyDescent="0.25">
      <c r="A20" s="59" t="s">
        <v>173</v>
      </c>
      <c r="B20" s="58" t="s">
        <v>174</v>
      </c>
      <c r="C20" s="58">
        <v>90</v>
      </c>
    </row>
    <row r="21" spans="1:3" x14ac:dyDescent="0.25">
      <c r="A21" s="59" t="s">
        <v>175</v>
      </c>
      <c r="B21" s="58" t="s">
        <v>176</v>
      </c>
      <c r="C21" s="58">
        <v>70</v>
      </c>
    </row>
    <row r="22" spans="1:3" x14ac:dyDescent="0.25">
      <c r="A22" s="57" t="s">
        <v>177</v>
      </c>
      <c r="B22" s="62" t="s">
        <v>178</v>
      </c>
      <c r="C22" s="58">
        <v>40</v>
      </c>
    </row>
    <row r="23" spans="1:3" x14ac:dyDescent="0.25">
      <c r="A23" s="57" t="s">
        <v>179</v>
      </c>
      <c r="B23" s="58" t="s">
        <v>180</v>
      </c>
      <c r="C23" s="58">
        <v>30</v>
      </c>
    </row>
    <row r="24" spans="1:3" x14ac:dyDescent="0.25">
      <c r="A24" s="59" t="s">
        <v>181</v>
      </c>
      <c r="B24" s="58" t="s">
        <v>182</v>
      </c>
      <c r="C24" s="58">
        <v>30</v>
      </c>
    </row>
    <row r="25" spans="1:3" x14ac:dyDescent="0.25">
      <c r="A25" s="59" t="s">
        <v>183</v>
      </c>
      <c r="B25" s="58" t="s">
        <v>184</v>
      </c>
      <c r="C25" s="58">
        <v>30</v>
      </c>
    </row>
    <row r="26" spans="1:3" x14ac:dyDescent="0.25">
      <c r="A26" s="59" t="s">
        <v>185</v>
      </c>
      <c r="B26" s="58" t="s">
        <v>186</v>
      </c>
      <c r="C26" s="58">
        <v>30</v>
      </c>
    </row>
    <row r="27" spans="1:3" x14ac:dyDescent="0.25">
      <c r="A27" s="59" t="s">
        <v>187</v>
      </c>
      <c r="B27" s="58" t="s">
        <v>188</v>
      </c>
      <c r="C27" s="60">
        <v>30</v>
      </c>
    </row>
    <row r="28" spans="1:3" x14ac:dyDescent="0.25">
      <c r="A28" s="59" t="s">
        <v>189</v>
      </c>
      <c r="B28" s="58" t="s">
        <v>190</v>
      </c>
      <c r="C28" s="58">
        <v>30</v>
      </c>
    </row>
    <row r="29" spans="1:3" x14ac:dyDescent="0.25">
      <c r="A29" s="59" t="s">
        <v>191</v>
      </c>
      <c r="B29" s="58" t="s">
        <v>192</v>
      </c>
      <c r="C29" s="58">
        <v>30</v>
      </c>
    </row>
    <row r="30" spans="1:3" x14ac:dyDescent="0.25">
      <c r="A30" s="59" t="s">
        <v>193</v>
      </c>
      <c r="B30" s="58" t="s">
        <v>194</v>
      </c>
      <c r="C30" s="58">
        <v>70</v>
      </c>
    </row>
    <row r="31" spans="1:3" x14ac:dyDescent="0.25">
      <c r="A31" s="59" t="s">
        <v>195</v>
      </c>
      <c r="B31" s="58" t="s">
        <v>196</v>
      </c>
      <c r="C31" s="58">
        <v>120</v>
      </c>
    </row>
    <row r="32" spans="1:3" x14ac:dyDescent="0.25">
      <c r="A32" s="59" t="s">
        <v>197</v>
      </c>
      <c r="B32" s="58" t="s">
        <v>198</v>
      </c>
      <c r="C32" s="58">
        <v>50</v>
      </c>
    </row>
    <row r="33" spans="1:4" x14ac:dyDescent="0.25">
      <c r="A33" s="57" t="s">
        <v>199</v>
      </c>
      <c r="B33" s="62" t="s">
        <v>200</v>
      </c>
      <c r="C33" s="58">
        <v>90</v>
      </c>
    </row>
    <row r="34" spans="1:4" x14ac:dyDescent="0.25">
      <c r="A34" s="59" t="s">
        <v>201</v>
      </c>
      <c r="B34" s="58" t="s">
        <v>202</v>
      </c>
      <c r="C34" s="58">
        <v>28</v>
      </c>
    </row>
    <row r="35" spans="1:4" x14ac:dyDescent="0.25">
      <c r="A35" s="57" t="s">
        <v>203</v>
      </c>
      <c r="B35" s="58" t="s">
        <v>204</v>
      </c>
      <c r="C35" s="58">
        <v>50</v>
      </c>
    </row>
    <row r="36" spans="1:4" x14ac:dyDescent="0.25">
      <c r="A36" s="59" t="s">
        <v>205</v>
      </c>
      <c r="B36" s="58" t="s">
        <v>206</v>
      </c>
      <c r="C36" s="58">
        <v>50</v>
      </c>
    </row>
    <row r="37" spans="1:4" x14ac:dyDescent="0.25">
      <c r="A37" s="59" t="s">
        <v>207</v>
      </c>
      <c r="B37" s="58" t="s">
        <v>208</v>
      </c>
      <c r="C37" s="58">
        <v>100</v>
      </c>
    </row>
    <row r="38" spans="1:4" x14ac:dyDescent="0.25">
      <c r="A38" s="57" t="s">
        <v>209</v>
      </c>
      <c r="B38" s="58" t="s">
        <v>210</v>
      </c>
      <c r="C38" s="58">
        <v>120</v>
      </c>
    </row>
    <row r="39" spans="1:4" x14ac:dyDescent="0.25">
      <c r="A39" s="59" t="s">
        <v>211</v>
      </c>
      <c r="B39" s="58" t="s">
        <v>212</v>
      </c>
      <c r="C39" s="58">
        <v>110</v>
      </c>
    </row>
    <row r="40" spans="1:4" x14ac:dyDescent="0.25">
      <c r="A40" s="59" t="s">
        <v>213</v>
      </c>
      <c r="B40" s="58" t="s">
        <v>214</v>
      </c>
      <c r="C40" s="58">
        <v>30</v>
      </c>
    </row>
    <row r="41" spans="1:4" x14ac:dyDescent="0.25">
      <c r="A41" s="59" t="s">
        <v>215</v>
      </c>
      <c r="B41" s="58" t="s">
        <v>216</v>
      </c>
      <c r="C41" s="58">
        <v>30</v>
      </c>
    </row>
    <row r="42" spans="1:4" x14ac:dyDescent="0.25">
      <c r="A42" s="59" t="s">
        <v>217</v>
      </c>
      <c r="B42" s="58">
        <v>2018130</v>
      </c>
      <c r="C42" s="58">
        <v>30</v>
      </c>
      <c r="D42" t="s">
        <v>218</v>
      </c>
    </row>
    <row r="43" spans="1:4" x14ac:dyDescent="0.25">
      <c r="A43" s="59" t="s">
        <v>219</v>
      </c>
      <c r="B43" s="58" t="s">
        <v>220</v>
      </c>
      <c r="D43" t="s">
        <v>58</v>
      </c>
    </row>
    <row r="44" spans="1:4" x14ac:dyDescent="0.25">
      <c r="A44" s="59" t="s">
        <v>221</v>
      </c>
      <c r="B44" s="58" t="s">
        <v>222</v>
      </c>
      <c r="C44" s="58">
        <v>12</v>
      </c>
      <c r="D44" t="s">
        <v>218</v>
      </c>
    </row>
    <row r="45" spans="1:4" x14ac:dyDescent="0.25">
      <c r="A45" s="59" t="s">
        <v>223</v>
      </c>
      <c r="B45" s="58" t="s">
        <v>224</v>
      </c>
      <c r="C45" s="58">
        <v>60</v>
      </c>
      <c r="D45" t="s">
        <v>218</v>
      </c>
    </row>
    <row r="46" spans="1:4" x14ac:dyDescent="0.25">
      <c r="A46" s="63" t="s">
        <v>225</v>
      </c>
      <c r="B46" s="64" t="s">
        <v>226</v>
      </c>
      <c r="C46" s="64">
        <v>43</v>
      </c>
      <c r="D46" t="s">
        <v>227</v>
      </c>
    </row>
    <row r="47" spans="1:4" x14ac:dyDescent="0.25">
      <c r="A47" s="59" t="s">
        <v>228</v>
      </c>
      <c r="B47" s="58" t="s">
        <v>229</v>
      </c>
      <c r="C47" s="58">
        <v>360</v>
      </c>
    </row>
    <row r="48" spans="1:4" x14ac:dyDescent="0.25">
      <c r="A48" s="59" t="s">
        <v>230</v>
      </c>
      <c r="B48" s="62" t="s">
        <v>231</v>
      </c>
      <c r="C48" s="58">
        <v>90</v>
      </c>
    </row>
    <row r="49" spans="1:4" x14ac:dyDescent="0.25">
      <c r="A49" s="59" t="s">
        <v>232</v>
      </c>
      <c r="B49" s="58" t="s">
        <v>233</v>
      </c>
      <c r="C49" s="58">
        <v>100</v>
      </c>
    </row>
    <row r="50" spans="1:4" x14ac:dyDescent="0.25">
      <c r="A50" s="59" t="s">
        <v>234</v>
      </c>
      <c r="B50" s="58" t="s">
        <v>235</v>
      </c>
      <c r="C50" s="58">
        <v>120</v>
      </c>
    </row>
    <row r="51" spans="1:4" x14ac:dyDescent="0.25">
      <c r="A51" s="59" t="s">
        <v>236</v>
      </c>
      <c r="B51" s="58">
        <v>181075</v>
      </c>
      <c r="C51" s="58">
        <v>30</v>
      </c>
    </row>
    <row r="52" spans="1:4" x14ac:dyDescent="0.25">
      <c r="A52" s="57" t="s">
        <v>237</v>
      </c>
      <c r="B52" s="62" t="s">
        <v>238</v>
      </c>
      <c r="C52" s="58">
        <v>32</v>
      </c>
    </row>
    <row r="53" spans="1:4" x14ac:dyDescent="0.25">
      <c r="A53" s="59" t="s">
        <v>239</v>
      </c>
      <c r="B53" s="58" t="s">
        <v>240</v>
      </c>
      <c r="C53" s="58">
        <v>50</v>
      </c>
    </row>
    <row r="54" spans="1:4" x14ac:dyDescent="0.25">
      <c r="A54" s="57" t="s">
        <v>241</v>
      </c>
      <c r="B54" s="58">
        <v>181270</v>
      </c>
      <c r="C54" s="58">
        <v>60</v>
      </c>
      <c r="D54" t="s">
        <v>242</v>
      </c>
    </row>
    <row r="55" spans="1:4" x14ac:dyDescent="0.25">
      <c r="A55" s="59" t="s">
        <v>243</v>
      </c>
      <c r="B55" s="58" t="s">
        <v>244</v>
      </c>
      <c r="C55" s="58">
        <v>120</v>
      </c>
    </row>
    <row r="56" spans="1:4" x14ac:dyDescent="0.25">
      <c r="A56" s="59" t="s">
        <v>245</v>
      </c>
      <c r="B56" s="58" t="s">
        <v>246</v>
      </c>
      <c r="C56" s="58">
        <v>120</v>
      </c>
    </row>
    <row r="57" spans="1:4" x14ac:dyDescent="0.25">
      <c r="A57" s="59" t="s">
        <v>247</v>
      </c>
      <c r="B57" s="58" t="s">
        <v>248</v>
      </c>
      <c r="C57" s="58">
        <v>120</v>
      </c>
    </row>
    <row r="58" spans="1:4" x14ac:dyDescent="0.25">
      <c r="A58" s="59" t="s">
        <v>249</v>
      </c>
      <c r="B58" s="58" t="s">
        <v>250</v>
      </c>
      <c r="C58" s="58">
        <v>120</v>
      </c>
    </row>
    <row r="59" spans="1:4" x14ac:dyDescent="0.25">
      <c r="A59" s="59" t="s">
        <v>251</v>
      </c>
      <c r="B59" s="58" t="s">
        <v>252</v>
      </c>
      <c r="C59" s="58">
        <v>120</v>
      </c>
      <c r="D59" t="s">
        <v>253</v>
      </c>
    </row>
    <row r="60" spans="1:4" x14ac:dyDescent="0.25">
      <c r="A60" s="59" t="s">
        <v>254</v>
      </c>
      <c r="B60" s="62" t="s">
        <v>255</v>
      </c>
      <c r="C60" s="58">
        <v>120</v>
      </c>
    </row>
    <row r="61" spans="1:4" x14ac:dyDescent="0.25">
      <c r="A61" s="59" t="s">
        <v>256</v>
      </c>
      <c r="B61" s="62" t="s">
        <v>257</v>
      </c>
      <c r="C61" s="58">
        <v>120</v>
      </c>
    </row>
    <row r="62" spans="1:4" x14ac:dyDescent="0.25">
      <c r="A62" s="59" t="s">
        <v>258</v>
      </c>
      <c r="B62" s="58" t="s">
        <v>259</v>
      </c>
      <c r="C62" s="58">
        <v>80</v>
      </c>
    </row>
    <row r="63" spans="1:4" x14ac:dyDescent="0.25">
      <c r="A63" s="59" t="s">
        <v>260</v>
      </c>
      <c r="B63" s="58" t="s">
        <v>261</v>
      </c>
      <c r="C63" s="58">
        <v>70</v>
      </c>
    </row>
    <row r="64" spans="1:4" x14ac:dyDescent="0.25">
      <c r="A64" s="59" t="s">
        <v>262</v>
      </c>
      <c r="B64" s="58" t="s">
        <v>259</v>
      </c>
      <c r="C64" s="58">
        <v>70</v>
      </c>
    </row>
    <row r="65" spans="1:4" x14ac:dyDescent="0.25">
      <c r="A65" s="59" t="s">
        <v>263</v>
      </c>
      <c r="B65" s="58" t="s">
        <v>264</v>
      </c>
    </row>
    <row r="66" spans="1:4" x14ac:dyDescent="0.25">
      <c r="A66" s="59" t="s">
        <v>265</v>
      </c>
      <c r="B66" s="58" t="s">
        <v>266</v>
      </c>
      <c r="C66" s="58">
        <v>120</v>
      </c>
    </row>
    <row r="67" spans="1:4" x14ac:dyDescent="0.25">
      <c r="A67" s="59" t="s">
        <v>267</v>
      </c>
      <c r="B67" s="58" t="s">
        <v>268</v>
      </c>
      <c r="C67" s="58">
        <v>120</v>
      </c>
    </row>
    <row r="68" spans="1:4" x14ac:dyDescent="0.25">
      <c r="A68" s="57" t="s">
        <v>269</v>
      </c>
      <c r="B68" s="58" t="s">
        <v>270</v>
      </c>
      <c r="C68" s="58">
        <v>120</v>
      </c>
    </row>
    <row r="69" spans="1:4" x14ac:dyDescent="0.25">
      <c r="A69" s="57" t="s">
        <v>271</v>
      </c>
      <c r="B69" s="58" t="s">
        <v>272</v>
      </c>
      <c r="C69" s="58">
        <v>90</v>
      </c>
    </row>
    <row r="70" spans="1:4" x14ac:dyDescent="0.25">
      <c r="A70" s="59" t="s">
        <v>273</v>
      </c>
      <c r="B70" s="58" t="s">
        <v>274</v>
      </c>
      <c r="C70" s="58">
        <v>90</v>
      </c>
    </row>
    <row r="71" spans="1:4" x14ac:dyDescent="0.25">
      <c r="A71" s="57" t="s">
        <v>275</v>
      </c>
      <c r="B71" s="65" t="s">
        <v>276</v>
      </c>
      <c r="C71" s="58">
        <v>60</v>
      </c>
    </row>
    <row r="72" spans="1:4" x14ac:dyDescent="0.25">
      <c r="A72" s="59" t="s">
        <v>277</v>
      </c>
      <c r="B72" s="58" t="s">
        <v>278</v>
      </c>
    </row>
    <row r="73" spans="1:4" x14ac:dyDescent="0.25">
      <c r="A73" s="59" t="s">
        <v>279</v>
      </c>
      <c r="B73" s="58" t="s">
        <v>280</v>
      </c>
      <c r="C73" s="58">
        <v>90</v>
      </c>
    </row>
    <row r="74" spans="1:4" x14ac:dyDescent="0.25">
      <c r="A74" s="59" t="s">
        <v>281</v>
      </c>
      <c r="B74" s="65" t="s">
        <v>282</v>
      </c>
      <c r="C74" s="58">
        <v>80</v>
      </c>
    </row>
    <row r="75" spans="1:4" x14ac:dyDescent="0.25">
      <c r="A75" s="57" t="s">
        <v>283</v>
      </c>
      <c r="B75" s="65" t="s">
        <v>284</v>
      </c>
      <c r="C75" s="58">
        <v>60</v>
      </c>
    </row>
    <row r="76" spans="1:4" x14ac:dyDescent="0.25">
      <c r="A76" s="59" t="s">
        <v>285</v>
      </c>
      <c r="B76" s="66" t="s">
        <v>286</v>
      </c>
      <c r="C76" s="58">
        <v>60</v>
      </c>
    </row>
    <row r="77" spans="1:4" x14ac:dyDescent="0.25">
      <c r="A77" s="59" t="s">
        <v>287</v>
      </c>
      <c r="B77" s="58" t="s">
        <v>288</v>
      </c>
      <c r="C77" s="58">
        <v>120</v>
      </c>
    </row>
    <row r="78" spans="1:4" x14ac:dyDescent="0.25">
      <c r="A78" s="57" t="s">
        <v>289</v>
      </c>
      <c r="B78" s="58">
        <v>7159</v>
      </c>
      <c r="C78" s="58">
        <v>120</v>
      </c>
    </row>
    <row r="79" spans="1:4" x14ac:dyDescent="0.25">
      <c r="A79" s="59" t="s">
        <v>290</v>
      </c>
      <c r="B79" s="58" t="s">
        <v>291</v>
      </c>
      <c r="C79" s="58">
        <v>120</v>
      </c>
      <c r="D79" t="s">
        <v>218</v>
      </c>
    </row>
    <row r="80" spans="1:4" x14ac:dyDescent="0.25">
      <c r="A80" s="59" t="s">
        <v>292</v>
      </c>
      <c r="B80" s="58" t="s">
        <v>293</v>
      </c>
      <c r="C80" s="58">
        <v>120</v>
      </c>
    </row>
    <row r="81" spans="1:4" x14ac:dyDescent="0.25">
      <c r="A81" s="57" t="s">
        <v>294</v>
      </c>
      <c r="B81" s="58" t="s">
        <v>295</v>
      </c>
      <c r="C81" s="58">
        <v>39</v>
      </c>
    </row>
    <row r="82" spans="1:4" x14ac:dyDescent="0.25">
      <c r="A82" s="59" t="s">
        <v>296</v>
      </c>
      <c r="B82" s="58">
        <v>890625</v>
      </c>
      <c r="C82" s="58">
        <v>70</v>
      </c>
    </row>
    <row r="83" spans="1:4" x14ac:dyDescent="0.25">
      <c r="A83" s="59" t="s">
        <v>297</v>
      </c>
      <c r="B83" s="58">
        <v>7009</v>
      </c>
    </row>
    <row r="84" spans="1:4" x14ac:dyDescent="0.25">
      <c r="A84" s="59" t="s">
        <v>298</v>
      </c>
      <c r="B84" s="58" t="s">
        <v>299</v>
      </c>
      <c r="C84" s="58">
        <v>60</v>
      </c>
    </row>
    <row r="85" spans="1:4" x14ac:dyDescent="0.25">
      <c r="A85" s="59" t="s">
        <v>300</v>
      </c>
      <c r="B85" s="58" t="s">
        <v>301</v>
      </c>
      <c r="C85" s="58">
        <v>20</v>
      </c>
    </row>
    <row r="86" spans="1:4" x14ac:dyDescent="0.25">
      <c r="A86" s="59" t="s">
        <v>302</v>
      </c>
      <c r="B86" s="58" t="s">
        <v>303</v>
      </c>
      <c r="C86" s="58">
        <v>15</v>
      </c>
    </row>
    <row r="87" spans="1:4" x14ac:dyDescent="0.25">
      <c r="A87" s="59" t="s">
        <v>304</v>
      </c>
      <c r="B87" s="58" t="s">
        <v>305</v>
      </c>
      <c r="C87" s="58">
        <v>75</v>
      </c>
    </row>
    <row r="88" spans="1:4" x14ac:dyDescent="0.25">
      <c r="A88" s="59" t="s">
        <v>306</v>
      </c>
      <c r="B88" s="58">
        <v>181241</v>
      </c>
      <c r="C88" s="58">
        <v>60</v>
      </c>
    </row>
    <row r="89" spans="1:4" x14ac:dyDescent="0.25">
      <c r="A89" s="59" t="s">
        <v>307</v>
      </c>
      <c r="B89" s="58">
        <v>18126100</v>
      </c>
      <c r="C89" s="58">
        <v>30</v>
      </c>
    </row>
    <row r="90" spans="1:4" x14ac:dyDescent="0.25">
      <c r="A90" s="59" t="s">
        <v>308</v>
      </c>
      <c r="B90" s="65" t="s">
        <v>309</v>
      </c>
      <c r="C90" s="58">
        <v>20</v>
      </c>
    </row>
    <row r="91" spans="1:4" x14ac:dyDescent="0.25">
      <c r="A91" s="59" t="s">
        <v>310</v>
      </c>
      <c r="B91" s="58" t="s">
        <v>311</v>
      </c>
      <c r="C91" s="58">
        <v>90</v>
      </c>
    </row>
    <row r="92" spans="1:4" x14ac:dyDescent="0.25">
      <c r="A92" s="57" t="s">
        <v>312</v>
      </c>
      <c r="B92" s="62" t="s">
        <v>313</v>
      </c>
      <c r="C92" s="58">
        <v>30</v>
      </c>
    </row>
    <row r="93" spans="1:4" ht="21.75" customHeight="1" x14ac:dyDescent="0.25">
      <c r="A93" s="59" t="s">
        <v>314</v>
      </c>
      <c r="B93" s="58" t="s">
        <v>315</v>
      </c>
      <c r="C93" s="58">
        <v>120</v>
      </c>
      <c r="D93" t="s">
        <v>316</v>
      </c>
    </row>
    <row r="94" spans="1:4" x14ac:dyDescent="0.25">
      <c r="A94" s="59" t="s">
        <v>317</v>
      </c>
      <c r="B94" s="58" t="s">
        <v>318</v>
      </c>
      <c r="C94" s="58">
        <v>120</v>
      </c>
      <c r="D94" t="s">
        <v>319</v>
      </c>
    </row>
    <row r="95" spans="1:4" x14ac:dyDescent="0.25">
      <c r="A95" s="59" t="s">
        <v>320</v>
      </c>
      <c r="B95" s="58" t="s">
        <v>321</v>
      </c>
      <c r="C95" s="58">
        <v>120</v>
      </c>
      <c r="D95" t="s">
        <v>322</v>
      </c>
    </row>
    <row r="96" spans="1:4" x14ac:dyDescent="0.25">
      <c r="A96" s="59" t="s">
        <v>323</v>
      </c>
      <c r="B96" s="58" t="s">
        <v>324</v>
      </c>
      <c r="C96" s="58">
        <v>120</v>
      </c>
    </row>
    <row r="97" spans="1:4" x14ac:dyDescent="0.25">
      <c r="A97" s="59" t="s">
        <v>325</v>
      </c>
      <c r="B97" s="58" t="s">
        <v>326</v>
      </c>
      <c r="C97" s="58">
        <v>70</v>
      </c>
    </row>
    <row r="98" spans="1:4" x14ac:dyDescent="0.25">
      <c r="A98" s="59" t="s">
        <v>327</v>
      </c>
      <c r="B98" s="58" t="s">
        <v>328</v>
      </c>
      <c r="C98" s="58">
        <v>70</v>
      </c>
    </row>
    <row r="99" spans="1:4" x14ac:dyDescent="0.25">
      <c r="A99" s="59" t="s">
        <v>329</v>
      </c>
      <c r="B99" s="65" t="s">
        <v>330</v>
      </c>
      <c r="C99" s="58">
        <v>120</v>
      </c>
    </row>
    <row r="100" spans="1:4" x14ac:dyDescent="0.25">
      <c r="A100" s="57" t="s">
        <v>331</v>
      </c>
      <c r="B100" s="65" t="s">
        <v>330</v>
      </c>
      <c r="C100" s="58">
        <v>70</v>
      </c>
    </row>
    <row r="101" spans="1:4" x14ac:dyDescent="0.25">
      <c r="A101" s="57" t="s">
        <v>332</v>
      </c>
      <c r="B101" s="62" t="s">
        <v>333</v>
      </c>
      <c r="C101" s="58">
        <v>60</v>
      </c>
    </row>
    <row r="102" spans="1:4" x14ac:dyDescent="0.25">
      <c r="A102" s="59" t="s">
        <v>334</v>
      </c>
      <c r="B102" s="58" t="s">
        <v>335</v>
      </c>
      <c r="C102" s="58">
        <v>120</v>
      </c>
      <c r="D102" t="s">
        <v>336</v>
      </c>
    </row>
    <row r="103" spans="1:4" x14ac:dyDescent="0.25">
      <c r="A103" s="59" t="s">
        <v>337</v>
      </c>
      <c r="B103" s="66" t="s">
        <v>338</v>
      </c>
      <c r="C103" s="58">
        <v>120</v>
      </c>
      <c r="D103" t="s">
        <v>339</v>
      </c>
    </row>
    <row r="104" spans="1:4" x14ac:dyDescent="0.25">
      <c r="A104" s="57" t="s">
        <v>340</v>
      </c>
      <c r="B104" s="58" t="s">
        <v>341</v>
      </c>
      <c r="C104" s="58">
        <v>50</v>
      </c>
    </row>
    <row r="105" spans="1:4" x14ac:dyDescent="0.25">
      <c r="A105" s="57" t="s">
        <v>342</v>
      </c>
      <c r="B105" s="58" t="s">
        <v>343</v>
      </c>
      <c r="C105" s="58">
        <v>50</v>
      </c>
    </row>
    <row r="106" spans="1:4" s="68" customFormat="1" x14ac:dyDescent="0.25">
      <c r="A106" s="63" t="s">
        <v>344</v>
      </c>
      <c r="B106" s="67" t="s">
        <v>345</v>
      </c>
      <c r="C106" s="64">
        <v>40</v>
      </c>
    </row>
    <row r="107" spans="1:4" x14ac:dyDescent="0.25">
      <c r="A107" s="59" t="s">
        <v>346</v>
      </c>
      <c r="B107" s="62" t="s">
        <v>284</v>
      </c>
      <c r="C107" s="58">
        <v>30</v>
      </c>
    </row>
    <row r="108" spans="1:4" x14ac:dyDescent="0.25">
      <c r="A108" s="69" t="s">
        <v>347</v>
      </c>
      <c r="B108" s="64" t="s">
        <v>348</v>
      </c>
      <c r="C108" s="64">
        <v>30</v>
      </c>
    </row>
    <row r="109" spans="1:4" x14ac:dyDescent="0.25">
      <c r="A109" s="69" t="s">
        <v>349</v>
      </c>
      <c r="B109" s="64" t="s">
        <v>350</v>
      </c>
      <c r="C109" s="64">
        <v>40</v>
      </c>
    </row>
    <row r="110" spans="1:4" s="68" customFormat="1" x14ac:dyDescent="0.25">
      <c r="A110" s="70" t="s">
        <v>351</v>
      </c>
      <c r="B110" s="71" t="s">
        <v>330</v>
      </c>
      <c r="C110" s="72">
        <v>20</v>
      </c>
    </row>
    <row r="111" spans="1:4" x14ac:dyDescent="0.25">
      <c r="A111" s="59" t="s">
        <v>352</v>
      </c>
      <c r="B111" s="58" t="s">
        <v>353</v>
      </c>
      <c r="C111" s="58">
        <v>70</v>
      </c>
    </row>
    <row r="112" spans="1:4" x14ac:dyDescent="0.25">
      <c r="A112" s="57" t="s">
        <v>354</v>
      </c>
      <c r="B112" s="58" t="s">
        <v>355</v>
      </c>
      <c r="C112" s="58">
        <v>60</v>
      </c>
    </row>
    <row r="113" spans="1:3" x14ac:dyDescent="0.25">
      <c r="A113" s="59" t="s">
        <v>356</v>
      </c>
      <c r="B113" s="58" t="s">
        <v>357</v>
      </c>
      <c r="C113" s="58">
        <v>70</v>
      </c>
    </row>
    <row r="114" spans="1:3" x14ac:dyDescent="0.25">
      <c r="A114" s="57" t="s">
        <v>358</v>
      </c>
      <c r="B114" s="58" t="s">
        <v>359</v>
      </c>
      <c r="C114" s="58">
        <v>50</v>
      </c>
    </row>
    <row r="115" spans="1:3" x14ac:dyDescent="0.25">
      <c r="A115" s="59" t="s">
        <v>360</v>
      </c>
      <c r="B115" s="58" t="s">
        <v>361</v>
      </c>
    </row>
    <row r="116" spans="1:3" x14ac:dyDescent="0.25">
      <c r="A116" s="59" t="s">
        <v>362</v>
      </c>
      <c r="B116" s="58">
        <v>90162000</v>
      </c>
      <c r="C116" s="58">
        <v>90</v>
      </c>
    </row>
    <row r="117" spans="1:3" x14ac:dyDescent="0.25">
      <c r="A117" s="59" t="s">
        <v>363</v>
      </c>
      <c r="B117" s="58" t="s">
        <v>364</v>
      </c>
    </row>
    <row r="118" spans="1:3" x14ac:dyDescent="0.25">
      <c r="A118" s="59" t="s">
        <v>365</v>
      </c>
      <c r="B118" s="58" t="s">
        <v>366</v>
      </c>
      <c r="C118" s="58">
        <v>120</v>
      </c>
    </row>
    <row r="119" spans="1:3" x14ac:dyDescent="0.25">
      <c r="A119" s="59" t="s">
        <v>367</v>
      </c>
      <c r="B119" s="58" t="s">
        <v>368</v>
      </c>
    </row>
    <row r="120" spans="1:3" x14ac:dyDescent="0.25">
      <c r="A120" s="59" t="s">
        <v>369</v>
      </c>
      <c r="B120" s="62" t="s">
        <v>370</v>
      </c>
      <c r="C120" s="58">
        <v>120</v>
      </c>
    </row>
    <row r="121" spans="1:3" x14ac:dyDescent="0.25">
      <c r="A121" s="59" t="s">
        <v>371</v>
      </c>
      <c r="B121" s="58" t="s">
        <v>372</v>
      </c>
      <c r="C121" s="58">
        <v>120</v>
      </c>
    </row>
    <row r="122" spans="1:3" x14ac:dyDescent="0.25">
      <c r="A122" s="59" t="s">
        <v>373</v>
      </c>
      <c r="B122" s="58" t="s">
        <v>374</v>
      </c>
      <c r="C122" s="58">
        <v>120</v>
      </c>
    </row>
    <row r="123" spans="1:3" x14ac:dyDescent="0.25">
      <c r="A123" s="59" t="s">
        <v>375</v>
      </c>
      <c r="B123" s="58" t="s">
        <v>376</v>
      </c>
      <c r="C123" s="58">
        <v>120</v>
      </c>
    </row>
    <row r="124" spans="1:3" x14ac:dyDescent="0.25">
      <c r="A124" s="59" t="s">
        <v>377</v>
      </c>
      <c r="B124" s="58" t="s">
        <v>378</v>
      </c>
      <c r="C124" s="58">
        <v>120</v>
      </c>
    </row>
    <row r="125" spans="1:3" x14ac:dyDescent="0.25">
      <c r="A125" s="59" t="s">
        <v>379</v>
      </c>
      <c r="B125" s="58" t="s">
        <v>380</v>
      </c>
      <c r="C125" s="58">
        <v>90</v>
      </c>
    </row>
    <row r="126" spans="1:3" x14ac:dyDescent="0.25">
      <c r="A126" s="59" t="s">
        <v>381</v>
      </c>
      <c r="B126" s="58" t="s">
        <v>382</v>
      </c>
      <c r="C126" s="58">
        <v>120</v>
      </c>
    </row>
    <row r="127" spans="1:3" x14ac:dyDescent="0.25">
      <c r="A127" s="59" t="s">
        <v>383</v>
      </c>
      <c r="B127" s="58" t="s">
        <v>384</v>
      </c>
      <c r="C127" s="58">
        <v>90</v>
      </c>
    </row>
    <row r="128" spans="1:3" x14ac:dyDescent="0.25">
      <c r="A128" s="59" t="s">
        <v>385</v>
      </c>
      <c r="B128" s="58" t="s">
        <v>386</v>
      </c>
      <c r="C128" s="58">
        <v>75</v>
      </c>
    </row>
    <row r="129" spans="1:3" x14ac:dyDescent="0.25">
      <c r="A129" s="59" t="s">
        <v>387</v>
      </c>
      <c r="B129" s="58" t="s">
        <v>388</v>
      </c>
      <c r="C129" s="58">
        <v>75</v>
      </c>
    </row>
    <row r="130" spans="1:3" x14ac:dyDescent="0.25">
      <c r="A130" s="59" t="s">
        <v>389</v>
      </c>
      <c r="B130" s="58" t="s">
        <v>390</v>
      </c>
      <c r="C130" s="58">
        <v>400</v>
      </c>
    </row>
    <row r="131" spans="1:3" x14ac:dyDescent="0.25">
      <c r="A131" s="59" t="s">
        <v>391</v>
      </c>
      <c r="B131" s="58">
        <v>5016</v>
      </c>
      <c r="C131" s="58">
        <v>120</v>
      </c>
    </row>
    <row r="132" spans="1:3" x14ac:dyDescent="0.25">
      <c r="A132" s="57" t="s">
        <v>392</v>
      </c>
      <c r="B132" s="58" t="s">
        <v>393</v>
      </c>
      <c r="C132" s="58">
        <v>30</v>
      </c>
    </row>
    <row r="133" spans="1:3" x14ac:dyDescent="0.25">
      <c r="A133" s="59" t="s">
        <v>394</v>
      </c>
      <c r="B133" s="58" t="s">
        <v>395</v>
      </c>
      <c r="C133" s="58">
        <v>120</v>
      </c>
    </row>
    <row r="134" spans="1:3" x14ac:dyDescent="0.25">
      <c r="A134" s="59" t="s">
        <v>396</v>
      </c>
      <c r="B134" s="58" t="s">
        <v>397</v>
      </c>
      <c r="C134" s="58">
        <v>50</v>
      </c>
    </row>
    <row r="135" spans="1:3" x14ac:dyDescent="0.25">
      <c r="A135" s="59" t="s">
        <v>398</v>
      </c>
      <c r="B135" s="58" t="s">
        <v>399</v>
      </c>
      <c r="C135" s="58">
        <v>25</v>
      </c>
    </row>
    <row r="136" spans="1:3" x14ac:dyDescent="0.25">
      <c r="A136" s="59" t="s">
        <v>400</v>
      </c>
      <c r="B136" s="58" t="s">
        <v>401</v>
      </c>
      <c r="C136" s="58">
        <v>25</v>
      </c>
    </row>
    <row r="137" spans="1:3" x14ac:dyDescent="0.25">
      <c r="A137" s="59" t="s">
        <v>402</v>
      </c>
      <c r="B137" s="58" t="s">
        <v>403</v>
      </c>
      <c r="C137" s="58">
        <v>90</v>
      </c>
    </row>
    <row r="138" spans="1:3" x14ac:dyDescent="0.25">
      <c r="A138" s="57" t="s">
        <v>404</v>
      </c>
      <c r="B138" s="58" t="s">
        <v>405</v>
      </c>
      <c r="C138" s="58">
        <v>69</v>
      </c>
    </row>
    <row r="139" spans="1:3" x14ac:dyDescent="0.25">
      <c r="A139" s="59" t="s">
        <v>406</v>
      </c>
      <c r="B139" s="62" t="s">
        <v>407</v>
      </c>
      <c r="C139" s="58">
        <v>60</v>
      </c>
    </row>
    <row r="140" spans="1:3" x14ac:dyDescent="0.25">
      <c r="A140" s="59" t="s">
        <v>408</v>
      </c>
      <c r="B140" s="58" t="s">
        <v>409</v>
      </c>
      <c r="C140" s="58">
        <v>60</v>
      </c>
    </row>
    <row r="141" spans="1:3" x14ac:dyDescent="0.25">
      <c r="A141" s="59" t="s">
        <v>410</v>
      </c>
      <c r="B141" s="58" t="s">
        <v>411</v>
      </c>
      <c r="C141" s="58">
        <v>60</v>
      </c>
    </row>
    <row r="142" spans="1:3" x14ac:dyDescent="0.25">
      <c r="A142" s="57" t="s">
        <v>412</v>
      </c>
      <c r="B142" s="58" t="s">
        <v>413</v>
      </c>
      <c r="C142" s="58">
        <v>15</v>
      </c>
    </row>
    <row r="143" spans="1:3" x14ac:dyDescent="0.25">
      <c r="A143" s="59" t="s">
        <v>414</v>
      </c>
      <c r="B143" s="58" t="s">
        <v>415</v>
      </c>
      <c r="C143" s="58">
        <v>120</v>
      </c>
    </row>
    <row r="144" spans="1:3" ht="18.75" customHeight="1" x14ac:dyDescent="0.25">
      <c r="A144" s="59" t="s">
        <v>416</v>
      </c>
      <c r="B144" s="58" t="s">
        <v>417</v>
      </c>
      <c r="C144" s="58">
        <v>120</v>
      </c>
    </row>
    <row r="145" spans="1:4" x14ac:dyDescent="0.25">
      <c r="A145" s="57" t="s">
        <v>418</v>
      </c>
      <c r="B145" s="58" t="s">
        <v>417</v>
      </c>
      <c r="C145" s="58">
        <v>120</v>
      </c>
    </row>
    <row r="146" spans="1:4" x14ac:dyDescent="0.25">
      <c r="A146" s="59" t="s">
        <v>419</v>
      </c>
      <c r="B146" s="58" t="s">
        <v>420</v>
      </c>
    </row>
    <row r="147" spans="1:4" x14ac:dyDescent="0.25">
      <c r="A147" s="57" t="s">
        <v>421</v>
      </c>
      <c r="B147" s="58" t="s">
        <v>422</v>
      </c>
      <c r="C147" s="58">
        <v>130</v>
      </c>
    </row>
    <row r="148" spans="1:4" x14ac:dyDescent="0.25">
      <c r="A148" s="57" t="s">
        <v>423</v>
      </c>
      <c r="B148" s="58" t="s">
        <v>422</v>
      </c>
      <c r="C148" s="58">
        <v>140</v>
      </c>
    </row>
    <row r="149" spans="1:4" x14ac:dyDescent="0.25">
      <c r="A149" s="57" t="s">
        <v>121</v>
      </c>
      <c r="B149" s="58" t="s">
        <v>422</v>
      </c>
      <c r="C149" s="58">
        <v>120</v>
      </c>
    </row>
    <row r="150" spans="1:4" x14ac:dyDescent="0.25">
      <c r="A150" s="57" t="s">
        <v>424</v>
      </c>
      <c r="B150" s="58" t="s">
        <v>425</v>
      </c>
      <c r="C150" s="58">
        <v>120</v>
      </c>
    </row>
    <row r="151" spans="1:4" x14ac:dyDescent="0.25">
      <c r="A151" s="59" t="s">
        <v>426</v>
      </c>
      <c r="B151" s="58">
        <v>511040</v>
      </c>
      <c r="C151" s="58">
        <v>100</v>
      </c>
    </row>
    <row r="152" spans="1:4" x14ac:dyDescent="0.25">
      <c r="A152" s="57" t="s">
        <v>427</v>
      </c>
      <c r="B152" s="58">
        <v>510087</v>
      </c>
      <c r="C152" s="58">
        <v>70</v>
      </c>
    </row>
    <row r="153" spans="1:4" x14ac:dyDescent="0.25">
      <c r="A153" s="59" t="s">
        <v>428</v>
      </c>
      <c r="B153" s="58">
        <v>510081</v>
      </c>
      <c r="C153" s="58">
        <v>70</v>
      </c>
    </row>
    <row r="154" spans="1:4" x14ac:dyDescent="0.25">
      <c r="A154" s="59" t="s">
        <v>429</v>
      </c>
      <c r="B154" s="58">
        <v>651525</v>
      </c>
      <c r="C154" s="58">
        <v>70</v>
      </c>
    </row>
    <row r="155" spans="1:4" x14ac:dyDescent="0.25">
      <c r="A155" s="59" t="s">
        <v>430</v>
      </c>
      <c r="B155" s="58">
        <v>651525</v>
      </c>
      <c r="C155" s="58">
        <v>90</v>
      </c>
    </row>
    <row r="156" spans="1:4" x14ac:dyDescent="0.25">
      <c r="A156" s="59" t="s">
        <v>431</v>
      </c>
      <c r="B156" s="58" t="s">
        <v>432</v>
      </c>
    </row>
    <row r="157" spans="1:4" x14ac:dyDescent="0.25">
      <c r="A157" s="59" t="s">
        <v>433</v>
      </c>
      <c r="B157" s="58" t="s">
        <v>434</v>
      </c>
      <c r="C157" s="58">
        <v>60</v>
      </c>
      <c r="D157" t="s">
        <v>435</v>
      </c>
    </row>
    <row r="158" spans="1:4" x14ac:dyDescent="0.25">
      <c r="A158" s="73" t="s">
        <v>436</v>
      </c>
      <c r="B158" s="58" t="s">
        <v>434</v>
      </c>
      <c r="C158" s="58">
        <v>60</v>
      </c>
    </row>
    <row r="159" spans="1:4" x14ac:dyDescent="0.25">
      <c r="A159" s="74" t="s">
        <v>437</v>
      </c>
      <c r="B159" s="58" t="s">
        <v>438</v>
      </c>
      <c r="C159" s="58">
        <v>90</v>
      </c>
    </row>
    <row r="160" spans="1:4" x14ac:dyDescent="0.25">
      <c r="A160" s="59" t="s">
        <v>439</v>
      </c>
      <c r="B160" s="58" t="s">
        <v>440</v>
      </c>
      <c r="C160" s="58">
        <v>120</v>
      </c>
    </row>
    <row r="161" spans="1:4" x14ac:dyDescent="0.25">
      <c r="A161" s="59" t="s">
        <v>441</v>
      </c>
      <c r="B161" s="62" t="s">
        <v>442</v>
      </c>
      <c r="C161" s="58">
        <v>25</v>
      </c>
    </row>
    <row r="162" spans="1:4" x14ac:dyDescent="0.25">
      <c r="A162" s="59" t="s">
        <v>443</v>
      </c>
      <c r="B162" s="58" t="s">
        <v>444</v>
      </c>
      <c r="C162" s="58">
        <v>15</v>
      </c>
    </row>
    <row r="163" spans="1:4" x14ac:dyDescent="0.25">
      <c r="A163" s="59" t="s">
        <v>445</v>
      </c>
      <c r="B163" s="58" t="s">
        <v>278</v>
      </c>
      <c r="C163" s="58">
        <v>15</v>
      </c>
    </row>
    <row r="164" spans="1:4" ht="15.75" customHeight="1" x14ac:dyDescent="0.25">
      <c r="A164" s="57" t="s">
        <v>446</v>
      </c>
      <c r="B164" s="58" t="s">
        <v>447</v>
      </c>
      <c r="C164" s="58">
        <v>200</v>
      </c>
      <c r="D164" t="s">
        <v>448</v>
      </c>
    </row>
    <row r="165" spans="1:4" x14ac:dyDescent="0.25">
      <c r="A165" s="59" t="s">
        <v>449</v>
      </c>
      <c r="B165" s="58" t="s">
        <v>450</v>
      </c>
      <c r="C165" s="58">
        <v>350</v>
      </c>
    </row>
    <row r="166" spans="1:4" x14ac:dyDescent="0.25">
      <c r="A166" s="57" t="s">
        <v>451</v>
      </c>
      <c r="B166" s="58" t="s">
        <v>452</v>
      </c>
      <c r="C166" s="58">
        <v>200</v>
      </c>
    </row>
    <row r="167" spans="1:4" x14ac:dyDescent="0.25">
      <c r="A167" s="57" t="s">
        <v>453</v>
      </c>
      <c r="B167" s="62" t="s">
        <v>454</v>
      </c>
      <c r="C167" s="58">
        <v>150</v>
      </c>
    </row>
    <row r="168" spans="1:4" x14ac:dyDescent="0.25">
      <c r="A168" s="59" t="s">
        <v>455</v>
      </c>
      <c r="B168" s="58" t="s">
        <v>456</v>
      </c>
      <c r="C168" s="58">
        <v>45</v>
      </c>
    </row>
    <row r="169" spans="1:4" x14ac:dyDescent="0.25">
      <c r="A169" s="59" t="s">
        <v>457</v>
      </c>
      <c r="B169" s="58" t="s">
        <v>456</v>
      </c>
      <c r="C169" s="58">
        <v>30</v>
      </c>
    </row>
    <row r="170" spans="1:4" x14ac:dyDescent="0.25">
      <c r="A170" s="59" t="s">
        <v>458</v>
      </c>
      <c r="B170" s="62" t="s">
        <v>459</v>
      </c>
      <c r="C170" s="58">
        <v>120</v>
      </c>
    </row>
    <row r="171" spans="1:4" x14ac:dyDescent="0.25">
      <c r="A171" s="57" t="s">
        <v>460</v>
      </c>
      <c r="B171" s="58" t="s">
        <v>461</v>
      </c>
      <c r="C171" s="58">
        <v>48</v>
      </c>
      <c r="D171" t="s">
        <v>462</v>
      </c>
    </row>
    <row r="172" spans="1:4" x14ac:dyDescent="0.25">
      <c r="A172" s="57" t="s">
        <v>463</v>
      </c>
      <c r="B172" s="58" t="s">
        <v>464</v>
      </c>
      <c r="C172" s="58">
        <v>90</v>
      </c>
    </row>
    <row r="173" spans="1:4" x14ac:dyDescent="0.25">
      <c r="A173" s="57" t="s">
        <v>465</v>
      </c>
      <c r="B173" s="58" t="s">
        <v>466</v>
      </c>
      <c r="C173" s="58">
        <v>90</v>
      </c>
    </row>
    <row r="174" spans="1:4" x14ac:dyDescent="0.25">
      <c r="A174" s="59" t="s">
        <v>467</v>
      </c>
      <c r="B174" s="58" t="s">
        <v>468</v>
      </c>
    </row>
    <row r="175" spans="1:4" x14ac:dyDescent="0.25">
      <c r="A175" s="59" t="s">
        <v>469</v>
      </c>
      <c r="B175" s="58">
        <v>215215011</v>
      </c>
      <c r="C175" s="58">
        <v>100</v>
      </c>
    </row>
    <row r="176" spans="1:4" x14ac:dyDescent="0.25">
      <c r="A176" s="59" t="s">
        <v>470</v>
      </c>
      <c r="B176" s="58" t="s">
        <v>471</v>
      </c>
    </row>
    <row r="177" spans="1:5" x14ac:dyDescent="0.25">
      <c r="A177" s="59" t="s">
        <v>472</v>
      </c>
      <c r="B177" s="58" t="s">
        <v>473</v>
      </c>
      <c r="C177" s="58">
        <v>30</v>
      </c>
    </row>
    <row r="178" spans="1:5" x14ac:dyDescent="0.25">
      <c r="A178" s="59" t="s">
        <v>474</v>
      </c>
      <c r="B178" s="58" t="s">
        <v>473</v>
      </c>
      <c r="C178" s="58">
        <v>45</v>
      </c>
    </row>
    <row r="179" spans="1:5" x14ac:dyDescent="0.25">
      <c r="A179" s="59" t="s">
        <v>475</v>
      </c>
      <c r="B179" s="58" t="s">
        <v>476</v>
      </c>
      <c r="C179" s="58">
        <v>120</v>
      </c>
    </row>
    <row r="180" spans="1:5" x14ac:dyDescent="0.25">
      <c r="A180" s="59" t="s">
        <v>475</v>
      </c>
    </row>
    <row r="181" spans="1:5" x14ac:dyDescent="0.25">
      <c r="A181" s="57" t="s">
        <v>477</v>
      </c>
      <c r="B181" s="58" t="s">
        <v>478</v>
      </c>
      <c r="C181" s="58">
        <v>30</v>
      </c>
    </row>
    <row r="182" spans="1:5" x14ac:dyDescent="0.25">
      <c r="A182" s="59" t="s">
        <v>479</v>
      </c>
      <c r="B182" s="58" t="s">
        <v>480</v>
      </c>
      <c r="C182" s="58">
        <v>30</v>
      </c>
    </row>
    <row r="183" spans="1:5" x14ac:dyDescent="0.25">
      <c r="A183" s="59" t="s">
        <v>481</v>
      </c>
      <c r="B183" s="58" t="s">
        <v>482</v>
      </c>
      <c r="C183" s="58">
        <v>120</v>
      </c>
    </row>
    <row r="184" spans="1:5" x14ac:dyDescent="0.25">
      <c r="A184" s="59" t="s">
        <v>483</v>
      </c>
      <c r="B184" s="58" t="s">
        <v>484</v>
      </c>
    </row>
    <row r="185" spans="1:5" x14ac:dyDescent="0.25">
      <c r="A185" s="59" t="s">
        <v>485</v>
      </c>
      <c r="B185" s="58" t="s">
        <v>486</v>
      </c>
    </row>
    <row r="186" spans="1:5" x14ac:dyDescent="0.25">
      <c r="A186" s="59" t="s">
        <v>487</v>
      </c>
      <c r="B186" s="58" t="s">
        <v>488</v>
      </c>
      <c r="C186" s="58">
        <v>90</v>
      </c>
    </row>
    <row r="187" spans="1:5" x14ac:dyDescent="0.25">
      <c r="A187" s="59" t="s">
        <v>489</v>
      </c>
      <c r="B187" s="58" t="s">
        <v>490</v>
      </c>
      <c r="C187" s="58">
        <v>120</v>
      </c>
    </row>
    <row r="188" spans="1:5" x14ac:dyDescent="0.25">
      <c r="A188" s="57" t="s">
        <v>491</v>
      </c>
      <c r="B188" s="58" t="s">
        <v>492</v>
      </c>
      <c r="C188" s="58">
        <v>90</v>
      </c>
    </row>
    <row r="189" spans="1:5" x14ac:dyDescent="0.25">
      <c r="A189" s="59" t="s">
        <v>493</v>
      </c>
      <c r="B189" s="58" t="s">
        <v>278</v>
      </c>
      <c r="C189" s="58">
        <v>90</v>
      </c>
    </row>
    <row r="190" spans="1:5" x14ac:dyDescent="0.25">
      <c r="A190" s="59" t="s">
        <v>494</v>
      </c>
      <c r="B190" s="58" t="s">
        <v>495</v>
      </c>
      <c r="D190" s="75" t="s">
        <v>496</v>
      </c>
      <c r="E190" s="1"/>
    </row>
    <row r="191" spans="1:5" x14ac:dyDescent="0.25">
      <c r="A191" s="57" t="s">
        <v>497</v>
      </c>
      <c r="B191" s="76" t="s">
        <v>498</v>
      </c>
      <c r="C191" s="58">
        <v>90</v>
      </c>
      <c r="D191" s="75" t="s">
        <v>499</v>
      </c>
      <c r="E191" s="1"/>
    </row>
    <row r="192" spans="1:5" x14ac:dyDescent="0.25">
      <c r="A192" s="57" t="s">
        <v>500</v>
      </c>
      <c r="B192" s="58">
        <v>601130</v>
      </c>
      <c r="C192" s="58">
        <v>35</v>
      </c>
      <c r="D192" s="75" t="s">
        <v>501</v>
      </c>
      <c r="E192" s="1"/>
    </row>
    <row r="193" spans="1:3" x14ac:dyDescent="0.25">
      <c r="A193" s="59" t="s">
        <v>502</v>
      </c>
      <c r="B193" s="58" t="s">
        <v>503</v>
      </c>
      <c r="C193" s="58">
        <v>45</v>
      </c>
    </row>
    <row r="194" spans="1:3" x14ac:dyDescent="0.25">
      <c r="A194" s="57" t="s">
        <v>504</v>
      </c>
      <c r="B194" s="77">
        <v>601130</v>
      </c>
      <c r="C194" s="58">
        <v>22</v>
      </c>
    </row>
    <row r="195" spans="1:3" x14ac:dyDescent="0.25">
      <c r="A195" s="59" t="s">
        <v>505</v>
      </c>
      <c r="B195" s="58" t="s">
        <v>506</v>
      </c>
      <c r="C195" s="58">
        <v>120</v>
      </c>
    </row>
    <row r="196" spans="1:3" x14ac:dyDescent="0.25">
      <c r="A196" s="59" t="s">
        <v>507</v>
      </c>
      <c r="B196" s="58" t="s">
        <v>508</v>
      </c>
    </row>
    <row r="197" spans="1:3" x14ac:dyDescent="0.25">
      <c r="A197" s="59" t="s">
        <v>509</v>
      </c>
      <c r="B197" s="58" t="s">
        <v>510</v>
      </c>
      <c r="C197" s="58">
        <v>90</v>
      </c>
    </row>
    <row r="198" spans="1:3" x14ac:dyDescent="0.25">
      <c r="A198" s="59" t="s">
        <v>511</v>
      </c>
      <c r="B198" s="58" t="s">
        <v>512</v>
      </c>
      <c r="C198" s="58">
        <v>80</v>
      </c>
    </row>
    <row r="199" spans="1:3" x14ac:dyDescent="0.25">
      <c r="A199" s="57" t="s">
        <v>513</v>
      </c>
      <c r="B199" s="62" t="s">
        <v>514</v>
      </c>
      <c r="C199" s="58">
        <v>80</v>
      </c>
    </row>
    <row r="200" spans="1:3" x14ac:dyDescent="0.25">
      <c r="A200" s="59" t="s">
        <v>515</v>
      </c>
      <c r="B200" s="58" t="s">
        <v>516</v>
      </c>
      <c r="C200" s="58">
        <v>60</v>
      </c>
    </row>
    <row r="201" spans="1:3" x14ac:dyDescent="0.25">
      <c r="A201" s="59" t="s">
        <v>517</v>
      </c>
      <c r="B201" s="58">
        <v>551275</v>
      </c>
      <c r="C201" s="58">
        <v>60</v>
      </c>
    </row>
    <row r="202" spans="1:3" x14ac:dyDescent="0.25">
      <c r="A202" s="59" t="s">
        <v>518</v>
      </c>
      <c r="B202" s="58">
        <v>551275</v>
      </c>
    </row>
    <row r="203" spans="1:3" x14ac:dyDescent="0.25">
      <c r="A203" s="59" t="s">
        <v>519</v>
      </c>
      <c r="B203" s="62" t="s">
        <v>520</v>
      </c>
      <c r="C203" s="58">
        <v>90</v>
      </c>
    </row>
    <row r="204" spans="1:3" x14ac:dyDescent="0.25">
      <c r="A204" s="59" t="s">
        <v>521</v>
      </c>
      <c r="B204" s="58" t="s">
        <v>522</v>
      </c>
    </row>
    <row r="205" spans="1:3" x14ac:dyDescent="0.25">
      <c r="A205" s="59" t="s">
        <v>523</v>
      </c>
      <c r="B205" s="58" t="s">
        <v>524</v>
      </c>
      <c r="C205" s="58">
        <v>90</v>
      </c>
    </row>
    <row r="206" spans="1:3" x14ac:dyDescent="0.25">
      <c r="A206" s="59" t="s">
        <v>525</v>
      </c>
      <c r="B206" s="58">
        <v>551435</v>
      </c>
      <c r="C206" s="58">
        <v>120</v>
      </c>
    </row>
    <row r="207" spans="1:3" x14ac:dyDescent="0.25">
      <c r="A207" s="59" t="s">
        <v>526</v>
      </c>
      <c r="B207" s="58" t="s">
        <v>527</v>
      </c>
      <c r="C207" s="58">
        <v>80</v>
      </c>
    </row>
    <row r="208" spans="1:3" x14ac:dyDescent="0.25">
      <c r="A208" s="59" t="s">
        <v>528</v>
      </c>
      <c r="B208" s="58" t="s">
        <v>529</v>
      </c>
      <c r="C208" s="58">
        <v>120</v>
      </c>
    </row>
    <row r="209" spans="1:3" x14ac:dyDescent="0.25">
      <c r="A209" s="59" t="s">
        <v>530</v>
      </c>
      <c r="B209" s="58" t="s">
        <v>531</v>
      </c>
    </row>
    <row r="210" spans="1:3" x14ac:dyDescent="0.25">
      <c r="A210" s="57" t="s">
        <v>532</v>
      </c>
      <c r="B210" s="58" t="s">
        <v>533</v>
      </c>
      <c r="C210" s="58">
        <v>90</v>
      </c>
    </row>
    <row r="211" spans="1:3" x14ac:dyDescent="0.25">
      <c r="A211" s="59" t="s">
        <v>534</v>
      </c>
      <c r="B211" s="58" t="s">
        <v>535</v>
      </c>
    </row>
    <row r="212" spans="1:3" x14ac:dyDescent="0.25">
      <c r="A212" s="74" t="s">
        <v>536</v>
      </c>
      <c r="B212" s="58" t="s">
        <v>537</v>
      </c>
    </row>
    <row r="213" spans="1:3" x14ac:dyDescent="0.25">
      <c r="A213" s="59" t="s">
        <v>538</v>
      </c>
      <c r="B213" s="58" t="s">
        <v>539</v>
      </c>
      <c r="C213" s="58">
        <v>90</v>
      </c>
    </row>
    <row r="214" spans="1:3" x14ac:dyDescent="0.25">
      <c r="A214" s="59" t="s">
        <v>540</v>
      </c>
      <c r="B214" s="58" t="s">
        <v>278</v>
      </c>
    </row>
    <row r="215" spans="1:3" x14ac:dyDescent="0.25">
      <c r="A215" s="59" t="s">
        <v>541</v>
      </c>
      <c r="B215" s="58" t="s">
        <v>542</v>
      </c>
    </row>
    <row r="216" spans="1:3" x14ac:dyDescent="0.25">
      <c r="A216" s="59" t="s">
        <v>543</v>
      </c>
      <c r="B216" s="58" t="s">
        <v>544</v>
      </c>
      <c r="C216" s="58">
        <v>30</v>
      </c>
    </row>
    <row r="217" spans="1:3" x14ac:dyDescent="0.25">
      <c r="A217" s="57" t="s">
        <v>545</v>
      </c>
      <c r="B217" s="58" t="s">
        <v>546</v>
      </c>
      <c r="C217" s="58">
        <v>36</v>
      </c>
    </row>
    <row r="218" spans="1:3" x14ac:dyDescent="0.25">
      <c r="A218" s="57" t="s">
        <v>547</v>
      </c>
      <c r="B218" s="62" t="s">
        <v>548</v>
      </c>
      <c r="C218" s="58">
        <v>60</v>
      </c>
    </row>
    <row r="219" spans="1:3" x14ac:dyDescent="0.25">
      <c r="A219" s="59" t="s">
        <v>549</v>
      </c>
      <c r="B219" s="58" t="s">
        <v>550</v>
      </c>
    </row>
    <row r="220" spans="1:3" x14ac:dyDescent="0.25">
      <c r="A220" s="59" t="s">
        <v>551</v>
      </c>
      <c r="B220" s="58" t="s">
        <v>552</v>
      </c>
    </row>
    <row r="221" spans="1:3" x14ac:dyDescent="0.25">
      <c r="A221" s="59" t="s">
        <v>553</v>
      </c>
      <c r="B221" s="58" t="s">
        <v>554</v>
      </c>
    </row>
    <row r="222" spans="1:3" x14ac:dyDescent="0.25">
      <c r="A222" s="57" t="s">
        <v>555</v>
      </c>
      <c r="B222" s="58" t="s">
        <v>556</v>
      </c>
      <c r="C222" s="58">
        <v>50</v>
      </c>
    </row>
    <row r="223" spans="1:3" x14ac:dyDescent="0.25">
      <c r="A223" s="59" t="s">
        <v>557</v>
      </c>
      <c r="B223" s="58" t="s">
        <v>558</v>
      </c>
      <c r="C223" s="58">
        <v>80</v>
      </c>
    </row>
    <row r="224" spans="1:3" x14ac:dyDescent="0.25">
      <c r="A224" s="59" t="s">
        <v>559</v>
      </c>
      <c r="B224" s="78" t="s">
        <v>560</v>
      </c>
      <c r="C224" s="58">
        <v>17</v>
      </c>
    </row>
    <row r="225" spans="1:4" x14ac:dyDescent="0.25">
      <c r="A225" s="59" t="s">
        <v>561</v>
      </c>
      <c r="B225" s="58" t="s">
        <v>562</v>
      </c>
      <c r="C225" s="58">
        <v>15</v>
      </c>
    </row>
    <row r="226" spans="1:4" x14ac:dyDescent="0.25">
      <c r="A226" s="59" t="s">
        <v>563</v>
      </c>
      <c r="B226" s="58">
        <v>4571</v>
      </c>
      <c r="C226" s="58">
        <v>30</v>
      </c>
    </row>
    <row r="227" spans="1:4" x14ac:dyDescent="0.25">
      <c r="A227" s="59" t="s">
        <v>564</v>
      </c>
      <c r="B227" s="58">
        <v>200200</v>
      </c>
      <c r="C227" s="58">
        <v>60</v>
      </c>
    </row>
    <row r="228" spans="1:4" x14ac:dyDescent="0.25">
      <c r="A228" s="59" t="s">
        <v>565</v>
      </c>
      <c r="B228" s="58" t="s">
        <v>566</v>
      </c>
      <c r="C228" s="58">
        <v>30</v>
      </c>
    </row>
    <row r="229" spans="1:4" x14ac:dyDescent="0.25">
      <c r="A229" s="59" t="s">
        <v>567</v>
      </c>
      <c r="B229" s="58">
        <v>5402</v>
      </c>
      <c r="D229" t="s">
        <v>568</v>
      </c>
    </row>
    <row r="230" spans="1:4" x14ac:dyDescent="0.25">
      <c r="A230" s="59" t="s">
        <v>569</v>
      </c>
      <c r="B230" s="58">
        <v>4630</v>
      </c>
      <c r="D230" t="s">
        <v>218</v>
      </c>
    </row>
    <row r="231" spans="1:4" x14ac:dyDescent="0.25">
      <c r="A231" s="59" t="s">
        <v>570</v>
      </c>
      <c r="B231" s="58">
        <v>7151</v>
      </c>
    </row>
    <row r="232" spans="1:4" x14ac:dyDescent="0.25">
      <c r="A232" s="57" t="s">
        <v>571</v>
      </c>
      <c r="B232" s="58">
        <v>480387</v>
      </c>
      <c r="C232" s="58">
        <v>50</v>
      </c>
    </row>
    <row r="233" spans="1:4" x14ac:dyDescent="0.25">
      <c r="A233" s="59" t="s">
        <v>572</v>
      </c>
      <c r="B233" s="58">
        <v>480387</v>
      </c>
      <c r="C233" s="58">
        <v>50</v>
      </c>
      <c r="D233" t="s">
        <v>218</v>
      </c>
    </row>
    <row r="234" spans="1:4" x14ac:dyDescent="0.25">
      <c r="A234" s="57" t="s">
        <v>573</v>
      </c>
      <c r="B234" s="58">
        <v>480387</v>
      </c>
      <c r="C234" s="58">
        <v>60</v>
      </c>
      <c r="D234" t="s">
        <v>86</v>
      </c>
    </row>
    <row r="235" spans="1:4" x14ac:dyDescent="0.25">
      <c r="A235" s="57" t="s">
        <v>574</v>
      </c>
      <c r="B235" s="58">
        <v>480387</v>
      </c>
      <c r="C235" s="58">
        <v>15</v>
      </c>
    </row>
    <row r="236" spans="1:4" x14ac:dyDescent="0.25">
      <c r="A236" s="59" t="s">
        <v>575</v>
      </c>
      <c r="B236" s="58" t="s">
        <v>576</v>
      </c>
      <c r="C236" s="58">
        <v>75</v>
      </c>
    </row>
    <row r="237" spans="1:4" x14ac:dyDescent="0.25">
      <c r="A237" s="59" t="s">
        <v>577</v>
      </c>
      <c r="B237" s="58" t="s">
        <v>578</v>
      </c>
      <c r="C237" s="58">
        <v>100</v>
      </c>
    </row>
    <row r="238" spans="1:4" x14ac:dyDescent="0.25">
      <c r="A238" s="57" t="s">
        <v>579</v>
      </c>
      <c r="B238" s="62" t="s">
        <v>580</v>
      </c>
      <c r="C238" s="58">
        <v>100</v>
      </c>
    </row>
    <row r="239" spans="1:4" x14ac:dyDescent="0.25">
      <c r="A239" s="59" t="s">
        <v>581</v>
      </c>
      <c r="B239" s="58" t="s">
        <v>582</v>
      </c>
      <c r="C239" s="58">
        <v>75</v>
      </c>
    </row>
    <row r="240" spans="1:4" x14ac:dyDescent="0.25">
      <c r="A240" s="57" t="s">
        <v>583</v>
      </c>
      <c r="B240" s="58" t="s">
        <v>584</v>
      </c>
      <c r="C240" s="58">
        <v>33</v>
      </c>
      <c r="D240" t="s">
        <v>585</v>
      </c>
    </row>
    <row r="241" spans="1:4" x14ac:dyDescent="0.25">
      <c r="A241" s="57" t="s">
        <v>586</v>
      </c>
      <c r="B241" s="58" t="s">
        <v>584</v>
      </c>
      <c r="C241" s="58">
        <v>20</v>
      </c>
      <c r="D241" t="s">
        <v>585</v>
      </c>
    </row>
    <row r="242" spans="1:4" x14ac:dyDescent="0.25">
      <c r="A242" s="57" t="s">
        <v>587</v>
      </c>
      <c r="B242" s="58" t="s">
        <v>588</v>
      </c>
      <c r="C242" s="58">
        <v>60</v>
      </c>
    </row>
    <row r="243" spans="1:4" x14ac:dyDescent="0.25">
      <c r="A243" s="57" t="s">
        <v>589</v>
      </c>
      <c r="B243" s="62" t="s">
        <v>590</v>
      </c>
      <c r="C243" s="58">
        <v>60</v>
      </c>
    </row>
    <row r="244" spans="1:4" x14ac:dyDescent="0.25">
      <c r="A244" s="59" t="s">
        <v>591</v>
      </c>
      <c r="B244" s="58" t="s">
        <v>592</v>
      </c>
      <c r="C244" s="58">
        <v>45</v>
      </c>
    </row>
    <row r="245" spans="1:4" x14ac:dyDescent="0.25">
      <c r="A245" s="57" t="s">
        <v>593</v>
      </c>
      <c r="B245" s="58" t="s">
        <v>594</v>
      </c>
      <c r="C245" s="58">
        <v>60</v>
      </c>
    </row>
    <row r="246" spans="1:4" x14ac:dyDescent="0.25">
      <c r="A246" s="57" t="s">
        <v>595</v>
      </c>
      <c r="B246" s="62" t="s">
        <v>596</v>
      </c>
      <c r="C246" s="58">
        <v>60</v>
      </c>
    </row>
    <row r="247" spans="1:4" x14ac:dyDescent="0.25">
      <c r="A247" s="57" t="s">
        <v>597</v>
      </c>
      <c r="B247" s="58" t="s">
        <v>592</v>
      </c>
      <c r="C247" s="58">
        <v>65</v>
      </c>
    </row>
    <row r="248" spans="1:4" x14ac:dyDescent="0.25">
      <c r="A248" s="57" t="s">
        <v>598</v>
      </c>
      <c r="B248" s="58" t="s">
        <v>599</v>
      </c>
      <c r="C248" s="58">
        <v>100</v>
      </c>
    </row>
    <row r="249" spans="1:4" x14ac:dyDescent="0.25">
      <c r="A249" s="59" t="s">
        <v>600</v>
      </c>
      <c r="B249" s="58" t="s">
        <v>601</v>
      </c>
      <c r="C249" s="58">
        <v>45</v>
      </c>
    </row>
    <row r="250" spans="1:4" x14ac:dyDescent="0.25">
      <c r="A250" s="59" t="s">
        <v>602</v>
      </c>
      <c r="B250" s="58">
        <v>5016</v>
      </c>
      <c r="C250" s="58">
        <v>120</v>
      </c>
    </row>
    <row r="251" spans="1:4" x14ac:dyDescent="0.25">
      <c r="A251" s="59" t="s">
        <v>603</v>
      </c>
      <c r="B251" s="58" t="s">
        <v>278</v>
      </c>
      <c r="C251" s="58">
        <v>120</v>
      </c>
    </row>
    <row r="252" spans="1:4" x14ac:dyDescent="0.25">
      <c r="A252" s="59" t="s">
        <v>604</v>
      </c>
      <c r="B252" s="58" t="s">
        <v>605</v>
      </c>
      <c r="C252" s="58">
        <v>120</v>
      </c>
    </row>
    <row r="253" spans="1:4" x14ac:dyDescent="0.25">
      <c r="A253" s="59" t="s">
        <v>606</v>
      </c>
      <c r="B253" s="58" t="s">
        <v>607</v>
      </c>
      <c r="C253" s="58">
        <v>120</v>
      </c>
    </row>
    <row r="254" spans="1:4" x14ac:dyDescent="0.25">
      <c r="A254" s="59" t="s">
        <v>608</v>
      </c>
      <c r="B254" s="58" t="s">
        <v>609</v>
      </c>
      <c r="C254" s="58">
        <v>120</v>
      </c>
    </row>
    <row r="255" spans="1:4" x14ac:dyDescent="0.25">
      <c r="A255" s="59" t="s">
        <v>610</v>
      </c>
      <c r="B255" s="58" t="s">
        <v>611</v>
      </c>
      <c r="C255" s="58">
        <v>30</v>
      </c>
    </row>
    <row r="256" spans="1:4" x14ac:dyDescent="0.25">
      <c r="A256" s="59" t="s">
        <v>612</v>
      </c>
      <c r="B256" s="58" t="s">
        <v>278</v>
      </c>
    </row>
    <row r="257" spans="1:4" x14ac:dyDescent="0.25">
      <c r="A257" s="57" t="s">
        <v>613</v>
      </c>
      <c r="B257" s="58" t="s">
        <v>614</v>
      </c>
      <c r="C257" s="58">
        <v>120</v>
      </c>
    </row>
    <row r="258" spans="1:4" x14ac:dyDescent="0.25">
      <c r="A258" s="57" t="s">
        <v>615</v>
      </c>
      <c r="B258" s="58" t="s">
        <v>614</v>
      </c>
      <c r="C258" s="58">
        <v>100</v>
      </c>
    </row>
    <row r="259" spans="1:4" x14ac:dyDescent="0.25">
      <c r="A259" s="59" t="s">
        <v>616</v>
      </c>
      <c r="B259" s="58" t="s">
        <v>617</v>
      </c>
    </row>
    <row r="260" spans="1:4" x14ac:dyDescent="0.25">
      <c r="A260" s="59" t="s">
        <v>618</v>
      </c>
      <c r="B260" s="58" t="s">
        <v>278</v>
      </c>
    </row>
    <row r="261" spans="1:4" x14ac:dyDescent="0.25">
      <c r="A261" s="59" t="s">
        <v>619</v>
      </c>
      <c r="B261" s="58" t="s">
        <v>278</v>
      </c>
    </row>
    <row r="262" spans="1:4" x14ac:dyDescent="0.25">
      <c r="A262" s="59" t="s">
        <v>620</v>
      </c>
      <c r="B262" s="58" t="s">
        <v>621</v>
      </c>
    </row>
    <row r="263" spans="1:4" x14ac:dyDescent="0.25">
      <c r="A263" s="59" t="s">
        <v>622</v>
      </c>
      <c r="B263" s="58" t="s">
        <v>278</v>
      </c>
    </row>
    <row r="264" spans="1:4" x14ac:dyDescent="0.25">
      <c r="A264" s="59" t="s">
        <v>623</v>
      </c>
      <c r="B264" s="58" t="s">
        <v>278</v>
      </c>
      <c r="D264" t="s">
        <v>624</v>
      </c>
    </row>
    <row r="265" spans="1:4" x14ac:dyDescent="0.25">
      <c r="A265" s="59" t="s">
        <v>625</v>
      </c>
      <c r="B265" s="58" t="s">
        <v>626</v>
      </c>
    </row>
    <row r="266" spans="1:4" x14ac:dyDescent="0.25">
      <c r="A266" s="34" t="s">
        <v>627</v>
      </c>
      <c r="B266" s="62" t="s">
        <v>628</v>
      </c>
      <c r="C266" s="58">
        <v>45</v>
      </c>
    </row>
    <row r="267" spans="1:4" x14ac:dyDescent="0.25">
      <c r="A267" s="79" t="s">
        <v>629</v>
      </c>
      <c r="B267" s="58" t="s">
        <v>630</v>
      </c>
      <c r="C267" s="58">
        <v>30</v>
      </c>
    </row>
    <row r="268" spans="1:4" x14ac:dyDescent="0.25">
      <c r="A268" s="59" t="s">
        <v>631</v>
      </c>
      <c r="B268" s="58" t="s">
        <v>632</v>
      </c>
      <c r="C268" s="58">
        <v>27</v>
      </c>
    </row>
    <row r="269" spans="1:4" x14ac:dyDescent="0.25">
      <c r="A269" s="59" t="s">
        <v>633</v>
      </c>
      <c r="B269" s="58" t="s">
        <v>278</v>
      </c>
    </row>
    <row r="270" spans="1:4" x14ac:dyDescent="0.25">
      <c r="A270" s="59" t="s">
        <v>634</v>
      </c>
      <c r="B270" s="58" t="s">
        <v>635</v>
      </c>
      <c r="C270" s="58">
        <v>27</v>
      </c>
    </row>
    <row r="271" spans="1:4" x14ac:dyDescent="0.25">
      <c r="A271" s="59" t="s">
        <v>636</v>
      </c>
      <c r="B271" s="58" t="s">
        <v>637</v>
      </c>
      <c r="C271" s="58">
        <v>30</v>
      </c>
      <c r="D271" t="s">
        <v>638</v>
      </c>
    </row>
    <row r="272" spans="1:4" x14ac:dyDescent="0.25">
      <c r="A272" s="59" t="s">
        <v>639</v>
      </c>
    </row>
    <row r="273" spans="1:4" x14ac:dyDescent="0.25">
      <c r="A273" s="59" t="s">
        <v>640</v>
      </c>
      <c r="B273" s="58" t="s">
        <v>641</v>
      </c>
      <c r="C273" s="58">
        <v>50</v>
      </c>
      <c r="D273" t="s">
        <v>642</v>
      </c>
    </row>
    <row r="274" spans="1:4" x14ac:dyDescent="0.25">
      <c r="A274" s="59" t="s">
        <v>643</v>
      </c>
      <c r="B274" s="58" t="s">
        <v>644</v>
      </c>
      <c r="C274" s="58">
        <v>80</v>
      </c>
      <c r="D274" t="s">
        <v>645</v>
      </c>
    </row>
    <row r="275" spans="1:4" x14ac:dyDescent="0.25">
      <c r="A275" s="59" t="s">
        <v>646</v>
      </c>
      <c r="B275" s="58" t="s">
        <v>647</v>
      </c>
      <c r="D275" t="s">
        <v>648</v>
      </c>
    </row>
    <row r="276" spans="1:4" x14ac:dyDescent="0.25">
      <c r="A276" s="59" t="s">
        <v>649</v>
      </c>
      <c r="B276" s="58" t="s">
        <v>630</v>
      </c>
      <c r="D276" t="s">
        <v>650</v>
      </c>
    </row>
    <row r="277" spans="1:4" x14ac:dyDescent="0.25">
      <c r="A277" s="59" t="s">
        <v>651</v>
      </c>
      <c r="B277" s="58" t="s">
        <v>652</v>
      </c>
      <c r="C277" s="58">
        <v>30</v>
      </c>
    </row>
    <row r="278" spans="1:4" x14ac:dyDescent="0.25">
      <c r="A278" s="59" t="s">
        <v>653</v>
      </c>
      <c r="B278" s="58" t="s">
        <v>654</v>
      </c>
      <c r="C278" s="58">
        <v>30</v>
      </c>
    </row>
    <row r="279" spans="1:4" x14ac:dyDescent="0.25">
      <c r="A279" s="59" t="s">
        <v>655</v>
      </c>
      <c r="B279" s="58" t="s">
        <v>656</v>
      </c>
    </row>
    <row r="280" spans="1:4" x14ac:dyDescent="0.25">
      <c r="A280" s="59" t="s">
        <v>657</v>
      </c>
      <c r="B280" s="58" t="s">
        <v>658</v>
      </c>
      <c r="C280" s="58">
        <v>60</v>
      </c>
    </row>
    <row r="281" spans="1:4" x14ac:dyDescent="0.25">
      <c r="A281" s="57" t="s">
        <v>659</v>
      </c>
      <c r="B281" s="58" t="s">
        <v>660</v>
      </c>
      <c r="C281" s="58">
        <v>70</v>
      </c>
    </row>
    <row r="282" spans="1:4" x14ac:dyDescent="0.25">
      <c r="A282" s="57" t="s">
        <v>661</v>
      </c>
      <c r="B282" s="62" t="s">
        <v>662</v>
      </c>
      <c r="C282" s="58">
        <v>60</v>
      </c>
    </row>
    <row r="283" spans="1:4" x14ac:dyDescent="0.25">
      <c r="A283" s="59" t="s">
        <v>663</v>
      </c>
      <c r="B283" s="58" t="s">
        <v>278</v>
      </c>
      <c r="D283" t="s">
        <v>664</v>
      </c>
    </row>
    <row r="284" spans="1:4" x14ac:dyDescent="0.25">
      <c r="A284" s="59" t="s">
        <v>665</v>
      </c>
      <c r="B284" s="58" t="s">
        <v>666</v>
      </c>
    </row>
    <row r="285" spans="1:4" x14ac:dyDescent="0.25">
      <c r="A285" s="59" t="s">
        <v>667</v>
      </c>
      <c r="B285" s="58" t="s">
        <v>668</v>
      </c>
      <c r="C285" s="58">
        <v>25</v>
      </c>
    </row>
    <row r="286" spans="1:4" x14ac:dyDescent="0.25">
      <c r="A286" s="57" t="s">
        <v>669</v>
      </c>
      <c r="B286" s="58" t="s">
        <v>670</v>
      </c>
      <c r="C286" s="58">
        <v>60</v>
      </c>
    </row>
    <row r="287" spans="1:4" x14ac:dyDescent="0.25">
      <c r="A287" s="59" t="s">
        <v>671</v>
      </c>
      <c r="B287" s="58" t="s">
        <v>672</v>
      </c>
      <c r="C287" s="58">
        <v>70</v>
      </c>
    </row>
    <row r="288" spans="1:4" x14ac:dyDescent="0.25">
      <c r="A288" s="59" t="s">
        <v>673</v>
      </c>
      <c r="B288" s="58" t="s">
        <v>674</v>
      </c>
      <c r="C288" s="58">
        <v>45</v>
      </c>
    </row>
    <row r="289" spans="1:6" x14ac:dyDescent="0.25">
      <c r="A289" s="59" t="s">
        <v>675</v>
      </c>
      <c r="B289" s="58" t="s">
        <v>676</v>
      </c>
    </row>
    <row r="290" spans="1:6" x14ac:dyDescent="0.25">
      <c r="A290" s="59" t="s">
        <v>677</v>
      </c>
      <c r="B290" s="58" t="s">
        <v>678</v>
      </c>
    </row>
    <row r="291" spans="1:6" x14ac:dyDescent="0.25">
      <c r="A291" s="59" t="s">
        <v>679</v>
      </c>
      <c r="B291" s="58" t="s">
        <v>660</v>
      </c>
      <c r="C291" s="58">
        <v>70</v>
      </c>
    </row>
    <row r="292" spans="1:6" x14ac:dyDescent="0.25">
      <c r="A292" s="59" t="s">
        <v>680</v>
      </c>
      <c r="B292" s="58" t="s">
        <v>681</v>
      </c>
    </row>
    <row r="293" spans="1:6" x14ac:dyDescent="0.25">
      <c r="A293" s="57" t="s">
        <v>667</v>
      </c>
      <c r="B293" s="62" t="s">
        <v>668</v>
      </c>
      <c r="C293" s="58">
        <v>30</v>
      </c>
    </row>
    <row r="294" spans="1:6" x14ac:dyDescent="0.25">
      <c r="A294" s="59" t="s">
        <v>682</v>
      </c>
      <c r="B294" s="58" t="s">
        <v>683</v>
      </c>
      <c r="C294" s="58">
        <v>90</v>
      </c>
    </row>
    <row r="295" spans="1:6" x14ac:dyDescent="0.25">
      <c r="A295" s="59" t="s">
        <v>684</v>
      </c>
      <c r="B295" s="58" t="s">
        <v>685</v>
      </c>
      <c r="C295" s="58">
        <v>140</v>
      </c>
    </row>
    <row r="296" spans="1:6" x14ac:dyDescent="0.25">
      <c r="A296" s="59" t="s">
        <v>686</v>
      </c>
      <c r="B296" s="58" t="s">
        <v>687</v>
      </c>
    </row>
    <row r="297" spans="1:6" x14ac:dyDescent="0.25">
      <c r="A297" s="59" t="s">
        <v>688</v>
      </c>
      <c r="B297" s="58" t="s">
        <v>689</v>
      </c>
      <c r="C297" s="58">
        <v>100</v>
      </c>
      <c r="D297" t="s">
        <v>642</v>
      </c>
    </row>
    <row r="298" spans="1:6" x14ac:dyDescent="0.25">
      <c r="A298" s="59" t="s">
        <v>690</v>
      </c>
      <c r="B298" s="58">
        <v>510020</v>
      </c>
      <c r="D298" s="80" t="s">
        <v>691</v>
      </c>
      <c r="E298" s="81"/>
      <c r="F298" s="82"/>
    </row>
    <row r="299" spans="1:6" x14ac:dyDescent="0.25">
      <c r="A299" s="59" t="s">
        <v>692</v>
      </c>
      <c r="B299" s="58">
        <v>512520</v>
      </c>
    </row>
    <row r="300" spans="1:6" x14ac:dyDescent="0.25">
      <c r="A300" s="59" t="s">
        <v>693</v>
      </c>
      <c r="B300" s="58" t="s">
        <v>694</v>
      </c>
    </row>
    <row r="301" spans="1:6" x14ac:dyDescent="0.25">
      <c r="A301" s="59" t="s">
        <v>695</v>
      </c>
      <c r="B301" s="58" t="s">
        <v>696</v>
      </c>
      <c r="C301" s="58">
        <v>100</v>
      </c>
      <c r="D301" t="s">
        <v>642</v>
      </c>
    </row>
    <row r="302" spans="1:6" x14ac:dyDescent="0.25">
      <c r="A302" s="57" t="s">
        <v>697</v>
      </c>
      <c r="B302" s="58" t="s">
        <v>698</v>
      </c>
      <c r="C302" s="58">
        <v>100</v>
      </c>
    </row>
    <row r="303" spans="1:6" x14ac:dyDescent="0.25">
      <c r="A303" s="57" t="s">
        <v>699</v>
      </c>
      <c r="B303" s="58" t="s">
        <v>700</v>
      </c>
      <c r="C303" s="58">
        <v>75</v>
      </c>
    </row>
    <row r="304" spans="1:6" x14ac:dyDescent="0.25">
      <c r="A304" s="59" t="s">
        <v>701</v>
      </c>
      <c r="B304" s="58" t="s">
        <v>702</v>
      </c>
      <c r="C304" s="58">
        <v>110</v>
      </c>
    </row>
    <row r="305" spans="1:3" x14ac:dyDescent="0.25">
      <c r="A305" s="57" t="s">
        <v>703</v>
      </c>
      <c r="B305" s="58" t="s">
        <v>704</v>
      </c>
      <c r="C305" s="58">
        <v>30</v>
      </c>
    </row>
    <row r="306" spans="1:3" x14ac:dyDescent="0.25">
      <c r="A306" s="57" t="s">
        <v>705</v>
      </c>
      <c r="B306" s="58" t="s">
        <v>706</v>
      </c>
      <c r="C306" s="58">
        <v>60</v>
      </c>
    </row>
    <row r="307" spans="1:3" x14ac:dyDescent="0.25">
      <c r="A307" s="69" t="s">
        <v>707</v>
      </c>
      <c r="B307" s="64" t="s">
        <v>706</v>
      </c>
      <c r="C307" s="64">
        <v>32</v>
      </c>
    </row>
    <row r="308" spans="1:3" x14ac:dyDescent="0.25">
      <c r="A308" s="59" t="s">
        <v>708</v>
      </c>
      <c r="B308" s="58">
        <v>651128</v>
      </c>
      <c r="C308" s="58">
        <v>24</v>
      </c>
    </row>
    <row r="309" spans="1:3" x14ac:dyDescent="0.25">
      <c r="A309" s="59" t="s">
        <v>709</v>
      </c>
      <c r="B309" s="62" t="s">
        <v>710</v>
      </c>
    </row>
    <row r="310" spans="1:3" x14ac:dyDescent="0.25">
      <c r="A310" s="59" t="s">
        <v>711</v>
      </c>
      <c r="B310" s="58">
        <v>2018063</v>
      </c>
      <c r="C310" s="58">
        <v>120</v>
      </c>
    </row>
    <row r="311" spans="1:3" x14ac:dyDescent="0.25">
      <c r="A311" s="59" t="s">
        <v>712</v>
      </c>
      <c r="B311" s="58" t="s">
        <v>713</v>
      </c>
      <c r="C311" s="58">
        <v>90</v>
      </c>
    </row>
    <row r="312" spans="1:3" x14ac:dyDescent="0.25">
      <c r="A312" s="59" t="s">
        <v>714</v>
      </c>
      <c r="B312" s="58" t="s">
        <v>715</v>
      </c>
      <c r="C312" s="58">
        <v>120</v>
      </c>
    </row>
    <row r="313" spans="1:3" x14ac:dyDescent="0.25">
      <c r="A313" s="59" t="s">
        <v>716</v>
      </c>
      <c r="B313" s="58" t="s">
        <v>717</v>
      </c>
    </row>
    <row r="314" spans="1:3" x14ac:dyDescent="0.25">
      <c r="A314" s="59" t="s">
        <v>718</v>
      </c>
      <c r="B314" s="58">
        <v>510090</v>
      </c>
      <c r="C314" s="58">
        <v>50</v>
      </c>
    </row>
    <row r="315" spans="1:3" x14ac:dyDescent="0.25">
      <c r="A315" s="59" t="s">
        <v>719</v>
      </c>
      <c r="B315" s="58">
        <v>510020</v>
      </c>
      <c r="C315" s="58">
        <v>120</v>
      </c>
    </row>
    <row r="316" spans="1:3" x14ac:dyDescent="0.25">
      <c r="A316" s="57" t="s">
        <v>720</v>
      </c>
      <c r="B316" s="58">
        <v>512520</v>
      </c>
      <c r="C316" s="58">
        <v>50</v>
      </c>
    </row>
    <row r="317" spans="1:3" x14ac:dyDescent="0.25">
      <c r="A317" s="57" t="s">
        <v>721</v>
      </c>
      <c r="B317" s="58" t="s">
        <v>722</v>
      </c>
      <c r="C317" s="58">
        <v>70</v>
      </c>
    </row>
    <row r="318" spans="1:3" x14ac:dyDescent="0.25">
      <c r="A318" s="57" t="s">
        <v>723</v>
      </c>
      <c r="B318" s="62" t="s">
        <v>724</v>
      </c>
      <c r="C318" s="58">
        <v>60</v>
      </c>
    </row>
    <row r="319" spans="1:3" x14ac:dyDescent="0.25">
      <c r="A319" s="57" t="s">
        <v>725</v>
      </c>
      <c r="B319" s="62" t="s">
        <v>726</v>
      </c>
      <c r="C319" s="58">
        <v>52</v>
      </c>
    </row>
    <row r="320" spans="1:3" x14ac:dyDescent="0.25">
      <c r="A320" s="59" t="s">
        <v>727</v>
      </c>
      <c r="B320" s="58">
        <v>510530</v>
      </c>
      <c r="C320" s="58">
        <v>120</v>
      </c>
    </row>
    <row r="321" spans="1:4" x14ac:dyDescent="0.25">
      <c r="A321" s="59" t="s">
        <v>728</v>
      </c>
      <c r="B321" s="58">
        <v>510530</v>
      </c>
    </row>
    <row r="322" spans="1:4" x14ac:dyDescent="0.25">
      <c r="A322" s="57" t="s">
        <v>729</v>
      </c>
      <c r="B322" s="58">
        <v>511110</v>
      </c>
      <c r="C322" s="58">
        <v>120</v>
      </c>
      <c r="D322" t="s">
        <v>648</v>
      </c>
    </row>
    <row r="323" spans="1:4" x14ac:dyDescent="0.25">
      <c r="A323" s="69" t="s">
        <v>730</v>
      </c>
      <c r="B323" s="64">
        <v>511100</v>
      </c>
      <c r="C323" s="64">
        <v>140</v>
      </c>
      <c r="D323" t="s">
        <v>648</v>
      </c>
    </row>
    <row r="324" spans="1:4" x14ac:dyDescent="0.25">
      <c r="A324" s="59" t="s">
        <v>731</v>
      </c>
      <c r="B324" s="58">
        <v>512800</v>
      </c>
      <c r="C324" s="58">
        <v>120</v>
      </c>
    </row>
    <row r="325" spans="1:4" x14ac:dyDescent="0.25">
      <c r="A325" s="59" t="s">
        <v>732</v>
      </c>
      <c r="B325" s="58" t="s">
        <v>733</v>
      </c>
      <c r="C325" s="58">
        <v>120</v>
      </c>
    </row>
    <row r="326" spans="1:4" x14ac:dyDescent="0.25">
      <c r="A326" s="59" t="s">
        <v>734</v>
      </c>
      <c r="B326" s="58" t="s">
        <v>735</v>
      </c>
      <c r="C326" s="58">
        <v>90</v>
      </c>
    </row>
    <row r="327" spans="1:4" x14ac:dyDescent="0.25">
      <c r="A327" s="59" t="s">
        <v>736</v>
      </c>
      <c r="B327" s="58" t="s">
        <v>737</v>
      </c>
      <c r="C327" s="58">
        <v>20</v>
      </c>
    </row>
    <row r="328" spans="1:4" x14ac:dyDescent="0.25">
      <c r="A328" s="59" t="s">
        <v>738</v>
      </c>
      <c r="B328" s="58" t="s">
        <v>739</v>
      </c>
      <c r="C328" s="58">
        <v>20</v>
      </c>
    </row>
    <row r="329" spans="1:4" x14ac:dyDescent="0.25">
      <c r="A329" s="59" t="s">
        <v>740</v>
      </c>
      <c r="B329" s="58" t="s">
        <v>741</v>
      </c>
      <c r="C329" s="58">
        <v>60</v>
      </c>
    </row>
    <row r="330" spans="1:4" x14ac:dyDescent="0.25">
      <c r="A330" s="57" t="s">
        <v>742</v>
      </c>
      <c r="B330" s="62" t="s">
        <v>743</v>
      </c>
      <c r="C330" s="58">
        <v>30</v>
      </c>
    </row>
    <row r="331" spans="1:4" x14ac:dyDescent="0.25">
      <c r="A331" s="59" t="s">
        <v>744</v>
      </c>
      <c r="B331" s="58" t="s">
        <v>745</v>
      </c>
    </row>
    <row r="332" spans="1:4" x14ac:dyDescent="0.25">
      <c r="A332" s="59" t="s">
        <v>746</v>
      </c>
      <c r="B332" s="58" t="s">
        <v>747</v>
      </c>
    </row>
    <row r="333" spans="1:4" x14ac:dyDescent="0.25">
      <c r="A333" s="59" t="s">
        <v>748</v>
      </c>
      <c r="B333" s="58" t="s">
        <v>749</v>
      </c>
    </row>
    <row r="334" spans="1:4" x14ac:dyDescent="0.25">
      <c r="A334" s="69" t="s">
        <v>750</v>
      </c>
      <c r="B334" s="64" t="s">
        <v>751</v>
      </c>
      <c r="C334" s="64">
        <v>38</v>
      </c>
    </row>
    <row r="335" spans="1:4" x14ac:dyDescent="0.25">
      <c r="A335" s="69" t="s">
        <v>752</v>
      </c>
      <c r="B335" s="67" t="s">
        <v>753</v>
      </c>
      <c r="C335" s="64">
        <v>28</v>
      </c>
    </row>
    <row r="336" spans="1:4" x14ac:dyDescent="0.25">
      <c r="A336" s="59" t="s">
        <v>754</v>
      </c>
      <c r="B336" s="58" t="s">
        <v>755</v>
      </c>
      <c r="C336" s="58">
        <v>38</v>
      </c>
    </row>
    <row r="337" spans="1:3" x14ac:dyDescent="0.25">
      <c r="A337" s="57" t="s">
        <v>756</v>
      </c>
      <c r="B337" s="58" t="s">
        <v>757</v>
      </c>
      <c r="C337" s="58">
        <v>120</v>
      </c>
    </row>
    <row r="338" spans="1:3" x14ac:dyDescent="0.25">
      <c r="A338" s="59" t="s">
        <v>758</v>
      </c>
      <c r="B338" s="58" t="s">
        <v>759</v>
      </c>
      <c r="C338" s="58">
        <v>120</v>
      </c>
    </row>
    <row r="339" spans="1:3" x14ac:dyDescent="0.25">
      <c r="A339" s="74" t="s">
        <v>760</v>
      </c>
      <c r="B339" s="58" t="s">
        <v>761</v>
      </c>
    </row>
    <row r="340" spans="1:3" x14ac:dyDescent="0.25">
      <c r="A340" s="59" t="s">
        <v>762</v>
      </c>
      <c r="B340" s="58">
        <v>43563</v>
      </c>
    </row>
    <row r="341" spans="1:3" x14ac:dyDescent="0.25">
      <c r="A341" s="59" t="s">
        <v>763</v>
      </c>
      <c r="B341" s="58" t="s">
        <v>278</v>
      </c>
    </row>
    <row r="342" spans="1:3" x14ac:dyDescent="0.25">
      <c r="A342" s="59" t="s">
        <v>117</v>
      </c>
      <c r="B342" s="58" t="s">
        <v>764</v>
      </c>
      <c r="C342" s="58">
        <v>75</v>
      </c>
    </row>
    <row r="343" spans="1:3" x14ac:dyDescent="0.25">
      <c r="A343" s="59" t="s">
        <v>765</v>
      </c>
      <c r="B343" s="58" t="s">
        <v>278</v>
      </c>
    </row>
    <row r="344" spans="1:3" x14ac:dyDescent="0.25">
      <c r="A344" s="59" t="s">
        <v>766</v>
      </c>
      <c r="B344" s="58" t="s">
        <v>767</v>
      </c>
    </row>
    <row r="345" spans="1:3" x14ac:dyDescent="0.25">
      <c r="A345" s="59" t="s">
        <v>768</v>
      </c>
      <c r="B345" s="58" t="s">
        <v>769</v>
      </c>
      <c r="C345" s="58">
        <v>60</v>
      </c>
    </row>
    <row r="346" spans="1:3" x14ac:dyDescent="0.25">
      <c r="A346" s="59" t="s">
        <v>770</v>
      </c>
      <c r="B346" s="58">
        <v>7012</v>
      </c>
    </row>
    <row r="347" spans="1:3" x14ac:dyDescent="0.25">
      <c r="A347" s="59" t="s">
        <v>771</v>
      </c>
      <c r="B347" s="58">
        <v>35133801</v>
      </c>
      <c r="C347" s="58">
        <v>26</v>
      </c>
    </row>
    <row r="348" spans="1:3" x14ac:dyDescent="0.25">
      <c r="A348" s="59" t="s">
        <v>772</v>
      </c>
      <c r="B348" s="58" t="s">
        <v>773</v>
      </c>
    </row>
    <row r="349" spans="1:3" x14ac:dyDescent="0.25">
      <c r="A349" s="57" t="s">
        <v>774</v>
      </c>
      <c r="B349" s="58">
        <v>510021</v>
      </c>
      <c r="C349" s="58">
        <v>37</v>
      </c>
    </row>
    <row r="350" spans="1:3" x14ac:dyDescent="0.25">
      <c r="A350" s="57" t="s">
        <v>775</v>
      </c>
      <c r="B350" s="58">
        <v>510021</v>
      </c>
      <c r="C350" s="58">
        <v>45</v>
      </c>
    </row>
    <row r="351" spans="1:3" x14ac:dyDescent="0.25">
      <c r="A351" s="57" t="s">
        <v>776</v>
      </c>
      <c r="B351" s="62" t="s">
        <v>777</v>
      </c>
      <c r="C351" s="58">
        <v>42</v>
      </c>
    </row>
    <row r="352" spans="1:3" x14ac:dyDescent="0.25">
      <c r="A352" s="59" t="s">
        <v>778</v>
      </c>
      <c r="B352" s="58">
        <v>504</v>
      </c>
      <c r="C352" s="58">
        <v>60</v>
      </c>
    </row>
    <row r="353" spans="1:3" x14ac:dyDescent="0.25">
      <c r="A353" s="59" t="s">
        <v>779</v>
      </c>
      <c r="B353" s="58" t="s">
        <v>780</v>
      </c>
    </row>
    <row r="354" spans="1:3" x14ac:dyDescent="0.25">
      <c r="A354" s="59" t="s">
        <v>781</v>
      </c>
      <c r="B354" s="58" t="s">
        <v>782</v>
      </c>
      <c r="C354" s="58">
        <v>90</v>
      </c>
    </row>
    <row r="355" spans="1:3" x14ac:dyDescent="0.25">
      <c r="A355" s="59" t="s">
        <v>71</v>
      </c>
      <c r="B355" s="58" t="s">
        <v>783</v>
      </c>
      <c r="C355" s="58">
        <v>500</v>
      </c>
    </row>
    <row r="356" spans="1:3" x14ac:dyDescent="0.25">
      <c r="A356" s="59" t="s">
        <v>784</v>
      </c>
      <c r="B356" s="58" t="s">
        <v>785</v>
      </c>
      <c r="C356" s="58">
        <v>454</v>
      </c>
    </row>
    <row r="357" spans="1:3" x14ac:dyDescent="0.25">
      <c r="A357" s="59" t="s">
        <v>786</v>
      </c>
      <c r="B357" s="58" t="s">
        <v>787</v>
      </c>
      <c r="C357" s="58">
        <v>90</v>
      </c>
    </row>
    <row r="358" spans="1:3" x14ac:dyDescent="0.25">
      <c r="A358" s="59" t="s">
        <v>788</v>
      </c>
      <c r="B358" s="58" t="s">
        <v>789</v>
      </c>
    </row>
    <row r="359" spans="1:3" x14ac:dyDescent="0.25">
      <c r="A359" s="59" t="s">
        <v>790</v>
      </c>
      <c r="B359" s="58" t="s">
        <v>791</v>
      </c>
    </row>
    <row r="360" spans="1:3" x14ac:dyDescent="0.25">
      <c r="A360" s="57" t="s">
        <v>792</v>
      </c>
      <c r="B360" s="58" t="s">
        <v>793</v>
      </c>
      <c r="C360" s="58">
        <v>150</v>
      </c>
    </row>
    <row r="361" spans="1:3" x14ac:dyDescent="0.25">
      <c r="A361" s="59" t="s">
        <v>794</v>
      </c>
      <c r="B361" s="58" t="s">
        <v>795</v>
      </c>
      <c r="C361" s="58">
        <v>100</v>
      </c>
    </row>
    <row r="362" spans="1:3" x14ac:dyDescent="0.25">
      <c r="A362" s="59" t="s">
        <v>796</v>
      </c>
      <c r="B362" s="58" t="s">
        <v>797</v>
      </c>
    </row>
    <row r="363" spans="1:3" x14ac:dyDescent="0.25">
      <c r="A363" s="59" t="s">
        <v>798</v>
      </c>
      <c r="B363" s="58" t="s">
        <v>797</v>
      </c>
    </row>
    <row r="364" spans="1:3" x14ac:dyDescent="0.25">
      <c r="A364" s="59" t="s">
        <v>799</v>
      </c>
      <c r="B364" s="58" t="s">
        <v>800</v>
      </c>
    </row>
    <row r="365" spans="1:3" x14ac:dyDescent="0.25">
      <c r="A365" s="59" t="s">
        <v>801</v>
      </c>
      <c r="B365" s="58" t="s">
        <v>802</v>
      </c>
      <c r="C365" s="58">
        <v>400</v>
      </c>
    </row>
    <row r="366" spans="1:3" x14ac:dyDescent="0.25">
      <c r="A366" s="59" t="s">
        <v>803</v>
      </c>
      <c r="B366" s="58" t="s">
        <v>804</v>
      </c>
    </row>
    <row r="367" spans="1:3" x14ac:dyDescent="0.25">
      <c r="A367" s="59" t="s">
        <v>805</v>
      </c>
      <c r="B367" s="58" t="s">
        <v>806</v>
      </c>
      <c r="C367" s="58">
        <v>120</v>
      </c>
    </row>
    <row r="368" spans="1:3" x14ac:dyDescent="0.25">
      <c r="A368" s="57" t="s">
        <v>807</v>
      </c>
      <c r="B368" s="58" t="s">
        <v>808</v>
      </c>
      <c r="C368" s="58">
        <v>120</v>
      </c>
    </row>
    <row r="369" spans="1:3" x14ac:dyDescent="0.25">
      <c r="A369" s="57" t="s">
        <v>809</v>
      </c>
      <c r="B369" s="58" t="s">
        <v>810</v>
      </c>
      <c r="C369" s="58">
        <v>120</v>
      </c>
    </row>
    <row r="370" spans="1:3" x14ac:dyDescent="0.25">
      <c r="A370" s="59" t="s">
        <v>811</v>
      </c>
      <c r="B370" s="58" t="s">
        <v>802</v>
      </c>
      <c r="C370" s="58">
        <v>120</v>
      </c>
    </row>
    <row r="371" spans="1:3" x14ac:dyDescent="0.25">
      <c r="A371" s="57" t="s">
        <v>812</v>
      </c>
      <c r="B371" s="58" t="s">
        <v>802</v>
      </c>
      <c r="C371" s="58">
        <v>400</v>
      </c>
    </row>
    <row r="372" spans="1:3" x14ac:dyDescent="0.25">
      <c r="A372" s="59" t="s">
        <v>813</v>
      </c>
      <c r="B372" s="58" t="s">
        <v>814</v>
      </c>
      <c r="C372" s="58">
        <v>400</v>
      </c>
    </row>
    <row r="373" spans="1:3" x14ac:dyDescent="0.25">
      <c r="A373" s="59" t="s">
        <v>815</v>
      </c>
      <c r="B373" s="58" t="s">
        <v>816</v>
      </c>
    </row>
    <row r="374" spans="1:3" x14ac:dyDescent="0.25">
      <c r="A374" s="59" t="s">
        <v>817</v>
      </c>
      <c r="B374" s="58" t="s">
        <v>818</v>
      </c>
      <c r="C374" s="58">
        <v>60</v>
      </c>
    </row>
    <row r="375" spans="1:3" x14ac:dyDescent="0.25">
      <c r="A375" s="59" t="s">
        <v>819</v>
      </c>
      <c r="B375" s="58" t="s">
        <v>820</v>
      </c>
      <c r="C375" s="58">
        <v>60</v>
      </c>
    </row>
    <row r="376" spans="1:3" x14ac:dyDescent="0.25">
      <c r="A376" s="59" t="s">
        <v>821</v>
      </c>
      <c r="B376" s="58">
        <v>43850</v>
      </c>
      <c r="C376" s="58">
        <v>60</v>
      </c>
    </row>
    <row r="377" spans="1:3" x14ac:dyDescent="0.25">
      <c r="A377" s="59" t="s">
        <v>822</v>
      </c>
      <c r="B377" s="58" t="s">
        <v>823</v>
      </c>
      <c r="C377" s="58">
        <v>45</v>
      </c>
    </row>
    <row r="378" spans="1:3" x14ac:dyDescent="0.25">
      <c r="A378" s="59" t="s">
        <v>824</v>
      </c>
      <c r="B378" s="58" t="s">
        <v>825</v>
      </c>
    </row>
    <row r="379" spans="1:3" x14ac:dyDescent="0.25">
      <c r="A379" s="59" t="s">
        <v>826</v>
      </c>
      <c r="B379" s="58" t="s">
        <v>827</v>
      </c>
    </row>
    <row r="380" spans="1:3" x14ac:dyDescent="0.25">
      <c r="A380" s="59" t="s">
        <v>828</v>
      </c>
      <c r="B380" s="58">
        <v>703069</v>
      </c>
    </row>
    <row r="381" spans="1:3" x14ac:dyDescent="0.25">
      <c r="A381" s="59" t="s">
        <v>829</v>
      </c>
      <c r="B381" s="62" t="s">
        <v>830</v>
      </c>
      <c r="C381" s="58">
        <v>15</v>
      </c>
    </row>
    <row r="382" spans="1:3" x14ac:dyDescent="0.25">
      <c r="A382" s="59" t="s">
        <v>831</v>
      </c>
      <c r="B382" s="58" t="s">
        <v>832</v>
      </c>
      <c r="C382" s="58">
        <v>20</v>
      </c>
    </row>
    <row r="383" spans="1:3" x14ac:dyDescent="0.25">
      <c r="A383" s="59" t="s">
        <v>833</v>
      </c>
      <c r="B383" s="58" t="s">
        <v>834</v>
      </c>
    </row>
    <row r="384" spans="1:3" x14ac:dyDescent="0.25">
      <c r="A384" s="59" t="s">
        <v>835</v>
      </c>
      <c r="B384" s="58" t="s">
        <v>836</v>
      </c>
      <c r="C384" s="58">
        <v>90</v>
      </c>
    </row>
    <row r="385" spans="1:4" x14ac:dyDescent="0.25">
      <c r="A385" s="57" t="s">
        <v>837</v>
      </c>
      <c r="B385" s="58">
        <v>200300</v>
      </c>
      <c r="C385" s="58">
        <v>36</v>
      </c>
    </row>
    <row r="386" spans="1:4" x14ac:dyDescent="0.25">
      <c r="A386" s="59" t="s">
        <v>838</v>
      </c>
      <c r="B386" s="58" t="s">
        <v>552</v>
      </c>
      <c r="C386" s="58">
        <v>36</v>
      </c>
    </row>
    <row r="387" spans="1:4" x14ac:dyDescent="0.25">
      <c r="A387" s="59" t="s">
        <v>839</v>
      </c>
      <c r="B387" s="58" t="s">
        <v>840</v>
      </c>
      <c r="C387" s="58">
        <v>30</v>
      </c>
    </row>
    <row r="388" spans="1:4" x14ac:dyDescent="0.25">
      <c r="A388" s="59" t="s">
        <v>841</v>
      </c>
      <c r="B388" s="58" t="s">
        <v>842</v>
      </c>
      <c r="C388" s="58">
        <v>240</v>
      </c>
    </row>
    <row r="389" spans="1:4" x14ac:dyDescent="0.25">
      <c r="A389" s="59" t="s">
        <v>843</v>
      </c>
      <c r="B389" s="58" t="s">
        <v>844</v>
      </c>
      <c r="C389" s="58">
        <v>180</v>
      </c>
    </row>
    <row r="390" spans="1:4" x14ac:dyDescent="0.25">
      <c r="A390" s="59" t="s">
        <v>845</v>
      </c>
      <c r="B390" s="58" t="s">
        <v>846</v>
      </c>
      <c r="C390" s="58">
        <v>180</v>
      </c>
      <c r="D390" t="s">
        <v>49</v>
      </c>
    </row>
    <row r="391" spans="1:4" x14ac:dyDescent="0.25">
      <c r="A391" s="59" t="s">
        <v>847</v>
      </c>
      <c r="B391" s="58" t="s">
        <v>836</v>
      </c>
      <c r="C391" s="58">
        <v>120</v>
      </c>
    </row>
    <row r="392" spans="1:4" x14ac:dyDescent="0.25">
      <c r="A392" s="57" t="s">
        <v>848</v>
      </c>
      <c r="B392" s="62" t="s">
        <v>849</v>
      </c>
      <c r="C392" s="58">
        <v>200</v>
      </c>
    </row>
    <row r="393" spans="1:4" x14ac:dyDescent="0.25">
      <c r="A393" s="57" t="s">
        <v>850</v>
      </c>
      <c r="B393" s="58">
        <v>199400</v>
      </c>
      <c r="C393" s="58">
        <v>120</v>
      </c>
    </row>
    <row r="394" spans="1:4" x14ac:dyDescent="0.25">
      <c r="A394" s="59" t="s">
        <v>851</v>
      </c>
      <c r="B394" s="58" t="s">
        <v>852</v>
      </c>
      <c r="C394" s="58">
        <v>90</v>
      </c>
    </row>
    <row r="395" spans="1:4" x14ac:dyDescent="0.25">
      <c r="A395" s="59" t="s">
        <v>853</v>
      </c>
      <c r="B395" s="58" t="s">
        <v>854</v>
      </c>
    </row>
    <row r="396" spans="1:4" x14ac:dyDescent="0.25">
      <c r="A396" s="59" t="s">
        <v>855</v>
      </c>
      <c r="B396" s="58" t="s">
        <v>856</v>
      </c>
      <c r="C396" s="58">
        <v>120</v>
      </c>
    </row>
    <row r="397" spans="1:4" x14ac:dyDescent="0.25">
      <c r="A397" s="59" t="s">
        <v>857</v>
      </c>
      <c r="B397" s="58">
        <v>253156702</v>
      </c>
      <c r="C397" s="58">
        <v>50</v>
      </c>
    </row>
    <row r="398" spans="1:4" x14ac:dyDescent="0.25">
      <c r="A398" s="59" t="s">
        <v>858</v>
      </c>
      <c r="B398" s="58">
        <v>3756</v>
      </c>
      <c r="C398" s="58">
        <v>30</v>
      </c>
    </row>
    <row r="399" spans="1:4" x14ac:dyDescent="0.25">
      <c r="A399" s="59" t="s">
        <v>859</v>
      </c>
      <c r="B399" s="58" t="s">
        <v>860</v>
      </c>
    </row>
    <row r="400" spans="1:4" x14ac:dyDescent="0.25">
      <c r="A400" s="59" t="s">
        <v>861</v>
      </c>
      <c r="B400" s="58" t="s">
        <v>862</v>
      </c>
      <c r="C400" s="58">
        <v>45</v>
      </c>
    </row>
    <row r="401" spans="1:4" x14ac:dyDescent="0.25">
      <c r="A401" s="57" t="s">
        <v>863</v>
      </c>
      <c r="B401" s="58" t="s">
        <v>864</v>
      </c>
      <c r="C401" s="58">
        <v>90</v>
      </c>
    </row>
    <row r="402" spans="1:4" x14ac:dyDescent="0.25">
      <c r="A402" s="57" t="s">
        <v>865</v>
      </c>
      <c r="B402" s="62" t="s">
        <v>866</v>
      </c>
      <c r="C402" s="58">
        <v>90</v>
      </c>
    </row>
    <row r="403" spans="1:4" x14ac:dyDescent="0.25">
      <c r="A403" s="59" t="s">
        <v>867</v>
      </c>
      <c r="B403" s="58" t="s">
        <v>868</v>
      </c>
      <c r="C403" s="58">
        <v>11</v>
      </c>
    </row>
    <row r="404" spans="1:4" x14ac:dyDescent="0.25">
      <c r="A404" s="59" t="s">
        <v>869</v>
      </c>
      <c r="B404" s="58" t="s">
        <v>870</v>
      </c>
      <c r="C404" s="58">
        <v>60</v>
      </c>
      <c r="D404" t="s">
        <v>58</v>
      </c>
    </row>
    <row r="405" spans="1:4" x14ac:dyDescent="0.25">
      <c r="A405" s="59" t="s">
        <v>871</v>
      </c>
      <c r="B405" s="58">
        <v>200200</v>
      </c>
      <c r="C405" s="58">
        <v>55</v>
      </c>
      <c r="D405" t="s">
        <v>58</v>
      </c>
    </row>
    <row r="406" spans="1:4" x14ac:dyDescent="0.25">
      <c r="A406" s="63" t="s">
        <v>872</v>
      </c>
      <c r="B406" s="64" t="s">
        <v>873</v>
      </c>
      <c r="C406" s="64">
        <v>60</v>
      </c>
      <c r="D406" t="s">
        <v>874</v>
      </c>
    </row>
    <row r="407" spans="1:4" x14ac:dyDescent="0.25">
      <c r="A407" s="59" t="s">
        <v>875</v>
      </c>
      <c r="B407" s="58" t="s">
        <v>876</v>
      </c>
      <c r="C407" s="58">
        <v>60</v>
      </c>
      <c r="D407" t="s">
        <v>874</v>
      </c>
    </row>
    <row r="408" spans="1:4" x14ac:dyDescent="0.25">
      <c r="A408" s="59" t="s">
        <v>877</v>
      </c>
      <c r="B408" s="58" t="s">
        <v>878</v>
      </c>
      <c r="C408" s="58">
        <v>45</v>
      </c>
    </row>
    <row r="409" spans="1:4" ht="15.75" x14ac:dyDescent="0.25">
      <c r="A409" s="83" t="s">
        <v>879</v>
      </c>
      <c r="B409" s="58" t="s">
        <v>737</v>
      </c>
      <c r="C409" s="58">
        <v>30</v>
      </c>
    </row>
    <row r="410" spans="1:4" x14ac:dyDescent="0.25">
      <c r="A410" s="59" t="s">
        <v>880</v>
      </c>
      <c r="B410" s="58" t="s">
        <v>881</v>
      </c>
      <c r="C410" s="58">
        <v>30</v>
      </c>
    </row>
    <row r="411" spans="1:4" x14ac:dyDescent="0.25">
      <c r="A411" s="59" t="s">
        <v>882</v>
      </c>
      <c r="B411" s="58" t="s">
        <v>883</v>
      </c>
      <c r="C411" s="58">
        <v>12</v>
      </c>
    </row>
    <row r="412" spans="1:4" x14ac:dyDescent="0.25">
      <c r="A412" s="59" t="s">
        <v>884</v>
      </c>
      <c r="B412" s="58" t="s">
        <v>885</v>
      </c>
      <c r="C412" s="58">
        <v>30</v>
      </c>
      <c r="D412" t="s">
        <v>664</v>
      </c>
    </row>
    <row r="413" spans="1:4" x14ac:dyDescent="0.25">
      <c r="A413" s="59" t="s">
        <v>886</v>
      </c>
      <c r="B413" s="58" t="s">
        <v>887</v>
      </c>
      <c r="C413" s="58">
        <v>20</v>
      </c>
      <c r="D413" t="s">
        <v>638</v>
      </c>
    </row>
    <row r="414" spans="1:4" x14ac:dyDescent="0.25">
      <c r="A414" s="59" t="s">
        <v>888</v>
      </c>
      <c r="B414" s="58" t="s">
        <v>889</v>
      </c>
      <c r="C414" s="58">
        <v>10</v>
      </c>
    </row>
    <row r="415" spans="1:4" x14ac:dyDescent="0.25">
      <c r="A415" s="59" t="s">
        <v>890</v>
      </c>
      <c r="B415" s="58" t="s">
        <v>891</v>
      </c>
      <c r="C415" s="58">
        <v>50</v>
      </c>
      <c r="D415" t="s">
        <v>49</v>
      </c>
    </row>
    <row r="416" spans="1:4" x14ac:dyDescent="0.25">
      <c r="A416" s="57" t="s">
        <v>892</v>
      </c>
      <c r="B416" s="58" t="s">
        <v>893</v>
      </c>
      <c r="C416" s="58">
        <v>280</v>
      </c>
      <c r="D416" t="s">
        <v>79</v>
      </c>
    </row>
    <row r="417" spans="1:7" x14ac:dyDescent="0.25">
      <c r="A417" s="59" t="s">
        <v>894</v>
      </c>
      <c r="B417" s="58" t="s">
        <v>895</v>
      </c>
      <c r="C417" s="58">
        <v>15</v>
      </c>
    </row>
    <row r="418" spans="1:7" x14ac:dyDescent="0.25">
      <c r="A418" s="59" t="s">
        <v>896</v>
      </c>
      <c r="B418" s="58">
        <v>551275</v>
      </c>
      <c r="C418" s="58">
        <v>30</v>
      </c>
    </row>
    <row r="419" spans="1:7" x14ac:dyDescent="0.25">
      <c r="A419" s="59" t="s">
        <v>897</v>
      </c>
      <c r="B419" s="58" t="s">
        <v>898</v>
      </c>
      <c r="C419" s="58">
        <v>48</v>
      </c>
      <c r="D419" t="s">
        <v>642</v>
      </c>
    </row>
    <row r="420" spans="1:7" x14ac:dyDescent="0.25">
      <c r="A420" t="s">
        <v>899</v>
      </c>
      <c r="B420" s="84" t="s">
        <v>900</v>
      </c>
      <c r="C420" s="84">
        <v>100</v>
      </c>
      <c r="D420" t="s">
        <v>901</v>
      </c>
    </row>
    <row r="421" spans="1:7" x14ac:dyDescent="0.25">
      <c r="A421" s="57" t="s">
        <v>902</v>
      </c>
      <c r="B421" s="62" t="s">
        <v>903</v>
      </c>
      <c r="C421" s="58">
        <v>70</v>
      </c>
      <c r="D421" s="85" t="s">
        <v>904</v>
      </c>
      <c r="E421" s="85"/>
      <c r="F421" s="85"/>
    </row>
    <row r="422" spans="1:7" x14ac:dyDescent="0.25">
      <c r="A422" s="59" t="s">
        <v>905</v>
      </c>
      <c r="B422" s="58" t="s">
        <v>906</v>
      </c>
      <c r="C422" s="58">
        <v>60</v>
      </c>
      <c r="D422" t="s">
        <v>901</v>
      </c>
    </row>
    <row r="423" spans="1:7" x14ac:dyDescent="0.25">
      <c r="A423" s="59" t="s">
        <v>907</v>
      </c>
      <c r="B423" s="58">
        <v>7531</v>
      </c>
      <c r="C423" s="58">
        <v>60</v>
      </c>
      <c r="D423" t="s">
        <v>908</v>
      </c>
    </row>
    <row r="424" spans="1:7" x14ac:dyDescent="0.25">
      <c r="A424" s="59" t="s">
        <v>909</v>
      </c>
      <c r="B424" s="58" t="s">
        <v>910</v>
      </c>
      <c r="C424" s="58">
        <v>40</v>
      </c>
      <c r="D424" t="s">
        <v>911</v>
      </c>
    </row>
    <row r="425" spans="1:7" x14ac:dyDescent="0.25">
      <c r="A425" s="59" t="s">
        <v>912</v>
      </c>
      <c r="B425" s="58">
        <v>181241</v>
      </c>
      <c r="C425" s="58">
        <v>60</v>
      </c>
      <c r="D425" t="s">
        <v>638</v>
      </c>
    </row>
    <row r="426" spans="1:7" x14ac:dyDescent="0.25">
      <c r="A426" s="59" t="s">
        <v>913</v>
      </c>
      <c r="B426" s="58" t="s">
        <v>914</v>
      </c>
      <c r="C426" s="58">
        <v>50</v>
      </c>
      <c r="D426" t="s">
        <v>901</v>
      </c>
    </row>
    <row r="427" spans="1:7" x14ac:dyDescent="0.25">
      <c r="A427" s="59" t="s">
        <v>915</v>
      </c>
      <c r="B427" s="58" t="s">
        <v>326</v>
      </c>
      <c r="C427" s="58">
        <v>50</v>
      </c>
      <c r="D427" t="s">
        <v>901</v>
      </c>
    </row>
    <row r="428" spans="1:7" x14ac:dyDescent="0.25">
      <c r="A428" s="59" t="s">
        <v>916</v>
      </c>
      <c r="B428" s="58" t="s">
        <v>917</v>
      </c>
      <c r="C428" s="58">
        <v>60</v>
      </c>
      <c r="D428" t="s">
        <v>638</v>
      </c>
    </row>
    <row r="429" spans="1:7" x14ac:dyDescent="0.25">
      <c r="A429" s="59" t="s">
        <v>918</v>
      </c>
      <c r="B429" s="58" t="s">
        <v>361</v>
      </c>
      <c r="C429" s="58">
        <v>50</v>
      </c>
      <c r="D429" t="s">
        <v>901</v>
      </c>
      <c r="G429" t="s">
        <v>919</v>
      </c>
    </row>
    <row r="430" spans="1:7" x14ac:dyDescent="0.25">
      <c r="A430" s="59" t="s">
        <v>920</v>
      </c>
      <c r="B430" s="58" t="s">
        <v>921</v>
      </c>
      <c r="C430" s="58">
        <v>80</v>
      </c>
      <c r="D430" t="s">
        <v>642</v>
      </c>
    </row>
    <row r="431" spans="1:7" x14ac:dyDescent="0.25">
      <c r="A431" s="57" t="s">
        <v>922</v>
      </c>
      <c r="B431" s="58" t="s">
        <v>814</v>
      </c>
      <c r="C431" s="58">
        <v>55</v>
      </c>
      <c r="D431" t="s">
        <v>911</v>
      </c>
    </row>
    <row r="432" spans="1:7" x14ac:dyDescent="0.25">
      <c r="A432" s="57" t="s">
        <v>923</v>
      </c>
      <c r="B432" s="58" t="s">
        <v>924</v>
      </c>
      <c r="C432" s="58">
        <v>150</v>
      </c>
      <c r="D432" t="s">
        <v>925</v>
      </c>
    </row>
    <row r="433" spans="1:4" x14ac:dyDescent="0.25">
      <c r="A433" s="57"/>
    </row>
    <row r="434" spans="1:4" x14ac:dyDescent="0.25">
      <c r="A434" s="57" t="s">
        <v>926</v>
      </c>
      <c r="B434" s="58">
        <v>893004</v>
      </c>
      <c r="C434" s="58">
        <v>30</v>
      </c>
      <c r="D434" t="s">
        <v>638</v>
      </c>
    </row>
    <row r="435" spans="1:4" x14ac:dyDescent="0.25">
      <c r="A435" s="57" t="s">
        <v>927</v>
      </c>
      <c r="B435" s="58">
        <v>181075</v>
      </c>
      <c r="C435" s="58">
        <v>27</v>
      </c>
      <c r="D435" t="s">
        <v>928</v>
      </c>
    </row>
    <row r="436" spans="1:4" x14ac:dyDescent="0.25">
      <c r="A436" s="57" t="s">
        <v>929</v>
      </c>
      <c r="B436" s="62" t="s">
        <v>930</v>
      </c>
      <c r="C436" s="58">
        <v>45</v>
      </c>
    </row>
    <row r="437" spans="1:4" x14ac:dyDescent="0.25">
      <c r="A437" s="57" t="s">
        <v>931</v>
      </c>
      <c r="B437" s="76" t="s">
        <v>932</v>
      </c>
      <c r="C437" s="58">
        <v>280</v>
      </c>
    </row>
    <row r="438" spans="1:4" x14ac:dyDescent="0.25">
      <c r="A438" s="57" t="s">
        <v>933</v>
      </c>
      <c r="B438" s="62" t="s">
        <v>804</v>
      </c>
      <c r="C438" s="58">
        <v>72</v>
      </c>
      <c r="D438" t="s">
        <v>49</v>
      </c>
    </row>
    <row r="439" spans="1:4" x14ac:dyDescent="0.25">
      <c r="A439" s="57" t="s">
        <v>934</v>
      </c>
      <c r="B439" s="62" t="s">
        <v>935</v>
      </c>
      <c r="C439" s="58">
        <v>50</v>
      </c>
      <c r="D439" t="s">
        <v>936</v>
      </c>
    </row>
    <row r="440" spans="1:4" x14ac:dyDescent="0.25">
      <c r="A440" s="59" t="s">
        <v>937</v>
      </c>
      <c r="B440" s="58" t="s">
        <v>938</v>
      </c>
      <c r="C440" s="58">
        <v>250</v>
      </c>
      <c r="D440" t="s">
        <v>316</v>
      </c>
    </row>
    <row r="441" spans="1:4" x14ac:dyDescent="0.25">
      <c r="A441" s="57" t="s">
        <v>939</v>
      </c>
      <c r="B441" s="58" t="s">
        <v>924</v>
      </c>
      <c r="C441" s="58">
        <v>50</v>
      </c>
    </row>
    <row r="442" spans="1:4" x14ac:dyDescent="0.25">
      <c r="A442" s="59" t="s">
        <v>940</v>
      </c>
      <c r="B442" s="58" t="s">
        <v>941</v>
      </c>
      <c r="C442" s="58">
        <v>60</v>
      </c>
    </row>
    <row r="443" spans="1:4" x14ac:dyDescent="0.25">
      <c r="A443" s="59" t="s">
        <v>942</v>
      </c>
      <c r="B443" s="58" t="s">
        <v>943</v>
      </c>
      <c r="C443" s="58">
        <v>120</v>
      </c>
      <c r="D443" t="s">
        <v>638</v>
      </c>
    </row>
    <row r="444" spans="1:4" x14ac:dyDescent="0.25">
      <c r="A444" s="57" t="s">
        <v>944</v>
      </c>
      <c r="B444" s="58" t="s">
        <v>945</v>
      </c>
      <c r="C444" s="58">
        <v>70</v>
      </c>
    </row>
    <row r="445" spans="1:4" x14ac:dyDescent="0.25">
      <c r="A445" s="59" t="s">
        <v>946</v>
      </c>
      <c r="B445" s="58" t="s">
        <v>947</v>
      </c>
      <c r="C445" s="58">
        <v>70</v>
      </c>
    </row>
    <row r="446" spans="1:4" x14ac:dyDescent="0.25">
      <c r="A446" s="59" t="s">
        <v>948</v>
      </c>
      <c r="B446" s="58" t="s">
        <v>949</v>
      </c>
      <c r="C446" s="58">
        <v>60</v>
      </c>
    </row>
    <row r="447" spans="1:4" x14ac:dyDescent="0.25">
      <c r="A447" s="59" t="s">
        <v>950</v>
      </c>
      <c r="B447" s="58" t="s">
        <v>951</v>
      </c>
      <c r="C447" s="58">
        <v>120</v>
      </c>
    </row>
    <row r="448" spans="1:4" x14ac:dyDescent="0.25">
      <c r="A448" s="57" t="s">
        <v>95</v>
      </c>
      <c r="B448" s="62" t="s">
        <v>952</v>
      </c>
      <c r="C448" s="58">
        <v>70</v>
      </c>
      <c r="D448" t="s">
        <v>953</v>
      </c>
    </row>
    <row r="449" spans="1:4" x14ac:dyDescent="0.25">
      <c r="A449" s="57" t="s">
        <v>954</v>
      </c>
      <c r="B449" s="86" t="s">
        <v>955</v>
      </c>
      <c r="C449" s="58">
        <v>60</v>
      </c>
    </row>
    <row r="450" spans="1:4" x14ac:dyDescent="0.25">
      <c r="A450" s="59" t="s">
        <v>956</v>
      </c>
      <c r="B450" s="58" t="s">
        <v>957</v>
      </c>
      <c r="C450" s="58">
        <v>27</v>
      </c>
    </row>
    <row r="451" spans="1:4" x14ac:dyDescent="0.25">
      <c r="A451" s="57" t="s">
        <v>958</v>
      </c>
      <c r="B451" s="58" t="s">
        <v>959</v>
      </c>
      <c r="C451" s="58">
        <v>60</v>
      </c>
    </row>
    <row r="452" spans="1:4" x14ac:dyDescent="0.25">
      <c r="A452" s="57" t="s">
        <v>960</v>
      </c>
      <c r="B452" s="58" t="s">
        <v>961</v>
      </c>
      <c r="C452" s="58">
        <v>60</v>
      </c>
    </row>
    <row r="453" spans="1:4" x14ac:dyDescent="0.25">
      <c r="A453" s="59" t="s">
        <v>962</v>
      </c>
      <c r="B453" s="58" t="s">
        <v>963</v>
      </c>
      <c r="C453" s="58">
        <v>50</v>
      </c>
    </row>
    <row r="454" spans="1:4" x14ac:dyDescent="0.25">
      <c r="A454" s="59" t="s">
        <v>964</v>
      </c>
      <c r="B454" s="58" t="s">
        <v>326</v>
      </c>
      <c r="C454" s="58">
        <v>60</v>
      </c>
    </row>
    <row r="455" spans="1:4" x14ac:dyDescent="0.25">
      <c r="A455" s="59" t="s">
        <v>965</v>
      </c>
      <c r="B455" s="58" t="s">
        <v>966</v>
      </c>
      <c r="C455" s="58">
        <v>120</v>
      </c>
    </row>
    <row r="456" spans="1:4" x14ac:dyDescent="0.25">
      <c r="A456" s="57" t="s">
        <v>967</v>
      </c>
      <c r="B456" s="87" t="s">
        <v>968</v>
      </c>
      <c r="C456" s="58">
        <v>60</v>
      </c>
    </row>
    <row r="457" spans="1:4" x14ac:dyDescent="0.25">
      <c r="A457" s="57" t="s">
        <v>969</v>
      </c>
      <c r="B457" s="58" t="s">
        <v>970</v>
      </c>
      <c r="C457" s="58">
        <v>20</v>
      </c>
      <c r="D457" t="s">
        <v>911</v>
      </c>
    </row>
    <row r="458" spans="1:4" x14ac:dyDescent="0.25">
      <c r="A458" s="57" t="s">
        <v>971</v>
      </c>
      <c r="B458" s="62" t="s">
        <v>972</v>
      </c>
      <c r="C458" s="58">
        <v>45</v>
      </c>
    </row>
    <row r="459" spans="1:4" x14ac:dyDescent="0.25">
      <c r="A459" s="57" t="s">
        <v>973</v>
      </c>
      <c r="B459" s="58" t="s">
        <v>974</v>
      </c>
      <c r="C459" s="58">
        <v>168</v>
      </c>
    </row>
    <row r="460" spans="1:4" x14ac:dyDescent="0.25">
      <c r="A460" s="59" t="s">
        <v>975</v>
      </c>
      <c r="B460" s="58" t="s">
        <v>976</v>
      </c>
      <c r="C460" s="58">
        <v>60</v>
      </c>
      <c r="D460" t="s">
        <v>977</v>
      </c>
    </row>
    <row r="461" spans="1:4" x14ac:dyDescent="0.25">
      <c r="A461" s="57" t="s">
        <v>978</v>
      </c>
      <c r="B461" s="58">
        <v>511110</v>
      </c>
      <c r="C461" s="58">
        <v>180</v>
      </c>
      <c r="D461" t="s">
        <v>979</v>
      </c>
    </row>
    <row r="462" spans="1:4" x14ac:dyDescent="0.25">
      <c r="A462" s="59" t="s">
        <v>980</v>
      </c>
      <c r="B462" s="58" t="s">
        <v>981</v>
      </c>
      <c r="C462" s="58">
        <v>100</v>
      </c>
      <c r="D462" t="s">
        <v>982</v>
      </c>
    </row>
    <row r="463" spans="1:4" x14ac:dyDescent="0.25">
      <c r="A463" s="57" t="s">
        <v>983</v>
      </c>
      <c r="B463" s="58" t="s">
        <v>984</v>
      </c>
      <c r="C463" s="58">
        <v>50</v>
      </c>
      <c r="D463" t="s">
        <v>985</v>
      </c>
    </row>
    <row r="464" spans="1:4" x14ac:dyDescent="0.25">
      <c r="A464" s="59" t="s">
        <v>986</v>
      </c>
      <c r="B464" s="58" t="s">
        <v>987</v>
      </c>
      <c r="C464" s="58">
        <v>50</v>
      </c>
      <c r="D464" t="s">
        <v>977</v>
      </c>
    </row>
    <row r="465" spans="1:5" x14ac:dyDescent="0.25">
      <c r="A465" s="57" t="s">
        <v>988</v>
      </c>
      <c r="B465" s="58" t="s">
        <v>989</v>
      </c>
      <c r="C465" s="58">
        <v>50</v>
      </c>
      <c r="D465" t="s">
        <v>990</v>
      </c>
    </row>
    <row r="466" spans="1:5" x14ac:dyDescent="0.25">
      <c r="A466" s="57" t="s">
        <v>991</v>
      </c>
      <c r="B466" s="65" t="s">
        <v>282</v>
      </c>
      <c r="C466" s="58">
        <v>52</v>
      </c>
      <c r="D466" t="s">
        <v>911</v>
      </c>
    </row>
    <row r="467" spans="1:5" x14ac:dyDescent="0.25">
      <c r="A467" s="57" t="s">
        <v>992</v>
      </c>
      <c r="B467" s="58" t="s">
        <v>993</v>
      </c>
      <c r="C467" s="58">
        <v>60</v>
      </c>
    </row>
    <row r="468" spans="1:5" x14ac:dyDescent="0.25">
      <c r="A468" s="57" t="s">
        <v>994</v>
      </c>
      <c r="B468" s="65" t="s">
        <v>995</v>
      </c>
      <c r="C468" s="58">
        <v>200</v>
      </c>
    </row>
    <row r="469" spans="1:5" x14ac:dyDescent="0.25">
      <c r="A469" s="57" t="s">
        <v>996</v>
      </c>
      <c r="B469" s="58" t="s">
        <v>997</v>
      </c>
      <c r="C469" s="58">
        <v>100</v>
      </c>
    </row>
    <row r="470" spans="1:5" x14ac:dyDescent="0.25">
      <c r="A470" s="57" t="s">
        <v>998</v>
      </c>
      <c r="B470" s="65" t="s">
        <v>999</v>
      </c>
      <c r="C470" s="58">
        <v>200</v>
      </c>
    </row>
    <row r="471" spans="1:5" x14ac:dyDescent="0.25">
      <c r="A471" s="57" t="s">
        <v>1000</v>
      </c>
      <c r="B471" s="76" t="s">
        <v>1001</v>
      </c>
      <c r="C471" s="58">
        <v>70</v>
      </c>
    </row>
    <row r="472" spans="1:5" x14ac:dyDescent="0.25">
      <c r="A472" s="57" t="s">
        <v>1002</v>
      </c>
      <c r="B472" s="65" t="s">
        <v>1003</v>
      </c>
      <c r="C472" s="58">
        <v>200</v>
      </c>
    </row>
    <row r="473" spans="1:5" x14ac:dyDescent="0.25">
      <c r="A473" s="57" t="s">
        <v>1004</v>
      </c>
      <c r="B473" s="65" t="s">
        <v>972</v>
      </c>
      <c r="C473" s="58">
        <v>200</v>
      </c>
    </row>
    <row r="474" spans="1:5" x14ac:dyDescent="0.25">
      <c r="A474" s="57" t="s">
        <v>1005</v>
      </c>
      <c r="B474" s="65" t="s">
        <v>1006</v>
      </c>
      <c r="C474" s="58">
        <v>50</v>
      </c>
    </row>
    <row r="475" spans="1:5" x14ac:dyDescent="0.25">
      <c r="A475" s="57" t="s">
        <v>1007</v>
      </c>
      <c r="B475" s="76" t="s">
        <v>1008</v>
      </c>
      <c r="C475" s="58">
        <v>120</v>
      </c>
    </row>
    <row r="476" spans="1:5" x14ac:dyDescent="0.25">
      <c r="A476" s="57" t="s">
        <v>1009</v>
      </c>
      <c r="B476" s="76" t="s">
        <v>972</v>
      </c>
      <c r="C476" s="58">
        <v>50</v>
      </c>
    </row>
    <row r="477" spans="1:5" x14ac:dyDescent="0.25">
      <c r="A477" s="57" t="s">
        <v>1010</v>
      </c>
      <c r="B477" s="65" t="s">
        <v>1001</v>
      </c>
      <c r="C477" s="58">
        <v>50</v>
      </c>
    </row>
    <row r="478" spans="1:5" x14ac:dyDescent="0.25">
      <c r="A478" s="57" t="s">
        <v>1011</v>
      </c>
      <c r="B478" s="65" t="s">
        <v>144</v>
      </c>
      <c r="C478" s="58">
        <v>50</v>
      </c>
    </row>
    <row r="479" spans="1:5" x14ac:dyDescent="0.25">
      <c r="A479" s="57" t="s">
        <v>1012</v>
      </c>
      <c r="B479" s="65" t="s">
        <v>1013</v>
      </c>
      <c r="C479" s="58">
        <v>35</v>
      </c>
      <c r="D479" t="s">
        <v>1014</v>
      </c>
    </row>
    <row r="480" spans="1:5" x14ac:dyDescent="0.25">
      <c r="A480" s="57" t="s">
        <v>1015</v>
      </c>
      <c r="B480" s="65" t="s">
        <v>1013</v>
      </c>
      <c r="C480" s="58">
        <v>85</v>
      </c>
      <c r="D480" s="75" t="s">
        <v>1016</v>
      </c>
      <c r="E480" s="1"/>
    </row>
    <row r="481" spans="1:4" x14ac:dyDescent="0.25">
      <c r="A481" s="57" t="s">
        <v>1017</v>
      </c>
      <c r="B481" s="65" t="s">
        <v>1018</v>
      </c>
      <c r="C481" s="58">
        <v>60</v>
      </c>
    </row>
    <row r="482" spans="1:4" x14ac:dyDescent="0.25">
      <c r="A482" s="57" t="s">
        <v>1019</v>
      </c>
      <c r="B482" s="65" t="s">
        <v>1020</v>
      </c>
      <c r="C482" s="58">
        <v>60</v>
      </c>
      <c r="D482" t="s">
        <v>928</v>
      </c>
    </row>
    <row r="483" spans="1:4" x14ac:dyDescent="0.25">
      <c r="A483" s="57" t="s">
        <v>1021</v>
      </c>
      <c r="B483" s="65" t="s">
        <v>1022</v>
      </c>
      <c r="C483" s="58">
        <v>50</v>
      </c>
    </row>
    <row r="484" spans="1:4" x14ac:dyDescent="0.25">
      <c r="A484" s="57" t="s">
        <v>1023</v>
      </c>
      <c r="B484" s="65" t="s">
        <v>1024</v>
      </c>
      <c r="C484" s="58">
        <v>30</v>
      </c>
    </row>
    <row r="485" spans="1:4" x14ac:dyDescent="0.25">
      <c r="A485" s="57" t="s">
        <v>1025</v>
      </c>
      <c r="B485" s="65" t="s">
        <v>1026</v>
      </c>
      <c r="C485" s="58">
        <v>50</v>
      </c>
    </row>
    <row r="486" spans="1:4" x14ac:dyDescent="0.25">
      <c r="A486" s="57" t="s">
        <v>1027</v>
      </c>
      <c r="B486" s="65" t="s">
        <v>1028</v>
      </c>
      <c r="C486" s="58">
        <v>50</v>
      </c>
    </row>
    <row r="487" spans="1:4" x14ac:dyDescent="0.25">
      <c r="A487" s="57" t="s">
        <v>1029</v>
      </c>
      <c r="B487" s="65" t="s">
        <v>1030</v>
      </c>
      <c r="C487" s="58">
        <v>90</v>
      </c>
    </row>
    <row r="488" spans="1:4" x14ac:dyDescent="0.25">
      <c r="A488" s="57" t="s">
        <v>1031</v>
      </c>
      <c r="B488" s="65" t="s">
        <v>1032</v>
      </c>
      <c r="C488" s="58">
        <v>50</v>
      </c>
    </row>
    <row r="489" spans="1:4" x14ac:dyDescent="0.25">
      <c r="A489" s="59" t="s">
        <v>1033</v>
      </c>
      <c r="B489" s="65" t="s">
        <v>1034</v>
      </c>
      <c r="C489" s="58">
        <v>100</v>
      </c>
    </row>
    <row r="490" spans="1:4" x14ac:dyDescent="0.25">
      <c r="A490" s="57" t="s">
        <v>1035</v>
      </c>
      <c r="B490" s="65" t="s">
        <v>1036</v>
      </c>
      <c r="C490" s="58">
        <v>29</v>
      </c>
    </row>
    <row r="491" spans="1:4" x14ac:dyDescent="0.25">
      <c r="A491" s="57" t="s">
        <v>1037</v>
      </c>
      <c r="B491" s="65" t="s">
        <v>1038</v>
      </c>
      <c r="C491" s="58">
        <v>23</v>
      </c>
    </row>
    <row r="492" spans="1:4" x14ac:dyDescent="0.25">
      <c r="A492" s="57" t="s">
        <v>1039</v>
      </c>
      <c r="B492" s="65" t="s">
        <v>1040</v>
      </c>
      <c r="C492" s="58">
        <v>50</v>
      </c>
    </row>
    <row r="493" spans="1:4" x14ac:dyDescent="0.25">
      <c r="A493" s="57" t="s">
        <v>84</v>
      </c>
      <c r="B493" s="76" t="s">
        <v>1041</v>
      </c>
      <c r="C493" s="58">
        <v>54</v>
      </c>
    </row>
    <row r="494" spans="1:4" x14ac:dyDescent="0.25">
      <c r="A494" s="57" t="s">
        <v>1042</v>
      </c>
      <c r="B494" s="65" t="s">
        <v>1043</v>
      </c>
      <c r="C494" s="58">
        <v>19</v>
      </c>
    </row>
    <row r="495" spans="1:4" x14ac:dyDescent="0.25">
      <c r="A495" s="57" t="s">
        <v>1044</v>
      </c>
      <c r="B495" s="65" t="s">
        <v>1045</v>
      </c>
      <c r="C495" s="58">
        <v>39</v>
      </c>
    </row>
    <row r="496" spans="1:4" x14ac:dyDescent="0.25">
      <c r="A496" s="59" t="s">
        <v>1046</v>
      </c>
      <c r="B496" s="65" t="s">
        <v>1047</v>
      </c>
      <c r="C496" s="58">
        <v>50</v>
      </c>
    </row>
    <row r="497" spans="1:4" x14ac:dyDescent="0.25">
      <c r="A497" s="57" t="s">
        <v>1048</v>
      </c>
      <c r="B497" s="65" t="s">
        <v>1049</v>
      </c>
      <c r="C497" s="58">
        <v>120</v>
      </c>
    </row>
    <row r="498" spans="1:4" x14ac:dyDescent="0.25">
      <c r="A498" s="59" t="s">
        <v>1050</v>
      </c>
      <c r="B498" s="65" t="s">
        <v>1051</v>
      </c>
      <c r="C498" s="58">
        <v>50</v>
      </c>
    </row>
    <row r="499" spans="1:4" x14ac:dyDescent="0.25">
      <c r="A499" s="57" t="s">
        <v>1052</v>
      </c>
      <c r="B499" s="76" t="s">
        <v>1053</v>
      </c>
      <c r="C499" s="58">
        <v>50</v>
      </c>
    </row>
    <row r="500" spans="1:4" x14ac:dyDescent="0.25">
      <c r="A500" s="59" t="s">
        <v>1054</v>
      </c>
      <c r="B500" s="65" t="s">
        <v>1055</v>
      </c>
      <c r="C500" s="58">
        <v>50</v>
      </c>
    </row>
    <row r="501" spans="1:4" x14ac:dyDescent="0.25">
      <c r="A501" s="57" t="s">
        <v>1056</v>
      </c>
      <c r="B501" s="65" t="s">
        <v>1057</v>
      </c>
      <c r="C501" s="58">
        <v>50</v>
      </c>
    </row>
    <row r="502" spans="1:4" x14ac:dyDescent="0.25">
      <c r="A502" s="59" t="s">
        <v>1058</v>
      </c>
      <c r="B502" s="65" t="s">
        <v>1059</v>
      </c>
      <c r="C502" s="58">
        <v>40</v>
      </c>
    </row>
    <row r="503" spans="1:4" x14ac:dyDescent="0.25">
      <c r="A503" s="57" t="s">
        <v>1060</v>
      </c>
      <c r="B503" s="65" t="s">
        <v>1061</v>
      </c>
      <c r="C503" s="58">
        <v>50</v>
      </c>
    </row>
    <row r="504" spans="1:4" x14ac:dyDescent="0.25">
      <c r="A504" s="57" t="s">
        <v>1062</v>
      </c>
      <c r="B504" s="65" t="s">
        <v>1063</v>
      </c>
      <c r="C504" s="58">
        <v>24</v>
      </c>
    </row>
    <row r="505" spans="1:4" x14ac:dyDescent="0.25">
      <c r="A505" s="57" t="s">
        <v>1064</v>
      </c>
      <c r="B505" s="76" t="s">
        <v>1065</v>
      </c>
      <c r="C505" s="58">
        <v>30</v>
      </c>
      <c r="D505" t="s">
        <v>990</v>
      </c>
    </row>
    <row r="506" spans="1:4" x14ac:dyDescent="0.25">
      <c r="A506" s="59" t="s">
        <v>1066</v>
      </c>
      <c r="B506" s="76" t="s">
        <v>1067</v>
      </c>
      <c r="C506" s="58">
        <v>60</v>
      </c>
      <c r="D506" t="s">
        <v>218</v>
      </c>
    </row>
    <row r="507" spans="1:4" x14ac:dyDescent="0.25">
      <c r="A507" s="57" t="s">
        <v>1068</v>
      </c>
      <c r="B507" s="76" t="s">
        <v>1069</v>
      </c>
      <c r="C507" s="58">
        <v>90</v>
      </c>
    </row>
    <row r="508" spans="1:4" x14ac:dyDescent="0.25">
      <c r="A508" s="57" t="s">
        <v>1070</v>
      </c>
      <c r="B508" s="65" t="s">
        <v>1071</v>
      </c>
      <c r="C508" s="58">
        <v>30</v>
      </c>
    </row>
    <row r="509" spans="1:4" x14ac:dyDescent="0.25">
      <c r="A509" s="57" t="s">
        <v>1072</v>
      </c>
      <c r="B509" s="65" t="s">
        <v>1073</v>
      </c>
      <c r="C509" s="58">
        <v>29</v>
      </c>
    </row>
    <row r="510" spans="1:4" x14ac:dyDescent="0.25">
      <c r="A510" s="57" t="s">
        <v>1074</v>
      </c>
      <c r="B510" s="65" t="s">
        <v>1075</v>
      </c>
      <c r="C510" s="58">
        <v>50</v>
      </c>
    </row>
    <row r="511" spans="1:4" x14ac:dyDescent="0.25">
      <c r="A511" s="57" t="s">
        <v>1076</v>
      </c>
      <c r="B511" s="65" t="s">
        <v>1077</v>
      </c>
      <c r="C511" s="58">
        <v>50</v>
      </c>
    </row>
    <row r="512" spans="1:4" x14ac:dyDescent="0.25">
      <c r="A512" s="57" t="s">
        <v>1078</v>
      </c>
      <c r="B512" s="65" t="s">
        <v>1079</v>
      </c>
      <c r="C512" s="58">
        <v>30</v>
      </c>
    </row>
    <row r="513" spans="1:4" x14ac:dyDescent="0.25">
      <c r="A513" s="57" t="s">
        <v>1080</v>
      </c>
      <c r="B513" s="65" t="s">
        <v>1081</v>
      </c>
      <c r="C513" s="58">
        <v>50</v>
      </c>
    </row>
    <row r="514" spans="1:4" x14ac:dyDescent="0.25">
      <c r="A514" s="57" t="s">
        <v>1082</v>
      </c>
      <c r="B514" s="65" t="s">
        <v>637</v>
      </c>
      <c r="C514" s="58">
        <v>60</v>
      </c>
    </row>
    <row r="515" spans="1:4" x14ac:dyDescent="0.25">
      <c r="A515" s="57" t="s">
        <v>1083</v>
      </c>
      <c r="B515" s="65" t="s">
        <v>1084</v>
      </c>
      <c r="C515" s="58">
        <v>60</v>
      </c>
    </row>
    <row r="516" spans="1:4" x14ac:dyDescent="0.25">
      <c r="A516" s="57" t="s">
        <v>1085</v>
      </c>
      <c r="B516" s="65" t="s">
        <v>1086</v>
      </c>
      <c r="C516" s="58">
        <v>55</v>
      </c>
    </row>
    <row r="517" spans="1:4" x14ac:dyDescent="0.25">
      <c r="A517" s="57" t="s">
        <v>1087</v>
      </c>
      <c r="B517" s="65" t="s">
        <v>1088</v>
      </c>
      <c r="C517" s="58">
        <v>12</v>
      </c>
    </row>
    <row r="518" spans="1:4" x14ac:dyDescent="0.25">
      <c r="A518" s="57" t="s">
        <v>1089</v>
      </c>
      <c r="B518" s="65" t="s">
        <v>1090</v>
      </c>
      <c r="C518" s="58">
        <v>40</v>
      </c>
    </row>
    <row r="519" spans="1:4" x14ac:dyDescent="0.25">
      <c r="A519" s="57" t="s">
        <v>1091</v>
      </c>
      <c r="B519" s="76" t="s">
        <v>1092</v>
      </c>
      <c r="C519" s="58">
        <v>225</v>
      </c>
    </row>
    <row r="520" spans="1:4" x14ac:dyDescent="0.25">
      <c r="A520" s="57" t="s">
        <v>1093</v>
      </c>
      <c r="B520" s="76" t="s">
        <v>1094</v>
      </c>
      <c r="C520" s="58">
        <v>100</v>
      </c>
    </row>
    <row r="521" spans="1:4" x14ac:dyDescent="0.25">
      <c r="A521" s="57" t="s">
        <v>1095</v>
      </c>
      <c r="B521" s="76" t="s">
        <v>1094</v>
      </c>
      <c r="C521" s="58">
        <v>50</v>
      </c>
    </row>
    <row r="522" spans="1:4" x14ac:dyDescent="0.25">
      <c r="A522" s="57" t="s">
        <v>1096</v>
      </c>
      <c r="B522" s="76" t="s">
        <v>1097</v>
      </c>
      <c r="C522" s="58">
        <v>90</v>
      </c>
    </row>
    <row r="523" spans="1:4" x14ac:dyDescent="0.25">
      <c r="A523" s="57" t="s">
        <v>1098</v>
      </c>
      <c r="B523" s="65" t="s">
        <v>1099</v>
      </c>
      <c r="C523" s="58">
        <v>107</v>
      </c>
    </row>
    <row r="524" spans="1:4" x14ac:dyDescent="0.25">
      <c r="A524" s="57" t="s">
        <v>1100</v>
      </c>
      <c r="B524" s="65" t="s">
        <v>1101</v>
      </c>
      <c r="C524" s="58">
        <v>300</v>
      </c>
    </row>
    <row r="525" spans="1:4" x14ac:dyDescent="0.25">
      <c r="A525" s="57" t="s">
        <v>1102</v>
      </c>
      <c r="B525" s="76" t="s">
        <v>1103</v>
      </c>
      <c r="C525" s="58">
        <v>120</v>
      </c>
    </row>
    <row r="526" spans="1:4" x14ac:dyDescent="0.25">
      <c r="A526" s="57" t="s">
        <v>1104</v>
      </c>
      <c r="B526" s="65" t="s">
        <v>1105</v>
      </c>
      <c r="C526" s="58">
        <v>80</v>
      </c>
    </row>
    <row r="527" spans="1:4" x14ac:dyDescent="0.25">
      <c r="A527" s="57" t="s">
        <v>1106</v>
      </c>
      <c r="B527" s="65" t="s">
        <v>1107</v>
      </c>
      <c r="C527" s="58">
        <v>70</v>
      </c>
    </row>
    <row r="528" spans="1:4" x14ac:dyDescent="0.25">
      <c r="A528" s="57" t="s">
        <v>1108</v>
      </c>
      <c r="B528" s="76" t="s">
        <v>1109</v>
      </c>
      <c r="C528" s="58">
        <v>80</v>
      </c>
      <c r="D528" t="s">
        <v>1110</v>
      </c>
    </row>
    <row r="529" spans="1:4" x14ac:dyDescent="0.25">
      <c r="A529" s="57" t="s">
        <v>1111</v>
      </c>
      <c r="B529" s="65" t="s">
        <v>1112</v>
      </c>
      <c r="C529" s="58">
        <v>90</v>
      </c>
      <c r="D529" t="s">
        <v>990</v>
      </c>
    </row>
    <row r="530" spans="1:4" x14ac:dyDescent="0.25">
      <c r="A530" s="57" t="s">
        <v>1113</v>
      </c>
      <c r="B530" s="76" t="s">
        <v>1114</v>
      </c>
      <c r="C530" s="58">
        <v>40</v>
      </c>
    </row>
    <row r="531" spans="1:4" x14ac:dyDescent="0.25">
      <c r="A531" s="57" t="s">
        <v>1115</v>
      </c>
      <c r="B531" s="65" t="s">
        <v>1116</v>
      </c>
      <c r="C531" s="58">
        <v>90</v>
      </c>
      <c r="D531" t="s">
        <v>1117</v>
      </c>
    </row>
    <row r="532" spans="1:4" x14ac:dyDescent="0.25">
      <c r="A532" s="57" t="s">
        <v>1118</v>
      </c>
      <c r="B532" s="76" t="s">
        <v>309</v>
      </c>
      <c r="C532" s="58">
        <v>40</v>
      </c>
    </row>
    <row r="533" spans="1:4" x14ac:dyDescent="0.25">
      <c r="A533" s="57" t="s">
        <v>1119</v>
      </c>
      <c r="B533"/>
      <c r="C533"/>
    </row>
    <row r="534" spans="1:4" x14ac:dyDescent="0.25">
      <c r="A534" s="59" t="s">
        <v>1120</v>
      </c>
      <c r="B534" s="65" t="s">
        <v>1121</v>
      </c>
      <c r="C534" s="58">
        <v>25</v>
      </c>
    </row>
    <row r="535" spans="1:4" x14ac:dyDescent="0.25">
      <c r="A535" s="57" t="s">
        <v>1122</v>
      </c>
      <c r="B535" s="76" t="s">
        <v>1123</v>
      </c>
      <c r="C535" s="58">
        <v>18</v>
      </c>
    </row>
    <row r="536" spans="1:4" x14ac:dyDescent="0.25">
      <c r="A536" s="57" t="s">
        <v>1124</v>
      </c>
      <c r="B536" s="76" t="s">
        <v>1125</v>
      </c>
      <c r="C536" s="58">
        <v>40</v>
      </c>
    </row>
    <row r="537" spans="1:4" x14ac:dyDescent="0.25">
      <c r="A537" s="57" t="s">
        <v>1126</v>
      </c>
      <c r="B537" s="76" t="s">
        <v>706</v>
      </c>
      <c r="C537" s="58">
        <v>30</v>
      </c>
    </row>
    <row r="538" spans="1:4" x14ac:dyDescent="0.25">
      <c r="A538" s="57" t="s">
        <v>1127</v>
      </c>
      <c r="B538" s="76" t="s">
        <v>1128</v>
      </c>
      <c r="C538" s="58">
        <v>144</v>
      </c>
    </row>
    <row r="539" spans="1:4" x14ac:dyDescent="0.25">
      <c r="A539" s="57" t="s">
        <v>1129</v>
      </c>
      <c r="B539" s="76" t="s">
        <v>1130</v>
      </c>
      <c r="C539" s="58">
        <v>240</v>
      </c>
    </row>
    <row r="540" spans="1:4" x14ac:dyDescent="0.25">
      <c r="A540" s="57" t="s">
        <v>1131</v>
      </c>
      <c r="B540" s="65" t="s">
        <v>1132</v>
      </c>
      <c r="C540" s="58">
        <v>20</v>
      </c>
    </row>
    <row r="541" spans="1:4" x14ac:dyDescent="0.25">
      <c r="A541" s="57" t="s">
        <v>1133</v>
      </c>
      <c r="B541" s="76" t="s">
        <v>1134</v>
      </c>
      <c r="C541" s="58">
        <v>24</v>
      </c>
    </row>
    <row r="542" spans="1:4" x14ac:dyDescent="0.25">
      <c r="A542" s="57" t="s">
        <v>1135</v>
      </c>
      <c r="B542" s="65" t="s">
        <v>722</v>
      </c>
      <c r="C542" s="58">
        <v>95</v>
      </c>
    </row>
    <row r="543" spans="1:4" x14ac:dyDescent="0.25">
      <c r="A543" s="57" t="s">
        <v>1136</v>
      </c>
      <c r="B543" s="76" t="s">
        <v>1137</v>
      </c>
      <c r="C543" s="58">
        <v>30</v>
      </c>
      <c r="D543" t="s">
        <v>218</v>
      </c>
    </row>
    <row r="544" spans="1:4" x14ac:dyDescent="0.25">
      <c r="A544" s="57" t="s">
        <v>1138</v>
      </c>
      <c r="B544" s="65" t="s">
        <v>1139</v>
      </c>
      <c r="C544" s="58">
        <v>70</v>
      </c>
      <c r="D544" t="s">
        <v>218</v>
      </c>
    </row>
    <row r="545" spans="1:4" x14ac:dyDescent="0.25">
      <c r="A545" s="57" t="s">
        <v>1140</v>
      </c>
      <c r="B545" s="65" t="s">
        <v>1141</v>
      </c>
      <c r="C545" s="58">
        <v>75</v>
      </c>
      <c r="D545" t="s">
        <v>218</v>
      </c>
    </row>
    <row r="546" spans="1:4" x14ac:dyDescent="0.25">
      <c r="A546" s="57" t="s">
        <v>1142</v>
      </c>
      <c r="B546" s="76" t="s">
        <v>1128</v>
      </c>
      <c r="C546" s="58">
        <v>240</v>
      </c>
    </row>
    <row r="547" spans="1:4" x14ac:dyDescent="0.25">
      <c r="A547" s="57" t="s">
        <v>1143</v>
      </c>
      <c r="B547" s="65" t="s">
        <v>972</v>
      </c>
      <c r="C547" s="58">
        <v>160</v>
      </c>
    </row>
    <row r="548" spans="1:4" x14ac:dyDescent="0.25">
      <c r="A548" s="57" t="s">
        <v>1144</v>
      </c>
      <c r="B548" s="65" t="s">
        <v>1145</v>
      </c>
      <c r="C548" s="58">
        <v>30</v>
      </c>
    </row>
    <row r="549" spans="1:4" x14ac:dyDescent="0.25">
      <c r="A549" s="57" t="s">
        <v>1146</v>
      </c>
      <c r="B549" s="65" t="s">
        <v>1043</v>
      </c>
      <c r="C549" s="58">
        <v>27</v>
      </c>
    </row>
    <row r="550" spans="1:4" x14ac:dyDescent="0.25">
      <c r="A550" s="57" t="s">
        <v>1147</v>
      </c>
      <c r="B550" s="65" t="s">
        <v>1148</v>
      </c>
      <c r="C550" s="58">
        <v>35</v>
      </c>
    </row>
    <row r="551" spans="1:4" x14ac:dyDescent="0.25">
      <c r="A551" s="57" t="s">
        <v>1149</v>
      </c>
      <c r="B551" s="65" t="s">
        <v>637</v>
      </c>
      <c r="C551" s="58">
        <v>30</v>
      </c>
    </row>
    <row r="552" spans="1:4" x14ac:dyDescent="0.25">
      <c r="A552" s="57" t="s">
        <v>1150</v>
      </c>
      <c r="B552" s="65" t="s">
        <v>1151</v>
      </c>
      <c r="C552" s="58">
        <v>240</v>
      </c>
    </row>
    <row r="553" spans="1:4" x14ac:dyDescent="0.25">
      <c r="A553" s="57" t="s">
        <v>1152</v>
      </c>
      <c r="B553" s="76" t="s">
        <v>1128</v>
      </c>
      <c r="C553" s="58">
        <v>170</v>
      </c>
    </row>
    <row r="554" spans="1:4" x14ac:dyDescent="0.25">
      <c r="A554" s="57" t="s">
        <v>1153</v>
      </c>
      <c r="B554" s="65" t="s">
        <v>1154</v>
      </c>
      <c r="C554" s="58">
        <v>35</v>
      </c>
    </row>
    <row r="555" spans="1:4" x14ac:dyDescent="0.25">
      <c r="A555" s="57" t="s">
        <v>1155</v>
      </c>
      <c r="B555" s="65" t="s">
        <v>1063</v>
      </c>
      <c r="C555" s="58">
        <v>30</v>
      </c>
    </row>
    <row r="556" spans="1:4" x14ac:dyDescent="0.25">
      <c r="A556" s="57" t="s">
        <v>1156</v>
      </c>
      <c r="B556" s="65" t="s">
        <v>546</v>
      </c>
      <c r="C556" s="58">
        <v>60</v>
      </c>
    </row>
    <row r="557" spans="1:4" x14ac:dyDescent="0.25">
      <c r="A557" s="57" t="s">
        <v>1157</v>
      </c>
      <c r="B557" s="65" t="s">
        <v>1158</v>
      </c>
      <c r="C557" s="58">
        <v>45</v>
      </c>
    </row>
    <row r="558" spans="1:4" x14ac:dyDescent="0.25">
      <c r="A558" s="57" t="s">
        <v>1159</v>
      </c>
      <c r="B558" s="76" t="s">
        <v>1130</v>
      </c>
      <c r="C558" s="58">
        <v>170</v>
      </c>
    </row>
    <row r="559" spans="1:4" x14ac:dyDescent="0.25">
      <c r="A559" s="57" t="s">
        <v>1160</v>
      </c>
      <c r="B559" s="76" t="s">
        <v>1161</v>
      </c>
      <c r="C559" s="58">
        <v>240</v>
      </c>
    </row>
    <row r="560" spans="1:4" x14ac:dyDescent="0.25">
      <c r="A560" s="57" t="s">
        <v>1162</v>
      </c>
      <c r="B560" s="65" t="s">
        <v>1163</v>
      </c>
      <c r="C560" s="58">
        <v>50</v>
      </c>
    </row>
    <row r="561" spans="1:3" x14ac:dyDescent="0.25">
      <c r="A561" s="57" t="s">
        <v>1164</v>
      </c>
      <c r="B561" s="65" t="s">
        <v>1165</v>
      </c>
      <c r="C561" s="58">
        <v>100</v>
      </c>
    </row>
    <row r="562" spans="1:3" x14ac:dyDescent="0.25">
      <c r="A562" s="57" t="s">
        <v>1166</v>
      </c>
      <c r="B562" s="65" t="s">
        <v>1167</v>
      </c>
      <c r="C562" s="58">
        <v>30</v>
      </c>
    </row>
    <row r="563" spans="1:3" x14ac:dyDescent="0.25">
      <c r="A563" s="57" t="s">
        <v>1168</v>
      </c>
      <c r="B563" s="65" t="s">
        <v>1169</v>
      </c>
      <c r="C563" s="58">
        <v>25</v>
      </c>
    </row>
    <row r="564" spans="1:3" x14ac:dyDescent="0.25">
      <c r="A564" s="57" t="s">
        <v>1170</v>
      </c>
      <c r="B564" s="76" t="s">
        <v>1130</v>
      </c>
      <c r="C564" s="58">
        <v>330</v>
      </c>
    </row>
    <row r="565" spans="1:3" x14ac:dyDescent="0.25">
      <c r="A565" s="57" t="s">
        <v>1171</v>
      </c>
      <c r="B565" s="65" t="s">
        <v>1172</v>
      </c>
      <c r="C565" s="58">
        <v>50</v>
      </c>
    </row>
    <row r="566" spans="1:3" x14ac:dyDescent="0.25">
      <c r="A566" s="57" t="s">
        <v>1173</v>
      </c>
      <c r="B566" s="65" t="s">
        <v>1174</v>
      </c>
      <c r="C566" s="58">
        <v>80</v>
      </c>
    </row>
    <row r="567" spans="1:3" x14ac:dyDescent="0.25">
      <c r="A567" s="57" t="s">
        <v>1175</v>
      </c>
      <c r="B567" s="65" t="s">
        <v>1176</v>
      </c>
      <c r="C567" s="58">
        <v>130</v>
      </c>
    </row>
    <row r="568" spans="1:3" x14ac:dyDescent="0.25">
      <c r="A568" s="57" t="s">
        <v>1177</v>
      </c>
      <c r="B568" s="65" t="s">
        <v>1178</v>
      </c>
      <c r="C568" s="58">
        <v>130</v>
      </c>
    </row>
    <row r="569" spans="1:3" x14ac:dyDescent="0.25">
      <c r="A569" s="57" t="s">
        <v>1179</v>
      </c>
      <c r="B569" s="65" t="s">
        <v>1180</v>
      </c>
      <c r="C569" s="58">
        <v>25</v>
      </c>
    </row>
    <row r="570" spans="1:3" x14ac:dyDescent="0.25">
      <c r="A570" s="57" t="s">
        <v>1181</v>
      </c>
      <c r="B570" s="65" t="s">
        <v>1182</v>
      </c>
      <c r="C570" s="58">
        <v>60</v>
      </c>
    </row>
    <row r="571" spans="1:3" x14ac:dyDescent="0.25">
      <c r="A571" s="57" t="s">
        <v>1183</v>
      </c>
      <c r="B571" s="65" t="s">
        <v>1184</v>
      </c>
      <c r="C571" s="58">
        <v>60</v>
      </c>
    </row>
    <row r="572" spans="1:3" x14ac:dyDescent="0.25">
      <c r="A572" s="57" t="s">
        <v>1185</v>
      </c>
      <c r="B572" s="65" t="s">
        <v>315</v>
      </c>
      <c r="C572" s="58">
        <v>50</v>
      </c>
    </row>
    <row r="573" spans="1:3" x14ac:dyDescent="0.25">
      <c r="A573" s="57" t="s">
        <v>1186</v>
      </c>
      <c r="B573" s="76" t="s">
        <v>1187</v>
      </c>
      <c r="C573" s="58">
        <v>144</v>
      </c>
    </row>
    <row r="574" spans="1:3" x14ac:dyDescent="0.25">
      <c r="A574" s="57" t="s">
        <v>1188</v>
      </c>
      <c r="B574" s="76" t="s">
        <v>1130</v>
      </c>
      <c r="C574" s="58">
        <v>36</v>
      </c>
    </row>
    <row r="575" spans="1:3" x14ac:dyDescent="0.25">
      <c r="A575" s="57" t="s">
        <v>1189</v>
      </c>
      <c r="B575" s="65" t="s">
        <v>295</v>
      </c>
      <c r="C575" s="58">
        <v>23</v>
      </c>
    </row>
    <row r="576" spans="1:3" x14ac:dyDescent="0.25">
      <c r="A576" s="57" t="s">
        <v>1190</v>
      </c>
      <c r="B576" s="65" t="s">
        <v>1172</v>
      </c>
      <c r="C576" s="58">
        <v>100</v>
      </c>
    </row>
    <row r="577" spans="1:3" x14ac:dyDescent="0.25">
      <c r="A577" s="57" t="s">
        <v>1191</v>
      </c>
      <c r="B577" s="65" t="s">
        <v>1192</v>
      </c>
      <c r="C577" s="58">
        <v>20</v>
      </c>
    </row>
    <row r="578" spans="1:3" x14ac:dyDescent="0.25">
      <c r="A578" s="57" t="s">
        <v>1193</v>
      </c>
      <c r="B578" s="65" t="s">
        <v>1194</v>
      </c>
      <c r="C578" s="58">
        <v>42</v>
      </c>
    </row>
    <row r="579" spans="1:3" x14ac:dyDescent="0.25">
      <c r="A579" s="57" t="s">
        <v>1195</v>
      </c>
      <c r="B579" s="65" t="s">
        <v>1196</v>
      </c>
      <c r="C579" s="58">
        <v>60</v>
      </c>
    </row>
    <row r="580" spans="1:3" x14ac:dyDescent="0.25">
      <c r="A580" s="57" t="s">
        <v>1197</v>
      </c>
      <c r="B580" s="65" t="s">
        <v>1198</v>
      </c>
      <c r="C580" s="58">
        <v>50</v>
      </c>
    </row>
    <row r="581" spans="1:3" x14ac:dyDescent="0.25">
      <c r="A581" s="57" t="s">
        <v>1199</v>
      </c>
      <c r="B581" s="76" t="s">
        <v>1200</v>
      </c>
      <c r="C581" s="58">
        <v>102</v>
      </c>
    </row>
    <row r="582" spans="1:3" x14ac:dyDescent="0.25">
      <c r="A582" s="57" t="s">
        <v>1201</v>
      </c>
      <c r="B582" s="76" t="s">
        <v>1202</v>
      </c>
      <c r="C582" s="58">
        <v>120</v>
      </c>
    </row>
    <row r="583" spans="1:3" x14ac:dyDescent="0.25">
      <c r="A583" s="57" t="s">
        <v>1203</v>
      </c>
      <c r="B583" s="65" t="s">
        <v>1204</v>
      </c>
      <c r="C583" s="58">
        <v>270</v>
      </c>
    </row>
    <row r="584" spans="1:3" x14ac:dyDescent="0.25">
      <c r="A584" s="57" t="s">
        <v>1205</v>
      </c>
      <c r="B584" s="65" t="s">
        <v>1172</v>
      </c>
      <c r="C584" s="58">
        <v>60</v>
      </c>
    </row>
    <row r="585" spans="1:3" x14ac:dyDescent="0.25">
      <c r="A585" s="57" t="s">
        <v>1206</v>
      </c>
      <c r="B585" s="65" t="s">
        <v>1207</v>
      </c>
      <c r="C585" s="58">
        <v>30</v>
      </c>
    </row>
    <row r="586" spans="1:3" x14ac:dyDescent="0.25">
      <c r="A586" s="57" t="s">
        <v>1208</v>
      </c>
      <c r="B586" s="65" t="s">
        <v>309</v>
      </c>
      <c r="C586" s="58">
        <v>16</v>
      </c>
    </row>
    <row r="587" spans="1:3" x14ac:dyDescent="0.25">
      <c r="A587" s="57" t="s">
        <v>1209</v>
      </c>
      <c r="B587" s="65" t="s">
        <v>309</v>
      </c>
      <c r="C587" s="58">
        <v>27</v>
      </c>
    </row>
    <row r="588" spans="1:3" x14ac:dyDescent="0.25">
      <c r="A588" s="57" t="s">
        <v>1210</v>
      </c>
      <c r="B588" s="65" t="s">
        <v>1043</v>
      </c>
      <c r="C588" s="58">
        <v>45</v>
      </c>
    </row>
    <row r="589" spans="1:3" x14ac:dyDescent="0.25">
      <c r="A589" s="57" t="s">
        <v>1211</v>
      </c>
      <c r="B589" s="65" t="s">
        <v>1187</v>
      </c>
      <c r="C589" s="58">
        <v>128</v>
      </c>
    </row>
    <row r="590" spans="1:3" x14ac:dyDescent="0.25">
      <c r="A590" s="57" t="s">
        <v>1212</v>
      </c>
      <c r="B590" s="76" t="s">
        <v>1130</v>
      </c>
      <c r="C590" s="58">
        <v>96</v>
      </c>
    </row>
    <row r="591" spans="1:3" x14ac:dyDescent="0.25">
      <c r="A591" s="57" t="s">
        <v>1213</v>
      </c>
      <c r="B591" s="65" t="s">
        <v>1214</v>
      </c>
      <c r="C591" s="58">
        <v>48</v>
      </c>
    </row>
    <row r="592" spans="1:3" x14ac:dyDescent="0.25">
      <c r="A592" s="57" t="s">
        <v>1215</v>
      </c>
      <c r="B592" s="65" t="s">
        <v>1057</v>
      </c>
      <c r="C592" s="58">
        <v>150</v>
      </c>
    </row>
    <row r="593" spans="1:6" x14ac:dyDescent="0.25">
      <c r="A593" s="57" t="s">
        <v>91</v>
      </c>
      <c r="B593" s="76" t="s">
        <v>1216</v>
      </c>
      <c r="C593" s="58">
        <v>40</v>
      </c>
    </row>
    <row r="594" spans="1:6" x14ac:dyDescent="0.25">
      <c r="A594" s="57" t="s">
        <v>1217</v>
      </c>
      <c r="B594" s="76" t="s">
        <v>1218</v>
      </c>
      <c r="C594" s="58">
        <v>13</v>
      </c>
    </row>
    <row r="595" spans="1:6" x14ac:dyDescent="0.25">
      <c r="A595" s="57" t="s">
        <v>1219</v>
      </c>
      <c r="B595" s="65" t="s">
        <v>1220</v>
      </c>
      <c r="C595" s="58">
        <v>50</v>
      </c>
    </row>
    <row r="596" spans="1:6" x14ac:dyDescent="0.25">
      <c r="A596" s="57" t="s">
        <v>1221</v>
      </c>
      <c r="B596" s="65" t="s">
        <v>330</v>
      </c>
      <c r="C596" s="58">
        <v>45</v>
      </c>
    </row>
    <row r="597" spans="1:6" x14ac:dyDescent="0.25">
      <c r="A597" s="57" t="s">
        <v>1222</v>
      </c>
      <c r="B597" s="65" t="s">
        <v>1223</v>
      </c>
      <c r="C597" s="58">
        <v>30</v>
      </c>
      <c r="D597" s="88" t="s">
        <v>1224</v>
      </c>
      <c r="E597" s="89"/>
      <c r="F597" s="89"/>
    </row>
    <row r="598" spans="1:6" x14ac:dyDescent="0.25">
      <c r="A598" s="57" t="s">
        <v>1225</v>
      </c>
      <c r="B598" s="76" t="s">
        <v>1226</v>
      </c>
      <c r="C598" s="58">
        <v>50</v>
      </c>
    </row>
    <row r="599" spans="1:6" x14ac:dyDescent="0.25">
      <c r="A599" s="57" t="s">
        <v>1227</v>
      </c>
      <c r="B599" s="65" t="s">
        <v>1038</v>
      </c>
      <c r="C599" s="58">
        <v>30</v>
      </c>
    </row>
    <row r="600" spans="1:6" x14ac:dyDescent="0.25">
      <c r="A600" s="69" t="s">
        <v>1228</v>
      </c>
      <c r="B600" s="90" t="s">
        <v>1229</v>
      </c>
      <c r="C600" s="64">
        <v>50</v>
      </c>
    </row>
    <row r="601" spans="1:6" x14ac:dyDescent="0.25">
      <c r="A601" s="57" t="s">
        <v>877</v>
      </c>
      <c r="B601" s="65" t="s">
        <v>878</v>
      </c>
      <c r="C601" s="58">
        <v>35</v>
      </c>
    </row>
    <row r="602" spans="1:6" x14ac:dyDescent="0.25">
      <c r="A602" s="57" t="s">
        <v>1230</v>
      </c>
      <c r="B602" s="76" t="s">
        <v>1187</v>
      </c>
      <c r="C602" s="58">
        <v>180</v>
      </c>
    </row>
    <row r="603" spans="1:6" x14ac:dyDescent="0.25">
      <c r="A603" s="57" t="s">
        <v>1231</v>
      </c>
      <c r="B603" s="65" t="s">
        <v>706</v>
      </c>
      <c r="C603" s="58">
        <v>49</v>
      </c>
    </row>
    <row r="604" spans="1:6" x14ac:dyDescent="0.25">
      <c r="A604" s="57" t="s">
        <v>1232</v>
      </c>
      <c r="B604" s="65" t="s">
        <v>1233</v>
      </c>
      <c r="C604" s="58">
        <v>60</v>
      </c>
    </row>
    <row r="605" spans="1:6" x14ac:dyDescent="0.25">
      <c r="A605" s="57" t="s">
        <v>1234</v>
      </c>
      <c r="B605" s="65" t="s">
        <v>1235</v>
      </c>
      <c r="C605" s="60">
        <v>120</v>
      </c>
      <c r="D605" t="s">
        <v>1236</v>
      </c>
    </row>
    <row r="606" spans="1:6" x14ac:dyDescent="0.25">
      <c r="A606" s="57" t="s">
        <v>1237</v>
      </c>
      <c r="B606" s="65" t="s">
        <v>1238</v>
      </c>
      <c r="C606" s="60">
        <v>135</v>
      </c>
    </row>
    <row r="607" spans="1:6" x14ac:dyDescent="0.25">
      <c r="A607" s="57" t="s">
        <v>1239</v>
      </c>
      <c r="B607" s="65" t="s">
        <v>1238</v>
      </c>
      <c r="C607" s="60">
        <v>130</v>
      </c>
    </row>
    <row r="608" spans="1:6" x14ac:dyDescent="0.25">
      <c r="A608" s="63" t="s">
        <v>1240</v>
      </c>
      <c r="B608" s="90" t="s">
        <v>1241</v>
      </c>
      <c r="C608" s="64">
        <v>240</v>
      </c>
    </row>
    <row r="609" spans="1:3" x14ac:dyDescent="0.25">
      <c r="A609" s="91" t="s">
        <v>273</v>
      </c>
      <c r="B609" s="90" t="s">
        <v>1242</v>
      </c>
      <c r="C609" s="64">
        <v>60</v>
      </c>
    </row>
    <row r="610" spans="1:3" x14ac:dyDescent="0.25">
      <c r="A610" s="63" t="s">
        <v>1243</v>
      </c>
      <c r="B610" s="90" t="s">
        <v>1063</v>
      </c>
      <c r="C610" s="64">
        <v>40</v>
      </c>
    </row>
    <row r="611" spans="1:3" x14ac:dyDescent="0.25">
      <c r="A611" s="63" t="s">
        <v>1244</v>
      </c>
      <c r="B611" s="90" t="s">
        <v>1245</v>
      </c>
      <c r="C611" s="64">
        <v>185</v>
      </c>
    </row>
    <row r="612" spans="1:3" x14ac:dyDescent="0.25">
      <c r="A612" s="63" t="s">
        <v>1246</v>
      </c>
      <c r="B612" s="90" t="s">
        <v>514</v>
      </c>
      <c r="C612" s="64">
        <v>60</v>
      </c>
    </row>
    <row r="613" spans="1:3" x14ac:dyDescent="0.25">
      <c r="A613" s="63" t="s">
        <v>1136</v>
      </c>
      <c r="B613" s="90" t="s">
        <v>1137</v>
      </c>
      <c r="C613" s="64">
        <v>30</v>
      </c>
    </row>
    <row r="614" spans="1:3" x14ac:dyDescent="0.25">
      <c r="A614" s="59" t="s">
        <v>1247</v>
      </c>
      <c r="B614" s="65" t="s">
        <v>1248</v>
      </c>
      <c r="C614" s="58">
        <v>1</v>
      </c>
    </row>
    <row r="615" spans="1:3" x14ac:dyDescent="0.25">
      <c r="A615" s="63" t="s">
        <v>1249</v>
      </c>
      <c r="B615" s="90" t="s">
        <v>1250</v>
      </c>
      <c r="C615" s="64">
        <v>54</v>
      </c>
    </row>
    <row r="616" spans="1:3" x14ac:dyDescent="0.25">
      <c r="A616" s="92" t="s">
        <v>1251</v>
      </c>
      <c r="B616" s="58" t="s">
        <v>1252</v>
      </c>
      <c r="C616" s="58">
        <v>40</v>
      </c>
    </row>
    <row r="617" spans="1:3" x14ac:dyDescent="0.25">
      <c r="A617" s="93" t="s">
        <v>1253</v>
      </c>
      <c r="B617" s="91" t="s">
        <v>1254</v>
      </c>
      <c r="C617" s="64">
        <v>50</v>
      </c>
    </row>
    <row r="618" spans="1:3" x14ac:dyDescent="0.25">
      <c r="A618" s="94" t="s">
        <v>1255</v>
      </c>
      <c r="B618" s="95" t="s">
        <v>1256</v>
      </c>
      <c r="C618" s="96">
        <v>50</v>
      </c>
    </row>
    <row r="619" spans="1:3" x14ac:dyDescent="0.25">
      <c r="A619" s="95" t="s">
        <v>1257</v>
      </c>
      <c r="B619" s="95" t="s">
        <v>1258</v>
      </c>
      <c r="C619" s="97">
        <v>50</v>
      </c>
    </row>
    <row r="620" spans="1:3" x14ac:dyDescent="0.25">
      <c r="A620" s="98" t="s">
        <v>1195</v>
      </c>
      <c r="B620" s="99" t="s">
        <v>1196</v>
      </c>
      <c r="C620" s="64">
        <v>50</v>
      </c>
    </row>
    <row r="621" spans="1:3" x14ac:dyDescent="0.25">
      <c r="A621" s="63" t="s">
        <v>1259</v>
      </c>
      <c r="B621" s="90" t="s">
        <v>1260</v>
      </c>
      <c r="C621" s="64">
        <v>45</v>
      </c>
    </row>
    <row r="622" spans="1:3" x14ac:dyDescent="0.25">
      <c r="A622" s="69" t="s">
        <v>1261</v>
      </c>
      <c r="B622" s="100" t="s">
        <v>1262</v>
      </c>
      <c r="C622" s="64">
        <v>60</v>
      </c>
    </row>
    <row r="623" spans="1:3" x14ac:dyDescent="0.25">
      <c r="A623" s="93" t="s">
        <v>1257</v>
      </c>
      <c r="B623" s="93" t="s">
        <v>1258</v>
      </c>
      <c r="C623" s="64">
        <v>50</v>
      </c>
    </row>
    <row r="624" spans="1:3" x14ac:dyDescent="0.25">
      <c r="A624" s="93" t="s">
        <v>1263</v>
      </c>
      <c r="B624" s="93" t="s">
        <v>1264</v>
      </c>
      <c r="C624" s="64">
        <v>100</v>
      </c>
    </row>
    <row r="625" spans="1:5" x14ac:dyDescent="0.25">
      <c r="A625" s="93" t="s">
        <v>1265</v>
      </c>
      <c r="B625" s="91" t="s">
        <v>1266</v>
      </c>
      <c r="C625" s="64">
        <v>120</v>
      </c>
    </row>
    <row r="626" spans="1:5" x14ac:dyDescent="0.25">
      <c r="A626" s="93" t="s">
        <v>1267</v>
      </c>
      <c r="B626" s="90" t="s">
        <v>1268</v>
      </c>
      <c r="C626" s="64">
        <v>50</v>
      </c>
    </row>
    <row r="627" spans="1:5" x14ac:dyDescent="0.25">
      <c r="A627" s="63" t="s">
        <v>1269</v>
      </c>
      <c r="B627" s="90" t="s">
        <v>1270</v>
      </c>
      <c r="C627" s="64">
        <v>30</v>
      </c>
    </row>
    <row r="628" spans="1:5" x14ac:dyDescent="0.25">
      <c r="A628" s="63" t="s">
        <v>1271</v>
      </c>
      <c r="B628" s="65" t="s">
        <v>1272</v>
      </c>
      <c r="C628" s="58">
        <v>30</v>
      </c>
    </row>
    <row r="629" spans="1:5" x14ac:dyDescent="0.25">
      <c r="A629" s="59" t="s">
        <v>1273</v>
      </c>
      <c r="B629" s="65" t="s">
        <v>1274</v>
      </c>
      <c r="C629" s="58">
        <v>40</v>
      </c>
    </row>
    <row r="630" spans="1:5" x14ac:dyDescent="0.25">
      <c r="A630" s="57" t="s">
        <v>1275</v>
      </c>
      <c r="B630" s="76" t="s">
        <v>1276</v>
      </c>
      <c r="C630" s="58">
        <v>52</v>
      </c>
      <c r="E630" s="79"/>
    </row>
    <row r="631" spans="1:5" x14ac:dyDescent="0.25">
      <c r="A631" s="57" t="s">
        <v>1277</v>
      </c>
      <c r="B631" s="65" t="s">
        <v>313</v>
      </c>
      <c r="C631" s="58">
        <v>24</v>
      </c>
    </row>
    <row r="632" spans="1:5" x14ac:dyDescent="0.25">
      <c r="A632" s="59" t="s">
        <v>1278</v>
      </c>
      <c r="B632" s="65" t="s">
        <v>1279</v>
      </c>
      <c r="C632" s="58">
        <v>60</v>
      </c>
    </row>
    <row r="633" spans="1:5" x14ac:dyDescent="0.25">
      <c r="A633" s="59" t="s">
        <v>1280</v>
      </c>
      <c r="B633" s="86" t="s">
        <v>1281</v>
      </c>
      <c r="C633" s="58">
        <v>45</v>
      </c>
    </row>
    <row r="634" spans="1:5" x14ac:dyDescent="0.25">
      <c r="A634" s="57" t="s">
        <v>1282</v>
      </c>
      <c r="B634" s="65" t="s">
        <v>1283</v>
      </c>
      <c r="C634" s="58">
        <v>60</v>
      </c>
      <c r="D634" t="s">
        <v>1284</v>
      </c>
    </row>
    <row r="635" spans="1:5" x14ac:dyDescent="0.25">
      <c r="A635" s="59" t="s">
        <v>1285</v>
      </c>
      <c r="B635" s="65" t="s">
        <v>1286</v>
      </c>
      <c r="C635" s="58">
        <v>42</v>
      </c>
    </row>
    <row r="636" spans="1:5" x14ac:dyDescent="0.25">
      <c r="A636" s="59" t="s">
        <v>1287</v>
      </c>
      <c r="B636" s="101">
        <v>181256</v>
      </c>
      <c r="C636" s="58">
        <v>51</v>
      </c>
    </row>
    <row r="637" spans="1:5" x14ac:dyDescent="0.25">
      <c r="A637" s="59" t="s">
        <v>1288</v>
      </c>
      <c r="B637" s="65" t="s">
        <v>1289</v>
      </c>
      <c r="C637" s="58">
        <v>38</v>
      </c>
      <c r="D637" t="s">
        <v>642</v>
      </c>
    </row>
    <row r="638" spans="1:5" x14ac:dyDescent="0.25">
      <c r="A638" s="59" t="s">
        <v>1290</v>
      </c>
      <c r="B638" s="65" t="s">
        <v>1291</v>
      </c>
      <c r="C638" s="58">
        <v>30</v>
      </c>
    </row>
    <row r="639" spans="1:5" x14ac:dyDescent="0.25">
      <c r="A639" s="102" t="s">
        <v>1292</v>
      </c>
      <c r="B639" s="76" t="s">
        <v>1293</v>
      </c>
      <c r="C639" s="58">
        <v>60</v>
      </c>
    </row>
    <row r="640" spans="1:5" x14ac:dyDescent="0.25">
      <c r="A640" s="57" t="s">
        <v>1294</v>
      </c>
      <c r="B640" s="76" t="s">
        <v>1295</v>
      </c>
      <c r="C640" s="58">
        <v>50</v>
      </c>
    </row>
    <row r="641" spans="1:4" x14ac:dyDescent="0.25">
      <c r="A641" s="57" t="s">
        <v>1296</v>
      </c>
      <c r="B641" s="65" t="s">
        <v>1297</v>
      </c>
      <c r="C641" s="58">
        <v>31</v>
      </c>
      <c r="D641" t="s">
        <v>928</v>
      </c>
    </row>
    <row r="642" spans="1:4" x14ac:dyDescent="0.25">
      <c r="A642" s="59" t="s">
        <v>1298</v>
      </c>
      <c r="B642" s="65" t="s">
        <v>1299</v>
      </c>
      <c r="C642" s="58">
        <v>30</v>
      </c>
    </row>
    <row r="643" spans="1:4" x14ac:dyDescent="0.25">
      <c r="A643" s="57" t="s">
        <v>1300</v>
      </c>
      <c r="B643" s="65" t="s">
        <v>1301</v>
      </c>
      <c r="C643" s="58">
        <v>80</v>
      </c>
    </row>
    <row r="644" spans="1:4" x14ac:dyDescent="0.25">
      <c r="A644" s="57" t="s">
        <v>1302</v>
      </c>
      <c r="B644" s="65" t="s">
        <v>1303</v>
      </c>
      <c r="C644" s="58">
        <v>20</v>
      </c>
    </row>
    <row r="645" spans="1:4" x14ac:dyDescent="0.25">
      <c r="A645" s="57" t="s">
        <v>1304</v>
      </c>
      <c r="B645" s="76" t="s">
        <v>1305</v>
      </c>
      <c r="C645" s="58">
        <v>42</v>
      </c>
    </row>
    <row r="646" spans="1:4" x14ac:dyDescent="0.25">
      <c r="A646" s="57" t="s">
        <v>1306</v>
      </c>
      <c r="B646" s="65" t="s">
        <v>1307</v>
      </c>
      <c r="C646" s="58">
        <v>50</v>
      </c>
      <c r="D646" t="s">
        <v>1308</v>
      </c>
    </row>
    <row r="647" spans="1:4" x14ac:dyDescent="0.25">
      <c r="A647" s="57" t="s">
        <v>1309</v>
      </c>
      <c r="B647" s="76" t="s">
        <v>1310</v>
      </c>
      <c r="C647" s="58">
        <v>30</v>
      </c>
    </row>
    <row r="648" spans="1:4" x14ac:dyDescent="0.25">
      <c r="A648" s="103" t="s">
        <v>1311</v>
      </c>
      <c r="B648" s="65" t="s">
        <v>1312</v>
      </c>
      <c r="C648" s="58">
        <v>200</v>
      </c>
    </row>
    <row r="649" spans="1:4" x14ac:dyDescent="0.25">
      <c r="A649" s="57" t="s">
        <v>1313</v>
      </c>
      <c r="B649" s="76" t="s">
        <v>1305</v>
      </c>
      <c r="C649" s="58">
        <v>48</v>
      </c>
    </row>
    <row r="650" spans="1:4" x14ac:dyDescent="0.25">
      <c r="A650" s="59" t="s">
        <v>1314</v>
      </c>
      <c r="B650" s="65" t="s">
        <v>1315</v>
      </c>
      <c r="C650" s="58">
        <v>46</v>
      </c>
      <c r="D650" t="s">
        <v>928</v>
      </c>
    </row>
    <row r="651" spans="1:4" x14ac:dyDescent="0.25">
      <c r="A651" s="59" t="s">
        <v>1316</v>
      </c>
      <c r="B651" s="65" t="s">
        <v>1317</v>
      </c>
      <c r="C651" s="58">
        <v>40</v>
      </c>
      <c r="D651" t="s">
        <v>990</v>
      </c>
    </row>
    <row r="652" spans="1:4" x14ac:dyDescent="0.25">
      <c r="A652" s="59" t="s">
        <v>1318</v>
      </c>
      <c r="B652" s="65">
        <v>9531</v>
      </c>
      <c r="C652" s="58">
        <v>240</v>
      </c>
    </row>
    <row r="653" spans="1:4" x14ac:dyDescent="0.25">
      <c r="A653" s="59" t="s">
        <v>1319</v>
      </c>
      <c r="B653" s="65" t="s">
        <v>1320</v>
      </c>
      <c r="C653" s="58">
        <v>132</v>
      </c>
    </row>
    <row r="654" spans="1:4" x14ac:dyDescent="0.25">
      <c r="A654" s="59" t="s">
        <v>1321</v>
      </c>
      <c r="B654" s="65" t="s">
        <v>1322</v>
      </c>
      <c r="C654" s="58">
        <v>36</v>
      </c>
      <c r="D654" t="s">
        <v>928</v>
      </c>
    </row>
    <row r="655" spans="1:4" x14ac:dyDescent="0.25">
      <c r="A655" s="59" t="s">
        <v>1323</v>
      </c>
      <c r="B655" s="65" t="s">
        <v>1055</v>
      </c>
      <c r="C655" s="58">
        <v>360</v>
      </c>
      <c r="D655" t="s">
        <v>316</v>
      </c>
    </row>
    <row r="656" spans="1:4" x14ac:dyDescent="0.25">
      <c r="A656" s="59" t="s">
        <v>1324</v>
      </c>
      <c r="B656" s="65" t="s">
        <v>1325</v>
      </c>
      <c r="C656" s="58">
        <v>50</v>
      </c>
    </row>
    <row r="657" spans="1:4" x14ac:dyDescent="0.25">
      <c r="A657" s="59" t="s">
        <v>1326</v>
      </c>
      <c r="B657" s="65" t="s">
        <v>1327</v>
      </c>
      <c r="C657" s="58">
        <v>120</v>
      </c>
      <c r="D657" t="s">
        <v>1328</v>
      </c>
    </row>
    <row r="658" spans="1:4" x14ac:dyDescent="0.25">
      <c r="A658" s="59" t="s">
        <v>1329</v>
      </c>
      <c r="B658" s="65" t="s">
        <v>1330</v>
      </c>
      <c r="C658" s="58">
        <v>60</v>
      </c>
      <c r="D658" t="s">
        <v>1331</v>
      </c>
    </row>
    <row r="659" spans="1:4" x14ac:dyDescent="0.25">
      <c r="A659" s="59" t="s">
        <v>1332</v>
      </c>
      <c r="B659" s="65" t="s">
        <v>1333</v>
      </c>
      <c r="C659" s="58">
        <v>150</v>
      </c>
      <c r="D659" t="s">
        <v>1331</v>
      </c>
    </row>
    <row r="660" spans="1:4" x14ac:dyDescent="0.25">
      <c r="A660" s="59" t="s">
        <v>1334</v>
      </c>
      <c r="B660" s="65" t="s">
        <v>1325</v>
      </c>
      <c r="C660" s="58">
        <v>120</v>
      </c>
      <c r="D660" t="s">
        <v>1335</v>
      </c>
    </row>
    <row r="661" spans="1:4" x14ac:dyDescent="0.25">
      <c r="A661" s="59" t="s">
        <v>1336</v>
      </c>
      <c r="B661" s="65" t="s">
        <v>1337</v>
      </c>
      <c r="C661" s="58">
        <v>220</v>
      </c>
      <c r="D661" t="s">
        <v>1338</v>
      </c>
    </row>
    <row r="662" spans="1:4" x14ac:dyDescent="0.25">
      <c r="A662" s="59" t="s">
        <v>1339</v>
      </c>
      <c r="B662" s="65" t="s">
        <v>1340</v>
      </c>
      <c r="C662" s="58">
        <v>220</v>
      </c>
      <c r="D662" t="s">
        <v>1341</v>
      </c>
    </row>
    <row r="663" spans="1:4" x14ac:dyDescent="0.25">
      <c r="A663" s="57" t="s">
        <v>1342</v>
      </c>
      <c r="B663" s="76" t="s">
        <v>1343</v>
      </c>
      <c r="C663" s="58">
        <v>260</v>
      </c>
      <c r="D663" t="s">
        <v>1341</v>
      </c>
    </row>
    <row r="664" spans="1:4" x14ac:dyDescent="0.25">
      <c r="A664" s="57" t="s">
        <v>93</v>
      </c>
      <c r="B664" s="76" t="s">
        <v>1344</v>
      </c>
      <c r="C664" s="58">
        <v>200</v>
      </c>
      <c r="D664" t="s">
        <v>1341</v>
      </c>
    </row>
    <row r="665" spans="1:4" x14ac:dyDescent="0.25">
      <c r="A665" s="59" t="s">
        <v>1345</v>
      </c>
      <c r="B665" s="65" t="s">
        <v>1346</v>
      </c>
      <c r="C665" s="58">
        <v>33</v>
      </c>
      <c r="D665" t="s">
        <v>990</v>
      </c>
    </row>
    <row r="666" spans="1:4" x14ac:dyDescent="0.25">
      <c r="A666" s="59" t="s">
        <v>1347</v>
      </c>
      <c r="B666" s="65" t="s">
        <v>1348</v>
      </c>
      <c r="C666" s="58">
        <v>100</v>
      </c>
    </row>
    <row r="667" spans="1:4" x14ac:dyDescent="0.25">
      <c r="A667" s="59" t="s">
        <v>1349</v>
      </c>
      <c r="B667" s="65" t="s">
        <v>1350</v>
      </c>
      <c r="C667" s="58">
        <v>85</v>
      </c>
      <c r="D667" t="s">
        <v>1335</v>
      </c>
    </row>
    <row r="668" spans="1:4" x14ac:dyDescent="0.25">
      <c r="A668" s="57" t="s">
        <v>1351</v>
      </c>
      <c r="B668" s="65" t="s">
        <v>1352</v>
      </c>
      <c r="C668" s="58">
        <v>150</v>
      </c>
      <c r="D668" t="s">
        <v>316</v>
      </c>
    </row>
    <row r="669" spans="1:4" x14ac:dyDescent="0.25">
      <c r="A669" s="59" t="s">
        <v>1353</v>
      </c>
      <c r="B669" s="65" t="s">
        <v>1354</v>
      </c>
      <c r="C669" s="58">
        <v>33</v>
      </c>
      <c r="D669" t="s">
        <v>990</v>
      </c>
    </row>
    <row r="670" spans="1:4" x14ac:dyDescent="0.25">
      <c r="A670" s="59" t="s">
        <v>1355</v>
      </c>
      <c r="B670" s="65" t="s">
        <v>1356</v>
      </c>
      <c r="C670" s="58">
        <v>50</v>
      </c>
      <c r="D670" t="s">
        <v>928</v>
      </c>
    </row>
    <row r="671" spans="1:4" x14ac:dyDescent="0.25">
      <c r="A671" s="59" t="s">
        <v>1357</v>
      </c>
      <c r="B671" s="65" t="s">
        <v>1352</v>
      </c>
      <c r="C671" s="58">
        <v>70</v>
      </c>
      <c r="D671" t="s">
        <v>316</v>
      </c>
    </row>
    <row r="672" spans="1:4" x14ac:dyDescent="0.25">
      <c r="A672" s="59" t="s">
        <v>1358</v>
      </c>
      <c r="B672" s="65" t="s">
        <v>1180</v>
      </c>
      <c r="C672" s="58">
        <v>40</v>
      </c>
      <c r="D672" t="s">
        <v>928</v>
      </c>
    </row>
    <row r="673" spans="1:4" x14ac:dyDescent="0.25">
      <c r="A673" s="59" t="s">
        <v>1359</v>
      </c>
      <c r="B673" s="65" t="s">
        <v>1360</v>
      </c>
      <c r="C673" s="58">
        <v>50</v>
      </c>
      <c r="D673" t="s">
        <v>1335</v>
      </c>
    </row>
    <row r="674" spans="1:4" x14ac:dyDescent="0.25">
      <c r="A674" s="59" t="s">
        <v>1361</v>
      </c>
      <c r="B674" s="65" t="s">
        <v>1354</v>
      </c>
      <c r="C674" s="58">
        <v>30</v>
      </c>
    </row>
    <row r="675" spans="1:4" x14ac:dyDescent="0.25">
      <c r="A675" s="59" t="s">
        <v>1362</v>
      </c>
      <c r="B675" s="58">
        <v>511100</v>
      </c>
      <c r="C675" s="58">
        <v>75</v>
      </c>
      <c r="D675" t="s">
        <v>1363</v>
      </c>
    </row>
    <row r="676" spans="1:4" x14ac:dyDescent="0.25">
      <c r="A676" s="59" t="s">
        <v>1364</v>
      </c>
      <c r="B676" s="58">
        <v>68.080699999999993</v>
      </c>
      <c r="C676" s="58">
        <v>80</v>
      </c>
      <c r="D676" t="s">
        <v>58</v>
      </c>
    </row>
    <row r="677" spans="1:4" x14ac:dyDescent="0.25">
      <c r="A677" s="59" t="s">
        <v>1365</v>
      </c>
      <c r="B677" s="58" t="s">
        <v>1176</v>
      </c>
      <c r="C677" s="58">
        <v>140</v>
      </c>
      <c r="D677" t="s">
        <v>1308</v>
      </c>
    </row>
    <row r="678" spans="1:4" x14ac:dyDescent="0.25">
      <c r="A678" s="57" t="s">
        <v>1366</v>
      </c>
      <c r="B678" s="58">
        <v>68.081500000000005</v>
      </c>
      <c r="C678" s="58">
        <v>60</v>
      </c>
    </row>
    <row r="679" spans="1:4" x14ac:dyDescent="0.25">
      <c r="A679" s="59" t="s">
        <v>1367</v>
      </c>
      <c r="B679" s="65" t="s">
        <v>1368</v>
      </c>
      <c r="C679" s="58">
        <v>25</v>
      </c>
    </row>
    <row r="680" spans="1:4" x14ac:dyDescent="0.25">
      <c r="A680" s="59" t="s">
        <v>1369</v>
      </c>
      <c r="B680" s="58" t="s">
        <v>1370</v>
      </c>
      <c r="C680" s="58">
        <v>120</v>
      </c>
      <c r="D680" t="s">
        <v>1335</v>
      </c>
    </row>
    <row r="681" spans="1:4" x14ac:dyDescent="0.25">
      <c r="A681" s="59" t="s">
        <v>1371</v>
      </c>
      <c r="B681" s="58" t="s">
        <v>1372</v>
      </c>
      <c r="C681" s="58">
        <v>120</v>
      </c>
      <c r="D681" t="s">
        <v>1335</v>
      </c>
    </row>
    <row r="682" spans="1:4" x14ac:dyDescent="0.25">
      <c r="A682" s="59" t="s">
        <v>1373</v>
      </c>
      <c r="B682" s="58">
        <v>513611</v>
      </c>
      <c r="C682" s="58">
        <v>25</v>
      </c>
      <c r="D682" t="s">
        <v>242</v>
      </c>
    </row>
    <row r="683" spans="1:4" x14ac:dyDescent="0.25">
      <c r="A683" s="59" t="s">
        <v>1374</v>
      </c>
      <c r="B683" s="58">
        <v>9630</v>
      </c>
      <c r="C683" s="58">
        <v>300</v>
      </c>
      <c r="D683" t="s">
        <v>1375</v>
      </c>
    </row>
    <row r="684" spans="1:4" x14ac:dyDescent="0.25">
      <c r="A684" s="59" t="s">
        <v>1376</v>
      </c>
      <c r="B684" s="58" t="s">
        <v>1377</v>
      </c>
      <c r="C684" s="58">
        <v>60</v>
      </c>
      <c r="D684" t="s">
        <v>1335</v>
      </c>
    </row>
    <row r="685" spans="1:4" x14ac:dyDescent="0.25">
      <c r="A685" s="59" t="s">
        <v>1378</v>
      </c>
      <c r="B685" s="58" t="s">
        <v>628</v>
      </c>
      <c r="C685" s="58">
        <v>32</v>
      </c>
      <c r="D685" t="s">
        <v>79</v>
      </c>
    </row>
    <row r="686" spans="1:4" x14ac:dyDescent="0.25">
      <c r="A686" s="59" t="s">
        <v>1379</v>
      </c>
      <c r="B686" s="58">
        <v>68.080699999999993</v>
      </c>
      <c r="C686" s="58">
        <v>75</v>
      </c>
      <c r="D686" t="s">
        <v>58</v>
      </c>
    </row>
    <row r="687" spans="1:4" x14ac:dyDescent="0.25">
      <c r="A687" s="57" t="s">
        <v>1380</v>
      </c>
      <c r="B687" s="58" t="s">
        <v>1377</v>
      </c>
      <c r="C687" s="58">
        <v>70</v>
      </c>
    </row>
    <row r="688" spans="1:4" x14ac:dyDescent="0.25">
      <c r="A688" s="59" t="s">
        <v>1381</v>
      </c>
      <c r="B688" s="58" t="s">
        <v>1382</v>
      </c>
      <c r="C688" s="58">
        <v>50</v>
      </c>
    </row>
    <row r="689" spans="1:4" x14ac:dyDescent="0.25">
      <c r="A689" s="59" t="s">
        <v>1383</v>
      </c>
      <c r="B689" s="58" t="s">
        <v>1384</v>
      </c>
      <c r="C689" s="58">
        <v>120</v>
      </c>
    </row>
    <row r="690" spans="1:4" x14ac:dyDescent="0.25">
      <c r="A690" s="59" t="s">
        <v>1385</v>
      </c>
      <c r="B690" s="58" t="s">
        <v>1279</v>
      </c>
      <c r="C690" s="58">
        <v>50</v>
      </c>
    </row>
    <row r="691" spans="1:4" x14ac:dyDescent="0.25">
      <c r="A691" s="59" t="s">
        <v>1386</v>
      </c>
      <c r="B691" s="58">
        <v>512520</v>
      </c>
      <c r="C691" s="58">
        <v>45</v>
      </c>
      <c r="D691" t="s">
        <v>1387</v>
      </c>
    </row>
    <row r="692" spans="1:4" x14ac:dyDescent="0.25">
      <c r="A692" s="59" t="s">
        <v>1388</v>
      </c>
      <c r="B692" s="58" t="s">
        <v>1377</v>
      </c>
      <c r="C692" s="58">
        <v>120</v>
      </c>
    </row>
    <row r="693" spans="1:4" x14ac:dyDescent="0.25">
      <c r="A693" s="59" t="s">
        <v>1389</v>
      </c>
      <c r="B693" s="58">
        <v>35133801</v>
      </c>
      <c r="C693" s="58">
        <v>33</v>
      </c>
      <c r="D693" t="s">
        <v>242</v>
      </c>
    </row>
    <row r="694" spans="1:4" x14ac:dyDescent="0.25">
      <c r="A694" s="59" t="s">
        <v>1390</v>
      </c>
      <c r="B694" s="65" t="s">
        <v>1391</v>
      </c>
      <c r="C694" s="58">
        <v>40</v>
      </c>
      <c r="D694" t="s">
        <v>1392</v>
      </c>
    </row>
    <row r="695" spans="1:4" x14ac:dyDescent="0.25">
      <c r="A695" s="57" t="s">
        <v>1393</v>
      </c>
      <c r="B695" s="58" t="s">
        <v>706</v>
      </c>
      <c r="C695" s="58">
        <v>54</v>
      </c>
    </row>
    <row r="696" spans="1:4" x14ac:dyDescent="0.25">
      <c r="A696" s="59" t="s">
        <v>1394</v>
      </c>
      <c r="B696" s="58" t="s">
        <v>1395</v>
      </c>
      <c r="C696" s="58">
        <v>46</v>
      </c>
      <c r="D696" t="s">
        <v>58</v>
      </c>
    </row>
    <row r="697" spans="1:4" x14ac:dyDescent="0.25">
      <c r="A697" s="59" t="s">
        <v>1396</v>
      </c>
      <c r="B697" s="58" t="s">
        <v>1397</v>
      </c>
      <c r="C697" s="58">
        <v>6</v>
      </c>
      <c r="D697" t="s">
        <v>1398</v>
      </c>
    </row>
    <row r="698" spans="1:4" x14ac:dyDescent="0.25">
      <c r="A698" s="59" t="s">
        <v>1399</v>
      </c>
      <c r="B698" s="58" t="s">
        <v>1400</v>
      </c>
      <c r="C698" s="58">
        <v>40</v>
      </c>
      <c r="D698" t="s">
        <v>1392</v>
      </c>
    </row>
    <row r="699" spans="1:4" x14ac:dyDescent="0.25">
      <c r="A699" s="59" t="s">
        <v>1401</v>
      </c>
      <c r="B699" s="58" t="s">
        <v>1109</v>
      </c>
      <c r="C699" s="58">
        <v>95</v>
      </c>
      <c r="D699" t="s">
        <v>49</v>
      </c>
    </row>
    <row r="700" spans="1:4" x14ac:dyDescent="0.25">
      <c r="A700" s="59" t="s">
        <v>1402</v>
      </c>
      <c r="B700" s="58" t="s">
        <v>1403</v>
      </c>
      <c r="C700" s="58">
        <v>40</v>
      </c>
    </row>
    <row r="701" spans="1:4" x14ac:dyDescent="0.25">
      <c r="A701" s="59" t="s">
        <v>1404</v>
      </c>
      <c r="B701" s="58" t="s">
        <v>628</v>
      </c>
      <c r="C701" s="58">
        <v>24</v>
      </c>
      <c r="D701" t="s">
        <v>990</v>
      </c>
    </row>
    <row r="702" spans="1:4" x14ac:dyDescent="0.25">
      <c r="A702" s="59" t="s">
        <v>1405</v>
      </c>
      <c r="B702" s="58" t="s">
        <v>1406</v>
      </c>
      <c r="C702" s="58">
        <v>35</v>
      </c>
    </row>
    <row r="703" spans="1:4" x14ac:dyDescent="0.25">
      <c r="A703" s="59" t="s">
        <v>1407</v>
      </c>
      <c r="B703" s="58" t="s">
        <v>303</v>
      </c>
      <c r="C703" s="58">
        <v>29</v>
      </c>
      <c r="D703" t="s">
        <v>58</v>
      </c>
    </row>
    <row r="704" spans="1:4" x14ac:dyDescent="0.25">
      <c r="A704" s="59" t="s">
        <v>1408</v>
      </c>
      <c r="B704" s="58" t="s">
        <v>1409</v>
      </c>
      <c r="C704" s="58">
        <v>30</v>
      </c>
      <c r="D704" t="s">
        <v>1392</v>
      </c>
    </row>
    <row r="705" spans="1:4" x14ac:dyDescent="0.25">
      <c r="A705" s="59" t="s">
        <v>1410</v>
      </c>
      <c r="B705" s="58" t="s">
        <v>1406</v>
      </c>
      <c r="C705" s="58">
        <v>24</v>
      </c>
      <c r="D705" t="s">
        <v>1411</v>
      </c>
    </row>
    <row r="706" spans="1:4" x14ac:dyDescent="0.25">
      <c r="A706" s="59" t="s">
        <v>1412</v>
      </c>
      <c r="B706" s="58" t="s">
        <v>1413</v>
      </c>
      <c r="C706" s="58">
        <v>260</v>
      </c>
      <c r="D706" t="s">
        <v>1375</v>
      </c>
    </row>
    <row r="707" spans="1:4" x14ac:dyDescent="0.25">
      <c r="A707" s="59" t="s">
        <v>1414</v>
      </c>
      <c r="C707" s="58">
        <v>20</v>
      </c>
    </row>
    <row r="708" spans="1:4" x14ac:dyDescent="0.25">
      <c r="A708" s="59" t="s">
        <v>1415</v>
      </c>
      <c r="B708" s="58" t="s">
        <v>1409</v>
      </c>
      <c r="C708" s="58">
        <v>130</v>
      </c>
      <c r="D708" t="s">
        <v>1392</v>
      </c>
    </row>
    <row r="709" spans="1:4" x14ac:dyDescent="0.25">
      <c r="A709" s="59" t="s">
        <v>1416</v>
      </c>
      <c r="C709" s="58">
        <v>20</v>
      </c>
    </row>
    <row r="710" spans="1:4" x14ac:dyDescent="0.25">
      <c r="A710" s="59" t="s">
        <v>1417</v>
      </c>
      <c r="B710" s="65" t="s">
        <v>1391</v>
      </c>
      <c r="C710" s="58">
        <v>100</v>
      </c>
    </row>
    <row r="711" spans="1:4" x14ac:dyDescent="0.25">
      <c r="A711" s="59" t="s">
        <v>1418</v>
      </c>
      <c r="B711" s="58" t="s">
        <v>808</v>
      </c>
      <c r="C711" s="58">
        <v>128</v>
      </c>
      <c r="D711" t="s">
        <v>1419</v>
      </c>
    </row>
    <row r="712" spans="1:4" x14ac:dyDescent="0.25">
      <c r="A712" s="59" t="s">
        <v>1420</v>
      </c>
      <c r="B712" s="58" t="s">
        <v>1421</v>
      </c>
      <c r="C712" s="58">
        <v>12</v>
      </c>
      <c r="D712" t="s">
        <v>1398</v>
      </c>
    </row>
    <row r="713" spans="1:4" x14ac:dyDescent="0.25">
      <c r="A713" s="57" t="s">
        <v>1422</v>
      </c>
      <c r="B713" s="58" t="s">
        <v>668</v>
      </c>
      <c r="C713" s="58">
        <v>36</v>
      </c>
      <c r="D713" t="s">
        <v>990</v>
      </c>
    </row>
    <row r="714" spans="1:4" x14ac:dyDescent="0.25">
      <c r="A714" s="59" t="s">
        <v>1423</v>
      </c>
      <c r="B714" s="58" t="s">
        <v>1424</v>
      </c>
      <c r="C714" s="58">
        <v>60</v>
      </c>
      <c r="D714" t="s">
        <v>1425</v>
      </c>
    </row>
    <row r="715" spans="1:4" x14ac:dyDescent="0.25">
      <c r="A715" s="59" t="s">
        <v>1426</v>
      </c>
      <c r="B715" s="58" t="s">
        <v>1116</v>
      </c>
      <c r="C715" s="58">
        <v>112</v>
      </c>
      <c r="D715" t="s">
        <v>49</v>
      </c>
    </row>
    <row r="716" spans="1:4" x14ac:dyDescent="0.25">
      <c r="A716" s="59" t="s">
        <v>1427</v>
      </c>
      <c r="B716" s="58" t="s">
        <v>910</v>
      </c>
      <c r="C716" s="58">
        <v>45</v>
      </c>
      <c r="D716" t="s">
        <v>242</v>
      </c>
    </row>
    <row r="717" spans="1:4" x14ac:dyDescent="0.25">
      <c r="A717" s="59" t="s">
        <v>1428</v>
      </c>
    </row>
    <row r="718" spans="1:4" x14ac:dyDescent="0.25">
      <c r="A718" s="59" t="s">
        <v>1429</v>
      </c>
      <c r="B718" s="58" t="s">
        <v>1006</v>
      </c>
      <c r="C718" s="58">
        <v>140</v>
      </c>
      <c r="D718" t="s">
        <v>1392</v>
      </c>
    </row>
    <row r="719" spans="1:4" x14ac:dyDescent="0.25">
      <c r="A719" s="59" t="s">
        <v>1430</v>
      </c>
      <c r="B719" s="58" t="s">
        <v>1431</v>
      </c>
      <c r="C719" s="58">
        <v>60</v>
      </c>
    </row>
    <row r="720" spans="1:4" x14ac:dyDescent="0.25">
      <c r="A720" s="57" t="s">
        <v>1231</v>
      </c>
    </row>
    <row r="721" spans="1:4" x14ac:dyDescent="0.25">
      <c r="A721" s="59" t="s">
        <v>1432</v>
      </c>
      <c r="B721" s="58" t="s">
        <v>1433</v>
      </c>
      <c r="C721" s="58">
        <v>128</v>
      </c>
      <c r="D721" t="s">
        <v>49</v>
      </c>
    </row>
    <row r="722" spans="1:4" x14ac:dyDescent="0.25">
      <c r="A722" s="59" t="s">
        <v>1434</v>
      </c>
      <c r="B722" s="58" t="s">
        <v>1435</v>
      </c>
      <c r="C722" s="58">
        <v>33</v>
      </c>
      <c r="D722" t="s">
        <v>928</v>
      </c>
    </row>
    <row r="723" spans="1:4" x14ac:dyDescent="0.25">
      <c r="A723" s="59" t="s">
        <v>1436</v>
      </c>
      <c r="B723" s="58" t="s">
        <v>1437</v>
      </c>
      <c r="C723" s="58">
        <v>257</v>
      </c>
      <c r="D723" t="s">
        <v>1438</v>
      </c>
    </row>
    <row r="724" spans="1:4" x14ac:dyDescent="0.25">
      <c r="A724" s="59" t="s">
        <v>1439</v>
      </c>
      <c r="B724" s="58" t="s">
        <v>1440</v>
      </c>
      <c r="C724" s="58">
        <v>100</v>
      </c>
      <c r="D724" t="s">
        <v>1425</v>
      </c>
    </row>
    <row r="725" spans="1:4" x14ac:dyDescent="0.25">
      <c r="A725" s="57" t="s">
        <v>1441</v>
      </c>
      <c r="B725" s="62" t="s">
        <v>1442</v>
      </c>
      <c r="C725" s="58">
        <v>40</v>
      </c>
      <c r="D725" t="s">
        <v>218</v>
      </c>
    </row>
    <row r="726" spans="1:4" x14ac:dyDescent="0.25">
      <c r="A726" s="59" t="s">
        <v>1443</v>
      </c>
      <c r="B726" s="58" t="s">
        <v>1444</v>
      </c>
      <c r="C726" s="58">
        <v>180</v>
      </c>
      <c r="D726" t="s">
        <v>1308</v>
      </c>
    </row>
    <row r="727" spans="1:4" x14ac:dyDescent="0.25">
      <c r="A727" s="59" t="s">
        <v>1445</v>
      </c>
      <c r="B727" s="58" t="s">
        <v>1446</v>
      </c>
      <c r="C727" s="58">
        <v>30</v>
      </c>
    </row>
    <row r="728" spans="1:4" x14ac:dyDescent="0.25">
      <c r="A728" s="59" t="s">
        <v>1447</v>
      </c>
      <c r="B728" s="58" t="s">
        <v>434</v>
      </c>
      <c r="C728" s="58">
        <v>48</v>
      </c>
      <c r="D728" t="s">
        <v>1448</v>
      </c>
    </row>
    <row r="729" spans="1:4" x14ac:dyDescent="0.25">
      <c r="A729" s="59" t="s">
        <v>1449</v>
      </c>
      <c r="B729" s="58" t="s">
        <v>546</v>
      </c>
      <c r="C729" s="58">
        <v>18</v>
      </c>
      <c r="D729" t="s">
        <v>1448</v>
      </c>
    </row>
    <row r="730" spans="1:4" x14ac:dyDescent="0.25">
      <c r="A730" s="59" t="s">
        <v>1450</v>
      </c>
      <c r="B730" s="58" t="s">
        <v>1451</v>
      </c>
      <c r="C730" s="58">
        <v>40</v>
      </c>
    </row>
    <row r="731" spans="1:4" x14ac:dyDescent="0.25">
      <c r="A731" s="59" t="s">
        <v>1452</v>
      </c>
      <c r="B731" s="58" t="s">
        <v>1453</v>
      </c>
      <c r="C731" s="58">
        <v>120</v>
      </c>
      <c r="D731" t="s">
        <v>1454</v>
      </c>
    </row>
    <row r="732" spans="1:4" x14ac:dyDescent="0.25">
      <c r="A732" s="59" t="s">
        <v>1455</v>
      </c>
      <c r="B732" s="58" t="s">
        <v>1456</v>
      </c>
      <c r="C732" s="58">
        <v>94</v>
      </c>
      <c r="D732" t="s">
        <v>1438</v>
      </c>
    </row>
    <row r="733" spans="1:4" x14ac:dyDescent="0.25">
      <c r="A733" s="59" t="s">
        <v>1457</v>
      </c>
      <c r="B733" s="58" t="s">
        <v>1458</v>
      </c>
      <c r="C733" s="58">
        <v>55</v>
      </c>
      <c r="D733" t="s">
        <v>242</v>
      </c>
    </row>
    <row r="734" spans="1:4" x14ac:dyDescent="0.25">
      <c r="A734" s="59" t="s">
        <v>1459</v>
      </c>
      <c r="B734" s="58" t="s">
        <v>1460</v>
      </c>
      <c r="C734" s="58">
        <v>13</v>
      </c>
      <c r="D734" t="s">
        <v>79</v>
      </c>
    </row>
    <row r="735" spans="1:4" x14ac:dyDescent="0.25">
      <c r="A735" s="59" t="s">
        <v>1461</v>
      </c>
      <c r="B735" s="58" t="s">
        <v>1462</v>
      </c>
      <c r="C735" s="58">
        <v>120</v>
      </c>
    </row>
    <row r="736" spans="1:4" x14ac:dyDescent="0.25">
      <c r="A736" s="59" t="s">
        <v>1463</v>
      </c>
      <c r="B736" s="58" t="s">
        <v>1464</v>
      </c>
      <c r="C736" s="58">
        <v>37</v>
      </c>
      <c r="D736" t="s">
        <v>49</v>
      </c>
    </row>
    <row r="737" spans="1:4" x14ac:dyDescent="0.25">
      <c r="A737" s="59" t="s">
        <v>1465</v>
      </c>
      <c r="B737" s="58" t="s">
        <v>1466</v>
      </c>
      <c r="C737" s="58">
        <v>200</v>
      </c>
      <c r="D737" t="s">
        <v>1467</v>
      </c>
    </row>
    <row r="738" spans="1:4" x14ac:dyDescent="0.25">
      <c r="A738" s="59" t="s">
        <v>1468</v>
      </c>
      <c r="B738" s="58" t="s">
        <v>1469</v>
      </c>
      <c r="C738" s="58">
        <v>100</v>
      </c>
      <c r="D738" t="s">
        <v>1470</v>
      </c>
    </row>
    <row r="739" spans="1:4" x14ac:dyDescent="0.25">
      <c r="A739" s="59" t="s">
        <v>1471</v>
      </c>
      <c r="B739" s="58" t="s">
        <v>1472</v>
      </c>
      <c r="C739" s="58">
        <v>109</v>
      </c>
      <c r="D739" t="s">
        <v>49</v>
      </c>
    </row>
    <row r="740" spans="1:4" x14ac:dyDescent="0.25">
      <c r="A740" s="59" t="s">
        <v>1473</v>
      </c>
      <c r="B740" s="58" t="s">
        <v>1474</v>
      </c>
      <c r="C740" s="58">
        <v>42</v>
      </c>
      <c r="D740" t="s">
        <v>1387</v>
      </c>
    </row>
    <row r="741" spans="1:4" x14ac:dyDescent="0.25">
      <c r="A741" s="59" t="s">
        <v>1475</v>
      </c>
      <c r="B741" s="58" t="s">
        <v>1476</v>
      </c>
      <c r="C741" s="58">
        <v>300</v>
      </c>
      <c r="D741" t="s">
        <v>92</v>
      </c>
    </row>
    <row r="742" spans="1:4" x14ac:dyDescent="0.25">
      <c r="A742" s="59" t="s">
        <v>1477</v>
      </c>
      <c r="B742" s="58" t="s">
        <v>1478</v>
      </c>
      <c r="C742" s="58">
        <v>104</v>
      </c>
      <c r="D742" t="s">
        <v>1438</v>
      </c>
    </row>
    <row r="743" spans="1:4" x14ac:dyDescent="0.25">
      <c r="A743" s="57" t="s">
        <v>1479</v>
      </c>
      <c r="B743" s="62" t="s">
        <v>1480</v>
      </c>
      <c r="C743" s="58">
        <v>100</v>
      </c>
      <c r="D743" t="s">
        <v>1481</v>
      </c>
    </row>
    <row r="744" spans="1:4" x14ac:dyDescent="0.25">
      <c r="A744" s="59" t="s">
        <v>1482</v>
      </c>
      <c r="B744" s="58" t="s">
        <v>881</v>
      </c>
      <c r="C744" s="58">
        <v>17</v>
      </c>
      <c r="D744" t="s">
        <v>79</v>
      </c>
    </row>
    <row r="745" spans="1:4" x14ac:dyDescent="0.25">
      <c r="A745" s="59" t="s">
        <v>1483</v>
      </c>
      <c r="B745" s="58">
        <v>480387</v>
      </c>
      <c r="C745" s="58">
        <v>25</v>
      </c>
      <c r="D745" t="s">
        <v>1448</v>
      </c>
    </row>
    <row r="746" spans="1:4" x14ac:dyDescent="0.25">
      <c r="A746" s="59" t="s">
        <v>1484</v>
      </c>
      <c r="B746" s="58" t="s">
        <v>169</v>
      </c>
      <c r="C746" s="58">
        <v>46</v>
      </c>
      <c r="D746" t="s">
        <v>49</v>
      </c>
    </row>
    <row r="747" spans="1:4" x14ac:dyDescent="0.25">
      <c r="A747" s="59" t="s">
        <v>1485</v>
      </c>
      <c r="B747" s="58" t="s">
        <v>1486</v>
      </c>
      <c r="C747" s="58">
        <v>18</v>
      </c>
      <c r="D747" t="s">
        <v>1387</v>
      </c>
    </row>
    <row r="748" spans="1:4" x14ac:dyDescent="0.25">
      <c r="A748" s="59" t="s">
        <v>1487</v>
      </c>
      <c r="B748" s="58" t="s">
        <v>1488</v>
      </c>
      <c r="C748" s="58">
        <v>45</v>
      </c>
      <c r="D748" t="s">
        <v>76</v>
      </c>
    </row>
    <row r="749" spans="1:4" x14ac:dyDescent="0.25">
      <c r="A749" s="59" t="s">
        <v>1489</v>
      </c>
      <c r="B749" s="58" t="s">
        <v>1490</v>
      </c>
      <c r="C749" s="58">
        <v>55</v>
      </c>
      <c r="D749" t="s">
        <v>76</v>
      </c>
    </row>
    <row r="750" spans="1:4" x14ac:dyDescent="0.25">
      <c r="A750" s="59" t="s">
        <v>1491</v>
      </c>
      <c r="B750" s="65" t="s">
        <v>1492</v>
      </c>
      <c r="C750" s="58">
        <v>62</v>
      </c>
      <c r="D750" t="s">
        <v>1387</v>
      </c>
    </row>
    <row r="751" spans="1:4" x14ac:dyDescent="0.25">
      <c r="A751" s="59" t="s">
        <v>1493</v>
      </c>
      <c r="B751" s="58">
        <v>200300</v>
      </c>
      <c r="C751" s="58">
        <v>29</v>
      </c>
      <c r="D751" t="s">
        <v>1438</v>
      </c>
    </row>
    <row r="752" spans="1:4" x14ac:dyDescent="0.25">
      <c r="A752" s="59" t="s">
        <v>1494</v>
      </c>
      <c r="B752" s="58" t="s">
        <v>1495</v>
      </c>
      <c r="C752" s="58">
        <v>55</v>
      </c>
    </row>
    <row r="753" spans="1:4" x14ac:dyDescent="0.25">
      <c r="A753" s="59" t="s">
        <v>1496</v>
      </c>
      <c r="B753" s="65" t="s">
        <v>1053</v>
      </c>
      <c r="C753" s="58">
        <v>140</v>
      </c>
      <c r="D753" t="s">
        <v>1497</v>
      </c>
    </row>
    <row r="754" spans="1:4" x14ac:dyDescent="0.25">
      <c r="A754" s="59" t="s">
        <v>1498</v>
      </c>
      <c r="B754" s="58">
        <v>181035</v>
      </c>
      <c r="C754" s="58">
        <v>85</v>
      </c>
      <c r="D754" t="s">
        <v>1497</v>
      </c>
    </row>
    <row r="755" spans="1:4" x14ac:dyDescent="0.25">
      <c r="A755" s="59" t="s">
        <v>1499</v>
      </c>
      <c r="B755" s="58" t="s">
        <v>1500</v>
      </c>
      <c r="C755" s="58">
        <v>100</v>
      </c>
      <c r="D755" t="s">
        <v>1425</v>
      </c>
    </row>
    <row r="756" spans="1:4" x14ac:dyDescent="0.25">
      <c r="A756" s="59" t="s">
        <v>1501</v>
      </c>
      <c r="B756" s="58" t="s">
        <v>1502</v>
      </c>
      <c r="C756" s="58">
        <v>58</v>
      </c>
      <c r="D756" t="s">
        <v>242</v>
      </c>
    </row>
    <row r="757" spans="1:4" x14ac:dyDescent="0.25">
      <c r="A757" s="59" t="s">
        <v>1503</v>
      </c>
      <c r="B757" s="58" t="s">
        <v>1504</v>
      </c>
      <c r="C757" s="58">
        <v>75</v>
      </c>
      <c r="D757" t="s">
        <v>1308</v>
      </c>
    </row>
    <row r="758" spans="1:4" x14ac:dyDescent="0.25">
      <c r="A758" s="59" t="s">
        <v>1505</v>
      </c>
      <c r="B758" s="58" t="s">
        <v>1506</v>
      </c>
      <c r="C758" s="58">
        <v>26</v>
      </c>
      <c r="D758" t="s">
        <v>242</v>
      </c>
    </row>
    <row r="759" spans="1:4" x14ac:dyDescent="0.25">
      <c r="A759" s="59" t="s">
        <v>1507</v>
      </c>
      <c r="B759" s="58" t="s">
        <v>1508</v>
      </c>
      <c r="C759" s="58">
        <v>27</v>
      </c>
      <c r="D759" t="s">
        <v>1448</v>
      </c>
    </row>
    <row r="760" spans="1:4" x14ac:dyDescent="0.25">
      <c r="A760" s="59" t="s">
        <v>1509</v>
      </c>
      <c r="B760" s="58" t="s">
        <v>1510</v>
      </c>
      <c r="C760" s="58">
        <v>32</v>
      </c>
      <c r="D760" t="s">
        <v>1448</v>
      </c>
    </row>
    <row r="761" spans="1:4" x14ac:dyDescent="0.25">
      <c r="A761" s="59" t="s">
        <v>1511</v>
      </c>
      <c r="B761" s="58" t="s">
        <v>1512</v>
      </c>
      <c r="C761" s="58">
        <v>56</v>
      </c>
      <c r="D761" t="s">
        <v>242</v>
      </c>
    </row>
    <row r="762" spans="1:4" x14ac:dyDescent="0.25">
      <c r="A762" s="59" t="s">
        <v>1513</v>
      </c>
      <c r="B762" s="58" t="s">
        <v>1514</v>
      </c>
      <c r="C762" s="58">
        <v>116</v>
      </c>
      <c r="D762" t="s">
        <v>1419</v>
      </c>
    </row>
    <row r="763" spans="1:4" x14ac:dyDescent="0.25">
      <c r="A763" s="59" t="s">
        <v>1515</v>
      </c>
      <c r="B763" s="58" t="s">
        <v>1516</v>
      </c>
      <c r="C763" s="58">
        <v>58</v>
      </c>
      <c r="D763" t="s">
        <v>1517</v>
      </c>
    </row>
    <row r="764" spans="1:4" x14ac:dyDescent="0.25">
      <c r="A764" s="59" t="s">
        <v>1518</v>
      </c>
      <c r="B764" s="58" t="s">
        <v>1519</v>
      </c>
      <c r="C764" s="58">
        <v>21</v>
      </c>
      <c r="D764" t="s">
        <v>1448</v>
      </c>
    </row>
    <row r="765" spans="1:4" x14ac:dyDescent="0.25">
      <c r="A765" s="59" t="s">
        <v>1520</v>
      </c>
      <c r="B765" s="58" t="s">
        <v>1521</v>
      </c>
      <c r="C765" s="58">
        <v>32</v>
      </c>
      <c r="D765" t="s">
        <v>1522</v>
      </c>
    </row>
    <row r="766" spans="1:4" x14ac:dyDescent="0.25">
      <c r="A766" s="59" t="s">
        <v>1523</v>
      </c>
      <c r="B766" s="58" t="s">
        <v>1524</v>
      </c>
      <c r="C766" s="58">
        <v>18</v>
      </c>
      <c r="D766" t="s">
        <v>1522</v>
      </c>
    </row>
    <row r="767" spans="1:4" x14ac:dyDescent="0.25">
      <c r="A767" s="59" t="s">
        <v>1525</v>
      </c>
      <c r="B767" s="58" t="s">
        <v>1526</v>
      </c>
      <c r="C767" s="58">
        <v>55</v>
      </c>
      <c r="D767" t="s">
        <v>242</v>
      </c>
    </row>
    <row r="768" spans="1:4" x14ac:dyDescent="0.25">
      <c r="A768" s="59" t="s">
        <v>1527</v>
      </c>
      <c r="B768" s="58" t="s">
        <v>1528</v>
      </c>
      <c r="C768" s="58">
        <v>50</v>
      </c>
      <c r="D768" t="s">
        <v>990</v>
      </c>
    </row>
    <row r="769" spans="1:4" x14ac:dyDescent="0.25">
      <c r="A769" s="59" t="s">
        <v>1529</v>
      </c>
      <c r="B769" s="58" t="s">
        <v>1530</v>
      </c>
      <c r="C769" s="58">
        <v>120</v>
      </c>
      <c r="D769" t="s">
        <v>1425</v>
      </c>
    </row>
    <row r="770" spans="1:4" x14ac:dyDescent="0.25">
      <c r="A770" s="59" t="s">
        <v>1531</v>
      </c>
      <c r="B770" s="58" t="s">
        <v>1532</v>
      </c>
      <c r="C770" s="58">
        <v>257</v>
      </c>
      <c r="D770" t="s">
        <v>1533</v>
      </c>
    </row>
    <row r="771" spans="1:4" x14ac:dyDescent="0.25">
      <c r="A771" s="59" t="s">
        <v>1534</v>
      </c>
      <c r="B771" s="58" t="s">
        <v>1036</v>
      </c>
      <c r="C771" s="58">
        <v>31</v>
      </c>
      <c r="D771" t="s">
        <v>58</v>
      </c>
    </row>
    <row r="772" spans="1:4" x14ac:dyDescent="0.25">
      <c r="A772" s="59" t="s">
        <v>1535</v>
      </c>
      <c r="B772" s="58" t="s">
        <v>1065</v>
      </c>
      <c r="C772" s="58">
        <v>55</v>
      </c>
      <c r="D772" t="s">
        <v>242</v>
      </c>
    </row>
    <row r="773" spans="1:4" x14ac:dyDescent="0.25">
      <c r="A773" s="59" t="s">
        <v>74</v>
      </c>
      <c r="B773" s="58" t="s">
        <v>144</v>
      </c>
      <c r="C773" s="58">
        <v>50</v>
      </c>
      <c r="D773" t="s">
        <v>1522</v>
      </c>
    </row>
    <row r="774" spans="1:4" x14ac:dyDescent="0.25">
      <c r="A774" s="59" t="s">
        <v>1536</v>
      </c>
      <c r="B774" s="58" t="s">
        <v>1537</v>
      </c>
      <c r="C774" s="58">
        <v>180</v>
      </c>
      <c r="D774" t="s">
        <v>1425</v>
      </c>
    </row>
    <row r="775" spans="1:4" x14ac:dyDescent="0.25">
      <c r="A775" s="59" t="s">
        <v>1538</v>
      </c>
      <c r="B775" s="58" t="s">
        <v>1539</v>
      </c>
      <c r="C775" s="58">
        <v>80</v>
      </c>
      <c r="D775" t="s">
        <v>79</v>
      </c>
    </row>
    <row r="776" spans="1:4" x14ac:dyDescent="0.25">
      <c r="A776" s="59" t="s">
        <v>1540</v>
      </c>
      <c r="B776" s="58" t="s">
        <v>1541</v>
      </c>
      <c r="C776" s="58">
        <v>90</v>
      </c>
      <c r="D776" t="s">
        <v>1425</v>
      </c>
    </row>
    <row r="777" spans="1:4" x14ac:dyDescent="0.25">
      <c r="A777" s="59" t="s">
        <v>1542</v>
      </c>
      <c r="B777" s="58" t="s">
        <v>1543</v>
      </c>
      <c r="C777" s="58">
        <v>257</v>
      </c>
      <c r="D777" t="s">
        <v>49</v>
      </c>
    </row>
    <row r="778" spans="1:4" x14ac:dyDescent="0.25">
      <c r="A778" s="59" t="s">
        <v>1544</v>
      </c>
      <c r="B778" s="58" t="s">
        <v>1545</v>
      </c>
      <c r="C778" s="58">
        <v>51</v>
      </c>
      <c r="D778" t="s">
        <v>1387</v>
      </c>
    </row>
    <row r="779" spans="1:4" x14ac:dyDescent="0.25">
      <c r="A779" s="59" t="s">
        <v>1546</v>
      </c>
      <c r="B779" s="65" t="s">
        <v>282</v>
      </c>
      <c r="C779" s="58">
        <v>83</v>
      </c>
      <c r="D779" t="s">
        <v>58</v>
      </c>
    </row>
    <row r="780" spans="1:4" x14ac:dyDescent="0.25">
      <c r="A780" s="59" t="s">
        <v>1547</v>
      </c>
      <c r="B780" s="58" t="s">
        <v>144</v>
      </c>
      <c r="C780" s="58">
        <v>150</v>
      </c>
      <c r="D780" t="s">
        <v>1522</v>
      </c>
    </row>
    <row r="781" spans="1:4" x14ac:dyDescent="0.25">
      <c r="A781" s="59" t="s">
        <v>1548</v>
      </c>
      <c r="B781" s="58" t="s">
        <v>1549</v>
      </c>
      <c r="C781" s="58">
        <v>120</v>
      </c>
      <c r="D781" t="s">
        <v>79</v>
      </c>
    </row>
    <row r="782" spans="1:4" x14ac:dyDescent="0.25">
      <c r="A782" s="59" t="s">
        <v>1550</v>
      </c>
      <c r="B782" s="58" t="s">
        <v>1551</v>
      </c>
      <c r="C782" s="58">
        <v>100</v>
      </c>
      <c r="D782" t="s">
        <v>1392</v>
      </c>
    </row>
    <row r="783" spans="1:4" x14ac:dyDescent="0.25">
      <c r="A783" s="59" t="s">
        <v>1552</v>
      </c>
      <c r="B783" s="58" t="s">
        <v>1553</v>
      </c>
      <c r="C783" s="58">
        <v>50</v>
      </c>
      <c r="D783" t="s">
        <v>1554</v>
      </c>
    </row>
    <row r="784" spans="1:4" x14ac:dyDescent="0.25">
      <c r="A784" s="59" t="s">
        <v>1555</v>
      </c>
      <c r="B784" s="58" t="s">
        <v>1553</v>
      </c>
      <c r="C784" s="58">
        <v>60</v>
      </c>
      <c r="D784" t="s">
        <v>1556</v>
      </c>
    </row>
    <row r="785" spans="1:4" x14ac:dyDescent="0.25">
      <c r="A785" s="59" t="s">
        <v>1557</v>
      </c>
      <c r="B785" s="58" t="s">
        <v>1551</v>
      </c>
      <c r="C785" s="58">
        <v>120</v>
      </c>
      <c r="D785" t="s">
        <v>1425</v>
      </c>
    </row>
    <row r="786" spans="1:4" x14ac:dyDescent="0.25">
      <c r="A786" s="59" t="s">
        <v>1558</v>
      </c>
      <c r="B786" s="58" t="s">
        <v>1559</v>
      </c>
      <c r="C786" s="58">
        <v>22</v>
      </c>
      <c r="D786" t="s">
        <v>1387</v>
      </c>
    </row>
    <row r="787" spans="1:4" x14ac:dyDescent="0.25">
      <c r="A787" s="59" t="s">
        <v>1560</v>
      </c>
      <c r="B787" s="58" t="s">
        <v>1075</v>
      </c>
      <c r="C787" s="58">
        <v>60</v>
      </c>
      <c r="D787" t="s">
        <v>1556</v>
      </c>
    </row>
    <row r="788" spans="1:4" x14ac:dyDescent="0.25">
      <c r="A788" s="59" t="s">
        <v>1561</v>
      </c>
      <c r="B788" s="58" t="s">
        <v>1562</v>
      </c>
      <c r="C788" s="58">
        <v>100</v>
      </c>
    </row>
    <row r="789" spans="1:4" x14ac:dyDescent="0.25">
      <c r="A789" s="59" t="s">
        <v>1563</v>
      </c>
      <c r="B789" s="58" t="s">
        <v>1564</v>
      </c>
      <c r="C789" s="58">
        <v>60</v>
      </c>
    </row>
    <row r="790" spans="1:4" x14ac:dyDescent="0.25">
      <c r="A790" s="59" t="s">
        <v>1565</v>
      </c>
      <c r="B790" s="58">
        <v>480387</v>
      </c>
      <c r="C790" s="58">
        <v>80</v>
      </c>
      <c r="D790" t="s">
        <v>242</v>
      </c>
    </row>
    <row r="791" spans="1:4" x14ac:dyDescent="0.25">
      <c r="A791" s="59" t="s">
        <v>1566</v>
      </c>
      <c r="B791" s="58">
        <v>68.101200000000006</v>
      </c>
      <c r="C791" s="58">
        <v>64</v>
      </c>
      <c r="D791" t="s">
        <v>218</v>
      </c>
    </row>
    <row r="792" spans="1:4" x14ac:dyDescent="0.25">
      <c r="A792" s="59" t="s">
        <v>1567</v>
      </c>
      <c r="B792" s="58" t="s">
        <v>1568</v>
      </c>
      <c r="C792" s="58">
        <v>15</v>
      </c>
      <c r="D792" t="s">
        <v>242</v>
      </c>
    </row>
    <row r="793" spans="1:4" x14ac:dyDescent="0.25">
      <c r="A793" s="57" t="s">
        <v>105</v>
      </c>
      <c r="B793" s="76" t="s">
        <v>1260</v>
      </c>
      <c r="C793" s="58">
        <v>80</v>
      </c>
      <c r="D793" t="s">
        <v>49</v>
      </c>
    </row>
    <row r="794" spans="1:4" x14ac:dyDescent="0.25">
      <c r="A794" s="59" t="s">
        <v>1569</v>
      </c>
      <c r="B794" s="58" t="s">
        <v>167</v>
      </c>
      <c r="C794" s="58">
        <v>30</v>
      </c>
      <c r="D794" t="s">
        <v>1387</v>
      </c>
    </row>
    <row r="795" spans="1:4" x14ac:dyDescent="0.25">
      <c r="A795" s="59" t="s">
        <v>1570</v>
      </c>
      <c r="B795" s="65" t="s">
        <v>1571</v>
      </c>
      <c r="C795" s="58">
        <v>25</v>
      </c>
      <c r="D795" t="s">
        <v>928</v>
      </c>
    </row>
    <row r="796" spans="1:4" x14ac:dyDescent="0.25">
      <c r="A796" s="59" t="s">
        <v>1572</v>
      </c>
      <c r="B796" s="58" t="s">
        <v>1573</v>
      </c>
      <c r="C796" s="58">
        <v>60</v>
      </c>
      <c r="D796" t="s">
        <v>1574</v>
      </c>
    </row>
    <row r="797" spans="1:4" x14ac:dyDescent="0.25">
      <c r="A797" s="59" t="s">
        <v>1575</v>
      </c>
      <c r="B797" s="58" t="s">
        <v>1576</v>
      </c>
      <c r="C797" s="58">
        <v>33</v>
      </c>
      <c r="D797" t="s">
        <v>1577</v>
      </c>
    </row>
    <row r="798" spans="1:4" x14ac:dyDescent="0.25">
      <c r="A798" s="59" t="s">
        <v>65</v>
      </c>
      <c r="B798" s="58">
        <v>68.081500000000005</v>
      </c>
      <c r="C798" s="58">
        <v>56</v>
      </c>
      <c r="D798" t="s">
        <v>1578</v>
      </c>
    </row>
    <row r="799" spans="1:4" x14ac:dyDescent="0.25">
      <c r="A799" s="57" t="s">
        <v>131</v>
      </c>
      <c r="B799" s="58" t="s">
        <v>1579</v>
      </c>
      <c r="C799" s="58">
        <v>35</v>
      </c>
      <c r="D799" t="s">
        <v>242</v>
      </c>
    </row>
    <row r="800" spans="1:4" x14ac:dyDescent="0.25">
      <c r="A800" s="59" t="s">
        <v>68</v>
      </c>
      <c r="B800" s="58">
        <v>1740</v>
      </c>
      <c r="C800" s="58">
        <v>36</v>
      </c>
      <c r="D800" t="s">
        <v>1438</v>
      </c>
    </row>
    <row r="801" spans="1:4" x14ac:dyDescent="0.25">
      <c r="A801" s="59" t="s">
        <v>1580</v>
      </c>
      <c r="B801" s="58" t="s">
        <v>1581</v>
      </c>
      <c r="C801" s="58">
        <v>70</v>
      </c>
      <c r="D801" t="s">
        <v>1556</v>
      </c>
    </row>
    <row r="802" spans="1:4" x14ac:dyDescent="0.25">
      <c r="A802" s="59" t="s">
        <v>1582</v>
      </c>
      <c r="B802" s="58" t="s">
        <v>1583</v>
      </c>
      <c r="C802" s="58">
        <v>80</v>
      </c>
      <c r="D802" t="s">
        <v>1584</v>
      </c>
    </row>
    <row r="803" spans="1:4" x14ac:dyDescent="0.25">
      <c r="A803" s="59" t="s">
        <v>1585</v>
      </c>
      <c r="B803" s="58">
        <v>601130</v>
      </c>
      <c r="C803" s="58">
        <v>42</v>
      </c>
      <c r="D803" t="s">
        <v>990</v>
      </c>
    </row>
    <row r="804" spans="1:4" x14ac:dyDescent="0.25">
      <c r="A804" s="59" t="s">
        <v>87</v>
      </c>
      <c r="B804" s="58">
        <v>601130</v>
      </c>
      <c r="C804" s="58">
        <v>24</v>
      </c>
      <c r="D804" t="s">
        <v>1586</v>
      </c>
    </row>
    <row r="805" spans="1:4" x14ac:dyDescent="0.25">
      <c r="A805" s="59" t="s">
        <v>1587</v>
      </c>
      <c r="B805" s="58" t="s">
        <v>1453</v>
      </c>
      <c r="C805" s="58">
        <v>40</v>
      </c>
      <c r="D805" t="s">
        <v>1588</v>
      </c>
    </row>
    <row r="806" spans="1:4" x14ac:dyDescent="0.25">
      <c r="A806" s="57" t="s">
        <v>1589</v>
      </c>
      <c r="B806" s="62" t="s">
        <v>1573</v>
      </c>
      <c r="C806" s="58">
        <v>60</v>
      </c>
      <c r="D806" t="s">
        <v>1574</v>
      </c>
    </row>
    <row r="807" spans="1:4" x14ac:dyDescent="0.25">
      <c r="A807" s="59" t="s">
        <v>1590</v>
      </c>
      <c r="B807" s="58" t="s">
        <v>1591</v>
      </c>
      <c r="C807" s="58">
        <v>60</v>
      </c>
      <c r="D807" t="s">
        <v>1387</v>
      </c>
    </row>
    <row r="808" spans="1:4" x14ac:dyDescent="0.25">
      <c r="A808" s="59" t="s">
        <v>1592</v>
      </c>
      <c r="B808" s="58" t="s">
        <v>1593</v>
      </c>
      <c r="C808" s="58">
        <v>276</v>
      </c>
      <c r="D808" t="s">
        <v>1425</v>
      </c>
    </row>
    <row r="809" spans="1:4" x14ac:dyDescent="0.25">
      <c r="A809" s="57" t="s">
        <v>1594</v>
      </c>
      <c r="B809" s="62" t="s">
        <v>1581</v>
      </c>
      <c r="C809" s="58">
        <v>70</v>
      </c>
      <c r="D809" t="s">
        <v>1595</v>
      </c>
    </row>
    <row r="810" spans="1:4" x14ac:dyDescent="0.25">
      <c r="A810" s="59" t="s">
        <v>132</v>
      </c>
      <c r="B810" s="58">
        <v>2018130</v>
      </c>
      <c r="C810" s="58">
        <v>22</v>
      </c>
      <c r="D810" t="s">
        <v>58</v>
      </c>
    </row>
    <row r="811" spans="1:4" x14ac:dyDescent="0.25">
      <c r="A811" s="59" t="s">
        <v>1596</v>
      </c>
      <c r="B811" s="58" t="s">
        <v>1597</v>
      </c>
      <c r="C811" s="58">
        <v>80</v>
      </c>
      <c r="D811" t="s">
        <v>928</v>
      </c>
    </row>
    <row r="812" spans="1:4" x14ac:dyDescent="0.25">
      <c r="A812" s="59" t="s">
        <v>1598</v>
      </c>
      <c r="B812" s="58" t="s">
        <v>1599</v>
      </c>
      <c r="C812" s="58">
        <v>70</v>
      </c>
    </row>
    <row r="813" spans="1:4" x14ac:dyDescent="0.25">
      <c r="A813" s="59" t="s">
        <v>133</v>
      </c>
      <c r="B813" s="58">
        <v>480387</v>
      </c>
      <c r="C813" s="58">
        <v>45</v>
      </c>
      <c r="D813" t="s">
        <v>990</v>
      </c>
    </row>
    <row r="814" spans="1:4" x14ac:dyDescent="0.25">
      <c r="A814" s="59" t="s">
        <v>130</v>
      </c>
      <c r="B814" s="58" t="s">
        <v>1600</v>
      </c>
      <c r="C814" s="58">
        <v>112</v>
      </c>
      <c r="D814" t="s">
        <v>1419</v>
      </c>
    </row>
    <row r="815" spans="1:4" x14ac:dyDescent="0.25">
      <c r="A815" s="59" t="s">
        <v>106</v>
      </c>
      <c r="B815" s="58" t="s">
        <v>204</v>
      </c>
      <c r="C815" s="58">
        <v>40</v>
      </c>
      <c r="D815" t="s">
        <v>1387</v>
      </c>
    </row>
    <row r="816" spans="1:4" x14ac:dyDescent="0.25">
      <c r="A816" s="59" t="s">
        <v>77</v>
      </c>
      <c r="B816" s="58" t="s">
        <v>1601</v>
      </c>
      <c r="C816" s="58">
        <v>45</v>
      </c>
      <c r="D816" t="s">
        <v>1425</v>
      </c>
    </row>
    <row r="817" spans="1:4" x14ac:dyDescent="0.25">
      <c r="A817" s="59" t="s">
        <v>90</v>
      </c>
      <c r="B817" s="58" t="s">
        <v>1602</v>
      </c>
      <c r="C817" s="58">
        <v>25</v>
      </c>
      <c r="D817" t="s">
        <v>1448</v>
      </c>
    </row>
    <row r="818" spans="1:4" x14ac:dyDescent="0.25">
      <c r="A818" s="59" t="s">
        <v>97</v>
      </c>
      <c r="B818" s="58" t="s">
        <v>1603</v>
      </c>
      <c r="C818" s="58">
        <v>120</v>
      </c>
      <c r="D818" t="s">
        <v>1604</v>
      </c>
    </row>
    <row r="819" spans="1:4" x14ac:dyDescent="0.25">
      <c r="A819" s="59" t="s">
        <v>121</v>
      </c>
      <c r="B819" s="58" t="s">
        <v>422</v>
      </c>
      <c r="C819" s="58">
        <v>112</v>
      </c>
      <c r="D819" t="s">
        <v>1419</v>
      </c>
    </row>
    <row r="820" spans="1:4" x14ac:dyDescent="0.25">
      <c r="A820" s="59" t="s">
        <v>109</v>
      </c>
      <c r="B820" s="58" t="s">
        <v>1605</v>
      </c>
      <c r="C820" s="58">
        <v>25</v>
      </c>
      <c r="D820" t="s">
        <v>242</v>
      </c>
    </row>
    <row r="821" spans="1:4" x14ac:dyDescent="0.25">
      <c r="A821" s="59" t="s">
        <v>128</v>
      </c>
      <c r="B821" s="58" t="s">
        <v>1395</v>
      </c>
      <c r="C821" s="58">
        <v>45</v>
      </c>
      <c r="D821" t="s">
        <v>58</v>
      </c>
    </row>
    <row r="822" spans="1:4" x14ac:dyDescent="0.25">
      <c r="A822" s="59" t="s">
        <v>118</v>
      </c>
      <c r="B822" s="65" t="s">
        <v>1606</v>
      </c>
      <c r="C822" s="58">
        <v>55</v>
      </c>
      <c r="D822" t="s">
        <v>79</v>
      </c>
    </row>
    <row r="823" spans="1:4" x14ac:dyDescent="0.25">
      <c r="A823" s="59" t="s">
        <v>119</v>
      </c>
      <c r="B823" s="58" t="s">
        <v>1607</v>
      </c>
      <c r="C823" s="58">
        <v>70</v>
      </c>
      <c r="D823" t="s">
        <v>1556</v>
      </c>
    </row>
    <row r="824" spans="1:4" x14ac:dyDescent="0.25">
      <c r="A824" s="59" t="s">
        <v>59</v>
      </c>
      <c r="B824" s="58" t="s">
        <v>1608</v>
      </c>
      <c r="C824" s="58">
        <v>220</v>
      </c>
      <c r="D824" t="s">
        <v>58</v>
      </c>
    </row>
    <row r="825" spans="1:4" x14ac:dyDescent="0.25">
      <c r="A825" s="59" t="s">
        <v>110</v>
      </c>
      <c r="B825" s="65" t="s">
        <v>1606</v>
      </c>
      <c r="C825" s="58">
        <v>120</v>
      </c>
      <c r="D825" t="s">
        <v>79</v>
      </c>
    </row>
    <row r="826" spans="1:4" x14ac:dyDescent="0.25">
      <c r="A826" s="59" t="s">
        <v>47</v>
      </c>
      <c r="B826" s="58" t="s">
        <v>1609</v>
      </c>
      <c r="C826" s="58">
        <v>72</v>
      </c>
      <c r="D826" t="s">
        <v>1419</v>
      </c>
    </row>
    <row r="827" spans="1:4" x14ac:dyDescent="0.25">
      <c r="A827" s="59" t="s">
        <v>107</v>
      </c>
      <c r="B827" s="58" t="s">
        <v>1610</v>
      </c>
      <c r="C827" s="58">
        <v>60</v>
      </c>
      <c r="D827" t="s">
        <v>79</v>
      </c>
    </row>
    <row r="828" spans="1:4" x14ac:dyDescent="0.25">
      <c r="A828" s="59" t="s">
        <v>56</v>
      </c>
      <c r="B828" s="58" t="s">
        <v>1611</v>
      </c>
      <c r="C828" s="58">
        <v>45</v>
      </c>
      <c r="D828" t="s">
        <v>242</v>
      </c>
    </row>
    <row r="829" spans="1:4" x14ac:dyDescent="0.25">
      <c r="A829" s="59" t="s">
        <v>50</v>
      </c>
      <c r="B829" s="58" t="s">
        <v>1612</v>
      </c>
      <c r="C829" s="58">
        <v>112</v>
      </c>
      <c r="D829" t="s">
        <v>1419</v>
      </c>
    </row>
    <row r="830" spans="1:4" x14ac:dyDescent="0.25">
      <c r="A830" s="59" t="s">
        <v>53</v>
      </c>
      <c r="B830" s="58" t="s">
        <v>1613</v>
      </c>
      <c r="C830" s="58">
        <v>76</v>
      </c>
      <c r="D830" t="s">
        <v>1387</v>
      </c>
    </row>
    <row r="831" spans="1:4" x14ac:dyDescent="0.25">
      <c r="A831" s="59" t="s">
        <v>80</v>
      </c>
      <c r="B831" s="58" t="s">
        <v>1610</v>
      </c>
      <c r="C831" s="58">
        <v>120</v>
      </c>
      <c r="D831" t="s">
        <v>79</v>
      </c>
    </row>
  </sheetData>
  <mergeCells count="6">
    <mergeCell ref="D190:E190"/>
    <mergeCell ref="D191:E191"/>
    <mergeCell ref="D192:E192"/>
    <mergeCell ref="D298:F298"/>
    <mergeCell ref="D421:F421"/>
    <mergeCell ref="D480:E480"/>
  </mergeCells>
  <conditionalFormatting sqref="B2:B18 B20:B102">
    <cfRule type="cellIs" dxfId="19" priority="20" operator="equal">
      <formula>""""""</formula>
    </cfRule>
  </conditionalFormatting>
  <conditionalFormatting sqref="B450:B455 B223:B226 B195:B221 B1:B18 B634:B635 B621:B622 B626:B632 B228:B236 B457:B494 B637:B651 B238:B239 B20:B107 B654:B658 B109:B146 B608:B616 B496:B519 B149:B164 B569:B606 B521:B532 B534:B567 B667:B670 B660:B663 B672:B741 B665 B241:B448 B743:B1048576 B166:B193">
    <cfRule type="cellIs" dxfId="18" priority="19" operator="equal">
      <formula>""</formula>
    </cfRule>
  </conditionalFormatting>
  <conditionalFormatting sqref="B495">
    <cfRule type="cellIs" dxfId="17" priority="18" operator="equal">
      <formula>""</formula>
    </cfRule>
  </conditionalFormatting>
  <conditionalFormatting sqref="B237">
    <cfRule type="cellIs" dxfId="16" priority="17" operator="equal">
      <formula>""</formula>
    </cfRule>
  </conditionalFormatting>
  <conditionalFormatting sqref="B19">
    <cfRule type="cellIs" dxfId="15" priority="16" operator="equal">
      <formula>""""""</formula>
    </cfRule>
  </conditionalFormatting>
  <conditionalFormatting sqref="B19">
    <cfRule type="cellIs" dxfId="14" priority="15" operator="equal">
      <formula>""</formula>
    </cfRule>
  </conditionalFormatting>
  <conditionalFormatting sqref="B652">
    <cfRule type="cellIs" dxfId="13" priority="14" operator="equal">
      <formula>""</formula>
    </cfRule>
  </conditionalFormatting>
  <conditionalFormatting sqref="B108">
    <cfRule type="cellIs" dxfId="12" priority="13" operator="equal">
      <formula>""</formula>
    </cfRule>
  </conditionalFormatting>
  <conditionalFormatting sqref="B568">
    <cfRule type="cellIs" dxfId="11" priority="12" operator="equal">
      <formula>""</formula>
    </cfRule>
  </conditionalFormatting>
  <conditionalFormatting sqref="B607">
    <cfRule type="cellIs" dxfId="10" priority="11" operator="equal">
      <formula>""</formula>
    </cfRule>
  </conditionalFormatting>
  <conditionalFormatting sqref="B659">
    <cfRule type="cellIs" dxfId="9" priority="10" operator="equal">
      <formula>""</formula>
    </cfRule>
  </conditionalFormatting>
  <conditionalFormatting sqref="B148">
    <cfRule type="cellIs" dxfId="8" priority="9" operator="equal">
      <formula>""</formula>
    </cfRule>
  </conditionalFormatting>
  <conditionalFormatting sqref="B240">
    <cfRule type="cellIs" dxfId="7" priority="8" operator="equal">
      <formula>""</formula>
    </cfRule>
  </conditionalFormatting>
  <conditionalFormatting sqref="B147">
    <cfRule type="cellIs" dxfId="6" priority="7" operator="equal">
      <formula>""</formula>
    </cfRule>
  </conditionalFormatting>
  <conditionalFormatting sqref="B520">
    <cfRule type="cellIs" dxfId="5" priority="6" operator="equal">
      <formula>""</formula>
    </cfRule>
  </conditionalFormatting>
  <conditionalFormatting sqref="B653">
    <cfRule type="cellIs" dxfId="4" priority="5" operator="equal">
      <formula>""</formula>
    </cfRule>
  </conditionalFormatting>
  <conditionalFormatting sqref="B666">
    <cfRule type="cellIs" dxfId="3" priority="4" operator="equal">
      <formula>""</formula>
    </cfRule>
  </conditionalFormatting>
  <conditionalFormatting sqref="B671">
    <cfRule type="cellIs" dxfId="2" priority="3" operator="equal">
      <formula>""</formula>
    </cfRule>
  </conditionalFormatting>
  <conditionalFormatting sqref="B742">
    <cfRule type="cellIs" dxfId="1" priority="2" operator="equal">
      <formula>""</formula>
    </cfRule>
  </conditionalFormatting>
  <conditionalFormatting sqref="B664">
    <cfRule type="cellIs" dxfId="0" priority="1" operator="equal">
      <formula>""</formula>
    </cfRule>
  </conditionalFormatting>
  <dataValidations count="1">
    <dataValidation type="list" allowBlank="1" showInputMessage="1" showErrorMessage="1" sqref="A409 A648 A652:A653 A670 A675 A677">
      <formula1>pieces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5">
    <tabColor rgb="FFC00000"/>
  </sheetPr>
  <dimension ref="A1:AQ39"/>
  <sheetViews>
    <sheetView tabSelected="1" zoomScale="51" zoomScaleNormal="51" zoomScaleSheetLayoutView="40" zoomScalePageLayoutView="42" workbookViewId="0">
      <pane xSplit="4" topLeftCell="W1" activePane="topRight" state="frozen"/>
      <selection activeCell="Z2" sqref="Z2:AE2"/>
      <selection pane="topRight" activeCell="Z2" sqref="Z2:AE2"/>
    </sheetView>
  </sheetViews>
  <sheetFormatPr baseColWidth="10" defaultRowHeight="15" x14ac:dyDescent="0.25"/>
  <cols>
    <col min="1" max="1" width="23.5703125" customWidth="1"/>
    <col min="2" max="2" width="56.5703125" customWidth="1"/>
    <col min="3" max="3" width="43.28515625" customWidth="1"/>
    <col min="4" max="4" width="51.42578125" customWidth="1"/>
    <col min="5" max="5" width="33.42578125" style="29" customWidth="1"/>
    <col min="6" max="7" width="21.5703125" style="29" customWidth="1"/>
    <col min="8" max="8" width="23.140625" style="29" customWidth="1"/>
    <col min="9" max="9" width="21.7109375" style="29" customWidth="1"/>
    <col min="10" max="11" width="19.140625" style="29" customWidth="1"/>
    <col min="12" max="12" width="26.5703125" style="29" customWidth="1"/>
    <col min="13" max="13" width="26.28515625" style="29" customWidth="1"/>
    <col min="14" max="14" width="20.42578125" style="29" customWidth="1"/>
    <col min="15" max="16" width="20.5703125" customWidth="1"/>
    <col min="17" max="17" width="25.140625" customWidth="1"/>
    <col min="18" max="18" width="85" customWidth="1"/>
    <col min="19" max="19" width="26.5703125" customWidth="1"/>
    <col min="20" max="20" width="31.5703125" style="29" customWidth="1"/>
    <col min="21" max="25" width="23" style="29" customWidth="1"/>
    <col min="26" max="30" width="24.5703125" customWidth="1"/>
    <col min="31" max="38" width="22.85546875" customWidth="1"/>
    <col min="39" max="39" width="12.85546875" bestFit="1" customWidth="1"/>
    <col min="40" max="40" width="17.42578125" customWidth="1"/>
    <col min="42" max="42" width="14.42578125" customWidth="1"/>
  </cols>
  <sheetData>
    <row r="1" spans="1:43" ht="30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" t="s">
        <v>1</v>
      </c>
      <c r="AA1" s="3"/>
      <c r="AB1" s="3"/>
      <c r="AC1" s="3"/>
      <c r="AD1" s="3"/>
      <c r="AE1" s="4"/>
      <c r="AF1" s="5"/>
      <c r="AG1" s="5"/>
      <c r="AH1" s="5"/>
      <c r="AI1" s="5"/>
      <c r="AJ1" s="5"/>
      <c r="AK1" s="5"/>
      <c r="AL1" s="5"/>
    </row>
    <row r="2" spans="1:43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" t="s">
        <v>2</v>
      </c>
      <c r="AA2" s="3"/>
      <c r="AB2" s="3"/>
      <c r="AC2" s="3"/>
      <c r="AD2" s="3"/>
      <c r="AE2" s="4"/>
      <c r="AF2" s="5"/>
      <c r="AG2" s="5"/>
      <c r="AH2" s="5"/>
      <c r="AI2" s="5"/>
      <c r="AJ2" s="5"/>
      <c r="AK2" s="5"/>
      <c r="AL2" s="5"/>
    </row>
    <row r="3" spans="1:43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" t="s">
        <v>3</v>
      </c>
      <c r="AA3" s="3"/>
      <c r="AB3" s="3"/>
      <c r="AC3" s="3"/>
      <c r="AD3" s="3"/>
      <c r="AE3" s="4"/>
      <c r="AF3" s="5"/>
      <c r="AG3" s="5"/>
      <c r="AH3" s="5"/>
      <c r="AI3" s="5"/>
      <c r="AJ3" s="5"/>
      <c r="AK3" s="5"/>
      <c r="AL3" s="5"/>
    </row>
    <row r="4" spans="1:43" ht="30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2" t="s">
        <v>4</v>
      </c>
      <c r="AA4" s="3"/>
      <c r="AB4" s="3"/>
      <c r="AC4" s="3"/>
      <c r="AD4" s="3"/>
      <c r="AE4" s="4"/>
      <c r="AF4" s="5"/>
      <c r="AG4" s="5"/>
      <c r="AH4" s="5"/>
      <c r="AI4" s="5"/>
      <c r="AJ4" s="5"/>
      <c r="AK4" s="5"/>
      <c r="AL4" s="5"/>
    </row>
    <row r="5" spans="1:43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7" spans="1:43" ht="54" customHeight="1" x14ac:dyDescent="0.5">
      <c r="E7" s="6"/>
      <c r="F7" s="6"/>
      <c r="G7" s="6"/>
      <c r="H7" s="6"/>
      <c r="I7" s="6"/>
      <c r="J7" s="6"/>
      <c r="K7" s="6"/>
      <c r="L7" s="6"/>
      <c r="M7" s="6"/>
      <c r="N7" s="6"/>
      <c r="O7" s="7"/>
      <c r="P7" s="7"/>
      <c r="Q7" s="7"/>
      <c r="R7" s="7"/>
      <c r="S7" s="7"/>
      <c r="T7" s="6"/>
      <c r="U7" s="6"/>
      <c r="V7" s="6"/>
      <c r="W7" s="6"/>
      <c r="X7" s="6"/>
      <c r="Y7" s="6"/>
      <c r="Z7" s="8"/>
      <c r="AA7" s="8"/>
      <c r="AB7" s="8"/>
      <c r="AC7" s="8"/>
      <c r="AD7" s="8"/>
      <c r="AE7" s="8"/>
      <c r="AF7" s="9"/>
      <c r="AG7" s="9"/>
      <c r="AH7" s="9"/>
      <c r="AI7" s="9"/>
      <c r="AJ7" s="9"/>
      <c r="AK7" s="9"/>
      <c r="AL7" s="9"/>
    </row>
    <row r="8" spans="1:43" ht="167.25" customHeight="1" x14ac:dyDescent="0.25">
      <c r="A8" s="10" t="s">
        <v>5</v>
      </c>
      <c r="B8" s="10" t="s">
        <v>6</v>
      </c>
      <c r="C8" s="10" t="s">
        <v>7</v>
      </c>
      <c r="D8" s="10" t="s">
        <v>8</v>
      </c>
      <c r="E8" s="10" t="s">
        <v>9</v>
      </c>
      <c r="F8" s="10" t="s">
        <v>10</v>
      </c>
      <c r="G8" s="10" t="s">
        <v>11</v>
      </c>
      <c r="H8" s="10" t="s">
        <v>9</v>
      </c>
      <c r="I8" s="11" t="s">
        <v>12</v>
      </c>
      <c r="J8" s="10" t="s">
        <v>13</v>
      </c>
      <c r="K8" s="10" t="s">
        <v>14</v>
      </c>
      <c r="L8" s="10" t="s">
        <v>15</v>
      </c>
      <c r="M8" s="10" t="s">
        <v>16</v>
      </c>
      <c r="N8" s="10" t="s">
        <v>17</v>
      </c>
      <c r="O8" s="10" t="s">
        <v>18</v>
      </c>
      <c r="P8" s="10" t="s">
        <v>19</v>
      </c>
      <c r="Q8" s="10" t="s">
        <v>20</v>
      </c>
      <c r="R8" s="10" t="s">
        <v>21</v>
      </c>
      <c r="S8" s="12" t="s">
        <v>22</v>
      </c>
      <c r="T8" s="10" t="s">
        <v>23</v>
      </c>
      <c r="U8" s="10" t="s">
        <v>24</v>
      </c>
      <c r="V8" s="10" t="s">
        <v>25</v>
      </c>
      <c r="W8" s="10" t="s">
        <v>26</v>
      </c>
      <c r="X8" s="10" t="s">
        <v>27</v>
      </c>
      <c r="Y8" s="10" t="s">
        <v>28</v>
      </c>
      <c r="Z8" s="10" t="s">
        <v>29</v>
      </c>
      <c r="AA8" s="10" t="s">
        <v>30</v>
      </c>
      <c r="AB8" s="10" t="s">
        <v>31</v>
      </c>
      <c r="AC8" s="10" t="s">
        <v>32</v>
      </c>
      <c r="AD8" s="10" t="s">
        <v>33</v>
      </c>
      <c r="AE8" s="10" t="s">
        <v>34</v>
      </c>
      <c r="AF8" s="10" t="s">
        <v>35</v>
      </c>
      <c r="AG8" s="10" t="s">
        <v>36</v>
      </c>
      <c r="AH8" s="10" t="s">
        <v>37</v>
      </c>
      <c r="AI8" s="10" t="s">
        <v>38</v>
      </c>
      <c r="AJ8" s="10" t="s">
        <v>39</v>
      </c>
      <c r="AK8" s="10" t="s">
        <v>40</v>
      </c>
      <c r="AL8" s="10" t="s">
        <v>41</v>
      </c>
      <c r="AM8" t="s">
        <v>42</v>
      </c>
      <c r="AN8" t="s">
        <v>43</v>
      </c>
      <c r="AO8" t="s">
        <v>44</v>
      </c>
      <c r="AP8" t="s">
        <v>45</v>
      </c>
      <c r="AQ8" t="s">
        <v>45</v>
      </c>
    </row>
    <row r="9" spans="1:43" ht="72.75" customHeight="1" x14ac:dyDescent="0.25">
      <c r="A9" s="13" t="s">
        <v>42</v>
      </c>
      <c r="B9" s="14" t="s">
        <v>46</v>
      </c>
      <c r="C9" s="15" t="str">
        <f>IFERROR(VLOOKUP(D9,[2]Pieces!A:B,2,0)," ")</f>
        <v>OUT-PLOT</v>
      </c>
      <c r="D9" s="16" t="s">
        <v>47</v>
      </c>
      <c r="E9" s="17">
        <v>2144</v>
      </c>
      <c r="F9" s="18">
        <v>2774</v>
      </c>
      <c r="G9" s="18">
        <v>2898</v>
      </c>
      <c r="H9" s="18">
        <v>3020</v>
      </c>
      <c r="I9" s="19">
        <f>IFERROR(VLOOKUP(D9,[2]Pieces!A:C,3,0),"")</f>
        <v>72</v>
      </c>
      <c r="J9" s="16">
        <v>1</v>
      </c>
      <c r="K9" s="16">
        <f>(F9-E9)*J9</f>
        <v>630</v>
      </c>
      <c r="L9" s="16">
        <f>(G9-F9)*J9</f>
        <v>124</v>
      </c>
      <c r="M9" s="16">
        <f>(H9-G9)*J9</f>
        <v>122</v>
      </c>
      <c r="N9" s="20">
        <f>IF(I9="","",K9/I9)</f>
        <v>8.75</v>
      </c>
      <c r="O9" s="20">
        <f>IF(I9="","",L9/I9)</f>
        <v>1.7222222222222223</v>
      </c>
      <c r="P9" s="20">
        <f>IF(I9="","",M9/I9)</f>
        <v>1.6944444444444444</v>
      </c>
      <c r="Q9" s="21">
        <v>13</v>
      </c>
      <c r="R9" s="16"/>
      <c r="S9" s="16">
        <f>U9+T9-K9-L9-M9</f>
        <v>0</v>
      </c>
      <c r="T9" s="16"/>
      <c r="U9" s="16">
        <f>(K9+L9+M9)-T9-V9</f>
        <v>876</v>
      </c>
      <c r="V9" s="16"/>
      <c r="W9" s="16"/>
      <c r="X9" s="16"/>
      <c r="Y9" s="22"/>
      <c r="Z9" s="23">
        <f>IF(OR(I9="",I9=0),0,(U9+T9)/I9)</f>
        <v>12.166666666666666</v>
      </c>
      <c r="AA9" s="104">
        <f>IF(OR(Q9=0,I9=0),"",Z9/Q9*100)</f>
        <v>93.589743589743591</v>
      </c>
      <c r="AB9" s="25"/>
      <c r="AC9" s="25"/>
      <c r="AD9" s="26"/>
      <c r="AE9" s="27" t="str">
        <f>IF(AA9&gt;85," ","WARNING")</f>
        <v xml:space="preserve"> </v>
      </c>
      <c r="AF9" s="28"/>
      <c r="AG9" s="28"/>
      <c r="AH9" s="28"/>
      <c r="AI9" s="28"/>
      <c r="AJ9" s="28"/>
      <c r="AK9" s="28"/>
      <c r="AL9" s="28"/>
      <c r="AM9" s="29">
        <f>(N9+O9+P9)/(Q9*3600)</f>
        <v>2.5997150997150996E-4</v>
      </c>
      <c r="AN9">
        <f>((3600/I9)*U9)/(N9+O9+P9)</f>
        <v>3600</v>
      </c>
      <c r="AO9">
        <f>(U9-T9)/U9</f>
        <v>1</v>
      </c>
      <c r="AP9">
        <f>AM9*AN9*AO9</f>
        <v>0.9358974358974359</v>
      </c>
      <c r="AQ9">
        <f>((U9-T9)*(3600/I9))/(Q9*3600)</f>
        <v>0.9358974358974359</v>
      </c>
    </row>
    <row r="10" spans="1:43" ht="69.75" customHeight="1" x14ac:dyDescent="0.25">
      <c r="A10" s="13" t="s">
        <v>48</v>
      </c>
      <c r="B10" s="30" t="s">
        <v>49</v>
      </c>
      <c r="C10" s="15" t="str">
        <f>IFERROR(VLOOKUP(D10,[2]Pieces!A:B,2,0)," ")</f>
        <v>ECR6.5*19</v>
      </c>
      <c r="D10" s="16" t="s">
        <v>50</v>
      </c>
      <c r="E10" s="18">
        <v>0</v>
      </c>
      <c r="F10" s="18">
        <v>94</v>
      </c>
      <c r="G10" s="18">
        <v>300</v>
      </c>
      <c r="H10" s="18">
        <v>486</v>
      </c>
      <c r="I10" s="19">
        <f>IFERROR(VLOOKUP(D10,[2]Pieces!A:C,3,0),"")</f>
        <v>112</v>
      </c>
      <c r="J10" s="16">
        <v>1</v>
      </c>
      <c r="K10" s="16">
        <f t="shared" ref="K10:K24" si="0">(F10-E10)*J10</f>
        <v>94</v>
      </c>
      <c r="L10" s="16">
        <f t="shared" ref="L10:L24" si="1">(G10-F10)*J10</f>
        <v>206</v>
      </c>
      <c r="M10" s="16">
        <f t="shared" ref="M10:M24" si="2">(H10-G10)*J10</f>
        <v>186</v>
      </c>
      <c r="N10" s="20">
        <f t="shared" ref="N10:N24" si="3">IF(I10="","",K10/I10)</f>
        <v>0.8392857142857143</v>
      </c>
      <c r="O10" s="20">
        <f t="shared" ref="O10:O24" si="4">IF(I10="","",L10/I10)</f>
        <v>1.8392857142857142</v>
      </c>
      <c r="P10" s="20">
        <f t="shared" ref="P10:P24" si="5">IF(I10="","",M10/I10)</f>
        <v>1.6607142857142858</v>
      </c>
      <c r="Q10" s="21">
        <v>13</v>
      </c>
      <c r="R10" s="16"/>
      <c r="S10" s="16">
        <f>U10+T10-K10-L10-M10</f>
        <v>0</v>
      </c>
      <c r="T10" s="16"/>
      <c r="U10" s="16">
        <f t="shared" ref="U10:U24" si="6">(K10+L10+M10)-T10-V10</f>
        <v>486</v>
      </c>
      <c r="V10" s="16"/>
      <c r="W10" s="16"/>
      <c r="X10" s="16"/>
      <c r="Y10" s="16"/>
      <c r="Z10" s="23">
        <f t="shared" ref="Z10:Z24" si="7">IF(OR(I10="",I10=0),0,(U10+T10)/I10)</f>
        <v>4.3392857142857144</v>
      </c>
      <c r="AA10" s="104">
        <f t="shared" ref="AA10:AA24" si="8">IF(OR(Q10=0,I10=0),"",Z10/Q10*100)</f>
        <v>33.379120879120883</v>
      </c>
      <c r="AB10" s="26"/>
      <c r="AC10" s="26"/>
      <c r="AD10" s="26"/>
      <c r="AE10" s="27" t="str">
        <f t="shared" ref="AE10:AE24" si="9">IF(AA10&gt;85," ","WARNING")</f>
        <v>WARNING</v>
      </c>
      <c r="AF10" s="27"/>
      <c r="AG10" s="27"/>
      <c r="AH10" s="27"/>
      <c r="AI10" s="27"/>
      <c r="AJ10" s="27"/>
      <c r="AK10" s="27"/>
      <c r="AL10" s="27"/>
      <c r="AM10">
        <f t="shared" ref="AM10:AM27" si="10">(N10+O10+P10)/(Q10*3600)</f>
        <v>9.2719780219780226E-5</v>
      </c>
      <c r="AN10">
        <f t="shared" ref="AN10:AN27" si="11">((3600/I10)*U10)/(N10+O10+P10)</f>
        <v>3600</v>
      </c>
      <c r="AO10">
        <f t="shared" ref="AO10:AO27" si="12">(U10-T10)/U10</f>
        <v>1</v>
      </c>
      <c r="AP10">
        <f t="shared" ref="AP10:AP27" si="13">AM10*AN10*AO10</f>
        <v>0.33379120879120883</v>
      </c>
      <c r="AQ10">
        <f t="shared" ref="AQ10:AQ27" si="14">((U10-T10)*(3600/I10))/(Q10*3600)</f>
        <v>0.33379120879120883</v>
      </c>
    </row>
    <row r="11" spans="1:43" ht="64.5" customHeight="1" x14ac:dyDescent="0.25">
      <c r="A11" s="13" t="s">
        <v>51</v>
      </c>
      <c r="B11" s="14" t="s">
        <v>52</v>
      </c>
      <c r="C11" s="15" t="str">
        <f>IFERROR(VLOOKUP(D11,[2]Pieces!A:B,2,0)," ")</f>
        <v>4-3729A</v>
      </c>
      <c r="D11" s="16" t="s">
        <v>53</v>
      </c>
      <c r="E11" s="17">
        <v>0</v>
      </c>
      <c r="F11" s="17">
        <v>234</v>
      </c>
      <c r="G11" s="17">
        <v>234</v>
      </c>
      <c r="H11" s="17">
        <v>234</v>
      </c>
      <c r="I11" s="19">
        <f>IFERROR(VLOOKUP(D11,[2]Pieces!A:C,3,0),"")</f>
        <v>76</v>
      </c>
      <c r="J11" s="31">
        <v>1</v>
      </c>
      <c r="K11" s="16">
        <f t="shared" si="0"/>
        <v>234</v>
      </c>
      <c r="L11" s="16">
        <f t="shared" si="1"/>
        <v>0</v>
      </c>
      <c r="M11" s="16">
        <f t="shared" si="2"/>
        <v>0</v>
      </c>
      <c r="N11" s="20">
        <f t="shared" si="3"/>
        <v>3.0789473684210527</v>
      </c>
      <c r="O11" s="20">
        <f t="shared" si="4"/>
        <v>0</v>
      </c>
      <c r="P11" s="20">
        <f t="shared" si="5"/>
        <v>0</v>
      </c>
      <c r="Q11" s="21">
        <v>13</v>
      </c>
      <c r="R11" s="16"/>
      <c r="S11" s="16">
        <f t="shared" ref="S11:S24" si="15">U11+T11-K11-L11-M11</f>
        <v>0</v>
      </c>
      <c r="T11" s="16">
        <v>6</v>
      </c>
      <c r="U11" s="16">
        <f t="shared" si="6"/>
        <v>228</v>
      </c>
      <c r="V11" s="16"/>
      <c r="W11" s="16"/>
      <c r="X11" s="16"/>
      <c r="Y11" s="16"/>
      <c r="Z11" s="23">
        <f t="shared" si="7"/>
        <v>3.0789473684210527</v>
      </c>
      <c r="AA11" s="104">
        <f t="shared" si="8"/>
        <v>23.684210526315791</v>
      </c>
      <c r="AB11" s="26"/>
      <c r="AC11" s="26"/>
      <c r="AD11" s="26"/>
      <c r="AE11" s="27" t="str">
        <f t="shared" si="9"/>
        <v>WARNING</v>
      </c>
      <c r="AF11" s="27"/>
      <c r="AG11" s="27"/>
      <c r="AH11" s="27"/>
      <c r="AI11" s="27"/>
      <c r="AJ11" s="27"/>
      <c r="AK11" s="27"/>
      <c r="AL11" s="27"/>
      <c r="AM11">
        <f t="shared" si="10"/>
        <v>6.5789473684210525E-5</v>
      </c>
      <c r="AN11">
        <f t="shared" si="11"/>
        <v>3507.6923076923076</v>
      </c>
      <c r="AO11">
        <f t="shared" si="12"/>
        <v>0.97368421052631582</v>
      </c>
      <c r="AP11">
        <f t="shared" si="13"/>
        <v>0.22469635627530363</v>
      </c>
      <c r="AQ11">
        <f t="shared" si="14"/>
        <v>0.22469635627530368</v>
      </c>
    </row>
    <row r="12" spans="1:43" ht="58.5" customHeight="1" x14ac:dyDescent="0.25">
      <c r="A12" s="13" t="s">
        <v>54</v>
      </c>
      <c r="B12" s="14" t="s">
        <v>55</v>
      </c>
      <c r="C12" s="15" t="str">
        <f>IFERROR(VLOOKUP(D12,[2]Pieces!A:B,2,0)," ")</f>
        <v>I059-CP1</v>
      </c>
      <c r="D12" s="16" t="s">
        <v>56</v>
      </c>
      <c r="E12" s="18">
        <v>109</v>
      </c>
      <c r="F12" s="18">
        <v>388</v>
      </c>
      <c r="G12" s="18">
        <v>455</v>
      </c>
      <c r="H12" s="18">
        <v>486</v>
      </c>
      <c r="I12" s="19">
        <f>IFERROR(VLOOKUP(D12,[2]Pieces!A:C,3,0),"")</f>
        <v>45</v>
      </c>
      <c r="J12" s="16">
        <v>1</v>
      </c>
      <c r="K12" s="16">
        <f t="shared" si="0"/>
        <v>279</v>
      </c>
      <c r="L12" s="16">
        <f t="shared" si="1"/>
        <v>67</v>
      </c>
      <c r="M12" s="16">
        <f t="shared" si="2"/>
        <v>31</v>
      </c>
      <c r="N12" s="20">
        <f t="shared" si="3"/>
        <v>6.2</v>
      </c>
      <c r="O12" s="20">
        <f t="shared" si="4"/>
        <v>1.4888888888888889</v>
      </c>
      <c r="P12" s="20">
        <f t="shared" si="5"/>
        <v>0.68888888888888888</v>
      </c>
      <c r="Q12" s="21">
        <v>13</v>
      </c>
      <c r="R12" s="16"/>
      <c r="S12" s="16">
        <f t="shared" si="15"/>
        <v>0</v>
      </c>
      <c r="T12" s="16"/>
      <c r="U12" s="16">
        <f t="shared" si="6"/>
        <v>377</v>
      </c>
      <c r="V12" s="16"/>
      <c r="W12" s="16"/>
      <c r="X12" s="16"/>
      <c r="Y12" s="16"/>
      <c r="Z12" s="23">
        <f t="shared" si="7"/>
        <v>8.3777777777777782</v>
      </c>
      <c r="AA12" s="104">
        <f t="shared" si="8"/>
        <v>64.444444444444443</v>
      </c>
      <c r="AB12" s="26"/>
      <c r="AC12" s="26"/>
      <c r="AD12" s="26"/>
      <c r="AE12" s="27" t="str">
        <f t="shared" si="9"/>
        <v>WARNING</v>
      </c>
      <c r="AF12" s="27"/>
      <c r="AG12" s="27"/>
      <c r="AH12" s="27"/>
      <c r="AI12" s="27"/>
      <c r="AJ12" s="27"/>
      <c r="AK12" s="27"/>
      <c r="AL12" s="27"/>
      <c r="AM12">
        <f t="shared" si="10"/>
        <v>1.7901234567901236E-4</v>
      </c>
      <c r="AN12">
        <f t="shared" si="11"/>
        <v>3600</v>
      </c>
      <c r="AO12">
        <f t="shared" si="12"/>
        <v>1</v>
      </c>
      <c r="AP12">
        <f t="shared" si="13"/>
        <v>0.64444444444444449</v>
      </c>
      <c r="AQ12">
        <f t="shared" si="14"/>
        <v>0.64444444444444449</v>
      </c>
    </row>
    <row r="13" spans="1:43" ht="58.5" customHeight="1" x14ac:dyDescent="0.25">
      <c r="A13" s="13" t="s">
        <v>57</v>
      </c>
      <c r="B13" s="14" t="s">
        <v>58</v>
      </c>
      <c r="C13" s="15" t="str">
        <f>IFERROR(VLOOKUP(D13,[2]Pieces!A:B,2,0)," ")</f>
        <v>OUT-172</v>
      </c>
      <c r="D13" s="16" t="s">
        <v>59</v>
      </c>
      <c r="E13" s="18">
        <v>2756</v>
      </c>
      <c r="F13" s="18">
        <v>2756</v>
      </c>
      <c r="G13" s="18">
        <v>2756</v>
      </c>
      <c r="H13" s="18">
        <v>2756</v>
      </c>
      <c r="I13" s="19">
        <f>IFERROR(VLOOKUP(D13,[2]Pieces!A:C,3,0),"")</f>
        <v>220</v>
      </c>
      <c r="J13" s="16">
        <v>1</v>
      </c>
      <c r="K13" s="16">
        <f t="shared" si="0"/>
        <v>0</v>
      </c>
      <c r="L13" s="16">
        <f t="shared" si="1"/>
        <v>0</v>
      </c>
      <c r="M13" s="16">
        <f t="shared" si="2"/>
        <v>0</v>
      </c>
      <c r="N13" s="20">
        <f t="shared" si="3"/>
        <v>0</v>
      </c>
      <c r="O13" s="20">
        <f t="shared" si="4"/>
        <v>0</v>
      </c>
      <c r="P13" s="20">
        <f t="shared" si="5"/>
        <v>0</v>
      </c>
      <c r="Q13" s="21">
        <v>10</v>
      </c>
      <c r="R13" s="16"/>
      <c r="S13" s="16">
        <f t="shared" si="15"/>
        <v>0</v>
      </c>
      <c r="T13" s="16"/>
      <c r="U13" s="16">
        <f t="shared" si="6"/>
        <v>0</v>
      </c>
      <c r="V13" s="16"/>
      <c r="W13" s="16"/>
      <c r="X13" s="16"/>
      <c r="Y13" s="16"/>
      <c r="Z13" s="23">
        <f t="shared" si="7"/>
        <v>0</v>
      </c>
      <c r="AA13" s="104">
        <f t="shared" si="8"/>
        <v>0</v>
      </c>
      <c r="AB13" s="26"/>
      <c r="AC13" s="26"/>
      <c r="AD13" s="26"/>
      <c r="AE13" s="27" t="str">
        <f t="shared" si="9"/>
        <v>WARNING</v>
      </c>
      <c r="AF13" s="27"/>
      <c r="AG13" s="27"/>
      <c r="AH13" s="27"/>
      <c r="AI13" s="27"/>
      <c r="AJ13" s="27"/>
      <c r="AK13" s="27"/>
      <c r="AL13" s="27"/>
      <c r="AM13">
        <f t="shared" si="10"/>
        <v>0</v>
      </c>
      <c r="AN13" t="e">
        <f t="shared" si="11"/>
        <v>#DIV/0!</v>
      </c>
      <c r="AO13" t="e">
        <f t="shared" si="12"/>
        <v>#DIV/0!</v>
      </c>
      <c r="AP13" t="e">
        <f t="shared" si="13"/>
        <v>#DIV/0!</v>
      </c>
      <c r="AQ13">
        <f t="shared" si="14"/>
        <v>0</v>
      </c>
    </row>
    <row r="14" spans="1:43" ht="68.25" customHeight="1" x14ac:dyDescent="0.25">
      <c r="A14" s="13" t="s">
        <v>60</v>
      </c>
      <c r="B14" s="14" t="s">
        <v>61</v>
      </c>
      <c r="C14" s="15" t="str">
        <f>IFERROR(VLOOKUP(D14,[2]Pieces!A:B,2,0)," ")</f>
        <v xml:space="preserve"> - </v>
      </c>
      <c r="D14" s="16" t="s">
        <v>62</v>
      </c>
      <c r="E14" s="18">
        <v>0</v>
      </c>
      <c r="F14" s="18">
        <v>0</v>
      </c>
      <c r="G14" s="18">
        <v>0</v>
      </c>
      <c r="H14" s="18">
        <v>0</v>
      </c>
      <c r="I14" s="19">
        <f>IFERROR(VLOOKUP(D14,[2]Pieces!A:C,3,0),"")</f>
        <v>1</v>
      </c>
      <c r="J14" s="16">
        <v>1</v>
      </c>
      <c r="K14" s="16">
        <f t="shared" si="0"/>
        <v>0</v>
      </c>
      <c r="L14" s="16">
        <f t="shared" si="1"/>
        <v>0</v>
      </c>
      <c r="M14" s="16">
        <f t="shared" si="2"/>
        <v>0</v>
      </c>
      <c r="N14" s="20">
        <f t="shared" si="3"/>
        <v>0</v>
      </c>
      <c r="O14" s="20">
        <f t="shared" si="4"/>
        <v>0</v>
      </c>
      <c r="P14" s="20">
        <f t="shared" si="5"/>
        <v>0</v>
      </c>
      <c r="Q14" s="21">
        <v>13</v>
      </c>
      <c r="R14" s="16"/>
      <c r="S14" s="16">
        <f t="shared" si="15"/>
        <v>0</v>
      </c>
      <c r="T14" s="16"/>
      <c r="U14" s="16">
        <f t="shared" si="6"/>
        <v>0</v>
      </c>
      <c r="V14" s="16"/>
      <c r="W14" s="16"/>
      <c r="X14" s="16"/>
      <c r="Y14" s="16"/>
      <c r="Z14" s="23">
        <f t="shared" si="7"/>
        <v>0</v>
      </c>
      <c r="AA14" s="104">
        <f t="shared" si="8"/>
        <v>0</v>
      </c>
      <c r="AB14" s="26"/>
      <c r="AC14" s="26"/>
      <c r="AD14" s="26"/>
      <c r="AE14" s="27" t="str">
        <f t="shared" si="9"/>
        <v>WARNING</v>
      </c>
      <c r="AF14" s="27"/>
      <c r="AG14" s="27"/>
      <c r="AH14" s="27"/>
      <c r="AI14" s="27"/>
      <c r="AJ14" s="27"/>
      <c r="AK14" s="27"/>
      <c r="AL14" s="27"/>
      <c r="AM14">
        <f t="shared" si="10"/>
        <v>0</v>
      </c>
      <c r="AN14" t="e">
        <f t="shared" si="11"/>
        <v>#DIV/0!</v>
      </c>
      <c r="AO14" t="e">
        <f t="shared" si="12"/>
        <v>#DIV/0!</v>
      </c>
      <c r="AP14" t="e">
        <f t="shared" si="13"/>
        <v>#DIV/0!</v>
      </c>
      <c r="AQ14">
        <f t="shared" si="14"/>
        <v>0</v>
      </c>
    </row>
    <row r="15" spans="1:43" ht="82.5" customHeight="1" x14ac:dyDescent="0.25">
      <c r="A15" s="13" t="s">
        <v>63</v>
      </c>
      <c r="B15" s="14" t="s">
        <v>64</v>
      </c>
      <c r="C15" s="15">
        <f>IFERROR(VLOOKUP(D15,[2]Pieces!A:B,2,0)," ")</f>
        <v>68.081500000000005</v>
      </c>
      <c r="D15" s="16" t="s">
        <v>65</v>
      </c>
      <c r="E15" s="18">
        <v>43771</v>
      </c>
      <c r="F15" s="32">
        <v>44300</v>
      </c>
      <c r="G15" s="32">
        <v>44400</v>
      </c>
      <c r="H15" s="32">
        <v>44473</v>
      </c>
      <c r="I15" s="19">
        <f>IFERROR(VLOOKUP(D15,[2]Pieces!A:C,3,0),"")</f>
        <v>56</v>
      </c>
      <c r="J15" s="16">
        <v>1</v>
      </c>
      <c r="K15" s="16">
        <f t="shared" si="0"/>
        <v>529</v>
      </c>
      <c r="L15" s="16">
        <f t="shared" si="1"/>
        <v>100</v>
      </c>
      <c r="M15" s="16">
        <f t="shared" si="2"/>
        <v>73</v>
      </c>
      <c r="N15" s="20">
        <f t="shared" si="3"/>
        <v>9.4464285714285712</v>
      </c>
      <c r="O15" s="20">
        <f t="shared" si="4"/>
        <v>1.7857142857142858</v>
      </c>
      <c r="P15" s="20">
        <f t="shared" si="5"/>
        <v>1.3035714285714286</v>
      </c>
      <c r="Q15" s="21">
        <v>13</v>
      </c>
      <c r="R15" s="16"/>
      <c r="S15" s="16">
        <f t="shared" si="15"/>
        <v>0</v>
      </c>
      <c r="T15" s="16"/>
      <c r="U15" s="16">
        <f t="shared" si="6"/>
        <v>702</v>
      </c>
      <c r="V15" s="33"/>
      <c r="W15" s="33"/>
      <c r="X15" s="33"/>
      <c r="Y15" s="33"/>
      <c r="Z15" s="23">
        <f t="shared" si="7"/>
        <v>12.535714285714286</v>
      </c>
      <c r="AA15" s="104">
        <f t="shared" si="8"/>
        <v>96.428571428571431</v>
      </c>
      <c r="AB15" s="34"/>
      <c r="AC15" s="34"/>
      <c r="AD15" s="34"/>
      <c r="AE15" s="27" t="str">
        <f t="shared" si="9"/>
        <v xml:space="preserve"> </v>
      </c>
      <c r="AF15" s="27"/>
      <c r="AG15" s="27"/>
      <c r="AH15" s="27"/>
      <c r="AI15" s="27"/>
      <c r="AJ15" s="27"/>
      <c r="AK15" s="27"/>
      <c r="AL15" s="27"/>
      <c r="AM15">
        <f t="shared" si="10"/>
        <v>2.6785714285714287E-4</v>
      </c>
      <c r="AN15">
        <f t="shared" si="11"/>
        <v>3600.0000000000005</v>
      </c>
      <c r="AO15">
        <f t="shared" si="12"/>
        <v>1</v>
      </c>
      <c r="AP15">
        <f t="shared" si="13"/>
        <v>0.96428571428571441</v>
      </c>
      <c r="AQ15">
        <f t="shared" si="14"/>
        <v>0.96428571428571441</v>
      </c>
    </row>
    <row r="16" spans="1:43" ht="76.5" customHeight="1" x14ac:dyDescent="0.25">
      <c r="A16" s="13" t="s">
        <v>66</v>
      </c>
      <c r="B16" s="14" t="s">
        <v>67</v>
      </c>
      <c r="C16" s="15">
        <f>IFERROR(VLOOKUP(D16,[2]Pieces!A:B,2,0)," ")</f>
        <v>1740</v>
      </c>
      <c r="D16" s="16" t="s">
        <v>68</v>
      </c>
      <c r="E16" s="18">
        <v>1670</v>
      </c>
      <c r="F16" s="32">
        <v>1994</v>
      </c>
      <c r="G16" s="32">
        <v>2065</v>
      </c>
      <c r="H16" s="32">
        <v>2125</v>
      </c>
      <c r="I16" s="19">
        <f>IFERROR(VLOOKUP(D16,[2]Pieces!A:C,3,0),"")</f>
        <v>36</v>
      </c>
      <c r="J16" s="16">
        <v>1</v>
      </c>
      <c r="K16" s="16">
        <f t="shared" si="0"/>
        <v>324</v>
      </c>
      <c r="L16" s="16">
        <f t="shared" si="1"/>
        <v>71</v>
      </c>
      <c r="M16" s="16">
        <f t="shared" si="2"/>
        <v>60</v>
      </c>
      <c r="N16" s="20">
        <f t="shared" si="3"/>
        <v>9</v>
      </c>
      <c r="O16" s="20">
        <f t="shared" si="4"/>
        <v>1.9722222222222223</v>
      </c>
      <c r="P16" s="20">
        <f t="shared" si="5"/>
        <v>1.6666666666666667</v>
      </c>
      <c r="Q16" s="21">
        <v>13</v>
      </c>
      <c r="R16" s="16"/>
      <c r="S16" s="16">
        <f t="shared" si="15"/>
        <v>0</v>
      </c>
      <c r="T16" s="16"/>
      <c r="U16" s="16">
        <f t="shared" si="6"/>
        <v>455</v>
      </c>
      <c r="V16" s="33"/>
      <c r="W16" s="33"/>
      <c r="X16" s="33"/>
      <c r="Y16" s="33"/>
      <c r="Z16" s="23">
        <f t="shared" si="7"/>
        <v>12.638888888888889</v>
      </c>
      <c r="AA16" s="104">
        <f t="shared" si="8"/>
        <v>97.222222222222214</v>
      </c>
      <c r="AB16" s="34"/>
      <c r="AC16" s="34"/>
      <c r="AD16" s="34"/>
      <c r="AE16" s="27" t="str">
        <f t="shared" si="9"/>
        <v xml:space="preserve"> </v>
      </c>
      <c r="AF16" s="27"/>
      <c r="AG16" s="27"/>
      <c r="AH16" s="27"/>
      <c r="AI16" s="27"/>
      <c r="AJ16" s="27"/>
      <c r="AK16" s="27"/>
      <c r="AL16" s="27"/>
      <c r="AM16">
        <f t="shared" si="10"/>
        <v>2.700617283950617E-4</v>
      </c>
      <c r="AN16">
        <f t="shared" si="11"/>
        <v>3600.0000000000005</v>
      </c>
      <c r="AO16">
        <f t="shared" si="12"/>
        <v>1</v>
      </c>
      <c r="AP16">
        <f t="shared" si="13"/>
        <v>0.97222222222222221</v>
      </c>
      <c r="AQ16">
        <f t="shared" si="14"/>
        <v>0.97222222222222221</v>
      </c>
    </row>
    <row r="17" spans="1:43" ht="60.75" customHeight="1" x14ac:dyDescent="0.25">
      <c r="A17" s="13" t="s">
        <v>69</v>
      </c>
      <c r="B17" s="14" t="s">
        <v>70</v>
      </c>
      <c r="C17" s="15" t="str">
        <f>IFERROR(VLOOKUP(D17,[2]Pieces!A:B,2,0)," ")</f>
        <v>MPS000300</v>
      </c>
      <c r="D17" s="16" t="s">
        <v>71</v>
      </c>
      <c r="E17" s="18">
        <v>0</v>
      </c>
      <c r="F17" s="18">
        <v>0</v>
      </c>
      <c r="G17" s="18">
        <v>0</v>
      </c>
      <c r="H17" s="18">
        <v>0</v>
      </c>
      <c r="I17" s="19">
        <f>IFERROR(VLOOKUP(D17,[2]Pieces!A:C,3,0),"")</f>
        <v>500</v>
      </c>
      <c r="J17" s="16">
        <v>1</v>
      </c>
      <c r="K17" s="16">
        <f t="shared" si="0"/>
        <v>0</v>
      </c>
      <c r="L17" s="16">
        <f t="shared" si="1"/>
        <v>0</v>
      </c>
      <c r="M17" s="16">
        <f t="shared" si="2"/>
        <v>0</v>
      </c>
      <c r="N17" s="20">
        <f t="shared" si="3"/>
        <v>0</v>
      </c>
      <c r="O17" s="20">
        <f t="shared" si="4"/>
        <v>0</v>
      </c>
      <c r="P17" s="20">
        <f t="shared" si="5"/>
        <v>0</v>
      </c>
      <c r="Q17" s="21">
        <v>13</v>
      </c>
      <c r="R17" s="16"/>
      <c r="S17" s="16">
        <f t="shared" si="15"/>
        <v>0</v>
      </c>
      <c r="T17" s="16"/>
      <c r="U17" s="16">
        <f t="shared" si="6"/>
        <v>0</v>
      </c>
      <c r="V17" s="16"/>
      <c r="W17" s="16"/>
      <c r="X17" s="16"/>
      <c r="Y17" s="16"/>
      <c r="Z17" s="23">
        <f t="shared" si="7"/>
        <v>0</v>
      </c>
      <c r="AA17" s="104">
        <f t="shared" si="8"/>
        <v>0</v>
      </c>
      <c r="AB17" s="26"/>
      <c r="AC17" s="26"/>
      <c r="AD17" s="26"/>
      <c r="AE17" s="27" t="str">
        <f t="shared" si="9"/>
        <v>WARNING</v>
      </c>
      <c r="AF17" s="27"/>
      <c r="AG17" s="27"/>
      <c r="AH17" s="27"/>
      <c r="AI17" s="27"/>
      <c r="AJ17" s="27"/>
      <c r="AK17" s="27"/>
      <c r="AL17" s="27"/>
      <c r="AM17">
        <f t="shared" si="10"/>
        <v>0</v>
      </c>
      <c r="AN17" t="e">
        <f t="shared" si="11"/>
        <v>#DIV/0!</v>
      </c>
      <c r="AO17" t="e">
        <f t="shared" si="12"/>
        <v>#DIV/0!</v>
      </c>
      <c r="AP17" t="e">
        <f t="shared" si="13"/>
        <v>#DIV/0!</v>
      </c>
      <c r="AQ17">
        <f t="shared" si="14"/>
        <v>0</v>
      </c>
    </row>
    <row r="18" spans="1:43" ht="76.5" customHeight="1" x14ac:dyDescent="0.25">
      <c r="A18" s="13" t="s">
        <v>72</v>
      </c>
      <c r="B18" s="35" t="s">
        <v>73</v>
      </c>
      <c r="C18" s="15" t="str">
        <f>IFERROR(VLOOKUP(D18,[2]Pieces!A:B,2,0)," ")</f>
        <v>0-4180</v>
      </c>
      <c r="D18" s="16" t="s">
        <v>74</v>
      </c>
      <c r="E18" s="18">
        <v>0</v>
      </c>
      <c r="F18" s="18">
        <v>0</v>
      </c>
      <c r="G18" s="18">
        <v>0</v>
      </c>
      <c r="H18" s="18">
        <v>0</v>
      </c>
      <c r="I18" s="19">
        <f>IFERROR(VLOOKUP(D18,[2]Pieces!A:C,3,0),"")</f>
        <v>50</v>
      </c>
      <c r="J18" s="16">
        <v>1</v>
      </c>
      <c r="K18" s="16">
        <f t="shared" si="0"/>
        <v>0</v>
      </c>
      <c r="L18" s="16">
        <f t="shared" si="1"/>
        <v>0</v>
      </c>
      <c r="M18" s="16">
        <f t="shared" si="2"/>
        <v>0</v>
      </c>
      <c r="N18" s="20">
        <f t="shared" si="3"/>
        <v>0</v>
      </c>
      <c r="O18" s="20">
        <f t="shared" si="4"/>
        <v>0</v>
      </c>
      <c r="P18" s="20">
        <f t="shared" si="5"/>
        <v>0</v>
      </c>
      <c r="Q18" s="21">
        <v>9</v>
      </c>
      <c r="R18" s="16"/>
      <c r="S18" s="16">
        <f t="shared" si="15"/>
        <v>0</v>
      </c>
      <c r="T18" s="16"/>
      <c r="U18" s="16">
        <f t="shared" si="6"/>
        <v>0</v>
      </c>
      <c r="V18" s="33"/>
      <c r="W18" s="33"/>
      <c r="X18" s="33"/>
      <c r="Y18" s="33"/>
      <c r="Z18" s="23">
        <f t="shared" si="7"/>
        <v>0</v>
      </c>
      <c r="AA18" s="104">
        <f t="shared" si="8"/>
        <v>0</v>
      </c>
      <c r="AB18" s="34"/>
      <c r="AC18" s="34"/>
      <c r="AD18" s="34"/>
      <c r="AE18" s="27" t="str">
        <f t="shared" si="9"/>
        <v>WARNING</v>
      </c>
      <c r="AF18" s="27"/>
      <c r="AG18" s="27"/>
      <c r="AH18" s="27"/>
      <c r="AI18" s="27"/>
      <c r="AJ18" s="27"/>
      <c r="AK18" s="27"/>
      <c r="AL18" s="27"/>
      <c r="AM18">
        <f t="shared" si="10"/>
        <v>0</v>
      </c>
      <c r="AN18" t="e">
        <f t="shared" si="11"/>
        <v>#DIV/0!</v>
      </c>
      <c r="AO18" t="e">
        <f t="shared" si="12"/>
        <v>#DIV/0!</v>
      </c>
      <c r="AP18" t="e">
        <f t="shared" si="13"/>
        <v>#DIV/0!</v>
      </c>
      <c r="AQ18">
        <f t="shared" si="14"/>
        <v>0</v>
      </c>
    </row>
    <row r="19" spans="1:43" ht="56.25" customHeight="1" x14ac:dyDescent="0.25">
      <c r="A19" s="13" t="s">
        <v>75</v>
      </c>
      <c r="B19" s="35" t="s">
        <v>76</v>
      </c>
      <c r="C19" s="15" t="str">
        <f>IFERROR(VLOOKUP(D19,[2]Pieces!A:B,2,0)," ")</f>
        <v>4-7009-1</v>
      </c>
      <c r="D19" s="16" t="s">
        <v>77</v>
      </c>
      <c r="E19" s="18">
        <v>2137</v>
      </c>
      <c r="F19" s="32">
        <v>2446</v>
      </c>
      <c r="G19" s="32">
        <v>2446</v>
      </c>
      <c r="H19" s="32">
        <v>2480</v>
      </c>
      <c r="I19" s="19">
        <f>IFERROR(VLOOKUP(D19,[2]Pieces!A:C,3,0),"")</f>
        <v>45</v>
      </c>
      <c r="J19" s="16">
        <v>1</v>
      </c>
      <c r="K19" s="16">
        <f t="shared" si="0"/>
        <v>309</v>
      </c>
      <c r="L19" s="16">
        <f t="shared" si="1"/>
        <v>0</v>
      </c>
      <c r="M19" s="16">
        <f t="shared" si="2"/>
        <v>34</v>
      </c>
      <c r="N19" s="20">
        <f t="shared" si="3"/>
        <v>6.8666666666666663</v>
      </c>
      <c r="O19" s="20">
        <f t="shared" si="4"/>
        <v>0</v>
      </c>
      <c r="P19" s="20">
        <f t="shared" si="5"/>
        <v>0.75555555555555554</v>
      </c>
      <c r="Q19" s="21">
        <v>9</v>
      </c>
      <c r="R19" s="16"/>
      <c r="S19" s="16">
        <f t="shared" si="15"/>
        <v>0</v>
      </c>
      <c r="T19" s="16"/>
      <c r="U19" s="16">
        <f t="shared" si="6"/>
        <v>343</v>
      </c>
      <c r="V19" s="33"/>
      <c r="W19" s="33"/>
      <c r="X19" s="33"/>
      <c r="Y19" s="33"/>
      <c r="Z19" s="23">
        <f t="shared" si="7"/>
        <v>7.6222222222222218</v>
      </c>
      <c r="AA19" s="104">
        <f t="shared" si="8"/>
        <v>84.691358024691354</v>
      </c>
      <c r="AB19" s="34"/>
      <c r="AC19" s="34"/>
      <c r="AD19" s="34"/>
      <c r="AE19" s="27" t="str">
        <f t="shared" si="9"/>
        <v>WARNING</v>
      </c>
      <c r="AF19" s="27"/>
      <c r="AG19" s="27"/>
      <c r="AH19" s="27"/>
      <c r="AI19" s="27"/>
      <c r="AJ19" s="27"/>
      <c r="AK19" s="27"/>
      <c r="AL19" s="27"/>
      <c r="AM19">
        <f t="shared" si="10"/>
        <v>2.3525377229080931E-4</v>
      </c>
      <c r="AN19">
        <f t="shared" si="11"/>
        <v>3600</v>
      </c>
      <c r="AO19">
        <f t="shared" si="12"/>
        <v>1</v>
      </c>
      <c r="AP19">
        <f t="shared" si="13"/>
        <v>0.84691358024691354</v>
      </c>
      <c r="AQ19">
        <f t="shared" si="14"/>
        <v>0.84691358024691354</v>
      </c>
    </row>
    <row r="20" spans="1:43" ht="51" customHeight="1" x14ac:dyDescent="0.25">
      <c r="A20" s="13" t="s">
        <v>78</v>
      </c>
      <c r="B20" s="35" t="s">
        <v>79</v>
      </c>
      <c r="C20" s="15" t="str">
        <f>IFERROR(VLOOKUP(D20,[2]Pieces!A:B,2,0)," ")</f>
        <v>40*50*21</v>
      </c>
      <c r="D20" s="16" t="s">
        <v>80</v>
      </c>
      <c r="E20" s="36">
        <v>0</v>
      </c>
      <c r="F20" s="32">
        <v>165</v>
      </c>
      <c r="G20" s="32">
        <v>165</v>
      </c>
      <c r="H20" s="32">
        <v>165</v>
      </c>
      <c r="I20" s="19">
        <f>IFERROR(VLOOKUP(D20,[2]Pieces!A:C,3,0),"")</f>
        <v>120</v>
      </c>
      <c r="J20" s="16">
        <v>1</v>
      </c>
      <c r="K20" s="16">
        <f t="shared" si="0"/>
        <v>165</v>
      </c>
      <c r="L20" s="16">
        <f t="shared" si="1"/>
        <v>0</v>
      </c>
      <c r="M20" s="16">
        <f t="shared" si="2"/>
        <v>0</v>
      </c>
      <c r="N20" s="20">
        <f t="shared" si="3"/>
        <v>1.375</v>
      </c>
      <c r="O20" s="20">
        <f t="shared" si="4"/>
        <v>0</v>
      </c>
      <c r="P20" s="20">
        <f t="shared" si="5"/>
        <v>0</v>
      </c>
      <c r="Q20" s="21">
        <v>9</v>
      </c>
      <c r="R20" s="17" t="s">
        <v>81</v>
      </c>
      <c r="S20" s="16">
        <f t="shared" si="15"/>
        <v>0</v>
      </c>
      <c r="T20" s="16"/>
      <c r="U20" s="16">
        <f t="shared" si="6"/>
        <v>165</v>
      </c>
      <c r="V20" s="16"/>
      <c r="W20" s="16"/>
      <c r="X20" s="16"/>
      <c r="Y20" s="16"/>
      <c r="Z20" s="23">
        <f t="shared" si="7"/>
        <v>1.375</v>
      </c>
      <c r="AA20" s="104">
        <f t="shared" si="8"/>
        <v>15.277777777777779</v>
      </c>
      <c r="AB20" s="37"/>
      <c r="AC20" s="37"/>
      <c r="AD20" s="37"/>
      <c r="AE20" s="27" t="str">
        <f t="shared" si="9"/>
        <v>WARNING</v>
      </c>
      <c r="AF20" s="27"/>
      <c r="AG20" s="27"/>
      <c r="AH20" s="27"/>
      <c r="AI20" s="27"/>
      <c r="AJ20" s="27"/>
      <c r="AK20" s="27"/>
      <c r="AL20" s="27"/>
      <c r="AM20">
        <f t="shared" si="10"/>
        <v>4.243827160493827E-5</v>
      </c>
      <c r="AN20">
        <f t="shared" si="11"/>
        <v>3600</v>
      </c>
      <c r="AO20">
        <f t="shared" si="12"/>
        <v>1</v>
      </c>
      <c r="AP20">
        <f t="shared" si="13"/>
        <v>0.15277777777777776</v>
      </c>
      <c r="AQ20">
        <f t="shared" si="14"/>
        <v>0.15277777777777779</v>
      </c>
    </row>
    <row r="21" spans="1:43" ht="69" customHeight="1" x14ac:dyDescent="0.25">
      <c r="A21" s="13" t="s">
        <v>82</v>
      </c>
      <c r="B21" s="38" t="s">
        <v>83</v>
      </c>
      <c r="C21" s="15" t="str">
        <f>IFERROR(VLOOKUP(D21,[2]Pieces!A:B,2,0)," ")</f>
        <v xml:space="preserve">i004 </v>
      </c>
      <c r="D21" s="16" t="s">
        <v>84</v>
      </c>
      <c r="E21" s="18">
        <v>0</v>
      </c>
      <c r="F21" s="18">
        <v>0</v>
      </c>
      <c r="G21" s="18">
        <v>0</v>
      </c>
      <c r="H21" s="18">
        <v>0</v>
      </c>
      <c r="I21" s="19">
        <f>IFERROR(VLOOKUP(D21,[2]Pieces!A:C,3,0),"")</f>
        <v>54</v>
      </c>
      <c r="J21" s="16">
        <v>9</v>
      </c>
      <c r="K21" s="16">
        <f t="shared" si="0"/>
        <v>0</v>
      </c>
      <c r="L21" s="16">
        <f t="shared" si="1"/>
        <v>0</v>
      </c>
      <c r="M21" s="16">
        <f t="shared" si="2"/>
        <v>0</v>
      </c>
      <c r="N21" s="20">
        <f t="shared" si="3"/>
        <v>0</v>
      </c>
      <c r="O21" s="20">
        <f t="shared" si="4"/>
        <v>0</v>
      </c>
      <c r="P21" s="20">
        <f t="shared" si="5"/>
        <v>0</v>
      </c>
      <c r="Q21" s="21">
        <v>9</v>
      </c>
      <c r="R21" s="16"/>
      <c r="S21" s="16">
        <f t="shared" si="15"/>
        <v>0</v>
      </c>
      <c r="T21" s="16"/>
      <c r="U21" s="16">
        <f t="shared" si="6"/>
        <v>0</v>
      </c>
      <c r="V21" s="16"/>
      <c r="W21" s="16"/>
      <c r="X21" s="16"/>
      <c r="Y21" s="16"/>
      <c r="Z21" s="23">
        <f t="shared" si="7"/>
        <v>0</v>
      </c>
      <c r="AA21" s="104">
        <f t="shared" si="8"/>
        <v>0</v>
      </c>
      <c r="AB21" s="26"/>
      <c r="AC21" s="26"/>
      <c r="AD21" s="26"/>
      <c r="AE21" s="27" t="str">
        <f t="shared" si="9"/>
        <v>WARNING</v>
      </c>
      <c r="AF21" s="27"/>
      <c r="AG21" s="27"/>
      <c r="AH21" s="27"/>
      <c r="AI21" s="27"/>
      <c r="AJ21" s="27"/>
      <c r="AK21" s="27"/>
      <c r="AL21" s="27"/>
      <c r="AM21">
        <f t="shared" si="10"/>
        <v>0</v>
      </c>
      <c r="AN21" t="e">
        <f t="shared" si="11"/>
        <v>#DIV/0!</v>
      </c>
      <c r="AO21" t="e">
        <f t="shared" si="12"/>
        <v>#DIV/0!</v>
      </c>
      <c r="AP21" t="e">
        <f t="shared" si="13"/>
        <v>#DIV/0!</v>
      </c>
      <c r="AQ21">
        <f t="shared" si="14"/>
        <v>0</v>
      </c>
    </row>
    <row r="22" spans="1:43" ht="63" customHeight="1" x14ac:dyDescent="0.25">
      <c r="A22" s="13" t="s">
        <v>85</v>
      </c>
      <c r="B22" s="38" t="s">
        <v>86</v>
      </c>
      <c r="C22" s="15">
        <f>IFERROR(VLOOKUP(D22,[2]Pieces!A:B,2,0)," ")</f>
        <v>601130</v>
      </c>
      <c r="D22" s="16" t="s">
        <v>87</v>
      </c>
      <c r="E22" s="18">
        <v>0</v>
      </c>
      <c r="F22" s="18">
        <v>0</v>
      </c>
      <c r="G22" s="18">
        <v>0</v>
      </c>
      <c r="H22" s="18">
        <v>0</v>
      </c>
      <c r="I22" s="19">
        <f>IFERROR(VLOOKUP(D22,[2]Pieces!A:C,3,0),"")</f>
        <v>24</v>
      </c>
      <c r="J22" s="16">
        <v>5</v>
      </c>
      <c r="K22" s="16">
        <f t="shared" si="0"/>
        <v>0</v>
      </c>
      <c r="L22" s="16">
        <f t="shared" si="1"/>
        <v>0</v>
      </c>
      <c r="M22" s="16">
        <f t="shared" si="2"/>
        <v>0</v>
      </c>
      <c r="N22" s="20">
        <f t="shared" si="3"/>
        <v>0</v>
      </c>
      <c r="O22" s="20">
        <f t="shared" si="4"/>
        <v>0</v>
      </c>
      <c r="P22" s="20">
        <f t="shared" si="5"/>
        <v>0</v>
      </c>
      <c r="Q22" s="21">
        <v>9</v>
      </c>
      <c r="R22" s="16"/>
      <c r="S22" s="16">
        <f t="shared" si="15"/>
        <v>0</v>
      </c>
      <c r="T22" s="16"/>
      <c r="U22" s="16">
        <f t="shared" si="6"/>
        <v>0</v>
      </c>
      <c r="V22" s="16"/>
      <c r="W22" s="16"/>
      <c r="X22" s="16"/>
      <c r="Y22" s="16"/>
      <c r="Z22" s="23">
        <f t="shared" si="7"/>
        <v>0</v>
      </c>
      <c r="AA22" s="104">
        <f t="shared" si="8"/>
        <v>0</v>
      </c>
      <c r="AB22" s="26"/>
      <c r="AC22" s="26"/>
      <c r="AD22" s="26"/>
      <c r="AE22" s="27" t="str">
        <f t="shared" si="9"/>
        <v>WARNING</v>
      </c>
      <c r="AF22" s="27"/>
      <c r="AG22" s="27"/>
      <c r="AH22" s="27"/>
      <c r="AI22" s="27"/>
      <c r="AJ22" s="27"/>
      <c r="AK22" s="27"/>
      <c r="AL22" s="27"/>
      <c r="AM22">
        <f t="shared" si="10"/>
        <v>0</v>
      </c>
      <c r="AN22" t="e">
        <f t="shared" si="11"/>
        <v>#DIV/0!</v>
      </c>
      <c r="AO22" t="e">
        <f t="shared" si="12"/>
        <v>#DIV/0!</v>
      </c>
      <c r="AP22" t="e">
        <f t="shared" si="13"/>
        <v>#DIV/0!</v>
      </c>
      <c r="AQ22">
        <f t="shared" si="14"/>
        <v>0</v>
      </c>
    </row>
    <row r="23" spans="1:43" ht="55.5" customHeight="1" x14ac:dyDescent="0.25">
      <c r="A23" s="39" t="s">
        <v>88</v>
      </c>
      <c r="B23" s="38" t="s">
        <v>89</v>
      </c>
      <c r="C23" s="15" t="str">
        <f>IFERROR(VLOOKUP(D23,[2]Pieces!A:B,2,0)," ")</f>
        <v>480387-SF</v>
      </c>
      <c r="D23" s="16" t="s">
        <v>90</v>
      </c>
      <c r="E23" s="18">
        <v>138</v>
      </c>
      <c r="F23" s="18">
        <v>144</v>
      </c>
      <c r="G23" s="18">
        <v>144</v>
      </c>
      <c r="H23" s="18">
        <v>144</v>
      </c>
      <c r="I23" s="19">
        <f>IFERROR(VLOOKUP(D23,[2]Pieces!A:C,3,0),"")</f>
        <v>25</v>
      </c>
      <c r="J23" s="16">
        <v>30</v>
      </c>
      <c r="K23" s="16">
        <f t="shared" si="0"/>
        <v>180</v>
      </c>
      <c r="L23" s="16">
        <f t="shared" si="1"/>
        <v>0</v>
      </c>
      <c r="M23" s="16">
        <f t="shared" si="2"/>
        <v>0</v>
      </c>
      <c r="N23" s="20">
        <f t="shared" si="3"/>
        <v>7.2</v>
      </c>
      <c r="O23" s="20">
        <f t="shared" si="4"/>
        <v>0</v>
      </c>
      <c r="P23" s="20">
        <f t="shared" si="5"/>
        <v>0</v>
      </c>
      <c r="Q23" s="21">
        <v>9</v>
      </c>
      <c r="R23" s="16"/>
      <c r="S23" s="16">
        <f t="shared" si="15"/>
        <v>0</v>
      </c>
      <c r="T23" s="16"/>
      <c r="U23" s="16">
        <f t="shared" si="6"/>
        <v>180</v>
      </c>
      <c r="V23" s="16"/>
      <c r="W23" s="16"/>
      <c r="X23" s="16"/>
      <c r="Y23" s="16"/>
      <c r="Z23" s="23">
        <f t="shared" si="7"/>
        <v>7.2</v>
      </c>
      <c r="AA23" s="104">
        <f t="shared" si="8"/>
        <v>80</v>
      </c>
      <c r="AB23" s="26"/>
      <c r="AC23" s="26"/>
      <c r="AD23" s="26"/>
      <c r="AE23" s="27" t="str">
        <f t="shared" si="9"/>
        <v>WARNING</v>
      </c>
      <c r="AF23" s="27"/>
      <c r="AG23" s="27"/>
      <c r="AH23" s="27"/>
      <c r="AI23" s="27"/>
      <c r="AJ23" s="27"/>
      <c r="AK23" s="27"/>
      <c r="AL23" s="27"/>
      <c r="AM23">
        <f t="shared" si="10"/>
        <v>2.2222222222222223E-4</v>
      </c>
      <c r="AN23">
        <f t="shared" si="11"/>
        <v>3600</v>
      </c>
      <c r="AO23">
        <f t="shared" si="12"/>
        <v>1</v>
      </c>
      <c r="AP23">
        <f t="shared" si="13"/>
        <v>0.8</v>
      </c>
      <c r="AQ23">
        <f t="shared" si="14"/>
        <v>0.8</v>
      </c>
    </row>
    <row r="24" spans="1:43" ht="55.5" customHeight="1" x14ac:dyDescent="0.25">
      <c r="A24" s="39" t="s">
        <v>88</v>
      </c>
      <c r="B24" s="38" t="s">
        <v>89</v>
      </c>
      <c r="C24" s="15" t="str">
        <f>IFERROR(VLOOKUP(D24,[2]Pieces!A:B,2,0)," ")</f>
        <v>480387-PF</v>
      </c>
      <c r="D24" s="16" t="s">
        <v>91</v>
      </c>
      <c r="E24" s="18">
        <v>138</v>
      </c>
      <c r="F24" s="18">
        <v>144</v>
      </c>
      <c r="G24" s="18">
        <v>144</v>
      </c>
      <c r="H24" s="18">
        <v>144</v>
      </c>
      <c r="I24" s="19">
        <f>IFERROR(VLOOKUP(D24,[2]Pieces!A:C,3,0),"")</f>
        <v>40</v>
      </c>
      <c r="J24" s="16">
        <v>20</v>
      </c>
      <c r="K24" s="16">
        <f t="shared" si="0"/>
        <v>120</v>
      </c>
      <c r="L24" s="16">
        <f t="shared" si="1"/>
        <v>0</v>
      </c>
      <c r="M24" s="16">
        <f t="shared" si="2"/>
        <v>0</v>
      </c>
      <c r="N24" s="20">
        <f t="shared" si="3"/>
        <v>3</v>
      </c>
      <c r="O24" s="20">
        <f t="shared" si="4"/>
        <v>0</v>
      </c>
      <c r="P24" s="20">
        <f t="shared" si="5"/>
        <v>0</v>
      </c>
      <c r="Q24" s="21">
        <v>9</v>
      </c>
      <c r="R24" s="16"/>
      <c r="S24" s="16">
        <f t="shared" si="15"/>
        <v>0</v>
      </c>
      <c r="T24" s="16"/>
      <c r="U24" s="16">
        <f t="shared" si="6"/>
        <v>120</v>
      </c>
      <c r="V24" s="16"/>
      <c r="W24" s="16"/>
      <c r="X24" s="16"/>
      <c r="Y24" s="16"/>
      <c r="Z24" s="23">
        <f t="shared" si="7"/>
        <v>3</v>
      </c>
      <c r="AA24" s="104">
        <f t="shared" si="8"/>
        <v>33.333333333333329</v>
      </c>
      <c r="AB24" s="26"/>
      <c r="AC24" s="26"/>
      <c r="AD24" s="26"/>
      <c r="AE24" s="27" t="str">
        <f t="shared" si="9"/>
        <v>WARNING</v>
      </c>
      <c r="AF24" s="27"/>
      <c r="AG24" s="27"/>
      <c r="AH24" s="27"/>
      <c r="AI24" s="27"/>
      <c r="AJ24" s="27"/>
      <c r="AK24" s="27"/>
      <c r="AL24" s="27"/>
      <c r="AM24">
        <f t="shared" si="10"/>
        <v>9.2592592592592588E-5</v>
      </c>
      <c r="AN24">
        <f t="shared" si="11"/>
        <v>3600</v>
      </c>
      <c r="AO24">
        <f t="shared" si="12"/>
        <v>1</v>
      </c>
      <c r="AP24">
        <f t="shared" si="13"/>
        <v>0.33333333333333331</v>
      </c>
      <c r="AQ24">
        <f t="shared" si="14"/>
        <v>0.33333333333333331</v>
      </c>
    </row>
    <row r="25" spans="1:43" ht="59.25" customHeight="1" x14ac:dyDescent="0.25">
      <c r="A25" s="39" t="s">
        <v>43</v>
      </c>
      <c r="B25" s="38" t="s">
        <v>92</v>
      </c>
      <c r="C25" s="15" t="str">
        <f>IFERROR(VLOOKUP(D25,[2]Pieces!A:B,2,0)," ")</f>
        <v xml:space="preserve">9751-fraise a fielter </v>
      </c>
      <c r="D25" s="16" t="s">
        <v>93</v>
      </c>
      <c r="E25" s="18">
        <v>1598</v>
      </c>
      <c r="F25" s="18">
        <v>1700</v>
      </c>
      <c r="G25" s="18">
        <v>1733</v>
      </c>
      <c r="H25" s="18">
        <v>1757</v>
      </c>
      <c r="I25" s="19">
        <f>IFERROR(VLOOKUP(D25,[2]Pieces!A:C,3,0),"")</f>
        <v>200</v>
      </c>
      <c r="J25" s="16">
        <v>12</v>
      </c>
      <c r="K25" s="16">
        <f>(F25-E25)*J25</f>
        <v>1224</v>
      </c>
      <c r="L25" s="16">
        <f>(G25-F25)*J25</f>
        <v>396</v>
      </c>
      <c r="M25" s="16">
        <f>(H25-G25)*J25</f>
        <v>288</v>
      </c>
      <c r="N25" s="20">
        <f>IF(I25="","",K25/I25)</f>
        <v>6.12</v>
      </c>
      <c r="O25" s="20">
        <f>IF(I25="","",L25/I25)</f>
        <v>1.98</v>
      </c>
      <c r="P25" s="20">
        <f>IF(I25="","",M25/I25)</f>
        <v>1.44</v>
      </c>
      <c r="Q25" s="21">
        <v>9</v>
      </c>
      <c r="R25" s="16"/>
      <c r="S25" s="16">
        <f>U25+T25-K25-L25-M25</f>
        <v>0</v>
      </c>
      <c r="T25" s="16"/>
      <c r="U25" s="16">
        <f>(K25+L25+M25)-T25-V25</f>
        <v>1908</v>
      </c>
      <c r="V25" s="16"/>
      <c r="W25" s="16"/>
      <c r="X25" s="16"/>
      <c r="Y25" s="16"/>
      <c r="Z25" s="23">
        <f>IF(OR(I25="",I25=0),0,(U25+T25)/I25)</f>
        <v>9.5399999999999991</v>
      </c>
      <c r="AA25" s="104">
        <f>IF(OR(Q25=0,I25=0),"",Z25/Q25*100)</f>
        <v>105.99999999999999</v>
      </c>
      <c r="AB25" s="26"/>
      <c r="AC25" s="26"/>
      <c r="AD25" s="26"/>
      <c r="AE25" s="27" t="str">
        <f>IF(AA25&gt;85," ","WARNING")</f>
        <v xml:space="preserve"> </v>
      </c>
      <c r="AF25" s="27"/>
      <c r="AG25" s="27"/>
      <c r="AH25" s="27"/>
      <c r="AI25" s="27"/>
      <c r="AJ25" s="27"/>
      <c r="AK25" s="27"/>
      <c r="AL25" s="27"/>
      <c r="AM25">
        <f t="shared" si="10"/>
        <v>2.944444444444444E-4</v>
      </c>
      <c r="AN25">
        <f t="shared" si="11"/>
        <v>3600.0000000000005</v>
      </c>
      <c r="AO25">
        <f t="shared" si="12"/>
        <v>1</v>
      </c>
      <c r="AP25">
        <f t="shared" si="13"/>
        <v>1.06</v>
      </c>
      <c r="AQ25">
        <f t="shared" si="14"/>
        <v>1.06</v>
      </c>
    </row>
    <row r="26" spans="1:43" ht="59.25" customHeight="1" x14ac:dyDescent="0.25">
      <c r="A26" s="39" t="s">
        <v>44</v>
      </c>
      <c r="B26" s="38" t="s">
        <v>94</v>
      </c>
      <c r="C26" s="15" t="str">
        <f>IFERROR(VLOOKUP(D26,[2]Pieces!A:B,2,0)," ")</f>
        <v xml:space="preserve">I035-CP2/chutes </v>
      </c>
      <c r="D26" s="16" t="s">
        <v>95</v>
      </c>
      <c r="E26" s="18">
        <v>706</v>
      </c>
      <c r="F26" s="18">
        <v>1282</v>
      </c>
      <c r="G26" s="18">
        <v>1282</v>
      </c>
      <c r="H26" s="18">
        <v>1282</v>
      </c>
      <c r="I26" s="19">
        <f>IFERROR(VLOOKUP(D26,[2]Pieces!A:C,3,0),"")</f>
        <v>70</v>
      </c>
      <c r="J26" s="16">
        <v>1</v>
      </c>
      <c r="K26" s="16">
        <f>(F26-E26)*J26</f>
        <v>576</v>
      </c>
      <c r="L26" s="16">
        <f>(G26-F26)*J26</f>
        <v>0</v>
      </c>
      <c r="M26" s="16">
        <f>(H26-G26)*J26</f>
        <v>0</v>
      </c>
      <c r="N26" s="20">
        <f>IF(I26="","",K26/I26)</f>
        <v>8.2285714285714278</v>
      </c>
      <c r="O26" s="20">
        <f>IF(I26="","",L26/I26)</f>
        <v>0</v>
      </c>
      <c r="P26" s="20">
        <f>IF(I26="","",M26/I26)</f>
        <v>0</v>
      </c>
      <c r="Q26" s="21">
        <v>9</v>
      </c>
      <c r="R26" s="16"/>
      <c r="S26" s="16">
        <f>U26+T26-K26-L26-M26</f>
        <v>0</v>
      </c>
      <c r="T26" s="16"/>
      <c r="U26" s="16">
        <f>(K26+L26+M26)-T26-V26</f>
        <v>576</v>
      </c>
      <c r="V26" s="16"/>
      <c r="W26" s="16"/>
      <c r="X26" s="16"/>
      <c r="Y26" s="16"/>
      <c r="Z26" s="23">
        <f>IF(OR(I26="",I26=0),0,(U26+T26)/I26)</f>
        <v>8.2285714285714278</v>
      </c>
      <c r="AA26" s="104">
        <f>IF(OR(Q26=0,I26=0),"",Z26/Q26*100)</f>
        <v>91.428571428571416</v>
      </c>
      <c r="AB26" s="26"/>
      <c r="AC26" s="26"/>
      <c r="AD26" s="26"/>
      <c r="AE26" s="27" t="str">
        <f>IF(AA26&gt;85," ","WARNING")</f>
        <v xml:space="preserve"> </v>
      </c>
      <c r="AF26" s="27"/>
      <c r="AG26" s="27"/>
      <c r="AH26" s="27"/>
      <c r="AI26" s="27"/>
      <c r="AJ26" s="27"/>
      <c r="AK26" s="27"/>
      <c r="AL26" s="27"/>
      <c r="AM26">
        <f t="shared" si="10"/>
        <v>2.5396825396825396E-4</v>
      </c>
      <c r="AN26">
        <f t="shared" si="11"/>
        <v>3600.0000000000005</v>
      </c>
      <c r="AO26">
        <f t="shared" si="12"/>
        <v>1</v>
      </c>
      <c r="AP26">
        <f t="shared" si="13"/>
        <v>0.91428571428571437</v>
      </c>
      <c r="AQ26">
        <f t="shared" si="14"/>
        <v>0.91428571428571437</v>
      </c>
    </row>
    <row r="27" spans="1:43" ht="59.25" customHeight="1" x14ac:dyDescent="0.25">
      <c r="A27" s="39" t="s">
        <v>44</v>
      </c>
      <c r="B27" s="38" t="s">
        <v>96</v>
      </c>
      <c r="C27" s="15" t="str">
        <f>IFERROR(VLOOKUP(D27,[2]Pieces!A:B,2,0)," ")</f>
        <v>TIGE M6+2ECROU</v>
      </c>
      <c r="D27" s="16" t="s">
        <v>97</v>
      </c>
      <c r="E27" s="18">
        <v>3754</v>
      </c>
      <c r="F27" s="18">
        <v>4427</v>
      </c>
      <c r="G27" s="18">
        <v>4427</v>
      </c>
      <c r="H27" s="18">
        <v>4427</v>
      </c>
      <c r="I27" s="19">
        <f>IFERROR(VLOOKUP(D27,[2]Pieces!A:C,3,0),"")</f>
        <v>120</v>
      </c>
      <c r="J27" s="16">
        <v>1</v>
      </c>
      <c r="K27" s="16">
        <f>(F27-E27)*J27</f>
        <v>673</v>
      </c>
      <c r="L27" s="16">
        <f>(G27-F27)*J27</f>
        <v>0</v>
      </c>
      <c r="M27" s="16">
        <f>(H27-G27)*J27</f>
        <v>0</v>
      </c>
      <c r="N27" s="20">
        <f>IF(I27="","",K27/I27)</f>
        <v>5.6083333333333334</v>
      </c>
      <c r="O27" s="20">
        <f>IF(I27="","",L27/I27)</f>
        <v>0</v>
      </c>
      <c r="P27" s="20">
        <f>IF(I27="","",M27/I27)</f>
        <v>0</v>
      </c>
      <c r="Q27" s="21">
        <v>9</v>
      </c>
      <c r="R27" s="16"/>
      <c r="S27" s="16">
        <f>U27+T27-K27-L27-M27</f>
        <v>0</v>
      </c>
      <c r="T27" s="16"/>
      <c r="U27" s="16">
        <f>(K27+L27+M27)-T27-V27</f>
        <v>673</v>
      </c>
      <c r="V27" s="16"/>
      <c r="W27" s="16"/>
      <c r="X27" s="16"/>
      <c r="Y27" s="16"/>
      <c r="Z27" s="23">
        <f>IF(OR(I27="",I27=0),0,(U27+T27)/I27)</f>
        <v>5.6083333333333334</v>
      </c>
      <c r="AA27" s="24">
        <f>IF(OR(Q27=0,I27=0),"",Z27/Q27*100)</f>
        <v>62.31481481481481</v>
      </c>
      <c r="AB27" s="26"/>
      <c r="AC27" s="26"/>
      <c r="AD27" s="26"/>
      <c r="AE27" s="27" t="str">
        <f>IF(AA27&gt;85," ","WARNING")</f>
        <v>WARNING</v>
      </c>
      <c r="AF27" s="27"/>
      <c r="AG27" s="27"/>
      <c r="AH27" s="27"/>
      <c r="AI27" s="27"/>
      <c r="AJ27" s="27"/>
      <c r="AK27" s="27"/>
      <c r="AL27" s="27"/>
      <c r="AM27">
        <f t="shared" si="10"/>
        <v>1.7309670781893004E-4</v>
      </c>
      <c r="AN27">
        <f t="shared" si="11"/>
        <v>3600</v>
      </c>
      <c r="AO27">
        <f t="shared" si="12"/>
        <v>1</v>
      </c>
      <c r="AP27">
        <f t="shared" si="13"/>
        <v>0.62314814814814812</v>
      </c>
      <c r="AQ27">
        <f t="shared" si="14"/>
        <v>0.62314814814814812</v>
      </c>
    </row>
    <row r="28" spans="1:43" ht="21" thickBot="1" x14ac:dyDescent="0.3"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1"/>
      <c r="U28" s="41"/>
      <c r="V28" s="41"/>
      <c r="W28" s="41"/>
      <c r="X28" s="41"/>
      <c r="Y28" s="41"/>
      <c r="Z28" s="6"/>
      <c r="AA28" s="42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</row>
    <row r="29" spans="1:43" ht="70.5" thickBot="1" x14ac:dyDescent="0.3"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3" t="s">
        <v>98</v>
      </c>
      <c r="U29" s="44" t="e">
        <f>#REF!/#REF!</f>
        <v>#REF!</v>
      </c>
      <c r="V29" s="41"/>
      <c r="W29" s="41"/>
      <c r="X29" s="41"/>
      <c r="Y29" s="41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</row>
    <row r="30" spans="1:43" ht="20.25" x14ac:dyDescent="0.25"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1"/>
      <c r="U30" s="41"/>
      <c r="V30" s="41"/>
      <c r="W30" s="41"/>
      <c r="X30" s="41"/>
      <c r="Y30" s="41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</row>
    <row r="31" spans="1:43" x14ac:dyDescent="0.25">
      <c r="Z31" s="7"/>
    </row>
    <row r="32" spans="1:43" x14ac:dyDescent="0.25">
      <c r="Z32" s="7"/>
    </row>
    <row r="33" spans="5:26" ht="20.25" x14ac:dyDescent="0.25">
      <c r="E33" s="45"/>
      <c r="F33" s="45"/>
      <c r="G33" s="45"/>
      <c r="H33" s="45"/>
      <c r="I33" s="46"/>
      <c r="J33" s="47" t="s">
        <v>99</v>
      </c>
      <c r="K33" s="45"/>
      <c r="L33" s="45"/>
      <c r="M33" s="45"/>
      <c r="N33" s="45"/>
      <c r="O33" s="45"/>
      <c r="P33" s="46"/>
      <c r="Z33" s="7"/>
    </row>
    <row r="34" spans="5:26" ht="20.25" x14ac:dyDescent="0.25">
      <c r="E34" s="45"/>
      <c r="F34" s="45"/>
      <c r="G34" s="45"/>
      <c r="H34" s="45"/>
      <c r="I34" s="46"/>
      <c r="J34" s="47" t="s">
        <v>100</v>
      </c>
      <c r="K34" s="45"/>
      <c r="L34" s="45"/>
      <c r="M34" s="45"/>
      <c r="N34" s="45"/>
      <c r="O34" s="45"/>
      <c r="P34" s="46"/>
      <c r="Z34" s="7"/>
    </row>
    <row r="35" spans="5:26" ht="20.25" x14ac:dyDescent="0.25">
      <c r="E35" s="45"/>
      <c r="F35" s="45"/>
      <c r="G35" s="45"/>
      <c r="H35" s="45"/>
      <c r="I35" s="46"/>
      <c r="J35" s="47" t="s">
        <v>101</v>
      </c>
      <c r="K35" s="45"/>
      <c r="L35" s="45"/>
      <c r="M35" s="45"/>
      <c r="N35" s="45"/>
      <c r="O35" s="45"/>
      <c r="P35" s="46"/>
      <c r="Z35" s="7"/>
    </row>
    <row r="36" spans="5:26" x14ac:dyDescent="0.25">
      <c r="Z36" s="7"/>
    </row>
    <row r="37" spans="5:26" x14ac:dyDescent="0.25">
      <c r="Z37" s="7"/>
    </row>
    <row r="38" spans="5:26" x14ac:dyDescent="0.25">
      <c r="Z38" s="7"/>
    </row>
    <row r="39" spans="5:26" x14ac:dyDescent="0.25">
      <c r="Z39" s="7"/>
    </row>
  </sheetData>
  <mergeCells count="12">
    <mergeCell ref="E33:I33"/>
    <mergeCell ref="J33:P33"/>
    <mergeCell ref="E34:I34"/>
    <mergeCell ref="J34:P34"/>
    <mergeCell ref="E35:I35"/>
    <mergeCell ref="J35:P35"/>
    <mergeCell ref="A1:Y5"/>
    <mergeCell ref="Z1:AE1"/>
    <mergeCell ref="Z2:AE2"/>
    <mergeCell ref="Z3:AE3"/>
    <mergeCell ref="Z4:AE4"/>
    <mergeCell ref="Z7:AE7"/>
  </mergeCells>
  <conditionalFormatting sqref="AE27:AL27 AE9:AL22">
    <cfRule type="containsText" dxfId="177" priority="25" operator="containsText" text="WARNING">
      <formula>NOT(ISERROR(SEARCH("WARNING",AE9)))</formula>
    </cfRule>
  </conditionalFormatting>
  <conditionalFormatting sqref="AE10:AL10">
    <cfRule type="containsText" dxfId="176" priority="23" operator="containsText" text="WARNING">
      <formula>NOT(ISERROR(SEARCH("WARNING",AE10)))</formula>
    </cfRule>
    <cfRule type="iconSet" priority="24">
      <iconSet iconSet="3Symbols">
        <cfvo type="percent" val="0"/>
        <cfvo type="percent" val="33"/>
        <cfvo type="percent" val="67"/>
      </iconSet>
    </cfRule>
  </conditionalFormatting>
  <conditionalFormatting sqref="AE11:AL11">
    <cfRule type="containsText" dxfId="175" priority="21" operator="containsText" text="WARNING">
      <formula>NOT(ISERROR(SEARCH("WARNING",AE11)))</formula>
    </cfRule>
    <cfRule type="iconSet" priority="22">
      <iconSet iconSet="3Symbols">
        <cfvo type="percent" val="0"/>
        <cfvo type="percent" val="33"/>
        <cfvo type="percent" val="67"/>
      </iconSet>
    </cfRule>
  </conditionalFormatting>
  <conditionalFormatting sqref="AE16:AL16">
    <cfRule type="containsText" dxfId="174" priority="19" operator="containsText" text="WARNING">
      <formula>NOT(ISERROR(SEARCH("WARNING",AE16)))</formula>
    </cfRule>
    <cfRule type="iconSet" priority="20">
      <iconSet iconSet="3Symbols">
        <cfvo type="percent" val="0"/>
        <cfvo type="percent" val="33"/>
        <cfvo type="percent" val="67"/>
      </iconSet>
    </cfRule>
  </conditionalFormatting>
  <conditionalFormatting sqref="AE15:AL15">
    <cfRule type="containsText" dxfId="173" priority="17" operator="containsText" text="WARNING">
      <formula>NOT(ISERROR(SEARCH("WARNING",AE15)))</formula>
    </cfRule>
    <cfRule type="iconSet" priority="18">
      <iconSet iconSet="3Symbols">
        <cfvo type="percent" val="0"/>
        <cfvo type="percent" val="33"/>
        <cfvo type="percent" val="67"/>
      </iconSet>
    </cfRule>
  </conditionalFormatting>
  <conditionalFormatting sqref="AE18:AL18">
    <cfRule type="containsText" dxfId="172" priority="15" operator="containsText" text="WARNING">
      <formula>NOT(ISERROR(SEARCH("WARNING",AE18)))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7:AL27">
    <cfRule type="containsText" dxfId="171" priority="13" operator="containsText" text="WARNING">
      <formula>NOT(ISERROR(SEARCH("WARNING",AE27)))</formula>
    </cfRule>
    <cfRule type="iconSet" priority="14">
      <iconSet iconSet="3Symbols">
        <cfvo type="percent" val="0"/>
        <cfvo type="percent" val="33"/>
        <cfvo type="percent" val="67"/>
      </iconSet>
    </cfRule>
  </conditionalFormatting>
  <conditionalFormatting sqref="AE24:AL24">
    <cfRule type="containsText" dxfId="170" priority="12" operator="containsText" text="WARNING">
      <formula>NOT(ISERROR(SEARCH("WARNING",AE24)))</formula>
    </cfRule>
  </conditionalFormatting>
  <conditionalFormatting sqref="AE24:AL24">
    <cfRule type="containsText" dxfId="169" priority="10" operator="containsText" text="WARNING">
      <formula>NOT(ISERROR(SEARCH("WARNING",AE24)))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25:AL25">
    <cfRule type="containsText" dxfId="168" priority="9" operator="containsText" text="WARNING">
      <formula>NOT(ISERROR(SEARCH("WARNING",AE25)))</formula>
    </cfRule>
  </conditionalFormatting>
  <conditionalFormatting sqref="AE25:AL25">
    <cfRule type="containsText" dxfId="167" priority="7" operator="containsText" text="WARNING">
      <formula>NOT(ISERROR(SEARCH("WARNING",AE25)))</formula>
    </cfRule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19:AL22 AE9:AL14 AE17:AL17">
    <cfRule type="containsText" dxfId="166" priority="26" operator="containsText" text="WARNING">
      <formula>NOT(ISERROR(SEARCH("WARNING",AE9)))</formula>
    </cfRule>
    <cfRule type="iconSet" priority="27">
      <iconSet iconSet="3Symbols">
        <cfvo type="percent" val="0"/>
        <cfvo type="percent" val="33"/>
        <cfvo type="percent" val="67"/>
      </iconSet>
    </cfRule>
  </conditionalFormatting>
  <conditionalFormatting sqref="AE23:AL23">
    <cfRule type="containsText" dxfId="165" priority="6" operator="containsText" text="WARNING">
      <formula>NOT(ISERROR(SEARCH("WARNING",AE23)))</formula>
    </cfRule>
  </conditionalFormatting>
  <conditionalFormatting sqref="AE23:AL23">
    <cfRule type="containsText" dxfId="164" priority="4" operator="containsText" text="WARNING">
      <formula>NOT(ISERROR(SEARCH("WARNING",AE23)))</formula>
    </cfRule>
    <cfRule type="iconSet" priority="5">
      <iconSet iconSet="3Symbols">
        <cfvo type="percent" val="0"/>
        <cfvo type="percent" val="33"/>
        <cfvo type="percent" val="67"/>
      </iconSet>
    </cfRule>
  </conditionalFormatting>
  <conditionalFormatting sqref="AE26:AL26">
    <cfRule type="containsText" dxfId="163" priority="3" operator="containsText" text="WARNING">
      <formula>NOT(ISERROR(SEARCH("WARNING",AE26)))</formula>
    </cfRule>
  </conditionalFormatting>
  <conditionalFormatting sqref="AE26:AL26">
    <cfRule type="containsText" dxfId="162" priority="1" operator="containsText" text="WARNING">
      <formula>NOT(ISERROR(SEARCH("WARNING",AE26)))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disablePrompts="1" count="2">
    <dataValidation type="list" allowBlank="1" showInputMessage="1" showErrorMessage="1" sqref="G28:H30">
      <formula1>ouvriers</formula1>
    </dataValidation>
    <dataValidation type="list" allowBlank="1" showInputMessage="1" showErrorMessage="1" sqref="D13:D14 D9 D17 D21:D25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8</xdr:col>
                <xdr:colOff>571500</xdr:colOff>
                <xdr:row>1</xdr:row>
                <xdr:rowOff>76200</xdr:rowOff>
              </from>
              <to>
                <xdr:col>12</xdr:col>
                <xdr:colOff>190500</xdr:colOff>
                <xdr:row>3</xdr:row>
                <xdr:rowOff>266700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4">
    <tabColor rgb="FFC00000"/>
  </sheetPr>
  <dimension ref="A1:AQ39"/>
  <sheetViews>
    <sheetView tabSelected="1" zoomScale="40" zoomScaleNormal="40" zoomScaleSheetLayoutView="40" zoomScalePageLayoutView="42" workbookViewId="0">
      <pane xSplit="4" topLeftCell="E1" activePane="topRight" state="frozen"/>
      <selection activeCell="Z2" sqref="Z2:AE2"/>
      <selection pane="topRight" activeCell="Z2" sqref="Z2:AE2"/>
    </sheetView>
  </sheetViews>
  <sheetFormatPr baseColWidth="10" defaultRowHeight="15" x14ac:dyDescent="0.25"/>
  <cols>
    <col min="1" max="1" width="23.5703125" customWidth="1"/>
    <col min="2" max="2" width="56.5703125" customWidth="1"/>
    <col min="3" max="3" width="43.28515625" customWidth="1"/>
    <col min="4" max="4" width="51.42578125" customWidth="1"/>
    <col min="5" max="5" width="33.42578125" style="29" customWidth="1"/>
    <col min="6" max="7" width="21.5703125" style="29" customWidth="1"/>
    <col min="8" max="8" width="23.140625" style="29" customWidth="1"/>
    <col min="9" max="9" width="21.7109375" style="29" customWidth="1"/>
    <col min="10" max="11" width="19.140625" style="29" customWidth="1"/>
    <col min="12" max="12" width="26.5703125" style="29" customWidth="1"/>
    <col min="13" max="13" width="26.28515625" style="29" customWidth="1"/>
    <col min="14" max="14" width="20.42578125" style="29" customWidth="1"/>
    <col min="15" max="16" width="20.5703125" customWidth="1"/>
    <col min="17" max="17" width="25.140625" customWidth="1"/>
    <col min="18" max="18" width="85" customWidth="1"/>
    <col min="19" max="19" width="26.5703125" customWidth="1"/>
    <col min="20" max="20" width="31.5703125" style="29" customWidth="1"/>
    <col min="21" max="25" width="23" style="29" customWidth="1"/>
    <col min="26" max="30" width="24.5703125" customWidth="1"/>
    <col min="31" max="38" width="22.85546875" customWidth="1"/>
    <col min="39" max="39" width="12.85546875" bestFit="1" customWidth="1"/>
    <col min="40" max="40" width="17.42578125" customWidth="1"/>
    <col min="42" max="42" width="14.42578125" customWidth="1"/>
  </cols>
  <sheetData>
    <row r="1" spans="1:43" ht="30" customHeight="1" x14ac:dyDescent="0.25">
      <c r="A1" s="1" t="s">
        <v>102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" t="s">
        <v>1</v>
      </c>
      <c r="AA1" s="3"/>
      <c r="AB1" s="3"/>
      <c r="AC1" s="3"/>
      <c r="AD1" s="3"/>
      <c r="AE1" s="4"/>
      <c r="AF1" s="5"/>
      <c r="AG1" s="5"/>
      <c r="AH1" s="5"/>
      <c r="AI1" s="5"/>
      <c r="AJ1" s="5"/>
      <c r="AK1" s="5"/>
      <c r="AL1" s="5"/>
    </row>
    <row r="2" spans="1:43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" t="s">
        <v>2</v>
      </c>
      <c r="AA2" s="3"/>
      <c r="AB2" s="3"/>
      <c r="AC2" s="3"/>
      <c r="AD2" s="3"/>
      <c r="AE2" s="4"/>
      <c r="AF2" s="5"/>
      <c r="AG2" s="5"/>
      <c r="AH2" s="5"/>
      <c r="AI2" s="5"/>
      <c r="AJ2" s="5"/>
      <c r="AK2" s="5"/>
      <c r="AL2" s="5"/>
    </row>
    <row r="3" spans="1:43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" t="s">
        <v>3</v>
      </c>
      <c r="AA3" s="3"/>
      <c r="AB3" s="3"/>
      <c r="AC3" s="3"/>
      <c r="AD3" s="3"/>
      <c r="AE3" s="4"/>
      <c r="AF3" s="5"/>
      <c r="AG3" s="5"/>
      <c r="AH3" s="5"/>
      <c r="AI3" s="5"/>
      <c r="AJ3" s="5"/>
      <c r="AK3" s="5"/>
      <c r="AL3" s="5"/>
    </row>
    <row r="4" spans="1:43" ht="30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2" t="s">
        <v>4</v>
      </c>
      <c r="AA4" s="3"/>
      <c r="AB4" s="3"/>
      <c r="AC4" s="3"/>
      <c r="AD4" s="3"/>
      <c r="AE4" s="4"/>
      <c r="AF4" s="5"/>
      <c r="AG4" s="5"/>
      <c r="AH4" s="5"/>
      <c r="AI4" s="5"/>
      <c r="AJ4" s="5"/>
      <c r="AK4" s="5"/>
      <c r="AL4" s="5"/>
    </row>
    <row r="5" spans="1:43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7" spans="1:43" ht="54" customHeight="1" x14ac:dyDescent="0.5">
      <c r="E7" s="6"/>
      <c r="F7" s="6"/>
      <c r="G7" s="6"/>
      <c r="H7" s="6"/>
      <c r="I7" s="6"/>
      <c r="J7" s="6"/>
      <c r="K7" s="6"/>
      <c r="L7" s="6"/>
      <c r="M7" s="6"/>
      <c r="N7" s="6"/>
      <c r="O7" s="7"/>
      <c r="P7" s="7"/>
      <c r="Q7" s="7"/>
      <c r="R7" s="7"/>
      <c r="S7" s="7"/>
      <c r="T7" s="6"/>
      <c r="U7" s="6"/>
      <c r="V7" s="6"/>
      <c r="W7" s="6"/>
      <c r="X7" s="6"/>
      <c r="Y7" s="6"/>
      <c r="Z7" s="8"/>
      <c r="AA7" s="8"/>
      <c r="AB7" s="8"/>
      <c r="AC7" s="8"/>
      <c r="AD7" s="8"/>
      <c r="AE7" s="8"/>
      <c r="AF7" s="9"/>
      <c r="AG7" s="9"/>
      <c r="AH7" s="9"/>
      <c r="AI7" s="9"/>
      <c r="AJ7" s="9"/>
      <c r="AK7" s="9"/>
      <c r="AL7" s="9"/>
    </row>
    <row r="8" spans="1:43" ht="167.25" customHeight="1" x14ac:dyDescent="0.25">
      <c r="A8" s="10" t="s">
        <v>5</v>
      </c>
      <c r="B8" s="10" t="s">
        <v>6</v>
      </c>
      <c r="C8" s="10" t="s">
        <v>7</v>
      </c>
      <c r="D8" s="10" t="s">
        <v>8</v>
      </c>
      <c r="E8" s="10" t="s">
        <v>9</v>
      </c>
      <c r="F8" s="10" t="s">
        <v>10</v>
      </c>
      <c r="G8" s="10" t="s">
        <v>11</v>
      </c>
      <c r="H8" s="10" t="s">
        <v>9</v>
      </c>
      <c r="I8" s="11" t="s">
        <v>12</v>
      </c>
      <c r="J8" s="10" t="s">
        <v>13</v>
      </c>
      <c r="K8" s="10" t="s">
        <v>14</v>
      </c>
      <c r="L8" s="10" t="s">
        <v>15</v>
      </c>
      <c r="M8" s="10" t="s">
        <v>16</v>
      </c>
      <c r="N8" s="10" t="s">
        <v>17</v>
      </c>
      <c r="O8" s="10" t="s">
        <v>18</v>
      </c>
      <c r="P8" s="10" t="s">
        <v>19</v>
      </c>
      <c r="Q8" s="10" t="s">
        <v>20</v>
      </c>
      <c r="R8" s="10" t="s">
        <v>21</v>
      </c>
      <c r="S8" s="12" t="s">
        <v>22</v>
      </c>
      <c r="T8" s="10" t="s">
        <v>23</v>
      </c>
      <c r="U8" s="10" t="s">
        <v>24</v>
      </c>
      <c r="V8" s="10" t="s">
        <v>25</v>
      </c>
      <c r="W8" s="10" t="s">
        <v>26</v>
      </c>
      <c r="X8" s="10" t="s">
        <v>27</v>
      </c>
      <c r="Y8" s="10" t="s">
        <v>28</v>
      </c>
      <c r="Z8" s="10" t="s">
        <v>29</v>
      </c>
      <c r="AA8" s="10" t="s">
        <v>30</v>
      </c>
      <c r="AB8" s="10" t="s">
        <v>31</v>
      </c>
      <c r="AC8" s="10" t="s">
        <v>32</v>
      </c>
      <c r="AD8" s="10" t="s">
        <v>33</v>
      </c>
      <c r="AE8" s="10" t="s">
        <v>34</v>
      </c>
      <c r="AF8" s="10" t="s">
        <v>35</v>
      </c>
      <c r="AG8" s="10" t="s">
        <v>36</v>
      </c>
      <c r="AH8" s="10" t="s">
        <v>37</v>
      </c>
      <c r="AI8" s="10" t="s">
        <v>38</v>
      </c>
      <c r="AJ8" s="10" t="s">
        <v>39</v>
      </c>
      <c r="AK8" s="10" t="s">
        <v>40</v>
      </c>
      <c r="AL8" s="10" t="s">
        <v>41</v>
      </c>
      <c r="AM8" t="s">
        <v>42</v>
      </c>
      <c r="AN8" t="s">
        <v>43</v>
      </c>
      <c r="AO8" t="s">
        <v>44</v>
      </c>
      <c r="AP8" t="s">
        <v>45</v>
      </c>
      <c r="AQ8" t="s">
        <v>45</v>
      </c>
    </row>
    <row r="9" spans="1:43" ht="72.75" customHeight="1" x14ac:dyDescent="0.25">
      <c r="A9" s="13" t="s">
        <v>42</v>
      </c>
      <c r="B9" s="14" t="s">
        <v>46</v>
      </c>
      <c r="C9" s="15" t="str">
        <f>IFERROR(VLOOKUP(D9,[2]Pieces!A:B,2,0)," ")</f>
        <v>OUT-PLOT</v>
      </c>
      <c r="D9" s="16" t="s">
        <v>47</v>
      </c>
      <c r="E9" s="17">
        <v>1657</v>
      </c>
      <c r="F9" s="18">
        <v>2017</v>
      </c>
      <c r="G9" s="18">
        <v>2017</v>
      </c>
      <c r="H9" s="18">
        <v>2144</v>
      </c>
      <c r="I9" s="19">
        <f>IFERROR(VLOOKUP(D9,[2]Pieces!A:C,3,0),"")</f>
        <v>72</v>
      </c>
      <c r="J9" s="16">
        <v>1</v>
      </c>
      <c r="K9" s="16">
        <f>(F9-E9)*J9</f>
        <v>360</v>
      </c>
      <c r="L9" s="16">
        <f>(G9-F9)*J9</f>
        <v>0</v>
      </c>
      <c r="M9" s="16">
        <f>(H9-G9)*J9</f>
        <v>127</v>
      </c>
      <c r="N9" s="20">
        <f>IF(I9="","",K9/I9)</f>
        <v>5</v>
      </c>
      <c r="O9" s="20">
        <f>IF(I9="","",L9/I9)</f>
        <v>0</v>
      </c>
      <c r="P9" s="20">
        <f>IF(I9="","",M9/I9)</f>
        <v>1.7638888888888888</v>
      </c>
      <c r="Q9" s="21">
        <v>13</v>
      </c>
      <c r="R9" s="16" t="s">
        <v>103</v>
      </c>
      <c r="S9" s="16">
        <f>U9+T9-K9-L9-M9</f>
        <v>0</v>
      </c>
      <c r="T9" s="16"/>
      <c r="U9" s="16">
        <f>(K9+L9+M9)-T9-V9</f>
        <v>487</v>
      </c>
      <c r="V9" s="16"/>
      <c r="W9" s="16"/>
      <c r="X9" s="16"/>
      <c r="Y9" s="22"/>
      <c r="Z9" s="23">
        <f>IF(OR(I9="",I9=0),0,(U9+T9)/I9)</f>
        <v>6.7638888888888893</v>
      </c>
      <c r="AA9" s="104">
        <f>IF(OR(Q9=0,I9=0),"",Z9/Q9*100)</f>
        <v>52.029914529914535</v>
      </c>
      <c r="AB9" s="25"/>
      <c r="AC9" s="25" t="s">
        <v>104</v>
      </c>
      <c r="AD9" s="26"/>
      <c r="AE9" s="27" t="str">
        <f>IF(AA9&gt;85," ","WARNING")</f>
        <v>WARNING</v>
      </c>
      <c r="AF9" s="28" t="s">
        <v>104</v>
      </c>
      <c r="AG9" s="28" t="s">
        <v>104</v>
      </c>
      <c r="AH9" s="28" t="s">
        <v>104</v>
      </c>
      <c r="AI9" s="28" t="s">
        <v>104</v>
      </c>
      <c r="AJ9" s="28" t="s">
        <v>104</v>
      </c>
      <c r="AK9" s="28"/>
      <c r="AL9" s="28"/>
      <c r="AM9" s="29">
        <f>(N9+O9+P9)/(Q9*3600)</f>
        <v>1.445275403608737E-4</v>
      </c>
      <c r="AN9">
        <f>((3600/I9)*U9)/(N9+O9+P9)</f>
        <v>3600</v>
      </c>
      <c r="AO9">
        <f>(U9-T9)/U9</f>
        <v>1</v>
      </c>
      <c r="AP9">
        <f>AM9*AN9*AO9</f>
        <v>0.52029914529914534</v>
      </c>
      <c r="AQ9">
        <f>((U9-T9)*(3600/I9))/(Q9*3600)</f>
        <v>0.52029914529914534</v>
      </c>
    </row>
    <row r="10" spans="1:43" ht="69.75" customHeight="1" x14ac:dyDescent="0.25">
      <c r="A10" s="13" t="s">
        <v>48</v>
      </c>
      <c r="B10" s="30" t="s">
        <v>49</v>
      </c>
      <c r="C10" s="15" t="str">
        <f>IFERROR(VLOOKUP(D10,[2]Pieces!A:B,2,0)," ")</f>
        <v>68.1010</v>
      </c>
      <c r="D10" s="16" t="s">
        <v>105</v>
      </c>
      <c r="E10" s="18">
        <v>18652</v>
      </c>
      <c r="F10" s="18">
        <v>18787</v>
      </c>
      <c r="G10" s="18">
        <v>18787</v>
      </c>
      <c r="H10" s="18">
        <v>18787</v>
      </c>
      <c r="I10" s="19">
        <f>IFERROR(VLOOKUP(D10,[2]Pieces!A:C,3,0),"")</f>
        <v>80</v>
      </c>
      <c r="J10" s="16">
        <v>1</v>
      </c>
      <c r="K10" s="16">
        <f t="shared" ref="K10:K24" si="0">(F10-E10)*J10</f>
        <v>135</v>
      </c>
      <c r="L10" s="16">
        <f t="shared" ref="L10:L24" si="1">(G10-F10)*J10</f>
        <v>0</v>
      </c>
      <c r="M10" s="16">
        <f t="shared" ref="M10:M24" si="2">(H10-G10)*J10</f>
        <v>0</v>
      </c>
      <c r="N10" s="20">
        <f t="shared" ref="N10:N24" si="3">IF(I10="","",K10/I10)</f>
        <v>1.6875</v>
      </c>
      <c r="O10" s="20">
        <f t="shared" ref="O10:O24" si="4">IF(I10="","",L10/I10)</f>
        <v>0</v>
      </c>
      <c r="P10" s="20">
        <f t="shared" ref="P10:P24" si="5">IF(I10="","",M10/I10)</f>
        <v>0</v>
      </c>
      <c r="Q10" s="21">
        <v>13</v>
      </c>
      <c r="R10" s="16" t="s">
        <v>103</v>
      </c>
      <c r="S10" s="16">
        <f>U10+T10-K10-L10-M10</f>
        <v>0</v>
      </c>
      <c r="T10" s="16"/>
      <c r="U10" s="16">
        <f t="shared" ref="U10:U24" si="6">(K10+L10+M10)-T10-V10</f>
        <v>135</v>
      </c>
      <c r="V10" s="16"/>
      <c r="W10" s="16"/>
      <c r="X10" s="16"/>
      <c r="Y10" s="16"/>
      <c r="Z10" s="23">
        <f t="shared" ref="Z10:Z24" si="7">IF(OR(I10="",I10=0),0,(U10+T10)/I10)</f>
        <v>1.6875</v>
      </c>
      <c r="AA10" s="104">
        <f t="shared" ref="AA10:AA24" si="8">IF(OR(Q10=0,I10=0),"",Z10/Q10*100)</f>
        <v>12.980769230769232</v>
      </c>
      <c r="AB10" s="26"/>
      <c r="AC10" s="26" t="s">
        <v>104</v>
      </c>
      <c r="AD10" s="26"/>
      <c r="AE10" s="27" t="str">
        <f t="shared" ref="AE10:AE24" si="9">IF(AA10&gt;85," ","WARNING")</f>
        <v>WARNING</v>
      </c>
      <c r="AF10" s="26" t="s">
        <v>104</v>
      </c>
      <c r="AG10" s="26" t="s">
        <v>104</v>
      </c>
      <c r="AH10" s="26" t="s">
        <v>104</v>
      </c>
      <c r="AI10" s="26" t="s">
        <v>104</v>
      </c>
      <c r="AJ10" s="26" t="s">
        <v>104</v>
      </c>
      <c r="AK10" s="27"/>
      <c r="AL10" s="27"/>
      <c r="AM10">
        <f t="shared" ref="AM10:AM27" si="10">(N10+O10+P10)/(Q10*3600)</f>
        <v>3.6057692307692311E-5</v>
      </c>
      <c r="AN10">
        <f t="shared" ref="AN10:AN27" si="11">((3600/I10)*U10)/(N10+O10+P10)</f>
        <v>3600</v>
      </c>
      <c r="AO10">
        <f t="shared" ref="AO10:AO27" si="12">(U10-T10)/U10</f>
        <v>1</v>
      </c>
      <c r="AP10">
        <f t="shared" ref="AP10:AP27" si="13">AM10*AN10*AO10</f>
        <v>0.12980769230769232</v>
      </c>
      <c r="AQ10">
        <f t="shared" ref="AQ10:AQ27" si="14">((U10-T10)*(3600/I10))/(Q10*3600)</f>
        <v>0.12980769230769232</v>
      </c>
    </row>
    <row r="11" spans="1:43" ht="64.5" customHeight="1" x14ac:dyDescent="0.25">
      <c r="A11" s="13" t="s">
        <v>51</v>
      </c>
      <c r="B11" s="14" t="s">
        <v>52</v>
      </c>
      <c r="C11" s="15" t="str">
        <f>IFERROR(VLOOKUP(D11,[2]Pieces!A:B,2,0)," ")</f>
        <v>TF48-57-I162-CP2</v>
      </c>
      <c r="D11" s="16" t="s">
        <v>106</v>
      </c>
      <c r="E11" s="17">
        <v>2564</v>
      </c>
      <c r="F11" s="17">
        <v>2828</v>
      </c>
      <c r="G11" s="17">
        <v>2828</v>
      </c>
      <c r="H11" s="17">
        <v>2828</v>
      </c>
      <c r="I11" s="19">
        <f>IFERROR(VLOOKUP(D11,[2]Pieces!A:C,3,0),"")</f>
        <v>40</v>
      </c>
      <c r="J11" s="31">
        <v>1</v>
      </c>
      <c r="K11" s="16">
        <f t="shared" si="0"/>
        <v>264</v>
      </c>
      <c r="L11" s="16">
        <f t="shared" si="1"/>
        <v>0</v>
      </c>
      <c r="M11" s="16">
        <f t="shared" si="2"/>
        <v>0</v>
      </c>
      <c r="N11" s="20">
        <f t="shared" si="3"/>
        <v>6.6</v>
      </c>
      <c r="O11" s="20">
        <f t="shared" si="4"/>
        <v>0</v>
      </c>
      <c r="P11" s="20">
        <f t="shared" si="5"/>
        <v>0</v>
      </c>
      <c r="Q11" s="21">
        <v>13</v>
      </c>
      <c r="R11" s="16" t="s">
        <v>103</v>
      </c>
      <c r="S11" s="16">
        <f t="shared" ref="S11:S24" si="15">U11+T11-K11-L11-M11</f>
        <v>0</v>
      </c>
      <c r="T11" s="16"/>
      <c r="U11" s="16">
        <f t="shared" si="6"/>
        <v>264</v>
      </c>
      <c r="V11" s="16"/>
      <c r="W11" s="16"/>
      <c r="X11" s="16"/>
      <c r="Y11" s="16"/>
      <c r="Z11" s="23">
        <f t="shared" si="7"/>
        <v>6.6</v>
      </c>
      <c r="AA11" s="104">
        <f t="shared" si="8"/>
        <v>50.769230769230766</v>
      </c>
      <c r="AB11" s="26"/>
      <c r="AC11" s="26" t="s">
        <v>104</v>
      </c>
      <c r="AD11" s="26"/>
      <c r="AE11" s="27" t="str">
        <f t="shared" si="9"/>
        <v>WARNING</v>
      </c>
      <c r="AF11" s="26" t="s">
        <v>104</v>
      </c>
      <c r="AG11" s="26" t="s">
        <v>104</v>
      </c>
      <c r="AH11" s="26" t="s">
        <v>104</v>
      </c>
      <c r="AI11" s="26" t="s">
        <v>104</v>
      </c>
      <c r="AJ11" s="26" t="s">
        <v>104</v>
      </c>
      <c r="AK11" s="27"/>
      <c r="AL11" s="27"/>
      <c r="AM11">
        <f t="shared" si="10"/>
        <v>1.4102564102564101E-4</v>
      </c>
      <c r="AN11">
        <f t="shared" si="11"/>
        <v>3600</v>
      </c>
      <c r="AO11">
        <f t="shared" si="12"/>
        <v>1</v>
      </c>
      <c r="AP11">
        <f t="shared" si="13"/>
        <v>0.50769230769230766</v>
      </c>
      <c r="AQ11">
        <f t="shared" si="14"/>
        <v>0.50769230769230766</v>
      </c>
    </row>
    <row r="12" spans="1:43" ht="58.5" customHeight="1" x14ac:dyDescent="0.25">
      <c r="A12" s="13" t="s">
        <v>54</v>
      </c>
      <c r="B12" s="14" t="s">
        <v>55</v>
      </c>
      <c r="C12" s="15" t="str">
        <f>IFERROR(VLOOKUP(D12,[2]Pieces!A:B,2,0)," ")</f>
        <v>I059-CP1</v>
      </c>
      <c r="D12" s="16" t="s">
        <v>56</v>
      </c>
      <c r="E12" s="18">
        <v>0</v>
      </c>
      <c r="F12" s="18">
        <v>72</v>
      </c>
      <c r="G12" s="18">
        <v>72</v>
      </c>
      <c r="H12" s="18">
        <v>109</v>
      </c>
      <c r="I12" s="19">
        <f>IFERROR(VLOOKUP(D12,[2]Pieces!A:C,3,0),"")</f>
        <v>45</v>
      </c>
      <c r="J12" s="16">
        <v>1</v>
      </c>
      <c r="K12" s="16">
        <f t="shared" si="0"/>
        <v>72</v>
      </c>
      <c r="L12" s="16">
        <f t="shared" si="1"/>
        <v>0</v>
      </c>
      <c r="M12" s="16">
        <f t="shared" si="2"/>
        <v>37</v>
      </c>
      <c r="N12" s="20">
        <f t="shared" si="3"/>
        <v>1.6</v>
      </c>
      <c r="O12" s="20">
        <f t="shared" si="4"/>
        <v>0</v>
      </c>
      <c r="P12" s="20">
        <f t="shared" si="5"/>
        <v>0.82222222222222219</v>
      </c>
      <c r="Q12" s="21">
        <v>13</v>
      </c>
      <c r="R12" s="16" t="s">
        <v>103</v>
      </c>
      <c r="S12" s="16">
        <f t="shared" si="15"/>
        <v>0</v>
      </c>
      <c r="T12" s="16"/>
      <c r="U12" s="16">
        <f t="shared" si="6"/>
        <v>109</v>
      </c>
      <c r="V12" s="16"/>
      <c r="W12" s="16"/>
      <c r="X12" s="16"/>
      <c r="Y12" s="16"/>
      <c r="Z12" s="23">
        <f t="shared" si="7"/>
        <v>2.4222222222222221</v>
      </c>
      <c r="AA12" s="104">
        <f t="shared" si="8"/>
        <v>18.63247863247863</v>
      </c>
      <c r="AB12" s="26"/>
      <c r="AC12" s="26" t="s">
        <v>104</v>
      </c>
      <c r="AD12" s="26"/>
      <c r="AE12" s="27" t="str">
        <f t="shared" si="9"/>
        <v>WARNING</v>
      </c>
      <c r="AF12" s="26" t="s">
        <v>104</v>
      </c>
      <c r="AG12" s="26" t="s">
        <v>104</v>
      </c>
      <c r="AH12" s="26" t="s">
        <v>104</v>
      </c>
      <c r="AI12" s="26" t="s">
        <v>104</v>
      </c>
      <c r="AJ12" s="26" t="s">
        <v>104</v>
      </c>
      <c r="AK12" s="27"/>
      <c r="AL12" s="27"/>
      <c r="AM12">
        <f t="shared" si="10"/>
        <v>5.1756885090218433E-5</v>
      </c>
      <c r="AN12">
        <f t="shared" si="11"/>
        <v>3599.9999999999995</v>
      </c>
      <c r="AO12">
        <f t="shared" si="12"/>
        <v>1</v>
      </c>
      <c r="AP12">
        <f t="shared" si="13"/>
        <v>0.18632478632478633</v>
      </c>
      <c r="AQ12">
        <f t="shared" si="14"/>
        <v>0.18632478632478633</v>
      </c>
    </row>
    <row r="13" spans="1:43" ht="58.5" customHeight="1" x14ac:dyDescent="0.25">
      <c r="A13" s="13" t="s">
        <v>57</v>
      </c>
      <c r="B13" s="14" t="s">
        <v>58</v>
      </c>
      <c r="C13" s="15" t="str">
        <f>IFERROR(VLOOKUP(D13,[2]Pieces!A:B,2,0)," ")</f>
        <v>OUT-172</v>
      </c>
      <c r="D13" s="16" t="s">
        <v>59</v>
      </c>
      <c r="E13" s="18">
        <v>1978</v>
      </c>
      <c r="F13" s="18">
        <v>2684</v>
      </c>
      <c r="G13" s="18">
        <v>2684</v>
      </c>
      <c r="H13" s="18">
        <v>2756</v>
      </c>
      <c r="I13" s="19">
        <f>IFERROR(VLOOKUP(D13,[2]Pieces!A:C,3,0),"")</f>
        <v>220</v>
      </c>
      <c r="J13" s="16">
        <v>1</v>
      </c>
      <c r="K13" s="16">
        <f t="shared" si="0"/>
        <v>706</v>
      </c>
      <c r="L13" s="16">
        <f t="shared" si="1"/>
        <v>0</v>
      </c>
      <c r="M13" s="16">
        <f t="shared" si="2"/>
        <v>72</v>
      </c>
      <c r="N13" s="20">
        <f t="shared" si="3"/>
        <v>3.209090909090909</v>
      </c>
      <c r="O13" s="20">
        <f t="shared" si="4"/>
        <v>0</v>
      </c>
      <c r="P13" s="20">
        <f t="shared" si="5"/>
        <v>0.32727272727272727</v>
      </c>
      <c r="Q13" s="21">
        <v>10</v>
      </c>
      <c r="R13" s="16" t="s">
        <v>103</v>
      </c>
      <c r="S13" s="16">
        <f t="shared" si="15"/>
        <v>0</v>
      </c>
      <c r="T13" s="16"/>
      <c r="U13" s="16">
        <f t="shared" si="6"/>
        <v>778</v>
      </c>
      <c r="V13" s="16"/>
      <c r="W13" s="16"/>
      <c r="X13" s="16"/>
      <c r="Y13" s="16"/>
      <c r="Z13" s="23">
        <f t="shared" si="7"/>
        <v>3.5363636363636362</v>
      </c>
      <c r="AA13" s="104">
        <f t="shared" si="8"/>
        <v>35.363636363636367</v>
      </c>
      <c r="AB13" s="26"/>
      <c r="AC13" s="26" t="s">
        <v>104</v>
      </c>
      <c r="AD13" s="26"/>
      <c r="AE13" s="27" t="str">
        <f t="shared" si="9"/>
        <v>WARNING</v>
      </c>
      <c r="AF13" s="26" t="s">
        <v>104</v>
      </c>
      <c r="AG13" s="26" t="s">
        <v>104</v>
      </c>
      <c r="AH13" s="26" t="s">
        <v>104</v>
      </c>
      <c r="AI13" s="26" t="s">
        <v>104</v>
      </c>
      <c r="AJ13" s="26" t="s">
        <v>104</v>
      </c>
      <c r="AK13" s="27"/>
      <c r="AL13" s="27"/>
      <c r="AM13">
        <f t="shared" si="10"/>
        <v>9.8232323232323222E-5</v>
      </c>
      <c r="AN13">
        <f t="shared" si="11"/>
        <v>3600</v>
      </c>
      <c r="AO13">
        <f t="shared" si="12"/>
        <v>1</v>
      </c>
      <c r="AP13">
        <f t="shared" si="13"/>
        <v>0.35363636363636358</v>
      </c>
      <c r="AQ13">
        <f t="shared" si="14"/>
        <v>0.35363636363636364</v>
      </c>
    </row>
    <row r="14" spans="1:43" ht="68.25" customHeight="1" x14ac:dyDescent="0.25">
      <c r="A14" s="13" t="s">
        <v>60</v>
      </c>
      <c r="B14" s="14" t="s">
        <v>61</v>
      </c>
      <c r="C14" s="15" t="str">
        <f>IFERROR(VLOOKUP(D14,[2]Pieces!A:B,2,0)," ")</f>
        <v xml:space="preserve"> - </v>
      </c>
      <c r="D14" s="16" t="s">
        <v>62</v>
      </c>
      <c r="E14" s="18">
        <v>0</v>
      </c>
      <c r="F14" s="18">
        <v>0</v>
      </c>
      <c r="G14" s="18">
        <v>0</v>
      </c>
      <c r="H14" s="18">
        <v>0</v>
      </c>
      <c r="I14" s="19">
        <f>IFERROR(VLOOKUP(D14,[2]Pieces!A:C,3,0),"")</f>
        <v>1</v>
      </c>
      <c r="J14" s="16">
        <v>1</v>
      </c>
      <c r="K14" s="16">
        <f t="shared" si="0"/>
        <v>0</v>
      </c>
      <c r="L14" s="16">
        <f t="shared" si="1"/>
        <v>0</v>
      </c>
      <c r="M14" s="16">
        <f t="shared" si="2"/>
        <v>0</v>
      </c>
      <c r="N14" s="20">
        <f t="shared" si="3"/>
        <v>0</v>
      </c>
      <c r="O14" s="20">
        <f t="shared" si="4"/>
        <v>0</v>
      </c>
      <c r="P14" s="20">
        <f t="shared" si="5"/>
        <v>0</v>
      </c>
      <c r="Q14" s="21">
        <v>13</v>
      </c>
      <c r="R14" s="16"/>
      <c r="S14" s="16">
        <f t="shared" si="15"/>
        <v>0</v>
      </c>
      <c r="T14" s="16"/>
      <c r="U14" s="16">
        <f t="shared" si="6"/>
        <v>0</v>
      </c>
      <c r="V14" s="16"/>
      <c r="W14" s="16"/>
      <c r="X14" s="16"/>
      <c r="Y14" s="16"/>
      <c r="Z14" s="23">
        <f t="shared" si="7"/>
        <v>0</v>
      </c>
      <c r="AA14" s="104">
        <f t="shared" si="8"/>
        <v>0</v>
      </c>
      <c r="AB14" s="26"/>
      <c r="AC14" s="26"/>
      <c r="AD14" s="26"/>
      <c r="AE14" s="27" t="str">
        <f t="shared" si="9"/>
        <v>WARNING</v>
      </c>
      <c r="AF14" s="27"/>
      <c r="AG14" s="27"/>
      <c r="AH14" s="27"/>
      <c r="AI14" s="27"/>
      <c r="AJ14" s="27"/>
      <c r="AK14" s="27"/>
      <c r="AL14" s="27"/>
      <c r="AM14">
        <f t="shared" si="10"/>
        <v>0</v>
      </c>
      <c r="AN14" t="e">
        <f t="shared" si="11"/>
        <v>#DIV/0!</v>
      </c>
      <c r="AO14" t="e">
        <f t="shared" si="12"/>
        <v>#DIV/0!</v>
      </c>
      <c r="AP14" t="e">
        <f t="shared" si="13"/>
        <v>#DIV/0!</v>
      </c>
      <c r="AQ14">
        <f t="shared" si="14"/>
        <v>0</v>
      </c>
    </row>
    <row r="15" spans="1:43" ht="82.5" customHeight="1" x14ac:dyDescent="0.25">
      <c r="A15" s="13" t="s">
        <v>63</v>
      </c>
      <c r="B15" s="14" t="s">
        <v>64</v>
      </c>
      <c r="C15" s="15">
        <f>IFERROR(VLOOKUP(D15,[2]Pieces!A:B,2,0)," ")</f>
        <v>68.081500000000005</v>
      </c>
      <c r="D15" s="16" t="s">
        <v>65</v>
      </c>
      <c r="E15" s="18">
        <v>43408</v>
      </c>
      <c r="F15" s="32">
        <v>43771</v>
      </c>
      <c r="G15" s="32">
        <v>43771</v>
      </c>
      <c r="H15" s="32">
        <v>43771</v>
      </c>
      <c r="I15" s="19">
        <f>IFERROR(VLOOKUP(D15,[2]Pieces!A:C,3,0),"")</f>
        <v>56</v>
      </c>
      <c r="J15" s="16">
        <v>1</v>
      </c>
      <c r="K15" s="16">
        <f t="shared" si="0"/>
        <v>363</v>
      </c>
      <c r="L15" s="16">
        <f t="shared" si="1"/>
        <v>0</v>
      </c>
      <c r="M15" s="16">
        <f t="shared" si="2"/>
        <v>0</v>
      </c>
      <c r="N15" s="20">
        <f t="shared" si="3"/>
        <v>6.4821428571428568</v>
      </c>
      <c r="O15" s="20">
        <f t="shared" si="4"/>
        <v>0</v>
      </c>
      <c r="P15" s="20">
        <f t="shared" si="5"/>
        <v>0</v>
      </c>
      <c r="Q15" s="21">
        <v>13</v>
      </c>
      <c r="R15" s="16"/>
      <c r="S15" s="16">
        <f t="shared" si="15"/>
        <v>0</v>
      </c>
      <c r="T15" s="16"/>
      <c r="U15" s="16">
        <f t="shared" si="6"/>
        <v>363</v>
      </c>
      <c r="V15" s="33"/>
      <c r="W15" s="33"/>
      <c r="X15" s="33"/>
      <c r="Y15" s="33"/>
      <c r="Z15" s="23">
        <f t="shared" si="7"/>
        <v>6.4821428571428568</v>
      </c>
      <c r="AA15" s="104">
        <f t="shared" si="8"/>
        <v>49.862637362637358</v>
      </c>
      <c r="AB15" s="34"/>
      <c r="AC15" s="26" t="s">
        <v>104</v>
      </c>
      <c r="AD15" s="34"/>
      <c r="AE15" s="27" t="str">
        <f t="shared" si="9"/>
        <v>WARNING</v>
      </c>
      <c r="AF15" s="26" t="s">
        <v>104</v>
      </c>
      <c r="AG15" s="26" t="s">
        <v>104</v>
      </c>
      <c r="AH15" s="26" t="s">
        <v>104</v>
      </c>
      <c r="AI15" s="26" t="s">
        <v>104</v>
      </c>
      <c r="AJ15" s="26" t="s">
        <v>104</v>
      </c>
      <c r="AK15" s="27"/>
      <c r="AL15" s="27"/>
      <c r="AM15">
        <f t="shared" si="10"/>
        <v>1.3850732600732599E-4</v>
      </c>
      <c r="AN15">
        <f t="shared" si="11"/>
        <v>3600.0000000000005</v>
      </c>
      <c r="AO15">
        <f t="shared" si="12"/>
        <v>1</v>
      </c>
      <c r="AP15">
        <f t="shared" si="13"/>
        <v>0.49862637362637363</v>
      </c>
      <c r="AQ15">
        <f t="shared" si="14"/>
        <v>0.49862637362637363</v>
      </c>
    </row>
    <row r="16" spans="1:43" ht="76.5" customHeight="1" x14ac:dyDescent="0.25">
      <c r="A16" s="13" t="s">
        <v>66</v>
      </c>
      <c r="B16" s="14" t="s">
        <v>67</v>
      </c>
      <c r="C16" s="15">
        <f>IFERROR(VLOOKUP(D16,[2]Pieces!A:B,2,0)," ")</f>
        <v>1740</v>
      </c>
      <c r="D16" s="16" t="s">
        <v>68</v>
      </c>
      <c r="E16" s="18">
        <v>1297</v>
      </c>
      <c r="F16" s="32">
        <v>1602</v>
      </c>
      <c r="G16" s="32">
        <v>1602</v>
      </c>
      <c r="H16" s="32">
        <v>1670</v>
      </c>
      <c r="I16" s="19">
        <f>IFERROR(VLOOKUP(D16,[2]Pieces!A:C,3,0),"")</f>
        <v>36</v>
      </c>
      <c r="J16" s="16">
        <v>1</v>
      </c>
      <c r="K16" s="16">
        <f t="shared" si="0"/>
        <v>305</v>
      </c>
      <c r="L16" s="16">
        <f t="shared" si="1"/>
        <v>0</v>
      </c>
      <c r="M16" s="16">
        <f t="shared" si="2"/>
        <v>68</v>
      </c>
      <c r="N16" s="20">
        <f t="shared" si="3"/>
        <v>8.4722222222222214</v>
      </c>
      <c r="O16" s="20">
        <f t="shared" si="4"/>
        <v>0</v>
      </c>
      <c r="P16" s="20">
        <f t="shared" si="5"/>
        <v>1.8888888888888888</v>
      </c>
      <c r="Q16" s="21">
        <v>13</v>
      </c>
      <c r="R16" s="16"/>
      <c r="S16" s="16">
        <f t="shared" si="15"/>
        <v>0</v>
      </c>
      <c r="T16" s="16"/>
      <c r="U16" s="16">
        <f t="shared" si="6"/>
        <v>373</v>
      </c>
      <c r="V16" s="33"/>
      <c r="W16" s="33"/>
      <c r="X16" s="33"/>
      <c r="Y16" s="33"/>
      <c r="Z16" s="23">
        <f t="shared" si="7"/>
        <v>10.361111111111111</v>
      </c>
      <c r="AA16" s="104">
        <f t="shared" si="8"/>
        <v>79.700854700854691</v>
      </c>
      <c r="AB16" s="34"/>
      <c r="AC16" s="26" t="s">
        <v>104</v>
      </c>
      <c r="AD16" s="34"/>
      <c r="AE16" s="27" t="str">
        <f t="shared" si="9"/>
        <v>WARNING</v>
      </c>
      <c r="AF16" s="26" t="s">
        <v>104</v>
      </c>
      <c r="AG16" s="26" t="s">
        <v>104</v>
      </c>
      <c r="AH16" s="26" t="s">
        <v>104</v>
      </c>
      <c r="AI16" s="26" t="s">
        <v>104</v>
      </c>
      <c r="AJ16" s="26" t="s">
        <v>104</v>
      </c>
      <c r="AK16" s="27"/>
      <c r="AL16" s="27"/>
      <c r="AM16">
        <f t="shared" si="10"/>
        <v>2.2139126305792972E-4</v>
      </c>
      <c r="AN16">
        <f t="shared" si="11"/>
        <v>3600</v>
      </c>
      <c r="AO16">
        <f t="shared" si="12"/>
        <v>1</v>
      </c>
      <c r="AP16">
        <f t="shared" si="13"/>
        <v>0.79700854700854695</v>
      </c>
      <c r="AQ16">
        <f t="shared" si="14"/>
        <v>0.79700854700854706</v>
      </c>
    </row>
    <row r="17" spans="1:43" ht="60.75" customHeight="1" x14ac:dyDescent="0.25">
      <c r="A17" s="13" t="s">
        <v>69</v>
      </c>
      <c r="B17" s="14" t="s">
        <v>70</v>
      </c>
      <c r="C17" s="15" t="str">
        <f>IFERROR(VLOOKUP(D17,[2]Pieces!A:B,2,0)," ")</f>
        <v>MPS000300</v>
      </c>
      <c r="D17" s="16" t="s">
        <v>71</v>
      </c>
      <c r="E17" s="18">
        <v>0</v>
      </c>
      <c r="F17" s="18">
        <v>0</v>
      </c>
      <c r="G17" s="18">
        <v>0</v>
      </c>
      <c r="H17" s="18">
        <v>0</v>
      </c>
      <c r="I17" s="19">
        <f>IFERROR(VLOOKUP(D17,[2]Pieces!A:C,3,0),"")</f>
        <v>500</v>
      </c>
      <c r="J17" s="16">
        <v>1</v>
      </c>
      <c r="K17" s="16">
        <f t="shared" si="0"/>
        <v>0</v>
      </c>
      <c r="L17" s="16">
        <f t="shared" si="1"/>
        <v>0</v>
      </c>
      <c r="M17" s="16">
        <f t="shared" si="2"/>
        <v>0</v>
      </c>
      <c r="N17" s="20">
        <f t="shared" si="3"/>
        <v>0</v>
      </c>
      <c r="O17" s="20">
        <f t="shared" si="4"/>
        <v>0</v>
      </c>
      <c r="P17" s="20">
        <f t="shared" si="5"/>
        <v>0</v>
      </c>
      <c r="Q17" s="21">
        <v>13</v>
      </c>
      <c r="R17" s="16"/>
      <c r="S17" s="16">
        <f t="shared" si="15"/>
        <v>0</v>
      </c>
      <c r="T17" s="16"/>
      <c r="U17" s="16">
        <f t="shared" si="6"/>
        <v>0</v>
      </c>
      <c r="V17" s="16"/>
      <c r="W17" s="16"/>
      <c r="X17" s="16"/>
      <c r="Y17" s="16"/>
      <c r="Z17" s="23">
        <f t="shared" si="7"/>
        <v>0</v>
      </c>
      <c r="AA17" s="104">
        <f t="shared" si="8"/>
        <v>0</v>
      </c>
      <c r="AB17" s="26"/>
      <c r="AC17" s="26"/>
      <c r="AD17" s="26"/>
      <c r="AE17" s="27" t="str">
        <f t="shared" si="9"/>
        <v>WARNING</v>
      </c>
      <c r="AF17" s="27"/>
      <c r="AG17" s="27"/>
      <c r="AH17" s="27"/>
      <c r="AI17" s="27"/>
      <c r="AJ17" s="27"/>
      <c r="AK17" s="27"/>
      <c r="AL17" s="27"/>
      <c r="AM17">
        <f t="shared" si="10"/>
        <v>0</v>
      </c>
      <c r="AN17" t="e">
        <f t="shared" si="11"/>
        <v>#DIV/0!</v>
      </c>
      <c r="AO17" t="e">
        <f t="shared" si="12"/>
        <v>#DIV/0!</v>
      </c>
      <c r="AP17" t="e">
        <f t="shared" si="13"/>
        <v>#DIV/0!</v>
      </c>
      <c r="AQ17">
        <f t="shared" si="14"/>
        <v>0</v>
      </c>
    </row>
    <row r="18" spans="1:43" ht="76.5" customHeight="1" x14ac:dyDescent="0.25">
      <c r="A18" s="13" t="s">
        <v>72</v>
      </c>
      <c r="B18" s="35" t="s">
        <v>73</v>
      </c>
      <c r="C18" s="15" t="str">
        <f>IFERROR(VLOOKUP(D18,[2]Pieces!A:B,2,0)," ")</f>
        <v>0-4180</v>
      </c>
      <c r="D18" s="16" t="s">
        <v>74</v>
      </c>
      <c r="E18" s="18">
        <v>0</v>
      </c>
      <c r="F18" s="18">
        <v>0</v>
      </c>
      <c r="G18" s="18">
        <v>0</v>
      </c>
      <c r="H18" s="18">
        <v>0</v>
      </c>
      <c r="I18" s="19">
        <f>IFERROR(VLOOKUP(D18,[2]Pieces!A:C,3,0),"")</f>
        <v>50</v>
      </c>
      <c r="J18" s="16">
        <v>1</v>
      </c>
      <c r="K18" s="16">
        <f t="shared" si="0"/>
        <v>0</v>
      </c>
      <c r="L18" s="16">
        <f t="shared" si="1"/>
        <v>0</v>
      </c>
      <c r="M18" s="16">
        <f t="shared" si="2"/>
        <v>0</v>
      </c>
      <c r="N18" s="20">
        <f t="shared" si="3"/>
        <v>0</v>
      </c>
      <c r="O18" s="20">
        <f t="shared" si="4"/>
        <v>0</v>
      </c>
      <c r="P18" s="20">
        <f t="shared" si="5"/>
        <v>0</v>
      </c>
      <c r="Q18" s="21">
        <v>9</v>
      </c>
      <c r="R18" s="16"/>
      <c r="S18" s="16">
        <f t="shared" si="15"/>
        <v>0</v>
      </c>
      <c r="T18" s="16"/>
      <c r="U18" s="16">
        <f t="shared" si="6"/>
        <v>0</v>
      </c>
      <c r="V18" s="33"/>
      <c r="W18" s="33"/>
      <c r="X18" s="33"/>
      <c r="Y18" s="33"/>
      <c r="Z18" s="23">
        <f t="shared" si="7"/>
        <v>0</v>
      </c>
      <c r="AA18" s="104">
        <f t="shared" si="8"/>
        <v>0</v>
      </c>
      <c r="AB18" s="34"/>
      <c r="AC18" s="34"/>
      <c r="AD18" s="34"/>
      <c r="AE18" s="27" t="str">
        <f t="shared" si="9"/>
        <v>WARNING</v>
      </c>
      <c r="AF18" s="27"/>
      <c r="AG18" s="27"/>
      <c r="AH18" s="27"/>
      <c r="AI18" s="27"/>
      <c r="AJ18" s="27"/>
      <c r="AK18" s="27"/>
      <c r="AL18" s="27"/>
      <c r="AM18">
        <f t="shared" si="10"/>
        <v>0</v>
      </c>
      <c r="AN18" t="e">
        <f t="shared" si="11"/>
        <v>#DIV/0!</v>
      </c>
      <c r="AO18" t="e">
        <f t="shared" si="12"/>
        <v>#DIV/0!</v>
      </c>
      <c r="AP18" t="e">
        <f t="shared" si="13"/>
        <v>#DIV/0!</v>
      </c>
      <c r="AQ18">
        <f t="shared" si="14"/>
        <v>0</v>
      </c>
    </row>
    <row r="19" spans="1:43" ht="56.25" customHeight="1" x14ac:dyDescent="0.25">
      <c r="A19" s="13" t="s">
        <v>75</v>
      </c>
      <c r="B19" s="35" t="s">
        <v>76</v>
      </c>
      <c r="C19" s="15" t="str">
        <f>IFERROR(VLOOKUP(D19,[2]Pieces!A:B,2,0)," ")</f>
        <v>4-7009-1</v>
      </c>
      <c r="D19" s="16" t="s">
        <v>77</v>
      </c>
      <c r="E19" s="18">
        <v>1806</v>
      </c>
      <c r="F19" s="32">
        <v>2137</v>
      </c>
      <c r="G19" s="32">
        <v>2137</v>
      </c>
      <c r="H19" s="32">
        <v>2137</v>
      </c>
      <c r="I19" s="19">
        <f>IFERROR(VLOOKUP(D19,[2]Pieces!A:C,3,0),"")</f>
        <v>45</v>
      </c>
      <c r="J19" s="16">
        <v>1</v>
      </c>
      <c r="K19" s="16">
        <f t="shared" si="0"/>
        <v>331</v>
      </c>
      <c r="L19" s="16">
        <f t="shared" si="1"/>
        <v>0</v>
      </c>
      <c r="M19" s="16">
        <f t="shared" si="2"/>
        <v>0</v>
      </c>
      <c r="N19" s="20">
        <f t="shared" si="3"/>
        <v>7.3555555555555552</v>
      </c>
      <c r="O19" s="20">
        <f t="shared" si="4"/>
        <v>0</v>
      </c>
      <c r="P19" s="20">
        <f t="shared" si="5"/>
        <v>0</v>
      </c>
      <c r="Q19" s="21">
        <v>9</v>
      </c>
      <c r="R19" s="16"/>
      <c r="S19" s="16">
        <f t="shared" si="15"/>
        <v>0</v>
      </c>
      <c r="T19" s="16"/>
      <c r="U19" s="16">
        <f t="shared" si="6"/>
        <v>331</v>
      </c>
      <c r="V19" s="33"/>
      <c r="W19" s="33"/>
      <c r="X19" s="33"/>
      <c r="Y19" s="33"/>
      <c r="Z19" s="23">
        <f t="shared" si="7"/>
        <v>7.3555555555555552</v>
      </c>
      <c r="AA19" s="104">
        <f t="shared" si="8"/>
        <v>81.728395061728392</v>
      </c>
      <c r="AB19" s="34"/>
      <c r="AC19" s="34"/>
      <c r="AD19" s="34"/>
      <c r="AE19" s="27" t="str">
        <f t="shared" si="9"/>
        <v>WARNING</v>
      </c>
      <c r="AF19" s="27"/>
      <c r="AG19" s="27"/>
      <c r="AH19" s="27"/>
      <c r="AI19" s="27"/>
      <c r="AJ19" s="27"/>
      <c r="AK19" s="27"/>
      <c r="AL19" s="27"/>
      <c r="AM19">
        <f t="shared" si="10"/>
        <v>2.2702331961591219E-4</v>
      </c>
      <c r="AN19">
        <f t="shared" si="11"/>
        <v>3600</v>
      </c>
      <c r="AO19">
        <f t="shared" si="12"/>
        <v>1</v>
      </c>
      <c r="AP19">
        <f t="shared" si="13"/>
        <v>0.81728395061728387</v>
      </c>
      <c r="AQ19">
        <f t="shared" si="14"/>
        <v>0.81728395061728398</v>
      </c>
    </row>
    <row r="20" spans="1:43" ht="51" customHeight="1" x14ac:dyDescent="0.25">
      <c r="A20" s="13" t="s">
        <v>78</v>
      </c>
      <c r="B20" s="35" t="s">
        <v>79</v>
      </c>
      <c r="C20" s="15" t="str">
        <f>IFERROR(VLOOKUP(D20,[2]Pieces!A:B,2,0)," ")</f>
        <v>40*50*21</v>
      </c>
      <c r="D20" s="16" t="s">
        <v>107</v>
      </c>
      <c r="E20" s="36">
        <v>0</v>
      </c>
      <c r="F20" s="32">
        <v>167</v>
      </c>
      <c r="G20" s="32">
        <v>167</v>
      </c>
      <c r="H20" s="32">
        <v>167</v>
      </c>
      <c r="I20" s="19">
        <f>IFERROR(VLOOKUP(D20,[2]Pieces!A:C,3,0),"")</f>
        <v>60</v>
      </c>
      <c r="J20" s="16">
        <v>1</v>
      </c>
      <c r="K20" s="16">
        <f t="shared" si="0"/>
        <v>167</v>
      </c>
      <c r="L20" s="16">
        <f t="shared" si="1"/>
        <v>0</v>
      </c>
      <c r="M20" s="16">
        <f t="shared" si="2"/>
        <v>0</v>
      </c>
      <c r="N20" s="20">
        <f t="shared" si="3"/>
        <v>2.7833333333333332</v>
      </c>
      <c r="O20" s="20">
        <f t="shared" si="4"/>
        <v>0</v>
      </c>
      <c r="P20" s="20">
        <f t="shared" si="5"/>
        <v>0</v>
      </c>
      <c r="Q20" s="21">
        <v>9</v>
      </c>
      <c r="R20" s="17"/>
      <c r="S20" s="16">
        <f t="shared" si="15"/>
        <v>0</v>
      </c>
      <c r="T20" s="16"/>
      <c r="U20" s="16">
        <f t="shared" si="6"/>
        <v>167</v>
      </c>
      <c r="V20" s="16"/>
      <c r="W20" s="16"/>
      <c r="X20" s="16"/>
      <c r="Y20" s="16"/>
      <c r="Z20" s="23">
        <f t="shared" si="7"/>
        <v>2.7833333333333332</v>
      </c>
      <c r="AA20" s="104">
        <f t="shared" si="8"/>
        <v>30.925925925925924</v>
      </c>
      <c r="AB20" s="37"/>
      <c r="AC20" s="37"/>
      <c r="AD20" s="37"/>
      <c r="AE20" s="27" t="str">
        <f t="shared" si="9"/>
        <v>WARNING</v>
      </c>
      <c r="AF20" s="27"/>
      <c r="AG20" s="27"/>
      <c r="AH20" s="27"/>
      <c r="AI20" s="27"/>
      <c r="AJ20" s="27"/>
      <c r="AK20" s="27"/>
      <c r="AL20" s="27"/>
      <c r="AM20">
        <f t="shared" si="10"/>
        <v>8.5905349794238684E-5</v>
      </c>
      <c r="AN20">
        <f t="shared" si="11"/>
        <v>3600</v>
      </c>
      <c r="AO20">
        <f t="shared" si="12"/>
        <v>1</v>
      </c>
      <c r="AP20">
        <f t="shared" si="13"/>
        <v>0.30925925925925929</v>
      </c>
      <c r="AQ20">
        <f t="shared" si="14"/>
        <v>0.30925925925925923</v>
      </c>
    </row>
    <row r="21" spans="1:43" ht="69" customHeight="1" x14ac:dyDescent="0.25">
      <c r="A21" s="13" t="s">
        <v>82</v>
      </c>
      <c r="B21" s="38" t="s">
        <v>83</v>
      </c>
      <c r="C21" s="15" t="str">
        <f>IFERROR(VLOOKUP(D21,[2]Pieces!A:B,2,0)," ")</f>
        <v xml:space="preserve">i004 </v>
      </c>
      <c r="D21" s="16" t="s">
        <v>84</v>
      </c>
      <c r="E21" s="18">
        <v>0</v>
      </c>
      <c r="F21" s="18">
        <v>0</v>
      </c>
      <c r="G21" s="18">
        <v>0</v>
      </c>
      <c r="H21" s="18">
        <v>0</v>
      </c>
      <c r="I21" s="19">
        <f>IFERROR(VLOOKUP(D21,[2]Pieces!A:C,3,0),"")</f>
        <v>54</v>
      </c>
      <c r="J21" s="16">
        <v>9</v>
      </c>
      <c r="K21" s="16">
        <f t="shared" si="0"/>
        <v>0</v>
      </c>
      <c r="L21" s="16">
        <f t="shared" si="1"/>
        <v>0</v>
      </c>
      <c r="M21" s="16">
        <f t="shared" si="2"/>
        <v>0</v>
      </c>
      <c r="N21" s="20">
        <f t="shared" si="3"/>
        <v>0</v>
      </c>
      <c r="O21" s="20">
        <f t="shared" si="4"/>
        <v>0</v>
      </c>
      <c r="P21" s="20">
        <f t="shared" si="5"/>
        <v>0</v>
      </c>
      <c r="Q21" s="21">
        <v>9</v>
      </c>
      <c r="R21" s="16"/>
      <c r="S21" s="16">
        <f t="shared" si="15"/>
        <v>0</v>
      </c>
      <c r="T21" s="16"/>
      <c r="U21" s="16">
        <f t="shared" si="6"/>
        <v>0</v>
      </c>
      <c r="V21" s="16"/>
      <c r="W21" s="16"/>
      <c r="X21" s="16"/>
      <c r="Y21" s="16"/>
      <c r="Z21" s="23">
        <f t="shared" si="7"/>
        <v>0</v>
      </c>
      <c r="AA21" s="104">
        <f t="shared" si="8"/>
        <v>0</v>
      </c>
      <c r="AB21" s="26"/>
      <c r="AC21" s="26"/>
      <c r="AD21" s="26"/>
      <c r="AE21" s="27" t="str">
        <f t="shared" si="9"/>
        <v>WARNING</v>
      </c>
      <c r="AF21" s="27"/>
      <c r="AG21" s="27"/>
      <c r="AH21" s="27"/>
      <c r="AI21" s="27"/>
      <c r="AJ21" s="27"/>
      <c r="AK21" s="27"/>
      <c r="AL21" s="27"/>
      <c r="AM21">
        <f t="shared" si="10"/>
        <v>0</v>
      </c>
      <c r="AN21" t="e">
        <f t="shared" si="11"/>
        <v>#DIV/0!</v>
      </c>
      <c r="AO21" t="e">
        <f t="shared" si="12"/>
        <v>#DIV/0!</v>
      </c>
      <c r="AP21" t="e">
        <f t="shared" si="13"/>
        <v>#DIV/0!</v>
      </c>
      <c r="AQ21">
        <f t="shared" si="14"/>
        <v>0</v>
      </c>
    </row>
    <row r="22" spans="1:43" ht="63" customHeight="1" x14ac:dyDescent="0.25">
      <c r="A22" s="13" t="s">
        <v>85</v>
      </c>
      <c r="B22" s="38" t="s">
        <v>86</v>
      </c>
      <c r="C22" s="15">
        <f>IFERROR(VLOOKUP(D22,[2]Pieces!A:B,2,0)," ")</f>
        <v>601130</v>
      </c>
      <c r="D22" s="16" t="s">
        <v>87</v>
      </c>
      <c r="E22" s="18">
        <v>0</v>
      </c>
      <c r="F22" s="18">
        <v>0</v>
      </c>
      <c r="G22" s="18">
        <v>0</v>
      </c>
      <c r="H22" s="18">
        <v>0</v>
      </c>
      <c r="I22" s="19">
        <f>IFERROR(VLOOKUP(D22,[2]Pieces!A:C,3,0),"")</f>
        <v>24</v>
      </c>
      <c r="J22" s="16">
        <v>5</v>
      </c>
      <c r="K22" s="16">
        <f t="shared" si="0"/>
        <v>0</v>
      </c>
      <c r="L22" s="16">
        <f t="shared" si="1"/>
        <v>0</v>
      </c>
      <c r="M22" s="16">
        <f t="shared" si="2"/>
        <v>0</v>
      </c>
      <c r="N22" s="20">
        <f t="shared" si="3"/>
        <v>0</v>
      </c>
      <c r="O22" s="20">
        <f t="shared" si="4"/>
        <v>0</v>
      </c>
      <c r="P22" s="20">
        <f t="shared" si="5"/>
        <v>0</v>
      </c>
      <c r="Q22" s="21">
        <v>9</v>
      </c>
      <c r="R22" s="16"/>
      <c r="S22" s="16">
        <f t="shared" si="15"/>
        <v>0</v>
      </c>
      <c r="T22" s="16"/>
      <c r="U22" s="16">
        <f t="shared" si="6"/>
        <v>0</v>
      </c>
      <c r="V22" s="16"/>
      <c r="W22" s="16"/>
      <c r="X22" s="16"/>
      <c r="Y22" s="16"/>
      <c r="Z22" s="23">
        <f t="shared" si="7"/>
        <v>0</v>
      </c>
      <c r="AA22" s="104">
        <f t="shared" si="8"/>
        <v>0</v>
      </c>
      <c r="AB22" s="26"/>
      <c r="AC22" s="26"/>
      <c r="AD22" s="26"/>
      <c r="AE22" s="27" t="str">
        <f t="shared" si="9"/>
        <v>WARNING</v>
      </c>
      <c r="AF22" s="27"/>
      <c r="AG22" s="27"/>
      <c r="AH22" s="27"/>
      <c r="AI22" s="27"/>
      <c r="AJ22" s="27"/>
      <c r="AK22" s="27"/>
      <c r="AL22" s="27"/>
      <c r="AM22">
        <f t="shared" si="10"/>
        <v>0</v>
      </c>
      <c r="AN22" t="e">
        <f t="shared" si="11"/>
        <v>#DIV/0!</v>
      </c>
      <c r="AO22" t="e">
        <f t="shared" si="12"/>
        <v>#DIV/0!</v>
      </c>
      <c r="AP22" t="e">
        <f t="shared" si="13"/>
        <v>#DIV/0!</v>
      </c>
      <c r="AQ22">
        <f t="shared" si="14"/>
        <v>0</v>
      </c>
    </row>
    <row r="23" spans="1:43" ht="55.5" customHeight="1" x14ac:dyDescent="0.25">
      <c r="A23" s="39" t="s">
        <v>88</v>
      </c>
      <c r="B23" s="38" t="s">
        <v>89</v>
      </c>
      <c r="C23" s="15" t="str">
        <f>IFERROR(VLOOKUP(D23,[2]Pieces!A:B,2,0)," ")</f>
        <v>480387-SF</v>
      </c>
      <c r="D23" s="16" t="s">
        <v>90</v>
      </c>
      <c r="E23" s="18">
        <v>131</v>
      </c>
      <c r="F23" s="18">
        <v>138</v>
      </c>
      <c r="G23" s="18">
        <v>138</v>
      </c>
      <c r="H23" s="18">
        <v>138</v>
      </c>
      <c r="I23" s="19">
        <f>IFERROR(VLOOKUP(D23,[2]Pieces!A:C,3,0),"")</f>
        <v>25</v>
      </c>
      <c r="J23" s="16">
        <v>30</v>
      </c>
      <c r="K23" s="16">
        <f t="shared" si="0"/>
        <v>210</v>
      </c>
      <c r="L23" s="16">
        <f t="shared" si="1"/>
        <v>0</v>
      </c>
      <c r="M23" s="16">
        <f t="shared" si="2"/>
        <v>0</v>
      </c>
      <c r="N23" s="20">
        <f t="shared" si="3"/>
        <v>8.4</v>
      </c>
      <c r="O23" s="20">
        <f t="shared" si="4"/>
        <v>0</v>
      </c>
      <c r="P23" s="20">
        <f t="shared" si="5"/>
        <v>0</v>
      </c>
      <c r="Q23" s="21">
        <v>9</v>
      </c>
      <c r="R23" s="16"/>
      <c r="S23" s="16">
        <f t="shared" si="15"/>
        <v>0</v>
      </c>
      <c r="T23" s="16"/>
      <c r="U23" s="16">
        <f t="shared" si="6"/>
        <v>210</v>
      </c>
      <c r="V23" s="16"/>
      <c r="W23" s="16"/>
      <c r="X23" s="16"/>
      <c r="Y23" s="16"/>
      <c r="Z23" s="23">
        <f t="shared" si="7"/>
        <v>8.4</v>
      </c>
      <c r="AA23" s="104">
        <f t="shared" si="8"/>
        <v>93.333333333333329</v>
      </c>
      <c r="AB23" s="26"/>
      <c r="AC23" s="26" t="s">
        <v>104</v>
      </c>
      <c r="AD23" s="26"/>
      <c r="AE23" s="27" t="str">
        <f t="shared" si="9"/>
        <v xml:space="preserve"> </v>
      </c>
      <c r="AF23" s="26" t="s">
        <v>104</v>
      </c>
      <c r="AG23" s="26" t="s">
        <v>104</v>
      </c>
      <c r="AH23" s="26" t="s">
        <v>104</v>
      </c>
      <c r="AI23" s="26" t="s">
        <v>104</v>
      </c>
      <c r="AJ23" s="26" t="s">
        <v>104</v>
      </c>
      <c r="AK23" s="27"/>
      <c r="AL23" s="27"/>
      <c r="AM23">
        <f t="shared" si="10"/>
        <v>2.5925925925925926E-4</v>
      </c>
      <c r="AN23">
        <f t="shared" si="11"/>
        <v>3600</v>
      </c>
      <c r="AO23">
        <f t="shared" si="12"/>
        <v>1</v>
      </c>
      <c r="AP23">
        <f t="shared" si="13"/>
        <v>0.93333333333333335</v>
      </c>
      <c r="AQ23">
        <f t="shared" si="14"/>
        <v>0.93333333333333335</v>
      </c>
    </row>
    <row r="24" spans="1:43" ht="55.5" customHeight="1" x14ac:dyDescent="0.25">
      <c r="A24" s="39" t="s">
        <v>88</v>
      </c>
      <c r="B24" s="38" t="s">
        <v>89</v>
      </c>
      <c r="C24" s="15" t="str">
        <f>IFERROR(VLOOKUP(D24,[2]Pieces!A:B,2,0)," ")</f>
        <v>480387-PF</v>
      </c>
      <c r="D24" s="16" t="s">
        <v>91</v>
      </c>
      <c r="E24" s="18">
        <v>131</v>
      </c>
      <c r="F24" s="18">
        <v>138</v>
      </c>
      <c r="G24" s="18">
        <v>138</v>
      </c>
      <c r="H24" s="18">
        <v>138</v>
      </c>
      <c r="I24" s="19">
        <f>IFERROR(VLOOKUP(D24,[2]Pieces!A:C,3,0),"")</f>
        <v>40</v>
      </c>
      <c r="J24" s="16">
        <v>20</v>
      </c>
      <c r="K24" s="16">
        <f t="shared" si="0"/>
        <v>140</v>
      </c>
      <c r="L24" s="16">
        <f t="shared" si="1"/>
        <v>0</v>
      </c>
      <c r="M24" s="16">
        <f t="shared" si="2"/>
        <v>0</v>
      </c>
      <c r="N24" s="20">
        <f t="shared" si="3"/>
        <v>3.5</v>
      </c>
      <c r="O24" s="20">
        <f t="shared" si="4"/>
        <v>0</v>
      </c>
      <c r="P24" s="20">
        <f t="shared" si="5"/>
        <v>0</v>
      </c>
      <c r="Q24" s="21">
        <v>9</v>
      </c>
      <c r="R24" s="16"/>
      <c r="S24" s="16">
        <f t="shared" si="15"/>
        <v>0</v>
      </c>
      <c r="T24" s="16"/>
      <c r="U24" s="16">
        <f t="shared" si="6"/>
        <v>140</v>
      </c>
      <c r="V24" s="16"/>
      <c r="W24" s="16"/>
      <c r="X24" s="16"/>
      <c r="Y24" s="16"/>
      <c r="Z24" s="23">
        <f t="shared" si="7"/>
        <v>3.5</v>
      </c>
      <c r="AA24" s="104">
        <f t="shared" si="8"/>
        <v>38.888888888888893</v>
      </c>
      <c r="AB24" s="26"/>
      <c r="AC24" s="26" t="s">
        <v>104</v>
      </c>
      <c r="AD24" s="26"/>
      <c r="AE24" s="27" t="str">
        <f t="shared" si="9"/>
        <v>WARNING</v>
      </c>
      <c r="AF24" s="26" t="s">
        <v>104</v>
      </c>
      <c r="AG24" s="26" t="s">
        <v>104</v>
      </c>
      <c r="AH24" s="26" t="s">
        <v>104</v>
      </c>
      <c r="AI24" s="26" t="s">
        <v>104</v>
      </c>
      <c r="AJ24" s="26" t="s">
        <v>104</v>
      </c>
      <c r="AK24" s="27"/>
      <c r="AL24" s="27"/>
      <c r="AM24">
        <f t="shared" si="10"/>
        <v>1.080246913580247E-4</v>
      </c>
      <c r="AN24">
        <f t="shared" si="11"/>
        <v>3600</v>
      </c>
      <c r="AO24">
        <f t="shared" si="12"/>
        <v>1</v>
      </c>
      <c r="AP24">
        <f t="shared" si="13"/>
        <v>0.3888888888888889</v>
      </c>
      <c r="AQ24">
        <f t="shared" si="14"/>
        <v>0.3888888888888889</v>
      </c>
    </row>
    <row r="25" spans="1:43" ht="59.25" customHeight="1" x14ac:dyDescent="0.25">
      <c r="A25" s="39" t="s">
        <v>43</v>
      </c>
      <c r="B25" s="38" t="s">
        <v>92</v>
      </c>
      <c r="C25" s="15" t="str">
        <f>IFERROR(VLOOKUP(D25,[2]Pieces!A:B,2,0)," ")</f>
        <v xml:space="preserve">9751-fraise a fielter </v>
      </c>
      <c r="D25" s="16" t="s">
        <v>93</v>
      </c>
      <c r="E25" s="18">
        <v>1491</v>
      </c>
      <c r="F25" s="18">
        <v>1580</v>
      </c>
      <c r="G25" s="18">
        <v>1580</v>
      </c>
      <c r="H25" s="18">
        <v>1598</v>
      </c>
      <c r="I25" s="19">
        <f>IFERROR(VLOOKUP(D25,[2]Pieces!A:C,3,0),"")</f>
        <v>200</v>
      </c>
      <c r="J25" s="16">
        <v>12</v>
      </c>
      <c r="K25" s="16">
        <f>(F25-E25)*J25</f>
        <v>1068</v>
      </c>
      <c r="L25" s="16">
        <f>(G25-F25)*J25</f>
        <v>0</v>
      </c>
      <c r="M25" s="16">
        <f>(H25-G25)*J25</f>
        <v>216</v>
      </c>
      <c r="N25" s="20">
        <f>IF(I25="","",K25/I25)</f>
        <v>5.34</v>
      </c>
      <c r="O25" s="20">
        <f>IF(I25="","",L25/I25)</f>
        <v>0</v>
      </c>
      <c r="P25" s="20">
        <f>IF(I25="","",M25/I25)</f>
        <v>1.08</v>
      </c>
      <c r="Q25" s="21">
        <v>11</v>
      </c>
      <c r="R25" s="16"/>
      <c r="S25" s="16">
        <f>U25+T25-K25-L25-M25</f>
        <v>0</v>
      </c>
      <c r="T25" s="16"/>
      <c r="U25" s="16">
        <f>(K25+L25+M25)-T25-V25</f>
        <v>1284</v>
      </c>
      <c r="V25" s="16"/>
      <c r="W25" s="16"/>
      <c r="X25" s="16"/>
      <c r="Y25" s="16"/>
      <c r="Z25" s="23">
        <f>IF(OR(I25="",I25=0),0,(U25+T25)/I25)</f>
        <v>6.42</v>
      </c>
      <c r="AA25" s="104">
        <f>IF(OR(Q25=0,I25=0),"",Z25/Q25*100)</f>
        <v>58.36363636363636</v>
      </c>
      <c r="AB25" s="26"/>
      <c r="AC25" s="26" t="s">
        <v>104</v>
      </c>
      <c r="AD25" s="26"/>
      <c r="AE25" s="27" t="str">
        <f>IF(AA25&gt;85," ","WARNING")</f>
        <v>WARNING</v>
      </c>
      <c r="AF25" s="26" t="s">
        <v>104</v>
      </c>
      <c r="AG25" s="26" t="s">
        <v>104</v>
      </c>
      <c r="AH25" s="26" t="s">
        <v>104</v>
      </c>
      <c r="AI25" s="26" t="s">
        <v>104</v>
      </c>
      <c r="AJ25" s="26" t="s">
        <v>104</v>
      </c>
      <c r="AK25" s="27"/>
      <c r="AL25" s="27"/>
      <c r="AM25">
        <f t="shared" si="10"/>
        <v>1.6212121212121213E-4</v>
      </c>
      <c r="AN25">
        <f t="shared" si="11"/>
        <v>3600</v>
      </c>
      <c r="AO25">
        <f t="shared" si="12"/>
        <v>1</v>
      </c>
      <c r="AP25">
        <f t="shared" si="13"/>
        <v>0.58363636363636362</v>
      </c>
      <c r="AQ25">
        <f t="shared" si="14"/>
        <v>0.58363636363636362</v>
      </c>
    </row>
    <row r="26" spans="1:43" ht="59.25" customHeight="1" x14ac:dyDescent="0.25">
      <c r="A26" s="39" t="s">
        <v>44</v>
      </c>
      <c r="B26" s="38" t="s">
        <v>94</v>
      </c>
      <c r="C26" s="15" t="str">
        <f>IFERROR(VLOOKUP(D26,[2]Pieces!A:B,2,0)," ")</f>
        <v xml:space="preserve">I035-CP2/chutes </v>
      </c>
      <c r="D26" s="16" t="s">
        <v>95</v>
      </c>
      <c r="E26" s="18">
        <v>619</v>
      </c>
      <c r="F26" s="18">
        <v>706</v>
      </c>
      <c r="G26" s="18">
        <v>706</v>
      </c>
      <c r="H26" s="18">
        <v>706</v>
      </c>
      <c r="I26" s="19">
        <f>IFERROR(VLOOKUP(D26,[2]Pieces!A:C,3,0),"")</f>
        <v>70</v>
      </c>
      <c r="J26" s="16">
        <v>1</v>
      </c>
      <c r="K26" s="16">
        <f>(F26-E26)*J26</f>
        <v>87</v>
      </c>
      <c r="L26" s="16">
        <f>(G26-F26)*J26</f>
        <v>0</v>
      </c>
      <c r="M26" s="16">
        <f>(H26-G26)*J26</f>
        <v>0</v>
      </c>
      <c r="N26" s="20">
        <f>IF(I26="","",K26/I26)</f>
        <v>1.2428571428571429</v>
      </c>
      <c r="O26" s="20">
        <f>IF(I26="","",L26/I26)</f>
        <v>0</v>
      </c>
      <c r="P26" s="20">
        <f>IF(I26="","",M26/I26)</f>
        <v>0</v>
      </c>
      <c r="Q26" s="21">
        <v>9</v>
      </c>
      <c r="R26" s="16"/>
      <c r="S26" s="16">
        <f>U26+T26-K26-L26-M26</f>
        <v>0</v>
      </c>
      <c r="T26" s="16"/>
      <c r="U26" s="16">
        <f>(K26+L26+M26)-T26-V26</f>
        <v>87</v>
      </c>
      <c r="V26" s="16"/>
      <c r="W26" s="16"/>
      <c r="X26" s="16"/>
      <c r="Y26" s="16"/>
      <c r="Z26" s="23">
        <f>IF(OR(I26="",I26=0),0,(U26+T26)/I26)</f>
        <v>1.2428571428571429</v>
      </c>
      <c r="AA26" s="104">
        <f>IF(OR(Q26=0,I26=0),"",Z26/Q26*100)</f>
        <v>13.80952380952381</v>
      </c>
      <c r="AB26" s="26"/>
      <c r="AC26" s="26"/>
      <c r="AD26" s="26"/>
      <c r="AE26" s="27" t="str">
        <f>IF(AA26&gt;85," ","WARNING")</f>
        <v>WARNING</v>
      </c>
      <c r="AF26" s="27"/>
      <c r="AG26" s="27"/>
      <c r="AH26" s="27"/>
      <c r="AI26" s="27"/>
      <c r="AJ26" s="27" t="s">
        <v>104</v>
      </c>
      <c r="AK26" s="27"/>
      <c r="AL26" s="27"/>
      <c r="AM26">
        <f t="shared" si="10"/>
        <v>3.8359788359788363E-5</v>
      </c>
      <c r="AN26">
        <f t="shared" si="11"/>
        <v>3600.0000000000005</v>
      </c>
      <c r="AO26">
        <f t="shared" si="12"/>
        <v>1</v>
      </c>
      <c r="AP26">
        <f t="shared" si="13"/>
        <v>0.13809523809523813</v>
      </c>
      <c r="AQ26">
        <f t="shared" si="14"/>
        <v>0.1380952380952381</v>
      </c>
    </row>
    <row r="27" spans="1:43" ht="59.25" customHeight="1" x14ac:dyDescent="0.25">
      <c r="A27" s="39" t="s">
        <v>44</v>
      </c>
      <c r="B27" s="38" t="s">
        <v>96</v>
      </c>
      <c r="C27" s="15" t="str">
        <f>IFERROR(VLOOKUP(D27,[2]Pieces!A:B,2,0)," ")</f>
        <v>TIGE M6+2ECROU</v>
      </c>
      <c r="D27" s="16" t="s">
        <v>97</v>
      </c>
      <c r="E27" s="18">
        <v>2994</v>
      </c>
      <c r="F27" s="18">
        <v>3754</v>
      </c>
      <c r="G27" s="18">
        <v>3754</v>
      </c>
      <c r="H27" s="18">
        <v>3754</v>
      </c>
      <c r="I27" s="19">
        <f>IFERROR(VLOOKUP(D27,[2]Pieces!A:C,3,0),"")</f>
        <v>120</v>
      </c>
      <c r="J27" s="16">
        <v>1</v>
      </c>
      <c r="K27" s="16">
        <f>(F27-E27)*J27</f>
        <v>760</v>
      </c>
      <c r="L27" s="16">
        <f>(G27-F27)*J27</f>
        <v>0</v>
      </c>
      <c r="M27" s="16">
        <f>(H27-G27)*J27</f>
        <v>0</v>
      </c>
      <c r="N27" s="20">
        <f>IF(I27="","",K27/I27)</f>
        <v>6.333333333333333</v>
      </c>
      <c r="O27" s="20">
        <f>IF(I27="","",L27/I27)</f>
        <v>0</v>
      </c>
      <c r="P27" s="20">
        <f>IF(I27="","",M27/I27)</f>
        <v>0</v>
      </c>
      <c r="Q27" s="21">
        <v>9</v>
      </c>
      <c r="R27" s="16"/>
      <c r="S27" s="16">
        <f>U27+T27-K27-L27-M27</f>
        <v>0</v>
      </c>
      <c r="T27" s="16"/>
      <c r="U27" s="16">
        <f>(K27+L27+M27)-T27-V27</f>
        <v>760</v>
      </c>
      <c r="V27" s="16"/>
      <c r="W27" s="16"/>
      <c r="X27" s="16"/>
      <c r="Y27" s="16"/>
      <c r="Z27" s="23">
        <f>IF(OR(I27="",I27=0),0,(U27+T27)/I27)</f>
        <v>6.333333333333333</v>
      </c>
      <c r="AA27" s="24">
        <f>IF(OR(Q27=0,I27=0),"",Z27/Q27*100)</f>
        <v>70.370370370370367</v>
      </c>
      <c r="AB27" s="26"/>
      <c r="AC27" s="26"/>
      <c r="AD27" s="26"/>
      <c r="AE27" s="27" t="str">
        <f>IF(AA27&gt;85," ","WARNING")</f>
        <v>WARNING</v>
      </c>
      <c r="AF27" s="27"/>
      <c r="AG27" s="27"/>
      <c r="AH27" s="27"/>
      <c r="AI27" s="27"/>
      <c r="AJ27" s="27" t="s">
        <v>104</v>
      </c>
      <c r="AK27" s="27"/>
      <c r="AL27" s="27"/>
      <c r="AM27">
        <f t="shared" si="10"/>
        <v>1.9547325102880656E-4</v>
      </c>
      <c r="AN27">
        <f t="shared" si="11"/>
        <v>3600</v>
      </c>
      <c r="AO27">
        <f t="shared" si="12"/>
        <v>1</v>
      </c>
      <c r="AP27">
        <f t="shared" si="13"/>
        <v>0.70370370370370361</v>
      </c>
      <c r="AQ27">
        <f t="shared" si="14"/>
        <v>0.70370370370370372</v>
      </c>
    </row>
    <row r="28" spans="1:43" ht="21" thickBot="1" x14ac:dyDescent="0.3"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1"/>
      <c r="U28" s="41"/>
      <c r="V28" s="41"/>
      <c r="W28" s="41"/>
      <c r="X28" s="41"/>
      <c r="Y28" s="41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</row>
    <row r="29" spans="1:43" ht="70.5" thickBot="1" x14ac:dyDescent="0.3"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3" t="s">
        <v>98</v>
      </c>
      <c r="U29" s="44" t="e">
        <f>#REF!/#REF!</f>
        <v>#REF!</v>
      </c>
      <c r="V29" s="41"/>
      <c r="W29" s="41"/>
      <c r="X29" s="41"/>
      <c r="Y29" s="41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</row>
    <row r="30" spans="1:43" ht="20.25" x14ac:dyDescent="0.25"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1"/>
      <c r="U30" s="41"/>
      <c r="V30" s="41"/>
      <c r="W30" s="41"/>
      <c r="X30" s="41"/>
      <c r="Y30" s="41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</row>
    <row r="31" spans="1:43" x14ac:dyDescent="0.25">
      <c r="Z31" s="7"/>
    </row>
    <row r="32" spans="1:43" x14ac:dyDescent="0.25">
      <c r="Z32" s="7"/>
    </row>
    <row r="33" spans="5:26" ht="20.25" x14ac:dyDescent="0.25">
      <c r="E33" s="45"/>
      <c r="F33" s="45"/>
      <c r="G33" s="45"/>
      <c r="H33" s="45"/>
      <c r="I33" s="46"/>
      <c r="J33" s="47" t="s">
        <v>99</v>
      </c>
      <c r="K33" s="45"/>
      <c r="L33" s="45"/>
      <c r="M33" s="45"/>
      <c r="N33" s="45"/>
      <c r="O33" s="45"/>
      <c r="P33" s="46"/>
      <c r="Z33" s="7"/>
    </row>
    <row r="34" spans="5:26" ht="20.25" x14ac:dyDescent="0.25">
      <c r="E34" s="45"/>
      <c r="F34" s="45"/>
      <c r="G34" s="45"/>
      <c r="H34" s="45"/>
      <c r="I34" s="46"/>
      <c r="J34" s="47" t="s">
        <v>100</v>
      </c>
      <c r="K34" s="45"/>
      <c r="L34" s="45"/>
      <c r="M34" s="45"/>
      <c r="N34" s="45"/>
      <c r="O34" s="45"/>
      <c r="P34" s="46"/>
      <c r="Z34" s="7"/>
    </row>
    <row r="35" spans="5:26" ht="20.25" x14ac:dyDescent="0.25">
      <c r="E35" s="45"/>
      <c r="F35" s="45"/>
      <c r="G35" s="45"/>
      <c r="H35" s="45"/>
      <c r="I35" s="46"/>
      <c r="J35" s="47" t="s">
        <v>101</v>
      </c>
      <c r="K35" s="45"/>
      <c r="L35" s="45"/>
      <c r="M35" s="45"/>
      <c r="N35" s="45"/>
      <c r="O35" s="45"/>
      <c r="P35" s="46"/>
      <c r="Z35" s="7"/>
    </row>
    <row r="36" spans="5:26" x14ac:dyDescent="0.25">
      <c r="Z36" s="7"/>
    </row>
    <row r="37" spans="5:26" x14ac:dyDescent="0.25">
      <c r="Z37" s="7"/>
    </row>
    <row r="38" spans="5:26" x14ac:dyDescent="0.25">
      <c r="Z38" s="7"/>
    </row>
    <row r="39" spans="5:26" x14ac:dyDescent="0.25">
      <c r="Z39" s="7"/>
    </row>
  </sheetData>
  <mergeCells count="12">
    <mergeCell ref="E33:I33"/>
    <mergeCell ref="J33:P33"/>
    <mergeCell ref="E34:I34"/>
    <mergeCell ref="J34:P34"/>
    <mergeCell ref="E35:I35"/>
    <mergeCell ref="J35:P35"/>
    <mergeCell ref="A1:Y5"/>
    <mergeCell ref="Z1:AE1"/>
    <mergeCell ref="Z2:AE2"/>
    <mergeCell ref="Z3:AE3"/>
    <mergeCell ref="Z4:AE4"/>
    <mergeCell ref="Z7:AE7"/>
  </mergeCells>
  <conditionalFormatting sqref="AE27:AL27 AE14:AL14 AE10:AE13 AK10:AL13 AE17:AL22 AE15:AE16 AK15:AL16 AE9:AL9">
    <cfRule type="containsText" dxfId="161" priority="25" operator="containsText" text="WARNING">
      <formula>NOT(ISERROR(SEARCH("WARNING",AE9)))</formula>
    </cfRule>
  </conditionalFormatting>
  <conditionalFormatting sqref="AE10 AK10:AL10">
    <cfRule type="containsText" dxfId="160" priority="23" operator="containsText" text="WARNING">
      <formula>NOT(ISERROR(SEARCH("WARNING",AE10)))</formula>
    </cfRule>
    <cfRule type="iconSet" priority="24">
      <iconSet iconSet="3Symbols">
        <cfvo type="percent" val="0"/>
        <cfvo type="percent" val="33"/>
        <cfvo type="percent" val="67"/>
      </iconSet>
    </cfRule>
  </conditionalFormatting>
  <conditionalFormatting sqref="AE11 AK11:AL11">
    <cfRule type="containsText" dxfId="159" priority="21" operator="containsText" text="WARNING">
      <formula>NOT(ISERROR(SEARCH("WARNING",AE11)))</formula>
    </cfRule>
    <cfRule type="iconSet" priority="22">
      <iconSet iconSet="3Symbols">
        <cfvo type="percent" val="0"/>
        <cfvo type="percent" val="33"/>
        <cfvo type="percent" val="67"/>
      </iconSet>
    </cfRule>
  </conditionalFormatting>
  <conditionalFormatting sqref="AE16 AK16:AL16">
    <cfRule type="containsText" dxfId="158" priority="19" operator="containsText" text="WARNING">
      <formula>NOT(ISERROR(SEARCH("WARNING",AE16)))</formula>
    </cfRule>
    <cfRule type="iconSet" priority="20">
      <iconSet iconSet="3Symbols">
        <cfvo type="percent" val="0"/>
        <cfvo type="percent" val="33"/>
        <cfvo type="percent" val="67"/>
      </iconSet>
    </cfRule>
  </conditionalFormatting>
  <conditionalFormatting sqref="AE15 AK15:AL15">
    <cfRule type="containsText" dxfId="157" priority="17" operator="containsText" text="WARNING">
      <formula>NOT(ISERROR(SEARCH("WARNING",AE15)))</formula>
    </cfRule>
    <cfRule type="iconSet" priority="18">
      <iconSet iconSet="3Symbols">
        <cfvo type="percent" val="0"/>
        <cfvo type="percent" val="33"/>
        <cfvo type="percent" val="67"/>
      </iconSet>
    </cfRule>
  </conditionalFormatting>
  <conditionalFormatting sqref="AE18:AL18">
    <cfRule type="containsText" dxfId="156" priority="15" operator="containsText" text="WARNING">
      <formula>NOT(ISERROR(SEARCH("WARNING",AE18)))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7:AL27">
    <cfRule type="containsText" dxfId="155" priority="13" operator="containsText" text="WARNING">
      <formula>NOT(ISERROR(SEARCH("WARNING",AE27)))</formula>
    </cfRule>
    <cfRule type="iconSet" priority="14">
      <iconSet iconSet="3Symbols">
        <cfvo type="percent" val="0"/>
        <cfvo type="percent" val="33"/>
        <cfvo type="percent" val="67"/>
      </iconSet>
    </cfRule>
  </conditionalFormatting>
  <conditionalFormatting sqref="AE24 AK24:AL24">
    <cfRule type="containsText" dxfId="154" priority="12" operator="containsText" text="WARNING">
      <formula>NOT(ISERROR(SEARCH("WARNING",AE24)))</formula>
    </cfRule>
  </conditionalFormatting>
  <conditionalFormatting sqref="AE24 AK24:AL24">
    <cfRule type="containsText" dxfId="153" priority="10" operator="containsText" text="WARNING">
      <formula>NOT(ISERROR(SEARCH("WARNING",AE24)))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25 AK25:AL25">
    <cfRule type="containsText" dxfId="152" priority="9" operator="containsText" text="WARNING">
      <formula>NOT(ISERROR(SEARCH("WARNING",AE25)))</formula>
    </cfRule>
  </conditionalFormatting>
  <conditionalFormatting sqref="AE25 AK25:AL25">
    <cfRule type="containsText" dxfId="151" priority="7" operator="containsText" text="WARNING">
      <formula>NOT(ISERROR(SEARCH("WARNING",AE25)))</formula>
    </cfRule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19:AL22 AE17:AL17 AE14:AL14 AE10:AE13 AK10:AL13 AE9:AL9">
    <cfRule type="containsText" dxfId="150" priority="26" operator="containsText" text="WARNING">
      <formula>NOT(ISERROR(SEARCH("WARNING",AE9)))</formula>
    </cfRule>
    <cfRule type="iconSet" priority="27">
      <iconSet iconSet="3Symbols">
        <cfvo type="percent" val="0"/>
        <cfvo type="percent" val="33"/>
        <cfvo type="percent" val="67"/>
      </iconSet>
    </cfRule>
  </conditionalFormatting>
  <conditionalFormatting sqref="AE23 AK23:AL23">
    <cfRule type="containsText" dxfId="149" priority="6" operator="containsText" text="WARNING">
      <formula>NOT(ISERROR(SEARCH("WARNING",AE23)))</formula>
    </cfRule>
  </conditionalFormatting>
  <conditionalFormatting sqref="AE23 AK23:AL23">
    <cfRule type="containsText" dxfId="148" priority="4" operator="containsText" text="WARNING">
      <formula>NOT(ISERROR(SEARCH("WARNING",AE23)))</formula>
    </cfRule>
    <cfRule type="iconSet" priority="5">
      <iconSet iconSet="3Symbols">
        <cfvo type="percent" val="0"/>
        <cfvo type="percent" val="33"/>
        <cfvo type="percent" val="67"/>
      </iconSet>
    </cfRule>
  </conditionalFormatting>
  <conditionalFormatting sqref="AE26:AL26">
    <cfRule type="containsText" dxfId="147" priority="3" operator="containsText" text="WARNING">
      <formula>NOT(ISERROR(SEARCH("WARNING",AE26)))</formula>
    </cfRule>
  </conditionalFormatting>
  <conditionalFormatting sqref="AE26:AL26">
    <cfRule type="containsText" dxfId="146" priority="1" operator="containsText" text="WARNING">
      <formula>NOT(ISERROR(SEARCH("WARNING",AE26)))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G28:H30">
      <formula1>ouvriers</formula1>
    </dataValidation>
    <dataValidation type="list" allowBlank="1" showInputMessage="1" showErrorMessage="1" sqref="D13:D14 D9:D11 D17 D21:D25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8</xdr:col>
                <xdr:colOff>571500</xdr:colOff>
                <xdr:row>1</xdr:row>
                <xdr:rowOff>76200</xdr:rowOff>
              </from>
              <to>
                <xdr:col>12</xdr:col>
                <xdr:colOff>190500</xdr:colOff>
                <xdr:row>3</xdr:row>
                <xdr:rowOff>266700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3">
    <tabColor rgb="FFC00000"/>
  </sheetPr>
  <dimension ref="A1:AQ39"/>
  <sheetViews>
    <sheetView tabSelected="1" zoomScale="40" zoomScaleNormal="40" zoomScaleSheetLayoutView="40" zoomScalePageLayoutView="42" workbookViewId="0">
      <pane xSplit="4" topLeftCell="E1" activePane="topRight" state="frozen"/>
      <selection activeCell="Z2" sqref="Z2:AE2"/>
      <selection pane="topRight" activeCell="Z2" sqref="Z2:AE2"/>
    </sheetView>
  </sheetViews>
  <sheetFormatPr baseColWidth="10" defaultRowHeight="15" x14ac:dyDescent="0.25"/>
  <cols>
    <col min="1" max="1" width="23.5703125" customWidth="1"/>
    <col min="2" max="2" width="56.5703125" customWidth="1"/>
    <col min="3" max="3" width="43.28515625" customWidth="1"/>
    <col min="4" max="4" width="51.42578125" customWidth="1"/>
    <col min="5" max="5" width="33.42578125" style="29" customWidth="1"/>
    <col min="6" max="7" width="21.5703125" style="29" customWidth="1"/>
    <col min="8" max="8" width="23.140625" style="29" customWidth="1"/>
    <col min="9" max="9" width="21.7109375" style="29" customWidth="1"/>
    <col min="10" max="11" width="19.140625" style="29" customWidth="1"/>
    <col min="12" max="12" width="26.5703125" style="29" customWidth="1"/>
    <col min="13" max="13" width="26.28515625" style="29" customWidth="1"/>
    <col min="14" max="14" width="20.42578125" style="29" customWidth="1"/>
    <col min="15" max="16" width="20.5703125" customWidth="1"/>
    <col min="17" max="17" width="25.140625" customWidth="1"/>
    <col min="18" max="18" width="85" customWidth="1"/>
    <col min="19" max="19" width="26.5703125" customWidth="1"/>
    <col min="20" max="20" width="31.5703125" style="29" customWidth="1"/>
    <col min="21" max="25" width="23" style="29" customWidth="1"/>
    <col min="26" max="30" width="24.5703125" customWidth="1"/>
    <col min="31" max="38" width="22.85546875" customWidth="1"/>
    <col min="39" max="39" width="12.85546875" bestFit="1" customWidth="1"/>
    <col min="40" max="40" width="17.42578125" customWidth="1"/>
    <col min="42" max="42" width="14.42578125" customWidth="1"/>
  </cols>
  <sheetData>
    <row r="1" spans="1:43" ht="30" customHeight="1" x14ac:dyDescent="0.25">
      <c r="A1" s="1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" t="s">
        <v>1</v>
      </c>
      <c r="AA1" s="3"/>
      <c r="AB1" s="3"/>
      <c r="AC1" s="3"/>
      <c r="AD1" s="3"/>
      <c r="AE1" s="4"/>
      <c r="AF1" s="5"/>
      <c r="AG1" s="5"/>
      <c r="AH1" s="5"/>
      <c r="AI1" s="5"/>
      <c r="AJ1" s="5"/>
      <c r="AK1" s="5"/>
      <c r="AL1" s="5"/>
    </row>
    <row r="2" spans="1:43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" t="s">
        <v>2</v>
      </c>
      <c r="AA2" s="3"/>
      <c r="AB2" s="3"/>
      <c r="AC2" s="3"/>
      <c r="AD2" s="3"/>
      <c r="AE2" s="4"/>
      <c r="AF2" s="5"/>
      <c r="AG2" s="5"/>
      <c r="AH2" s="5"/>
      <c r="AI2" s="5"/>
      <c r="AJ2" s="5"/>
      <c r="AK2" s="5"/>
      <c r="AL2" s="5"/>
    </row>
    <row r="3" spans="1:43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" t="s">
        <v>3</v>
      </c>
      <c r="AA3" s="3"/>
      <c r="AB3" s="3"/>
      <c r="AC3" s="3"/>
      <c r="AD3" s="3"/>
      <c r="AE3" s="4"/>
      <c r="AF3" s="5"/>
      <c r="AG3" s="5"/>
      <c r="AH3" s="5"/>
      <c r="AI3" s="5"/>
      <c r="AJ3" s="5"/>
      <c r="AK3" s="5"/>
      <c r="AL3" s="5"/>
    </row>
    <row r="4" spans="1:43" ht="30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2" t="s">
        <v>4</v>
      </c>
      <c r="AA4" s="3"/>
      <c r="AB4" s="3"/>
      <c r="AC4" s="3"/>
      <c r="AD4" s="3"/>
      <c r="AE4" s="4"/>
      <c r="AF4" s="5"/>
      <c r="AG4" s="5"/>
      <c r="AH4" s="5"/>
      <c r="AI4" s="5"/>
      <c r="AJ4" s="5"/>
      <c r="AK4" s="5"/>
      <c r="AL4" s="5"/>
    </row>
    <row r="5" spans="1:43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7" spans="1:43" ht="54" customHeight="1" x14ac:dyDescent="0.5">
      <c r="E7" s="6"/>
      <c r="F7" s="6"/>
      <c r="G7" s="6"/>
      <c r="H7" s="6"/>
      <c r="I7" s="6"/>
      <c r="J7" s="6"/>
      <c r="K7" s="6"/>
      <c r="L7" s="6"/>
      <c r="M7" s="6"/>
      <c r="N7" s="6"/>
      <c r="O7" s="7"/>
      <c r="P7" s="7"/>
      <c r="Q7" s="7"/>
      <c r="R7" s="7"/>
      <c r="S7" s="7"/>
      <c r="T7" s="6"/>
      <c r="U7" s="6"/>
      <c r="V7" s="6"/>
      <c r="W7" s="6"/>
      <c r="X7" s="6"/>
      <c r="Y7" s="6"/>
      <c r="Z7" s="8"/>
      <c r="AA7" s="8"/>
      <c r="AB7" s="8"/>
      <c r="AC7" s="8"/>
      <c r="AD7" s="8"/>
      <c r="AE7" s="8"/>
      <c r="AF7" s="9"/>
      <c r="AG7" s="9"/>
      <c r="AH7" s="9"/>
      <c r="AI7" s="9"/>
      <c r="AJ7" s="9"/>
      <c r="AK7" s="9"/>
      <c r="AL7" s="9"/>
    </row>
    <row r="8" spans="1:43" ht="167.25" customHeight="1" x14ac:dyDescent="0.25">
      <c r="A8" s="10" t="s">
        <v>5</v>
      </c>
      <c r="B8" s="10" t="s">
        <v>6</v>
      </c>
      <c r="C8" s="10" t="s">
        <v>7</v>
      </c>
      <c r="D8" s="10" t="s">
        <v>8</v>
      </c>
      <c r="E8" s="10" t="s">
        <v>9</v>
      </c>
      <c r="F8" s="10" t="s">
        <v>10</v>
      </c>
      <c r="G8" s="10" t="s">
        <v>11</v>
      </c>
      <c r="H8" s="10" t="s">
        <v>9</v>
      </c>
      <c r="I8" s="11" t="s">
        <v>12</v>
      </c>
      <c r="J8" s="10" t="s">
        <v>13</v>
      </c>
      <c r="K8" s="10" t="s">
        <v>14</v>
      </c>
      <c r="L8" s="10" t="s">
        <v>15</v>
      </c>
      <c r="M8" s="10" t="s">
        <v>16</v>
      </c>
      <c r="N8" s="10" t="s">
        <v>17</v>
      </c>
      <c r="O8" s="10" t="s">
        <v>18</v>
      </c>
      <c r="P8" s="10" t="s">
        <v>19</v>
      </c>
      <c r="Q8" s="10" t="s">
        <v>20</v>
      </c>
      <c r="R8" s="10" t="s">
        <v>21</v>
      </c>
      <c r="S8" s="12" t="s">
        <v>22</v>
      </c>
      <c r="T8" s="10" t="s">
        <v>23</v>
      </c>
      <c r="U8" s="10" t="s">
        <v>24</v>
      </c>
      <c r="V8" s="10" t="s">
        <v>25</v>
      </c>
      <c r="W8" s="10" t="s">
        <v>26</v>
      </c>
      <c r="X8" s="10" t="s">
        <v>27</v>
      </c>
      <c r="Y8" s="10" t="s">
        <v>28</v>
      </c>
      <c r="Z8" s="10" t="s">
        <v>29</v>
      </c>
      <c r="AA8" s="10" t="s">
        <v>30</v>
      </c>
      <c r="AB8" s="10" t="s">
        <v>31</v>
      </c>
      <c r="AC8" s="10" t="s">
        <v>32</v>
      </c>
      <c r="AD8" s="10" t="s">
        <v>33</v>
      </c>
      <c r="AE8" s="10" t="s">
        <v>34</v>
      </c>
      <c r="AF8" s="10" t="s">
        <v>35</v>
      </c>
      <c r="AG8" s="10" t="s">
        <v>36</v>
      </c>
      <c r="AH8" s="10" t="s">
        <v>37</v>
      </c>
      <c r="AI8" s="10" t="s">
        <v>38</v>
      </c>
      <c r="AJ8" s="10" t="s">
        <v>39</v>
      </c>
      <c r="AK8" s="10" t="s">
        <v>40</v>
      </c>
      <c r="AL8" s="10" t="s">
        <v>41</v>
      </c>
      <c r="AM8" t="s">
        <v>42</v>
      </c>
      <c r="AN8" t="s">
        <v>43</v>
      </c>
      <c r="AO8" t="s">
        <v>44</v>
      </c>
      <c r="AP8" t="s">
        <v>45</v>
      </c>
      <c r="AQ8" t="s">
        <v>45</v>
      </c>
    </row>
    <row r="9" spans="1:43" ht="72.75" customHeight="1" x14ac:dyDescent="0.25">
      <c r="A9" s="13" t="s">
        <v>42</v>
      </c>
      <c r="B9" s="14" t="s">
        <v>46</v>
      </c>
      <c r="C9" s="15" t="str">
        <f>IFERROR(VLOOKUP(D9,[2]Pieces!A:B,2,0)," ")</f>
        <v>OUT-PLOT</v>
      </c>
      <c r="D9" s="16" t="s">
        <v>47</v>
      </c>
      <c r="E9" s="17">
        <v>1180</v>
      </c>
      <c r="F9" s="18">
        <v>1504</v>
      </c>
      <c r="G9" s="18">
        <v>1530</v>
      </c>
      <c r="H9" s="18">
        <v>1657</v>
      </c>
      <c r="I9" s="19">
        <f>IFERROR(VLOOKUP(D9,[2]Pieces!A:C,3,0),"")</f>
        <v>72</v>
      </c>
      <c r="J9" s="16">
        <v>1</v>
      </c>
      <c r="K9" s="16">
        <f>(F9-E9)*J9</f>
        <v>324</v>
      </c>
      <c r="L9" s="16">
        <f>(G9-F9)*J9</f>
        <v>26</v>
      </c>
      <c r="M9" s="16">
        <f>(H9-G9)*J9</f>
        <v>127</v>
      </c>
      <c r="N9" s="20">
        <f>IF(I9="","",K9/I9)</f>
        <v>4.5</v>
      </c>
      <c r="O9" s="20">
        <f>IF(I9="","",L9/I9)</f>
        <v>0.3611111111111111</v>
      </c>
      <c r="P9" s="20">
        <f>IF(I9="","",M9/I9)</f>
        <v>1.7638888888888888</v>
      </c>
      <c r="Q9" s="21">
        <v>7.75</v>
      </c>
      <c r="R9" s="16"/>
      <c r="S9" s="16">
        <f>U9+T9-K9-L9-M9</f>
        <v>0</v>
      </c>
      <c r="T9" s="16"/>
      <c r="U9" s="16">
        <f>(K9+L9+M9)-T9-V9</f>
        <v>477</v>
      </c>
      <c r="V9" s="16"/>
      <c r="W9" s="16"/>
      <c r="X9" s="16"/>
      <c r="Y9" s="22"/>
      <c r="Z9" s="23">
        <f>IF(OR(I9="",I9=0),0,(U9+T9)/I9)</f>
        <v>6.625</v>
      </c>
      <c r="AA9" s="104">
        <f>IF(OR(Q9=0,I9=0),"",Z9/Q9*100)</f>
        <v>85.483870967741936</v>
      </c>
      <c r="AB9" s="25"/>
      <c r="AC9" s="25"/>
      <c r="AD9" s="26"/>
      <c r="AE9" s="27" t="str">
        <f>IF(AA9&gt;85," ","WARNING")</f>
        <v xml:space="preserve"> </v>
      </c>
      <c r="AF9" s="28"/>
      <c r="AG9" s="28"/>
      <c r="AH9" s="28"/>
      <c r="AI9" s="28"/>
      <c r="AJ9" s="28"/>
      <c r="AK9" s="28"/>
      <c r="AL9" s="28"/>
      <c r="AM9" s="29">
        <f>(N9+O9+P9)/(Q9*3600)</f>
        <v>2.3745519713261649E-4</v>
      </c>
      <c r="AN9">
        <f>((3600/I9)*U9)/(N9+O9+P9)</f>
        <v>3600</v>
      </c>
      <c r="AO9">
        <f>(U9-T9)/U9</f>
        <v>1</v>
      </c>
      <c r="AP9">
        <f>AM9*AN9*AO9</f>
        <v>0.85483870967741937</v>
      </c>
      <c r="AQ9">
        <f>((U9-T9)*(3600/I9))/(Q9*3600)</f>
        <v>0.85483870967741937</v>
      </c>
    </row>
    <row r="10" spans="1:43" ht="69.75" customHeight="1" x14ac:dyDescent="0.25">
      <c r="A10" s="13" t="s">
        <v>48</v>
      </c>
      <c r="B10" s="30" t="s">
        <v>49</v>
      </c>
      <c r="C10" s="15" t="str">
        <f>IFERROR(VLOOKUP(D10,[2]Pieces!A:B,2,0)," ")</f>
        <v>68.1010</v>
      </c>
      <c r="D10" s="16" t="s">
        <v>105</v>
      </c>
      <c r="E10" s="18">
        <v>18111</v>
      </c>
      <c r="F10" s="18">
        <v>18501</v>
      </c>
      <c r="G10" s="18">
        <v>18515</v>
      </c>
      <c r="H10" s="18">
        <v>18652</v>
      </c>
      <c r="I10" s="19">
        <f>IFERROR(VLOOKUP(D10,[2]Pieces!A:C,3,0),"")</f>
        <v>80</v>
      </c>
      <c r="J10" s="16">
        <v>1</v>
      </c>
      <c r="K10" s="16">
        <f t="shared" ref="K10:K24" si="0">(F10-E10)*J10</f>
        <v>390</v>
      </c>
      <c r="L10" s="16">
        <f t="shared" ref="L10:L24" si="1">(G10-F10)*J10</f>
        <v>14</v>
      </c>
      <c r="M10" s="16">
        <f t="shared" ref="M10:M24" si="2">(H10-G10)*J10</f>
        <v>137</v>
      </c>
      <c r="N10" s="20">
        <f t="shared" ref="N10:N24" si="3">IF(I10="","",K10/I10)</f>
        <v>4.875</v>
      </c>
      <c r="O10" s="20">
        <f t="shared" ref="O10:O24" si="4">IF(I10="","",L10/I10)</f>
        <v>0.17499999999999999</v>
      </c>
      <c r="P10" s="20">
        <f t="shared" ref="P10:P24" si="5">IF(I10="","",M10/I10)</f>
        <v>1.7124999999999999</v>
      </c>
      <c r="Q10" s="21">
        <v>7.75</v>
      </c>
      <c r="R10" s="16"/>
      <c r="S10" s="16">
        <f>U10+T10-K10-L10-M10</f>
        <v>0</v>
      </c>
      <c r="T10" s="16"/>
      <c r="U10" s="16">
        <f t="shared" ref="U10:U24" si="6">(K10+L10+M10)-T10-V10</f>
        <v>541</v>
      </c>
      <c r="V10" s="16"/>
      <c r="W10" s="16"/>
      <c r="X10" s="16"/>
      <c r="Y10" s="16"/>
      <c r="Z10" s="23">
        <f t="shared" ref="Z10:Z24" si="7">IF(OR(I10="",I10=0),0,(U10+T10)/I10)</f>
        <v>6.7625000000000002</v>
      </c>
      <c r="AA10" s="104">
        <f t="shared" ref="AA10:AA24" si="8">IF(OR(Q10=0,I10=0),"",Z10/Q10*100)</f>
        <v>87.258064516129025</v>
      </c>
      <c r="AB10" s="26"/>
      <c r="AC10" s="26"/>
      <c r="AD10" s="26"/>
      <c r="AE10" s="27" t="str">
        <f t="shared" ref="AE10:AE24" si="9">IF(AA10&gt;85," ","WARNING")</f>
        <v xml:space="preserve"> </v>
      </c>
      <c r="AF10" s="27"/>
      <c r="AG10" s="27"/>
      <c r="AH10" s="27"/>
      <c r="AI10" s="27"/>
      <c r="AJ10" s="27"/>
      <c r="AK10" s="27"/>
      <c r="AL10" s="27"/>
      <c r="AM10">
        <f t="shared" ref="AM10:AM27" si="10">(N10+O10+P10)/(Q10*3600)</f>
        <v>2.4238351254480284E-4</v>
      </c>
      <c r="AN10">
        <f t="shared" ref="AN10:AN27" si="11">((3600/I10)*U10)/(N10+O10+P10)</f>
        <v>3600.0000000000005</v>
      </c>
      <c r="AO10">
        <f t="shared" ref="AO10:AO27" si="12">(U10-T10)/U10</f>
        <v>1</v>
      </c>
      <c r="AP10">
        <f t="shared" ref="AP10:AP27" si="13">AM10*AN10*AO10</f>
        <v>0.8725806451612903</v>
      </c>
      <c r="AQ10">
        <f t="shared" ref="AQ10:AQ27" si="14">((U10-T10)*(3600/I10))/(Q10*3600)</f>
        <v>0.8725806451612903</v>
      </c>
    </row>
    <row r="11" spans="1:43" ht="64.5" customHeight="1" x14ac:dyDescent="0.25">
      <c r="A11" s="13" t="s">
        <v>51</v>
      </c>
      <c r="B11" s="14" t="s">
        <v>52</v>
      </c>
      <c r="C11" s="15" t="str">
        <f>IFERROR(VLOOKUP(D11,[2]Pieces!A:B,2,0)," ")</f>
        <v>TF48-57-I162-CP2</v>
      </c>
      <c r="D11" s="16" t="s">
        <v>106</v>
      </c>
      <c r="E11" s="17">
        <v>2298</v>
      </c>
      <c r="F11" s="17">
        <v>2483</v>
      </c>
      <c r="G11" s="17">
        <v>2496</v>
      </c>
      <c r="H11" s="17">
        <v>2564</v>
      </c>
      <c r="I11" s="19">
        <f>IFERROR(VLOOKUP(D11,[2]Pieces!A:C,3,0),"")</f>
        <v>40</v>
      </c>
      <c r="J11" s="31">
        <v>1</v>
      </c>
      <c r="K11" s="16">
        <f t="shared" si="0"/>
        <v>185</v>
      </c>
      <c r="L11" s="16">
        <f t="shared" si="1"/>
        <v>13</v>
      </c>
      <c r="M11" s="16">
        <f t="shared" si="2"/>
        <v>68</v>
      </c>
      <c r="N11" s="20">
        <f t="shared" si="3"/>
        <v>4.625</v>
      </c>
      <c r="O11" s="20">
        <f t="shared" si="4"/>
        <v>0.32500000000000001</v>
      </c>
      <c r="P11" s="20">
        <f t="shared" si="5"/>
        <v>1.7</v>
      </c>
      <c r="Q11" s="21">
        <v>7.75</v>
      </c>
      <c r="R11" s="16"/>
      <c r="S11" s="16">
        <f t="shared" ref="S11:S24" si="15">U11+T11-K11-L11-M11</f>
        <v>0</v>
      </c>
      <c r="T11" s="16">
        <v>2</v>
      </c>
      <c r="U11" s="16">
        <f t="shared" si="6"/>
        <v>264</v>
      </c>
      <c r="V11" s="16"/>
      <c r="W11" s="16"/>
      <c r="X11" s="16"/>
      <c r="Y11" s="16"/>
      <c r="Z11" s="23">
        <f t="shared" si="7"/>
        <v>6.65</v>
      </c>
      <c r="AA11" s="104">
        <f t="shared" si="8"/>
        <v>85.806451612903231</v>
      </c>
      <c r="AB11" s="26"/>
      <c r="AC11" s="26"/>
      <c r="AD11" s="26"/>
      <c r="AE11" s="27" t="str">
        <f t="shared" si="9"/>
        <v xml:space="preserve"> </v>
      </c>
      <c r="AF11" s="27"/>
      <c r="AG11" s="27"/>
      <c r="AH11" s="27"/>
      <c r="AI11" s="27"/>
      <c r="AJ11" s="27"/>
      <c r="AK11" s="27"/>
      <c r="AL11" s="27"/>
      <c r="AM11">
        <f t="shared" si="10"/>
        <v>2.3835125448028676E-4</v>
      </c>
      <c r="AN11">
        <f t="shared" si="11"/>
        <v>3572.9323308270673</v>
      </c>
      <c r="AO11">
        <f t="shared" si="12"/>
        <v>0.99242424242424243</v>
      </c>
      <c r="AP11">
        <f t="shared" si="13"/>
        <v>0.84516129032258058</v>
      </c>
      <c r="AQ11">
        <f t="shared" si="14"/>
        <v>0.84516129032258069</v>
      </c>
    </row>
    <row r="12" spans="1:43" ht="58.5" customHeight="1" x14ac:dyDescent="0.25">
      <c r="A12" s="13" t="s">
        <v>54</v>
      </c>
      <c r="B12" s="14" t="s">
        <v>55</v>
      </c>
      <c r="C12" s="15" t="str">
        <f>IFERROR(VLOOKUP(D12,[2]Pieces!A:B,2,0)," ")</f>
        <v>M001-CP1</v>
      </c>
      <c r="D12" s="16" t="s">
        <v>109</v>
      </c>
      <c r="E12" s="18">
        <v>249</v>
      </c>
      <c r="F12" s="18">
        <v>249</v>
      </c>
      <c r="G12" s="18">
        <v>249</v>
      </c>
      <c r="H12" s="18">
        <v>249</v>
      </c>
      <c r="I12" s="19">
        <f>IFERROR(VLOOKUP(D12,[2]Pieces!A:C,3,0),"")</f>
        <v>25</v>
      </c>
      <c r="J12" s="16">
        <v>1</v>
      </c>
      <c r="K12" s="16">
        <f t="shared" si="0"/>
        <v>0</v>
      </c>
      <c r="L12" s="16">
        <f t="shared" si="1"/>
        <v>0</v>
      </c>
      <c r="M12" s="16">
        <f t="shared" si="2"/>
        <v>0</v>
      </c>
      <c r="N12" s="20">
        <f t="shared" si="3"/>
        <v>0</v>
      </c>
      <c r="O12" s="20">
        <f t="shared" si="4"/>
        <v>0</v>
      </c>
      <c r="P12" s="20">
        <f t="shared" si="5"/>
        <v>0</v>
      </c>
      <c r="Q12" s="21">
        <v>7.75</v>
      </c>
      <c r="R12" s="16"/>
      <c r="S12" s="16">
        <f t="shared" si="15"/>
        <v>0</v>
      </c>
      <c r="T12" s="16"/>
      <c r="U12" s="16">
        <f t="shared" si="6"/>
        <v>0</v>
      </c>
      <c r="V12" s="16"/>
      <c r="W12" s="16"/>
      <c r="X12" s="16"/>
      <c r="Y12" s="16"/>
      <c r="Z12" s="23">
        <f t="shared" si="7"/>
        <v>0</v>
      </c>
      <c r="AA12" s="104">
        <f t="shared" si="8"/>
        <v>0</v>
      </c>
      <c r="AB12" s="26"/>
      <c r="AC12" s="26"/>
      <c r="AD12" s="26"/>
      <c r="AE12" s="27" t="str">
        <f t="shared" si="9"/>
        <v>WARNING</v>
      </c>
      <c r="AF12" s="27"/>
      <c r="AG12" s="27"/>
      <c r="AH12" s="27"/>
      <c r="AI12" s="27"/>
      <c r="AJ12" s="27"/>
      <c r="AK12" s="27"/>
      <c r="AL12" s="27"/>
      <c r="AM12">
        <f t="shared" si="10"/>
        <v>0</v>
      </c>
      <c r="AN12" t="e">
        <f t="shared" si="11"/>
        <v>#DIV/0!</v>
      </c>
      <c r="AO12" t="e">
        <f t="shared" si="12"/>
        <v>#DIV/0!</v>
      </c>
      <c r="AP12" t="e">
        <f t="shared" si="13"/>
        <v>#DIV/0!</v>
      </c>
      <c r="AQ12">
        <f t="shared" si="14"/>
        <v>0</v>
      </c>
    </row>
    <row r="13" spans="1:43" ht="58.5" customHeight="1" x14ac:dyDescent="0.25">
      <c r="A13" s="13" t="s">
        <v>57</v>
      </c>
      <c r="B13" s="14" t="s">
        <v>58</v>
      </c>
      <c r="C13" s="15" t="str">
        <f>IFERROR(VLOOKUP(D13,[2]Pieces!A:B,2,0)," ")</f>
        <v>OUT-172</v>
      </c>
      <c r="D13" s="16" t="s">
        <v>59</v>
      </c>
      <c r="E13" s="18">
        <v>1390</v>
      </c>
      <c r="F13" s="18">
        <v>1850</v>
      </c>
      <c r="G13" s="18">
        <v>1850</v>
      </c>
      <c r="H13" s="18">
        <v>1978</v>
      </c>
      <c r="I13" s="19">
        <f>IFERROR(VLOOKUP(D13,[2]Pieces!A:C,3,0),"")</f>
        <v>220</v>
      </c>
      <c r="J13" s="16">
        <v>1</v>
      </c>
      <c r="K13" s="16">
        <f t="shared" si="0"/>
        <v>460</v>
      </c>
      <c r="L13" s="16">
        <f t="shared" si="1"/>
        <v>0</v>
      </c>
      <c r="M13" s="16">
        <f t="shared" si="2"/>
        <v>128</v>
      </c>
      <c r="N13" s="20">
        <f t="shared" si="3"/>
        <v>2.0909090909090908</v>
      </c>
      <c r="O13" s="20">
        <f t="shared" si="4"/>
        <v>0</v>
      </c>
      <c r="P13" s="20">
        <f t="shared" si="5"/>
        <v>0.58181818181818179</v>
      </c>
      <c r="Q13" s="21">
        <v>6</v>
      </c>
      <c r="R13" s="16"/>
      <c r="S13" s="16">
        <f t="shared" si="15"/>
        <v>0</v>
      </c>
      <c r="T13" s="16"/>
      <c r="U13" s="16">
        <f t="shared" si="6"/>
        <v>588</v>
      </c>
      <c r="V13" s="16"/>
      <c r="W13" s="16"/>
      <c r="X13" s="16"/>
      <c r="Y13" s="16"/>
      <c r="Z13" s="23">
        <f t="shared" si="7"/>
        <v>2.6727272727272728</v>
      </c>
      <c r="AA13" s="104">
        <f t="shared" si="8"/>
        <v>44.545454545454547</v>
      </c>
      <c r="AB13" s="26"/>
      <c r="AC13" s="26"/>
      <c r="AD13" s="26"/>
      <c r="AE13" s="27" t="str">
        <f t="shared" si="9"/>
        <v>WARNING</v>
      </c>
      <c r="AF13" s="27"/>
      <c r="AG13" s="27"/>
      <c r="AH13" s="27"/>
      <c r="AI13" s="27"/>
      <c r="AJ13" s="27"/>
      <c r="AK13" s="27"/>
      <c r="AL13" s="27"/>
      <c r="AM13">
        <f t="shared" si="10"/>
        <v>1.2373737373737374E-4</v>
      </c>
      <c r="AN13">
        <f t="shared" si="11"/>
        <v>3600</v>
      </c>
      <c r="AO13">
        <f t="shared" si="12"/>
        <v>1</v>
      </c>
      <c r="AP13">
        <f t="shared" si="13"/>
        <v>0.44545454545454549</v>
      </c>
      <c r="AQ13">
        <f t="shared" si="14"/>
        <v>0.44545454545454544</v>
      </c>
    </row>
    <row r="14" spans="1:43" ht="68.25" customHeight="1" x14ac:dyDescent="0.25">
      <c r="A14" s="13" t="s">
        <v>60</v>
      </c>
      <c r="B14" s="14" t="s">
        <v>61</v>
      </c>
      <c r="C14" s="15" t="str">
        <f>IFERROR(VLOOKUP(D14,[2]Pieces!A:B,2,0)," ")</f>
        <v xml:space="preserve"> - </v>
      </c>
      <c r="D14" s="16" t="s">
        <v>62</v>
      </c>
      <c r="E14" s="18">
        <v>0</v>
      </c>
      <c r="F14" s="18">
        <v>0</v>
      </c>
      <c r="G14" s="18">
        <v>0</v>
      </c>
      <c r="H14" s="18">
        <v>0</v>
      </c>
      <c r="I14" s="19">
        <f>IFERROR(VLOOKUP(D14,[2]Pieces!A:C,3,0),"")</f>
        <v>1</v>
      </c>
      <c r="J14" s="16">
        <v>1</v>
      </c>
      <c r="K14" s="16">
        <f t="shared" si="0"/>
        <v>0</v>
      </c>
      <c r="L14" s="16">
        <f t="shared" si="1"/>
        <v>0</v>
      </c>
      <c r="M14" s="16">
        <f t="shared" si="2"/>
        <v>0</v>
      </c>
      <c r="N14" s="20">
        <f t="shared" si="3"/>
        <v>0</v>
      </c>
      <c r="O14" s="20">
        <f t="shared" si="4"/>
        <v>0</v>
      </c>
      <c r="P14" s="20">
        <f t="shared" si="5"/>
        <v>0</v>
      </c>
      <c r="Q14" s="21">
        <v>7.75</v>
      </c>
      <c r="R14" s="16"/>
      <c r="S14" s="16">
        <f t="shared" si="15"/>
        <v>0</v>
      </c>
      <c r="T14" s="16"/>
      <c r="U14" s="16">
        <f t="shared" si="6"/>
        <v>0</v>
      </c>
      <c r="V14" s="16"/>
      <c r="W14" s="16"/>
      <c r="X14" s="16"/>
      <c r="Y14" s="16"/>
      <c r="Z14" s="23">
        <f t="shared" si="7"/>
        <v>0</v>
      </c>
      <c r="AA14" s="104">
        <f t="shared" si="8"/>
        <v>0</v>
      </c>
      <c r="AB14" s="26"/>
      <c r="AC14" s="26"/>
      <c r="AD14" s="26"/>
      <c r="AE14" s="27" t="str">
        <f t="shared" si="9"/>
        <v>WARNING</v>
      </c>
      <c r="AF14" s="27"/>
      <c r="AG14" s="27"/>
      <c r="AH14" s="27"/>
      <c r="AI14" s="27"/>
      <c r="AJ14" s="27"/>
      <c r="AK14" s="27"/>
      <c r="AL14" s="27"/>
      <c r="AM14">
        <f t="shared" si="10"/>
        <v>0</v>
      </c>
      <c r="AN14" t="e">
        <f t="shared" si="11"/>
        <v>#DIV/0!</v>
      </c>
      <c r="AO14" t="e">
        <f t="shared" si="12"/>
        <v>#DIV/0!</v>
      </c>
      <c r="AP14" t="e">
        <f t="shared" si="13"/>
        <v>#DIV/0!</v>
      </c>
      <c r="AQ14">
        <f t="shared" si="14"/>
        <v>0</v>
      </c>
    </row>
    <row r="15" spans="1:43" ht="82.5" customHeight="1" x14ac:dyDescent="0.25">
      <c r="A15" s="13" t="s">
        <v>63</v>
      </c>
      <c r="B15" s="14" t="s">
        <v>64</v>
      </c>
      <c r="C15" s="15">
        <f>IFERROR(VLOOKUP(D15,[2]Pieces!A:B,2,0)," ")</f>
        <v>68.081500000000005</v>
      </c>
      <c r="D15" s="16" t="s">
        <v>65</v>
      </c>
      <c r="E15" s="18">
        <v>43052</v>
      </c>
      <c r="F15" s="32">
        <v>43310</v>
      </c>
      <c r="G15" s="32">
        <v>43315</v>
      </c>
      <c r="H15" s="32">
        <v>43408</v>
      </c>
      <c r="I15" s="19">
        <f>IFERROR(VLOOKUP(D15,[2]Pieces!A:C,3,0),"")</f>
        <v>56</v>
      </c>
      <c r="J15" s="16">
        <v>1</v>
      </c>
      <c r="K15" s="16">
        <f t="shared" si="0"/>
        <v>258</v>
      </c>
      <c r="L15" s="16">
        <f t="shared" si="1"/>
        <v>5</v>
      </c>
      <c r="M15" s="16">
        <f t="shared" si="2"/>
        <v>93</v>
      </c>
      <c r="N15" s="20">
        <f t="shared" si="3"/>
        <v>4.6071428571428568</v>
      </c>
      <c r="O15" s="20">
        <f t="shared" si="4"/>
        <v>8.9285714285714288E-2</v>
      </c>
      <c r="P15" s="20">
        <f t="shared" si="5"/>
        <v>1.6607142857142858</v>
      </c>
      <c r="Q15" s="21">
        <v>7.75</v>
      </c>
      <c r="R15" s="16"/>
      <c r="S15" s="16">
        <f t="shared" si="15"/>
        <v>0</v>
      </c>
      <c r="T15" s="16"/>
      <c r="U15" s="16">
        <f t="shared" si="6"/>
        <v>356</v>
      </c>
      <c r="V15" s="33"/>
      <c r="W15" s="33"/>
      <c r="X15" s="33"/>
      <c r="Y15" s="33"/>
      <c r="Z15" s="23">
        <f t="shared" si="7"/>
        <v>6.3571428571428568</v>
      </c>
      <c r="AA15" s="104">
        <f t="shared" si="8"/>
        <v>82.027649769585253</v>
      </c>
      <c r="AB15" s="34"/>
      <c r="AC15" s="34"/>
      <c r="AD15" s="34"/>
      <c r="AE15" s="27" t="str">
        <f t="shared" si="9"/>
        <v>WARNING</v>
      </c>
      <c r="AF15" s="27"/>
      <c r="AG15" s="27"/>
      <c r="AH15" s="27"/>
      <c r="AI15" s="27"/>
      <c r="AJ15" s="27"/>
      <c r="AK15" s="27"/>
      <c r="AL15" s="27"/>
      <c r="AM15">
        <f t="shared" si="10"/>
        <v>2.2785458269329237E-4</v>
      </c>
      <c r="AN15">
        <f t="shared" si="11"/>
        <v>3600.0000000000005</v>
      </c>
      <c r="AO15">
        <f t="shared" si="12"/>
        <v>1</v>
      </c>
      <c r="AP15">
        <f t="shared" si="13"/>
        <v>0.82027649769585265</v>
      </c>
      <c r="AQ15">
        <f t="shared" si="14"/>
        <v>0.82027649769585254</v>
      </c>
    </row>
    <row r="16" spans="1:43" ht="76.5" customHeight="1" x14ac:dyDescent="0.25">
      <c r="A16" s="13" t="s">
        <v>66</v>
      </c>
      <c r="B16" s="14" t="s">
        <v>67</v>
      </c>
      <c r="C16" s="15">
        <f>IFERROR(VLOOKUP(D16,[2]Pieces!A:B,2,0)," ")</f>
        <v>1740</v>
      </c>
      <c r="D16" s="16" t="s">
        <v>68</v>
      </c>
      <c r="E16" s="18">
        <v>1042</v>
      </c>
      <c r="F16" s="32">
        <v>1230</v>
      </c>
      <c r="G16" s="32">
        <v>1238</v>
      </c>
      <c r="H16" s="32">
        <v>1297</v>
      </c>
      <c r="I16" s="19">
        <f>IFERROR(VLOOKUP(D16,[2]Pieces!A:C,3,0),"")</f>
        <v>36</v>
      </c>
      <c r="J16" s="16">
        <v>1</v>
      </c>
      <c r="K16" s="16">
        <f t="shared" si="0"/>
        <v>188</v>
      </c>
      <c r="L16" s="16">
        <f t="shared" si="1"/>
        <v>8</v>
      </c>
      <c r="M16" s="16">
        <f t="shared" si="2"/>
        <v>59</v>
      </c>
      <c r="N16" s="20">
        <f t="shared" si="3"/>
        <v>5.2222222222222223</v>
      </c>
      <c r="O16" s="20">
        <f t="shared" si="4"/>
        <v>0.22222222222222221</v>
      </c>
      <c r="P16" s="20">
        <f t="shared" si="5"/>
        <v>1.6388888888888888</v>
      </c>
      <c r="Q16" s="21">
        <v>7.75</v>
      </c>
      <c r="R16" s="16"/>
      <c r="S16" s="16">
        <f t="shared" si="15"/>
        <v>0</v>
      </c>
      <c r="T16" s="16">
        <v>3</v>
      </c>
      <c r="U16" s="16">
        <f t="shared" si="6"/>
        <v>252</v>
      </c>
      <c r="V16" s="33"/>
      <c r="W16" s="33"/>
      <c r="X16" s="33"/>
      <c r="Y16" s="33"/>
      <c r="Z16" s="23">
        <f t="shared" si="7"/>
        <v>7.083333333333333</v>
      </c>
      <c r="AA16" s="104">
        <f t="shared" si="8"/>
        <v>91.397849462365585</v>
      </c>
      <c r="AB16" s="34"/>
      <c r="AC16" s="34"/>
      <c r="AD16" s="34"/>
      <c r="AE16" s="27" t="str">
        <f t="shared" si="9"/>
        <v xml:space="preserve"> </v>
      </c>
      <c r="AF16" s="27"/>
      <c r="AG16" s="27"/>
      <c r="AH16" s="27"/>
      <c r="AI16" s="27"/>
      <c r="AJ16" s="27"/>
      <c r="AK16" s="27"/>
      <c r="AL16" s="27"/>
      <c r="AM16">
        <f t="shared" si="10"/>
        <v>2.5388291517323779E-4</v>
      </c>
      <c r="AN16">
        <f t="shared" si="11"/>
        <v>3557.6470588235293</v>
      </c>
      <c r="AO16">
        <f t="shared" si="12"/>
        <v>0.98809523809523814</v>
      </c>
      <c r="AP16">
        <f t="shared" si="13"/>
        <v>0.89247311827956999</v>
      </c>
      <c r="AQ16">
        <f t="shared" si="14"/>
        <v>0.89247311827956988</v>
      </c>
    </row>
    <row r="17" spans="1:43" ht="60.75" customHeight="1" x14ac:dyDescent="0.25">
      <c r="A17" s="13" t="s">
        <v>69</v>
      </c>
      <c r="B17" s="14" t="s">
        <v>70</v>
      </c>
      <c r="C17" s="15" t="str">
        <f>IFERROR(VLOOKUP(D17,[2]Pieces!A:B,2,0)," ")</f>
        <v>MPS000300</v>
      </c>
      <c r="D17" s="16" t="s">
        <v>71</v>
      </c>
      <c r="E17" s="18">
        <v>0</v>
      </c>
      <c r="F17" s="18">
        <v>0</v>
      </c>
      <c r="G17" s="18">
        <v>0</v>
      </c>
      <c r="H17" s="18">
        <v>0</v>
      </c>
      <c r="I17" s="19">
        <f>IFERROR(VLOOKUP(D17,[2]Pieces!A:C,3,0),"")</f>
        <v>500</v>
      </c>
      <c r="J17" s="16">
        <v>1</v>
      </c>
      <c r="K17" s="16">
        <f t="shared" si="0"/>
        <v>0</v>
      </c>
      <c r="L17" s="16">
        <f t="shared" si="1"/>
        <v>0</v>
      </c>
      <c r="M17" s="16">
        <f t="shared" si="2"/>
        <v>0</v>
      </c>
      <c r="N17" s="20">
        <f t="shared" si="3"/>
        <v>0</v>
      </c>
      <c r="O17" s="20">
        <f t="shared" si="4"/>
        <v>0</v>
      </c>
      <c r="P17" s="20">
        <f t="shared" si="5"/>
        <v>0</v>
      </c>
      <c r="Q17" s="21">
        <v>8</v>
      </c>
      <c r="R17" s="16"/>
      <c r="S17" s="16">
        <f t="shared" si="15"/>
        <v>0</v>
      </c>
      <c r="T17" s="16"/>
      <c r="U17" s="16">
        <f t="shared" si="6"/>
        <v>0</v>
      </c>
      <c r="V17" s="16"/>
      <c r="W17" s="16"/>
      <c r="X17" s="16"/>
      <c r="Y17" s="16"/>
      <c r="Z17" s="23">
        <f t="shared" si="7"/>
        <v>0</v>
      </c>
      <c r="AA17" s="104">
        <f t="shared" si="8"/>
        <v>0</v>
      </c>
      <c r="AB17" s="26"/>
      <c r="AC17" s="26"/>
      <c r="AD17" s="26"/>
      <c r="AE17" s="27" t="str">
        <f t="shared" si="9"/>
        <v>WARNING</v>
      </c>
      <c r="AF17" s="27"/>
      <c r="AG17" s="27"/>
      <c r="AH17" s="27"/>
      <c r="AI17" s="27"/>
      <c r="AJ17" s="27"/>
      <c r="AK17" s="27"/>
      <c r="AL17" s="27"/>
      <c r="AM17">
        <f t="shared" si="10"/>
        <v>0</v>
      </c>
      <c r="AN17" t="e">
        <f t="shared" si="11"/>
        <v>#DIV/0!</v>
      </c>
      <c r="AO17" t="e">
        <f t="shared" si="12"/>
        <v>#DIV/0!</v>
      </c>
      <c r="AP17" t="e">
        <f t="shared" si="13"/>
        <v>#DIV/0!</v>
      </c>
      <c r="AQ17">
        <f t="shared" si="14"/>
        <v>0</v>
      </c>
    </row>
    <row r="18" spans="1:43" ht="76.5" customHeight="1" x14ac:dyDescent="0.25">
      <c r="A18" s="13" t="s">
        <v>72</v>
      </c>
      <c r="B18" s="35" t="s">
        <v>73</v>
      </c>
      <c r="C18" s="15" t="str">
        <f>IFERROR(VLOOKUP(D18,[2]Pieces!A:B,2,0)," ")</f>
        <v>0-4180</v>
      </c>
      <c r="D18" s="16" t="s">
        <v>74</v>
      </c>
      <c r="E18" s="18">
        <v>0</v>
      </c>
      <c r="F18" s="18">
        <v>0</v>
      </c>
      <c r="G18" s="18">
        <v>0</v>
      </c>
      <c r="H18" s="18">
        <v>0</v>
      </c>
      <c r="I18" s="19">
        <f>IFERROR(VLOOKUP(D18,[2]Pieces!A:C,3,0),"")</f>
        <v>50</v>
      </c>
      <c r="J18" s="16">
        <v>1</v>
      </c>
      <c r="K18" s="16">
        <f t="shared" si="0"/>
        <v>0</v>
      </c>
      <c r="L18" s="16">
        <f t="shared" si="1"/>
        <v>0</v>
      </c>
      <c r="M18" s="16">
        <f t="shared" si="2"/>
        <v>0</v>
      </c>
      <c r="N18" s="20">
        <f t="shared" si="3"/>
        <v>0</v>
      </c>
      <c r="O18" s="20">
        <f t="shared" si="4"/>
        <v>0</v>
      </c>
      <c r="P18" s="20">
        <f t="shared" si="5"/>
        <v>0</v>
      </c>
      <c r="Q18" s="21">
        <v>5</v>
      </c>
      <c r="R18" s="16"/>
      <c r="S18" s="16">
        <f t="shared" si="15"/>
        <v>0</v>
      </c>
      <c r="T18" s="16"/>
      <c r="U18" s="16">
        <f t="shared" si="6"/>
        <v>0</v>
      </c>
      <c r="V18" s="33"/>
      <c r="W18" s="33"/>
      <c r="X18" s="33"/>
      <c r="Y18" s="33"/>
      <c r="Z18" s="23">
        <f t="shared" si="7"/>
        <v>0</v>
      </c>
      <c r="AA18" s="104">
        <f t="shared" si="8"/>
        <v>0</v>
      </c>
      <c r="AB18" s="34"/>
      <c r="AC18" s="34"/>
      <c r="AD18" s="34"/>
      <c r="AE18" s="27" t="str">
        <f t="shared" si="9"/>
        <v>WARNING</v>
      </c>
      <c r="AF18" s="27"/>
      <c r="AG18" s="27"/>
      <c r="AH18" s="27"/>
      <c r="AI18" s="27"/>
      <c r="AJ18" s="27"/>
      <c r="AK18" s="27"/>
      <c r="AL18" s="27"/>
      <c r="AM18">
        <f t="shared" si="10"/>
        <v>0</v>
      </c>
      <c r="AN18" t="e">
        <f t="shared" si="11"/>
        <v>#DIV/0!</v>
      </c>
      <c r="AO18" t="e">
        <f t="shared" si="12"/>
        <v>#DIV/0!</v>
      </c>
      <c r="AP18" t="e">
        <f t="shared" si="13"/>
        <v>#DIV/0!</v>
      </c>
      <c r="AQ18">
        <f t="shared" si="14"/>
        <v>0</v>
      </c>
    </row>
    <row r="19" spans="1:43" ht="56.25" customHeight="1" x14ac:dyDescent="0.25">
      <c r="A19" s="13" t="s">
        <v>75</v>
      </c>
      <c r="B19" s="35" t="s">
        <v>76</v>
      </c>
      <c r="C19" s="15" t="str">
        <f>IFERROR(VLOOKUP(D19,[2]Pieces!A:B,2,0)," ")</f>
        <v>4-7009-1</v>
      </c>
      <c r="D19" s="16" t="s">
        <v>77</v>
      </c>
      <c r="E19" s="18">
        <v>1600</v>
      </c>
      <c r="F19" s="32">
        <v>1806</v>
      </c>
      <c r="G19" s="32">
        <v>1806</v>
      </c>
      <c r="H19" s="32">
        <v>1806</v>
      </c>
      <c r="I19" s="19">
        <f>IFERROR(VLOOKUP(D19,[2]Pieces!A:C,3,0),"")</f>
        <v>45</v>
      </c>
      <c r="J19" s="16">
        <v>1</v>
      </c>
      <c r="K19" s="16">
        <f t="shared" si="0"/>
        <v>206</v>
      </c>
      <c r="L19" s="16">
        <f t="shared" si="1"/>
        <v>0</v>
      </c>
      <c r="M19" s="16">
        <f t="shared" si="2"/>
        <v>0</v>
      </c>
      <c r="N19" s="20">
        <f t="shared" si="3"/>
        <v>4.5777777777777775</v>
      </c>
      <c r="O19" s="20">
        <f t="shared" si="4"/>
        <v>0</v>
      </c>
      <c r="P19" s="20">
        <f t="shared" si="5"/>
        <v>0</v>
      </c>
      <c r="Q19" s="21">
        <v>5</v>
      </c>
      <c r="R19" s="16"/>
      <c r="S19" s="16">
        <f t="shared" si="15"/>
        <v>0</v>
      </c>
      <c r="T19" s="16"/>
      <c r="U19" s="16">
        <f t="shared" si="6"/>
        <v>206</v>
      </c>
      <c r="V19" s="33"/>
      <c r="W19" s="33"/>
      <c r="X19" s="33"/>
      <c r="Y19" s="33"/>
      <c r="Z19" s="23">
        <f t="shared" si="7"/>
        <v>4.5777777777777775</v>
      </c>
      <c r="AA19" s="104">
        <f t="shared" si="8"/>
        <v>91.555555555555543</v>
      </c>
      <c r="AB19" s="34"/>
      <c r="AC19" s="34"/>
      <c r="AD19" s="34"/>
      <c r="AE19" s="27" t="str">
        <f t="shared" si="9"/>
        <v xml:space="preserve"> </v>
      </c>
      <c r="AF19" s="27"/>
      <c r="AG19" s="27"/>
      <c r="AH19" s="27"/>
      <c r="AI19" s="27"/>
      <c r="AJ19" s="27"/>
      <c r="AK19" s="27"/>
      <c r="AL19" s="27"/>
      <c r="AM19">
        <f t="shared" si="10"/>
        <v>2.5432098765432095E-4</v>
      </c>
      <c r="AN19">
        <f t="shared" si="11"/>
        <v>3600</v>
      </c>
      <c r="AO19">
        <f t="shared" si="12"/>
        <v>1</v>
      </c>
      <c r="AP19">
        <f t="shared" si="13"/>
        <v>0.91555555555555546</v>
      </c>
      <c r="AQ19">
        <f t="shared" si="14"/>
        <v>0.91555555555555557</v>
      </c>
    </row>
    <row r="20" spans="1:43" ht="51" customHeight="1" x14ac:dyDescent="0.25">
      <c r="A20" s="13" t="s">
        <v>78</v>
      </c>
      <c r="B20" s="35" t="s">
        <v>79</v>
      </c>
      <c r="C20" s="15" t="str">
        <f>IFERROR(VLOOKUP(D20,[2]Pieces!A:B,2,0)," ")</f>
        <v>4-8103</v>
      </c>
      <c r="D20" s="16" t="s">
        <v>110</v>
      </c>
      <c r="E20" s="36">
        <v>526</v>
      </c>
      <c r="F20" s="32"/>
      <c r="G20" s="32"/>
      <c r="H20" s="32"/>
      <c r="I20" s="19">
        <f>IFERROR(VLOOKUP(D20,[2]Pieces!A:C,3,0),"")</f>
        <v>120</v>
      </c>
      <c r="J20" s="16">
        <v>1</v>
      </c>
      <c r="K20" s="16">
        <f t="shared" si="0"/>
        <v>-526</v>
      </c>
      <c r="L20" s="16">
        <f t="shared" si="1"/>
        <v>0</v>
      </c>
      <c r="M20" s="16">
        <f t="shared" si="2"/>
        <v>0</v>
      </c>
      <c r="N20" s="20">
        <f t="shared" si="3"/>
        <v>-4.3833333333333337</v>
      </c>
      <c r="O20" s="20">
        <f t="shared" si="4"/>
        <v>0</v>
      </c>
      <c r="P20" s="20">
        <f t="shared" si="5"/>
        <v>0</v>
      </c>
      <c r="Q20" s="21">
        <v>5</v>
      </c>
      <c r="R20" s="17"/>
      <c r="S20" s="16">
        <f t="shared" si="15"/>
        <v>0</v>
      </c>
      <c r="T20" s="16"/>
      <c r="U20" s="16">
        <f t="shared" si="6"/>
        <v>-526</v>
      </c>
      <c r="V20" s="16"/>
      <c r="W20" s="16"/>
      <c r="X20" s="16"/>
      <c r="Y20" s="16"/>
      <c r="Z20" s="23">
        <f t="shared" si="7"/>
        <v>-4.3833333333333337</v>
      </c>
      <c r="AA20" s="104">
        <f t="shared" si="8"/>
        <v>-87.666666666666671</v>
      </c>
      <c r="AB20" s="37"/>
      <c r="AC20" s="37"/>
      <c r="AD20" s="37"/>
      <c r="AE20" s="27" t="str">
        <f t="shared" si="9"/>
        <v>WARNING</v>
      </c>
      <c r="AF20" s="27"/>
      <c r="AG20" s="27"/>
      <c r="AH20" s="27"/>
      <c r="AI20" s="27"/>
      <c r="AJ20" s="27"/>
      <c r="AK20" s="27"/>
      <c r="AL20" s="27"/>
      <c r="AM20">
        <f t="shared" si="10"/>
        <v>-2.4351851851851854E-4</v>
      </c>
      <c r="AN20">
        <f t="shared" si="11"/>
        <v>3599.9999999999995</v>
      </c>
      <c r="AO20">
        <f t="shared" si="12"/>
        <v>1</v>
      </c>
      <c r="AP20">
        <f t="shared" si="13"/>
        <v>-0.87666666666666659</v>
      </c>
      <c r="AQ20">
        <f t="shared" si="14"/>
        <v>-0.87666666666666671</v>
      </c>
    </row>
    <row r="21" spans="1:43" ht="69" customHeight="1" x14ac:dyDescent="0.25">
      <c r="A21" s="13" t="s">
        <v>82</v>
      </c>
      <c r="B21" s="38" t="s">
        <v>83</v>
      </c>
      <c r="C21" s="15" t="str">
        <f>IFERROR(VLOOKUP(D21,[2]Pieces!A:B,2,0)," ")</f>
        <v xml:space="preserve">i004 </v>
      </c>
      <c r="D21" s="16" t="s">
        <v>84</v>
      </c>
      <c r="E21" s="18">
        <v>0</v>
      </c>
      <c r="F21" s="18">
        <v>0</v>
      </c>
      <c r="G21" s="18">
        <v>0</v>
      </c>
      <c r="H21" s="18">
        <v>0</v>
      </c>
      <c r="I21" s="19">
        <f>IFERROR(VLOOKUP(D21,[2]Pieces!A:C,3,0),"")</f>
        <v>54</v>
      </c>
      <c r="J21" s="16">
        <v>9</v>
      </c>
      <c r="K21" s="16">
        <f t="shared" si="0"/>
        <v>0</v>
      </c>
      <c r="L21" s="16">
        <f t="shared" si="1"/>
        <v>0</v>
      </c>
      <c r="M21" s="16">
        <f t="shared" si="2"/>
        <v>0</v>
      </c>
      <c r="N21" s="20">
        <f t="shared" si="3"/>
        <v>0</v>
      </c>
      <c r="O21" s="20">
        <f t="shared" si="4"/>
        <v>0</v>
      </c>
      <c r="P21" s="20">
        <f t="shared" si="5"/>
        <v>0</v>
      </c>
      <c r="Q21" s="21">
        <v>5</v>
      </c>
      <c r="R21" s="16"/>
      <c r="S21" s="16">
        <f t="shared" si="15"/>
        <v>0</v>
      </c>
      <c r="T21" s="16"/>
      <c r="U21" s="16">
        <f t="shared" si="6"/>
        <v>0</v>
      </c>
      <c r="V21" s="16"/>
      <c r="W21" s="16"/>
      <c r="X21" s="16"/>
      <c r="Y21" s="16"/>
      <c r="Z21" s="23">
        <f t="shared" si="7"/>
        <v>0</v>
      </c>
      <c r="AA21" s="104">
        <f t="shared" si="8"/>
        <v>0</v>
      </c>
      <c r="AB21" s="26"/>
      <c r="AC21" s="26"/>
      <c r="AD21" s="26"/>
      <c r="AE21" s="27" t="str">
        <f t="shared" si="9"/>
        <v>WARNING</v>
      </c>
      <c r="AF21" s="27"/>
      <c r="AG21" s="27"/>
      <c r="AH21" s="27"/>
      <c r="AI21" s="27"/>
      <c r="AJ21" s="27"/>
      <c r="AK21" s="27"/>
      <c r="AL21" s="27"/>
      <c r="AM21">
        <f t="shared" si="10"/>
        <v>0</v>
      </c>
      <c r="AN21" t="e">
        <f t="shared" si="11"/>
        <v>#DIV/0!</v>
      </c>
      <c r="AO21" t="e">
        <f t="shared" si="12"/>
        <v>#DIV/0!</v>
      </c>
      <c r="AP21" t="e">
        <f t="shared" si="13"/>
        <v>#DIV/0!</v>
      </c>
      <c r="AQ21">
        <f t="shared" si="14"/>
        <v>0</v>
      </c>
    </row>
    <row r="22" spans="1:43" ht="63" customHeight="1" x14ac:dyDescent="0.25">
      <c r="A22" s="13" t="s">
        <v>85</v>
      </c>
      <c r="B22" s="38" t="s">
        <v>86</v>
      </c>
      <c r="C22" s="15">
        <f>IFERROR(VLOOKUP(D22,[2]Pieces!A:B,2,0)," ")</f>
        <v>601130</v>
      </c>
      <c r="D22" s="16" t="s">
        <v>87</v>
      </c>
      <c r="E22" s="18">
        <v>0</v>
      </c>
      <c r="F22" s="18">
        <v>0</v>
      </c>
      <c r="G22" s="18">
        <v>0</v>
      </c>
      <c r="H22" s="18">
        <v>0</v>
      </c>
      <c r="I22" s="19">
        <f>IFERROR(VLOOKUP(D22,[2]Pieces!A:C,3,0),"")</f>
        <v>24</v>
      </c>
      <c r="J22" s="16">
        <v>5</v>
      </c>
      <c r="K22" s="16">
        <f t="shared" si="0"/>
        <v>0</v>
      </c>
      <c r="L22" s="16">
        <f t="shared" si="1"/>
        <v>0</v>
      </c>
      <c r="M22" s="16">
        <f t="shared" si="2"/>
        <v>0</v>
      </c>
      <c r="N22" s="20">
        <f t="shared" si="3"/>
        <v>0</v>
      </c>
      <c r="O22" s="20">
        <f t="shared" si="4"/>
        <v>0</v>
      </c>
      <c r="P22" s="20">
        <f t="shared" si="5"/>
        <v>0</v>
      </c>
      <c r="Q22" s="21">
        <v>5</v>
      </c>
      <c r="R22" s="16"/>
      <c r="S22" s="16">
        <f t="shared" si="15"/>
        <v>0</v>
      </c>
      <c r="T22" s="16"/>
      <c r="U22" s="16">
        <f t="shared" si="6"/>
        <v>0</v>
      </c>
      <c r="V22" s="16"/>
      <c r="W22" s="16"/>
      <c r="X22" s="16"/>
      <c r="Y22" s="16"/>
      <c r="Z22" s="23">
        <f t="shared" si="7"/>
        <v>0</v>
      </c>
      <c r="AA22" s="104">
        <f t="shared" si="8"/>
        <v>0</v>
      </c>
      <c r="AB22" s="26"/>
      <c r="AC22" s="26"/>
      <c r="AD22" s="26"/>
      <c r="AE22" s="27" t="str">
        <f t="shared" si="9"/>
        <v>WARNING</v>
      </c>
      <c r="AF22" s="27"/>
      <c r="AG22" s="27"/>
      <c r="AH22" s="27"/>
      <c r="AI22" s="27"/>
      <c r="AJ22" s="27"/>
      <c r="AK22" s="27"/>
      <c r="AL22" s="27"/>
      <c r="AM22">
        <f t="shared" si="10"/>
        <v>0</v>
      </c>
      <c r="AN22" t="e">
        <f t="shared" si="11"/>
        <v>#DIV/0!</v>
      </c>
      <c r="AO22" t="e">
        <f t="shared" si="12"/>
        <v>#DIV/0!</v>
      </c>
      <c r="AP22" t="e">
        <f t="shared" si="13"/>
        <v>#DIV/0!</v>
      </c>
      <c r="AQ22">
        <f t="shared" si="14"/>
        <v>0</v>
      </c>
    </row>
    <row r="23" spans="1:43" ht="55.5" customHeight="1" x14ac:dyDescent="0.25">
      <c r="A23" s="39" t="s">
        <v>88</v>
      </c>
      <c r="B23" s="38" t="s">
        <v>89</v>
      </c>
      <c r="C23" s="15" t="str">
        <f>IFERROR(VLOOKUP(D23,[2]Pieces!A:B,2,0)," ")</f>
        <v>480387-SF</v>
      </c>
      <c r="D23" s="16" t="s">
        <v>90</v>
      </c>
      <c r="E23" s="18">
        <v>127</v>
      </c>
      <c r="F23" s="18">
        <v>131</v>
      </c>
      <c r="G23" s="18">
        <v>131</v>
      </c>
      <c r="H23" s="18">
        <v>131</v>
      </c>
      <c r="I23" s="19">
        <f>IFERROR(VLOOKUP(D23,[2]Pieces!A:C,3,0),"")</f>
        <v>25</v>
      </c>
      <c r="J23" s="16">
        <v>30</v>
      </c>
      <c r="K23" s="16">
        <f t="shared" si="0"/>
        <v>120</v>
      </c>
      <c r="L23" s="16">
        <f t="shared" si="1"/>
        <v>0</v>
      </c>
      <c r="M23" s="16">
        <f t="shared" si="2"/>
        <v>0</v>
      </c>
      <c r="N23" s="20">
        <f t="shared" si="3"/>
        <v>4.8</v>
      </c>
      <c r="O23" s="20">
        <f t="shared" si="4"/>
        <v>0</v>
      </c>
      <c r="P23" s="20">
        <f t="shared" si="5"/>
        <v>0</v>
      </c>
      <c r="Q23" s="21">
        <v>5</v>
      </c>
      <c r="R23" s="16"/>
      <c r="S23" s="16">
        <f t="shared" si="15"/>
        <v>0</v>
      </c>
      <c r="T23" s="16"/>
      <c r="U23" s="16">
        <f t="shared" si="6"/>
        <v>120</v>
      </c>
      <c r="V23" s="16"/>
      <c r="W23" s="16"/>
      <c r="X23" s="16"/>
      <c r="Y23" s="16"/>
      <c r="Z23" s="23">
        <f t="shared" si="7"/>
        <v>4.8</v>
      </c>
      <c r="AA23" s="104">
        <f t="shared" si="8"/>
        <v>96</v>
      </c>
      <c r="AB23" s="26"/>
      <c r="AC23" s="26"/>
      <c r="AD23" s="26"/>
      <c r="AE23" s="27" t="str">
        <f t="shared" si="9"/>
        <v xml:space="preserve"> </v>
      </c>
      <c r="AF23" s="27"/>
      <c r="AG23" s="27"/>
      <c r="AH23" s="27"/>
      <c r="AI23" s="27"/>
      <c r="AJ23" s="27"/>
      <c r="AK23" s="27"/>
      <c r="AL23" s="27"/>
      <c r="AM23">
        <f t="shared" si="10"/>
        <v>2.6666666666666668E-4</v>
      </c>
      <c r="AN23">
        <f t="shared" si="11"/>
        <v>3600</v>
      </c>
      <c r="AO23">
        <f t="shared" si="12"/>
        <v>1</v>
      </c>
      <c r="AP23">
        <f t="shared" si="13"/>
        <v>0.96000000000000008</v>
      </c>
      <c r="AQ23">
        <f t="shared" si="14"/>
        <v>0.96</v>
      </c>
    </row>
    <row r="24" spans="1:43" ht="55.5" customHeight="1" x14ac:dyDescent="0.25">
      <c r="A24" s="39" t="s">
        <v>88</v>
      </c>
      <c r="B24" s="38" t="s">
        <v>89</v>
      </c>
      <c r="C24" s="15" t="str">
        <f>IFERROR(VLOOKUP(D24,[2]Pieces!A:B,2,0)," ")</f>
        <v>480387-PF</v>
      </c>
      <c r="D24" s="16" t="s">
        <v>91</v>
      </c>
      <c r="E24" s="18">
        <v>127</v>
      </c>
      <c r="F24" s="18">
        <v>131</v>
      </c>
      <c r="G24" s="18">
        <v>131</v>
      </c>
      <c r="H24" s="18">
        <v>131</v>
      </c>
      <c r="I24" s="19">
        <f>IFERROR(VLOOKUP(D24,[2]Pieces!A:C,3,0),"")</f>
        <v>40</v>
      </c>
      <c r="J24" s="16">
        <v>20</v>
      </c>
      <c r="K24" s="16">
        <f t="shared" si="0"/>
        <v>80</v>
      </c>
      <c r="L24" s="16">
        <f t="shared" si="1"/>
        <v>0</v>
      </c>
      <c r="M24" s="16">
        <f t="shared" si="2"/>
        <v>0</v>
      </c>
      <c r="N24" s="20">
        <f t="shared" si="3"/>
        <v>2</v>
      </c>
      <c r="O24" s="20">
        <f t="shared" si="4"/>
        <v>0</v>
      </c>
      <c r="P24" s="20">
        <f t="shared" si="5"/>
        <v>0</v>
      </c>
      <c r="Q24" s="21">
        <v>5</v>
      </c>
      <c r="R24" s="16"/>
      <c r="S24" s="16">
        <f t="shared" si="15"/>
        <v>0</v>
      </c>
      <c r="T24" s="16"/>
      <c r="U24" s="16">
        <f t="shared" si="6"/>
        <v>80</v>
      </c>
      <c r="V24" s="16"/>
      <c r="W24" s="16"/>
      <c r="X24" s="16"/>
      <c r="Y24" s="16"/>
      <c r="Z24" s="23">
        <f t="shared" si="7"/>
        <v>2</v>
      </c>
      <c r="AA24" s="104">
        <f t="shared" si="8"/>
        <v>40</v>
      </c>
      <c r="AB24" s="26"/>
      <c r="AC24" s="26"/>
      <c r="AD24" s="26"/>
      <c r="AE24" s="27" t="str">
        <f t="shared" si="9"/>
        <v>WARNING</v>
      </c>
      <c r="AF24" s="27"/>
      <c r="AG24" s="27"/>
      <c r="AH24" s="27"/>
      <c r="AI24" s="27"/>
      <c r="AJ24" s="27"/>
      <c r="AK24" s="27"/>
      <c r="AL24" s="27"/>
      <c r="AM24">
        <f t="shared" si="10"/>
        <v>1.1111111111111112E-4</v>
      </c>
      <c r="AN24">
        <f t="shared" si="11"/>
        <v>3600</v>
      </c>
      <c r="AO24">
        <f t="shared" si="12"/>
        <v>1</v>
      </c>
      <c r="AP24">
        <f t="shared" si="13"/>
        <v>0.4</v>
      </c>
      <c r="AQ24">
        <f t="shared" si="14"/>
        <v>0.4</v>
      </c>
    </row>
    <row r="25" spans="1:43" ht="59.25" customHeight="1" x14ac:dyDescent="0.25">
      <c r="A25" s="39" t="s">
        <v>43</v>
      </c>
      <c r="B25" s="38" t="s">
        <v>92</v>
      </c>
      <c r="C25" s="15" t="str">
        <f>IFERROR(VLOOKUP(D25,[2]Pieces!A:B,2,0)," ")</f>
        <v xml:space="preserve">9751-fraise a fielter </v>
      </c>
      <c r="D25" s="16" t="s">
        <v>93</v>
      </c>
      <c r="E25" s="18">
        <v>1415</v>
      </c>
      <c r="F25" s="18">
        <v>1491</v>
      </c>
      <c r="G25" s="18">
        <v>1491</v>
      </c>
      <c r="H25" s="18">
        <v>1491</v>
      </c>
      <c r="I25" s="19">
        <f>IFERROR(VLOOKUP(D25,[2]Pieces!A:C,3,0),"")</f>
        <v>200</v>
      </c>
      <c r="J25" s="16">
        <v>12</v>
      </c>
      <c r="K25" s="16">
        <f>(F25-E25)*J25</f>
        <v>912</v>
      </c>
      <c r="L25" s="16">
        <f>(G25-F25)*J25</f>
        <v>0</v>
      </c>
      <c r="M25" s="16">
        <f>(H25-G25)*J25</f>
        <v>0</v>
      </c>
      <c r="N25" s="20">
        <f>IF(I25="","",K25/I25)</f>
        <v>4.5599999999999996</v>
      </c>
      <c r="O25" s="20">
        <f>IF(I25="","",L25/I25)</f>
        <v>0</v>
      </c>
      <c r="P25" s="20">
        <f>IF(I25="","",M25/I25)</f>
        <v>0</v>
      </c>
      <c r="Q25" s="21">
        <v>5</v>
      </c>
      <c r="R25" s="16"/>
      <c r="S25" s="16">
        <f>U25+T25-K25-L25-M25</f>
        <v>0</v>
      </c>
      <c r="T25" s="16"/>
      <c r="U25" s="16">
        <f>(K25+L25+M25)-T25-V25</f>
        <v>912</v>
      </c>
      <c r="V25" s="16"/>
      <c r="W25" s="16"/>
      <c r="X25" s="16"/>
      <c r="Y25" s="16"/>
      <c r="Z25" s="23">
        <f>IF(OR(I25="",I25=0),0,(U25+T25)/I25)</f>
        <v>4.5599999999999996</v>
      </c>
      <c r="AA25" s="104">
        <f>IF(OR(Q25=0,I25=0),"",Z25/Q25*100)</f>
        <v>91.199999999999989</v>
      </c>
      <c r="AB25" s="26"/>
      <c r="AC25" s="26"/>
      <c r="AD25" s="26"/>
      <c r="AE25" s="27" t="str">
        <f>IF(AA25&gt;85," ","WARNING")</f>
        <v xml:space="preserve"> </v>
      </c>
      <c r="AF25" s="27"/>
      <c r="AG25" s="27"/>
      <c r="AH25" s="27"/>
      <c r="AI25" s="27"/>
      <c r="AJ25" s="27"/>
      <c r="AK25" s="27"/>
      <c r="AL25" s="27"/>
      <c r="AM25">
        <f t="shared" si="10"/>
        <v>2.5333333333333333E-4</v>
      </c>
      <c r="AN25">
        <f t="shared" si="11"/>
        <v>3600.0000000000005</v>
      </c>
      <c r="AO25">
        <f t="shared" si="12"/>
        <v>1</v>
      </c>
      <c r="AP25">
        <f t="shared" si="13"/>
        <v>0.91200000000000014</v>
      </c>
      <c r="AQ25">
        <f t="shared" si="14"/>
        <v>0.91200000000000003</v>
      </c>
    </row>
    <row r="26" spans="1:43" ht="59.25" customHeight="1" x14ac:dyDescent="0.25">
      <c r="A26" s="39" t="s">
        <v>44</v>
      </c>
      <c r="B26" s="38" t="s">
        <v>94</v>
      </c>
      <c r="C26" s="15" t="str">
        <f>IFERROR(VLOOKUP(D26,[2]Pieces!A:B,2,0)," ")</f>
        <v xml:space="preserve">I035-CP2/chutes </v>
      </c>
      <c r="D26" s="16" t="s">
        <v>95</v>
      </c>
      <c r="E26" s="18">
        <v>437</v>
      </c>
      <c r="F26" s="18">
        <v>619</v>
      </c>
      <c r="G26" s="18">
        <v>619</v>
      </c>
      <c r="H26" s="18">
        <v>619</v>
      </c>
      <c r="I26" s="19">
        <f>IFERROR(VLOOKUP(D26,[2]Pieces!A:C,3,0),"")</f>
        <v>70</v>
      </c>
      <c r="J26" s="16">
        <v>1</v>
      </c>
      <c r="K26" s="16">
        <f>(F26-E26)*J26</f>
        <v>182</v>
      </c>
      <c r="L26" s="16">
        <f>(G26-F26)*J26</f>
        <v>0</v>
      </c>
      <c r="M26" s="16">
        <f>(H26-G26)*J26</f>
        <v>0</v>
      </c>
      <c r="N26" s="20">
        <f>IF(I26="","",K26/I26)</f>
        <v>2.6</v>
      </c>
      <c r="O26" s="20">
        <f>IF(I26="","",L26/I26)</f>
        <v>0</v>
      </c>
      <c r="P26" s="20">
        <f>IF(I26="","",M26/I26)</f>
        <v>0</v>
      </c>
      <c r="Q26" s="21">
        <v>5</v>
      </c>
      <c r="R26" s="16"/>
      <c r="S26" s="16">
        <f>U26+T26-K26-L26-M26</f>
        <v>0</v>
      </c>
      <c r="T26" s="16"/>
      <c r="U26" s="16">
        <f>(K26+L26+M26)-T26-V26</f>
        <v>182</v>
      </c>
      <c r="V26" s="16"/>
      <c r="W26" s="16"/>
      <c r="X26" s="16"/>
      <c r="Y26" s="16"/>
      <c r="Z26" s="23">
        <f>IF(OR(I26="",I26=0),0,(U26+T26)/I26)</f>
        <v>2.6</v>
      </c>
      <c r="AA26" s="104">
        <f>IF(OR(Q26=0,I26=0),"",Z26/Q26*100)</f>
        <v>52</v>
      </c>
      <c r="AB26" s="26"/>
      <c r="AC26" s="26"/>
      <c r="AD26" s="26"/>
      <c r="AE26" s="27" t="str">
        <f>IF(AA26&gt;85," ","WARNING")</f>
        <v>WARNING</v>
      </c>
      <c r="AF26" s="27"/>
      <c r="AG26" s="27"/>
      <c r="AH26" s="27"/>
      <c r="AI26" s="27"/>
      <c r="AJ26" s="27"/>
      <c r="AK26" s="27"/>
      <c r="AL26" s="27"/>
      <c r="AM26">
        <f t="shared" si="10"/>
        <v>1.4444444444444444E-4</v>
      </c>
      <c r="AN26">
        <f t="shared" si="11"/>
        <v>3600</v>
      </c>
      <c r="AO26">
        <f t="shared" si="12"/>
        <v>1</v>
      </c>
      <c r="AP26">
        <f t="shared" si="13"/>
        <v>0.52</v>
      </c>
      <c r="AQ26">
        <f t="shared" si="14"/>
        <v>0.52</v>
      </c>
    </row>
    <row r="27" spans="1:43" ht="59.25" customHeight="1" x14ac:dyDescent="0.25">
      <c r="A27" s="39" t="s">
        <v>44</v>
      </c>
      <c r="B27" s="38" t="s">
        <v>96</v>
      </c>
      <c r="C27" s="15" t="str">
        <f>IFERROR(VLOOKUP(D27,[2]Pieces!A:B,2,0)," ")</f>
        <v>TIGE M6+2ECROU</v>
      </c>
      <c r="D27" s="16" t="s">
        <v>97</v>
      </c>
      <c r="E27" s="18">
        <v>2493</v>
      </c>
      <c r="F27" s="18">
        <v>2994</v>
      </c>
      <c r="G27" s="18">
        <v>2994</v>
      </c>
      <c r="H27" s="18">
        <v>2994</v>
      </c>
      <c r="I27" s="19">
        <f>IFERROR(VLOOKUP(D27,[2]Pieces!A:C,3,0),"")</f>
        <v>120</v>
      </c>
      <c r="J27" s="16">
        <v>1</v>
      </c>
      <c r="K27" s="16">
        <f>(F27-E27)*J27</f>
        <v>501</v>
      </c>
      <c r="L27" s="16">
        <f>(G27-F27)*J27</f>
        <v>0</v>
      </c>
      <c r="M27" s="16">
        <f>(H27-G27)*J27</f>
        <v>0</v>
      </c>
      <c r="N27" s="20">
        <f>IF(I27="","",K27/I27)</f>
        <v>4.1749999999999998</v>
      </c>
      <c r="O27" s="20">
        <f>IF(I27="","",L27/I27)</f>
        <v>0</v>
      </c>
      <c r="P27" s="20">
        <f>IF(I27="","",M27/I27)</f>
        <v>0</v>
      </c>
      <c r="Q27" s="21">
        <v>5</v>
      </c>
      <c r="R27" s="16"/>
      <c r="S27" s="16">
        <f>U27+T27-K27-L27-M27</f>
        <v>0</v>
      </c>
      <c r="T27" s="16"/>
      <c r="U27" s="16">
        <f>(K27+L27+M27)-T27-V27</f>
        <v>501</v>
      </c>
      <c r="V27" s="16"/>
      <c r="W27" s="16"/>
      <c r="X27" s="16"/>
      <c r="Y27" s="16"/>
      <c r="Z27" s="23">
        <f>IF(OR(I27="",I27=0),0,(U27+T27)/I27)</f>
        <v>4.1749999999999998</v>
      </c>
      <c r="AA27" s="24">
        <f>IF(OR(Q27=0,I27=0),"",Z27/Q27*100)</f>
        <v>83.5</v>
      </c>
      <c r="AB27" s="26"/>
      <c r="AC27" s="26"/>
      <c r="AD27" s="26"/>
      <c r="AE27" s="27" t="str">
        <f>IF(AA27&gt;85," ","WARNING")</f>
        <v>WARNING</v>
      </c>
      <c r="AF27" s="27"/>
      <c r="AG27" s="27"/>
      <c r="AH27" s="27"/>
      <c r="AI27" s="27"/>
      <c r="AJ27" s="27"/>
      <c r="AK27" s="27"/>
      <c r="AL27" s="27"/>
      <c r="AM27">
        <f t="shared" si="10"/>
        <v>2.3194444444444442E-4</v>
      </c>
      <c r="AN27">
        <f t="shared" si="11"/>
        <v>3600</v>
      </c>
      <c r="AO27">
        <f t="shared" si="12"/>
        <v>1</v>
      </c>
      <c r="AP27">
        <f t="shared" si="13"/>
        <v>0.83499999999999996</v>
      </c>
      <c r="AQ27">
        <f t="shared" si="14"/>
        <v>0.83499999999999996</v>
      </c>
    </row>
    <row r="28" spans="1:43" ht="21" thickBot="1" x14ac:dyDescent="0.3"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1"/>
      <c r="U28" s="41"/>
      <c r="V28" s="41"/>
      <c r="W28" s="41"/>
      <c r="X28" s="41"/>
      <c r="Y28" s="41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</row>
    <row r="29" spans="1:43" ht="70.5" thickBot="1" x14ac:dyDescent="0.3"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3" t="s">
        <v>98</v>
      </c>
      <c r="U29" s="44" t="e">
        <f>#REF!/#REF!</f>
        <v>#REF!</v>
      </c>
      <c r="V29" s="41"/>
      <c r="W29" s="41"/>
      <c r="X29" s="41"/>
      <c r="Y29" s="41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</row>
    <row r="30" spans="1:43" ht="20.25" x14ac:dyDescent="0.25"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1"/>
      <c r="U30" s="41"/>
      <c r="V30" s="41"/>
      <c r="W30" s="41"/>
      <c r="X30" s="41"/>
      <c r="Y30" s="41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</row>
    <row r="31" spans="1:43" x14ac:dyDescent="0.25">
      <c r="Z31" s="7"/>
    </row>
    <row r="32" spans="1:43" x14ac:dyDescent="0.25">
      <c r="Z32" s="7"/>
    </row>
    <row r="33" spans="5:26" ht="20.25" x14ac:dyDescent="0.25">
      <c r="E33" s="45"/>
      <c r="F33" s="45"/>
      <c r="G33" s="45"/>
      <c r="H33" s="45"/>
      <c r="I33" s="46"/>
      <c r="J33" s="47" t="s">
        <v>99</v>
      </c>
      <c r="K33" s="45"/>
      <c r="L33" s="45"/>
      <c r="M33" s="45"/>
      <c r="N33" s="45"/>
      <c r="O33" s="45"/>
      <c r="P33" s="46"/>
      <c r="Z33" s="7"/>
    </row>
    <row r="34" spans="5:26" ht="20.25" x14ac:dyDescent="0.25">
      <c r="E34" s="45"/>
      <c r="F34" s="45"/>
      <c r="G34" s="45"/>
      <c r="H34" s="45"/>
      <c r="I34" s="46"/>
      <c r="J34" s="47" t="s">
        <v>100</v>
      </c>
      <c r="K34" s="45"/>
      <c r="L34" s="45"/>
      <c r="M34" s="45"/>
      <c r="N34" s="45"/>
      <c r="O34" s="45"/>
      <c r="P34" s="46"/>
      <c r="Z34" s="7"/>
    </row>
    <row r="35" spans="5:26" ht="20.25" x14ac:dyDescent="0.25">
      <c r="E35" s="45"/>
      <c r="F35" s="45"/>
      <c r="G35" s="45"/>
      <c r="H35" s="45"/>
      <c r="I35" s="46"/>
      <c r="J35" s="47" t="s">
        <v>101</v>
      </c>
      <c r="K35" s="45"/>
      <c r="L35" s="45"/>
      <c r="M35" s="45"/>
      <c r="N35" s="45"/>
      <c r="O35" s="45"/>
      <c r="P35" s="46"/>
      <c r="Z35" s="7"/>
    </row>
    <row r="36" spans="5:26" x14ac:dyDescent="0.25">
      <c r="Z36" s="7"/>
    </row>
    <row r="37" spans="5:26" x14ac:dyDescent="0.25">
      <c r="Z37" s="7"/>
    </row>
    <row r="38" spans="5:26" x14ac:dyDescent="0.25">
      <c r="Z38" s="7"/>
    </row>
    <row r="39" spans="5:26" x14ac:dyDescent="0.25">
      <c r="Z39" s="7"/>
    </row>
  </sheetData>
  <mergeCells count="12">
    <mergeCell ref="E33:I33"/>
    <mergeCell ref="J33:P33"/>
    <mergeCell ref="E34:I34"/>
    <mergeCell ref="J34:P34"/>
    <mergeCell ref="E35:I35"/>
    <mergeCell ref="J35:P35"/>
    <mergeCell ref="A1:Y5"/>
    <mergeCell ref="Z1:AE1"/>
    <mergeCell ref="Z2:AE2"/>
    <mergeCell ref="Z3:AE3"/>
    <mergeCell ref="Z4:AE4"/>
    <mergeCell ref="Z7:AE7"/>
  </mergeCells>
  <conditionalFormatting sqref="AE27:AL27 AE9:AL22">
    <cfRule type="containsText" dxfId="145" priority="25" operator="containsText" text="WARNING">
      <formula>NOT(ISERROR(SEARCH("WARNING",AE9)))</formula>
    </cfRule>
  </conditionalFormatting>
  <conditionalFormatting sqref="AE10:AL10">
    <cfRule type="containsText" dxfId="144" priority="23" operator="containsText" text="WARNING">
      <formula>NOT(ISERROR(SEARCH("WARNING",AE10)))</formula>
    </cfRule>
    <cfRule type="iconSet" priority="24">
      <iconSet iconSet="3Symbols">
        <cfvo type="percent" val="0"/>
        <cfvo type="percent" val="33"/>
        <cfvo type="percent" val="67"/>
      </iconSet>
    </cfRule>
  </conditionalFormatting>
  <conditionalFormatting sqref="AE11:AL11">
    <cfRule type="containsText" dxfId="143" priority="21" operator="containsText" text="WARNING">
      <formula>NOT(ISERROR(SEARCH("WARNING",AE11)))</formula>
    </cfRule>
    <cfRule type="iconSet" priority="22">
      <iconSet iconSet="3Symbols">
        <cfvo type="percent" val="0"/>
        <cfvo type="percent" val="33"/>
        <cfvo type="percent" val="67"/>
      </iconSet>
    </cfRule>
  </conditionalFormatting>
  <conditionalFormatting sqref="AE16:AL16">
    <cfRule type="containsText" dxfId="142" priority="19" operator="containsText" text="WARNING">
      <formula>NOT(ISERROR(SEARCH("WARNING",AE16)))</formula>
    </cfRule>
    <cfRule type="iconSet" priority="20">
      <iconSet iconSet="3Symbols">
        <cfvo type="percent" val="0"/>
        <cfvo type="percent" val="33"/>
        <cfvo type="percent" val="67"/>
      </iconSet>
    </cfRule>
  </conditionalFormatting>
  <conditionalFormatting sqref="AE15:AL15">
    <cfRule type="containsText" dxfId="141" priority="17" operator="containsText" text="WARNING">
      <formula>NOT(ISERROR(SEARCH("WARNING",AE15)))</formula>
    </cfRule>
    <cfRule type="iconSet" priority="18">
      <iconSet iconSet="3Symbols">
        <cfvo type="percent" val="0"/>
        <cfvo type="percent" val="33"/>
        <cfvo type="percent" val="67"/>
      </iconSet>
    </cfRule>
  </conditionalFormatting>
  <conditionalFormatting sqref="AE18:AL18">
    <cfRule type="containsText" dxfId="140" priority="15" operator="containsText" text="WARNING">
      <formula>NOT(ISERROR(SEARCH("WARNING",AE18)))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7:AL27">
    <cfRule type="containsText" dxfId="139" priority="13" operator="containsText" text="WARNING">
      <formula>NOT(ISERROR(SEARCH("WARNING",AE27)))</formula>
    </cfRule>
    <cfRule type="iconSet" priority="14">
      <iconSet iconSet="3Symbols">
        <cfvo type="percent" val="0"/>
        <cfvo type="percent" val="33"/>
        <cfvo type="percent" val="67"/>
      </iconSet>
    </cfRule>
  </conditionalFormatting>
  <conditionalFormatting sqref="AE24:AL24">
    <cfRule type="containsText" dxfId="138" priority="12" operator="containsText" text="WARNING">
      <formula>NOT(ISERROR(SEARCH("WARNING",AE24)))</formula>
    </cfRule>
  </conditionalFormatting>
  <conditionalFormatting sqref="AE24:AL24">
    <cfRule type="containsText" dxfId="137" priority="10" operator="containsText" text="WARNING">
      <formula>NOT(ISERROR(SEARCH("WARNING",AE24)))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25:AL25">
    <cfRule type="containsText" dxfId="136" priority="9" operator="containsText" text="WARNING">
      <formula>NOT(ISERROR(SEARCH("WARNING",AE25)))</formula>
    </cfRule>
  </conditionalFormatting>
  <conditionalFormatting sqref="AE25:AL25">
    <cfRule type="containsText" dxfId="135" priority="7" operator="containsText" text="WARNING">
      <formula>NOT(ISERROR(SEARCH("WARNING",AE25)))</formula>
    </cfRule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19:AL22 AE9:AL14 AE17:AL17">
    <cfRule type="containsText" dxfId="134" priority="26" operator="containsText" text="WARNING">
      <formula>NOT(ISERROR(SEARCH("WARNING",AE9)))</formula>
    </cfRule>
    <cfRule type="iconSet" priority="27">
      <iconSet iconSet="3Symbols">
        <cfvo type="percent" val="0"/>
        <cfvo type="percent" val="33"/>
        <cfvo type="percent" val="67"/>
      </iconSet>
    </cfRule>
  </conditionalFormatting>
  <conditionalFormatting sqref="AE23:AL23">
    <cfRule type="containsText" dxfId="133" priority="6" operator="containsText" text="WARNING">
      <formula>NOT(ISERROR(SEARCH("WARNING",AE23)))</formula>
    </cfRule>
  </conditionalFormatting>
  <conditionalFormatting sqref="AE23:AL23">
    <cfRule type="containsText" dxfId="132" priority="4" operator="containsText" text="WARNING">
      <formula>NOT(ISERROR(SEARCH("WARNING",AE23)))</formula>
    </cfRule>
    <cfRule type="iconSet" priority="5">
      <iconSet iconSet="3Symbols">
        <cfvo type="percent" val="0"/>
        <cfvo type="percent" val="33"/>
        <cfvo type="percent" val="67"/>
      </iconSet>
    </cfRule>
  </conditionalFormatting>
  <conditionalFormatting sqref="AE26:AL26">
    <cfRule type="containsText" dxfId="131" priority="3" operator="containsText" text="WARNING">
      <formula>NOT(ISERROR(SEARCH("WARNING",AE26)))</formula>
    </cfRule>
  </conditionalFormatting>
  <conditionalFormatting sqref="AE26:AL26">
    <cfRule type="containsText" dxfId="130" priority="1" operator="containsText" text="WARNING">
      <formula>NOT(ISERROR(SEARCH("WARNING",AE26)))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G28:H30">
      <formula1>ouvriers</formula1>
    </dataValidation>
    <dataValidation type="list" allowBlank="1" showInputMessage="1" showErrorMessage="1" sqref="D21:D25 D9:D11 D17 D14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8</xdr:col>
                <xdr:colOff>571500</xdr:colOff>
                <xdr:row>1</xdr:row>
                <xdr:rowOff>76200</xdr:rowOff>
              </from>
              <to>
                <xdr:col>12</xdr:col>
                <xdr:colOff>190500</xdr:colOff>
                <xdr:row>3</xdr:row>
                <xdr:rowOff>266700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2">
    <tabColor rgb="FFC00000"/>
  </sheetPr>
  <dimension ref="A1:AQ39"/>
  <sheetViews>
    <sheetView tabSelected="1" zoomScale="40" zoomScaleNormal="40" zoomScaleSheetLayoutView="40" zoomScalePageLayoutView="42" workbookViewId="0">
      <pane xSplit="4" topLeftCell="E1" activePane="topRight" state="frozen"/>
      <selection activeCell="Z2" sqref="Z2:AE2"/>
      <selection pane="topRight" activeCell="Z2" sqref="Z2:AE2"/>
    </sheetView>
  </sheetViews>
  <sheetFormatPr baseColWidth="10" defaultRowHeight="15" x14ac:dyDescent="0.25"/>
  <cols>
    <col min="1" max="1" width="23.5703125" customWidth="1"/>
    <col min="2" max="2" width="56.5703125" customWidth="1"/>
    <col min="3" max="3" width="43.28515625" customWidth="1"/>
    <col min="4" max="4" width="67.85546875" customWidth="1"/>
    <col min="5" max="5" width="33.42578125" style="29" customWidth="1"/>
    <col min="6" max="7" width="21.5703125" style="29" customWidth="1"/>
    <col min="8" max="8" width="23.140625" style="29" customWidth="1"/>
    <col min="9" max="9" width="21.7109375" style="29" customWidth="1"/>
    <col min="10" max="11" width="19.140625" style="29" customWidth="1"/>
    <col min="12" max="12" width="26.5703125" style="29" customWidth="1"/>
    <col min="13" max="13" width="26.28515625" style="29" customWidth="1"/>
    <col min="14" max="14" width="20.42578125" style="29" customWidth="1"/>
    <col min="15" max="16" width="20.5703125" customWidth="1"/>
    <col min="17" max="17" width="25.140625" customWidth="1"/>
    <col min="18" max="18" width="85" customWidth="1"/>
    <col min="19" max="19" width="26.5703125" customWidth="1"/>
    <col min="20" max="20" width="31.5703125" style="29" customWidth="1"/>
    <col min="21" max="25" width="23" style="29" customWidth="1"/>
    <col min="26" max="30" width="24.5703125" customWidth="1"/>
    <col min="31" max="38" width="22.85546875" customWidth="1"/>
    <col min="39" max="39" width="12.85546875" bestFit="1" customWidth="1"/>
    <col min="40" max="40" width="17.42578125" customWidth="1"/>
    <col min="42" max="42" width="14.42578125" customWidth="1"/>
  </cols>
  <sheetData>
    <row r="1" spans="1:43" ht="30" customHeight="1" x14ac:dyDescent="0.25">
      <c r="A1" s="1" t="s">
        <v>111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" t="s">
        <v>1</v>
      </c>
      <c r="AA1" s="3"/>
      <c r="AB1" s="3"/>
      <c r="AC1" s="3"/>
      <c r="AD1" s="3"/>
      <c r="AE1" s="4"/>
      <c r="AF1" s="5"/>
      <c r="AG1" s="5"/>
      <c r="AH1" s="5"/>
      <c r="AI1" s="5"/>
      <c r="AJ1" s="5"/>
      <c r="AK1" s="5"/>
      <c r="AL1" s="5"/>
    </row>
    <row r="2" spans="1:43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" t="s">
        <v>2</v>
      </c>
      <c r="AA2" s="3"/>
      <c r="AB2" s="3"/>
      <c r="AC2" s="3"/>
      <c r="AD2" s="3"/>
      <c r="AE2" s="4"/>
      <c r="AF2" s="5"/>
      <c r="AG2" s="5"/>
      <c r="AH2" s="5"/>
      <c r="AI2" s="5"/>
      <c r="AJ2" s="5"/>
      <c r="AK2" s="5"/>
      <c r="AL2" s="5"/>
    </row>
    <row r="3" spans="1:43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" t="s">
        <v>3</v>
      </c>
      <c r="AA3" s="3"/>
      <c r="AB3" s="3"/>
      <c r="AC3" s="3"/>
      <c r="AD3" s="3"/>
      <c r="AE3" s="4"/>
      <c r="AF3" s="5"/>
      <c r="AG3" s="5"/>
      <c r="AH3" s="5"/>
      <c r="AI3" s="5"/>
      <c r="AJ3" s="5"/>
      <c r="AK3" s="5"/>
      <c r="AL3" s="5"/>
    </row>
    <row r="4" spans="1:43" ht="30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2" t="s">
        <v>4</v>
      </c>
      <c r="AA4" s="3"/>
      <c r="AB4" s="3"/>
      <c r="AC4" s="3"/>
      <c r="AD4" s="3"/>
      <c r="AE4" s="4"/>
      <c r="AF4" s="5"/>
      <c r="AG4" s="5"/>
      <c r="AH4" s="5"/>
      <c r="AI4" s="5"/>
      <c r="AJ4" s="5"/>
      <c r="AK4" s="5"/>
      <c r="AL4" s="5"/>
    </row>
    <row r="5" spans="1:43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7" spans="1:43" ht="54" customHeight="1" x14ac:dyDescent="0.5">
      <c r="E7" s="6"/>
      <c r="F7" s="6"/>
      <c r="G7" s="6"/>
      <c r="H7" s="6"/>
      <c r="I7" s="6"/>
      <c r="J7" s="6"/>
      <c r="K7" s="6"/>
      <c r="L7" s="6"/>
      <c r="M7" s="6"/>
      <c r="N7" s="6"/>
      <c r="O7" s="7"/>
      <c r="P7" s="7"/>
      <c r="Q7" s="7"/>
      <c r="R7" s="7"/>
      <c r="S7" s="7"/>
      <c r="T7" s="6"/>
      <c r="U7" s="6"/>
      <c r="V7" s="6"/>
      <c r="W7" s="6"/>
      <c r="X7" s="6"/>
      <c r="Y7" s="6"/>
      <c r="Z7" s="8"/>
      <c r="AA7" s="8"/>
      <c r="AB7" s="8"/>
      <c r="AC7" s="8"/>
      <c r="AD7" s="8"/>
      <c r="AE7" s="8"/>
      <c r="AF7" s="9"/>
      <c r="AG7" s="9"/>
      <c r="AH7" s="9"/>
      <c r="AI7" s="9"/>
      <c r="AJ7" s="9"/>
      <c r="AK7" s="9"/>
      <c r="AL7" s="9"/>
    </row>
    <row r="8" spans="1:43" ht="167.25" customHeight="1" x14ac:dyDescent="0.25">
      <c r="A8" s="10" t="s">
        <v>5</v>
      </c>
      <c r="B8" s="10" t="s">
        <v>6</v>
      </c>
      <c r="C8" s="10" t="s">
        <v>7</v>
      </c>
      <c r="D8" s="10" t="s">
        <v>8</v>
      </c>
      <c r="E8" s="10" t="s">
        <v>9</v>
      </c>
      <c r="F8" s="10" t="s">
        <v>10</v>
      </c>
      <c r="G8" s="10" t="s">
        <v>11</v>
      </c>
      <c r="H8" s="10" t="s">
        <v>9</v>
      </c>
      <c r="I8" s="11" t="s">
        <v>12</v>
      </c>
      <c r="J8" s="10" t="s">
        <v>13</v>
      </c>
      <c r="K8" s="10" t="s">
        <v>14</v>
      </c>
      <c r="L8" s="10" t="s">
        <v>15</v>
      </c>
      <c r="M8" s="10" t="s">
        <v>16</v>
      </c>
      <c r="N8" s="10" t="s">
        <v>17</v>
      </c>
      <c r="O8" s="10" t="s">
        <v>18</v>
      </c>
      <c r="P8" s="10" t="s">
        <v>19</v>
      </c>
      <c r="Q8" s="10" t="s">
        <v>20</v>
      </c>
      <c r="R8" s="10" t="s">
        <v>21</v>
      </c>
      <c r="S8" s="12" t="s">
        <v>22</v>
      </c>
      <c r="T8" s="10" t="s">
        <v>23</v>
      </c>
      <c r="U8" s="10" t="s">
        <v>24</v>
      </c>
      <c r="V8" s="10" t="s">
        <v>25</v>
      </c>
      <c r="W8" s="10" t="s">
        <v>26</v>
      </c>
      <c r="X8" s="10" t="s">
        <v>27</v>
      </c>
      <c r="Y8" s="10" t="s">
        <v>28</v>
      </c>
      <c r="Z8" s="10" t="s">
        <v>29</v>
      </c>
      <c r="AA8" s="10" t="s">
        <v>30</v>
      </c>
      <c r="AB8" s="10" t="s">
        <v>31</v>
      </c>
      <c r="AC8" s="10" t="s">
        <v>32</v>
      </c>
      <c r="AD8" s="10" t="s">
        <v>33</v>
      </c>
      <c r="AE8" s="10" t="s">
        <v>34</v>
      </c>
      <c r="AF8" s="10" t="s">
        <v>35</v>
      </c>
      <c r="AG8" s="10" t="s">
        <v>36</v>
      </c>
      <c r="AH8" s="10" t="s">
        <v>37</v>
      </c>
      <c r="AI8" s="10" t="s">
        <v>38</v>
      </c>
      <c r="AJ8" s="10" t="s">
        <v>39</v>
      </c>
      <c r="AK8" s="10" t="s">
        <v>40</v>
      </c>
      <c r="AL8" s="10" t="s">
        <v>41</v>
      </c>
      <c r="AM8" t="s">
        <v>42</v>
      </c>
      <c r="AN8" t="s">
        <v>43</v>
      </c>
      <c r="AO8" t="s">
        <v>44</v>
      </c>
      <c r="AP8" t="s">
        <v>45</v>
      </c>
      <c r="AQ8" t="s">
        <v>45</v>
      </c>
    </row>
    <row r="9" spans="1:43" ht="72.75" customHeight="1" x14ac:dyDescent="0.25">
      <c r="A9" s="13" t="s">
        <v>42</v>
      </c>
      <c r="B9" s="14" t="s">
        <v>46</v>
      </c>
      <c r="C9" s="15" t="str">
        <f>IFERROR(VLOOKUP(D9,[2]Pieces!A:B,2,0)," ")</f>
        <v>OUT-PLOT</v>
      </c>
      <c r="D9" s="16" t="s">
        <v>47</v>
      </c>
      <c r="E9" s="17">
        <v>374</v>
      </c>
      <c r="F9" s="18">
        <v>943</v>
      </c>
      <c r="G9" s="18">
        <v>1075</v>
      </c>
      <c r="H9" s="18">
        <v>1180</v>
      </c>
      <c r="I9" s="19">
        <v>72</v>
      </c>
      <c r="J9" s="16">
        <v>1</v>
      </c>
      <c r="K9" s="16">
        <f>(F9-E9)*J9</f>
        <v>569</v>
      </c>
      <c r="L9" s="16">
        <f>(G9-F9)*J9</f>
        <v>132</v>
      </c>
      <c r="M9" s="16">
        <f>(H9-G9)*J9</f>
        <v>105</v>
      </c>
      <c r="N9" s="20">
        <f>IF(I9="","",K9/I9)</f>
        <v>7.9027777777777777</v>
      </c>
      <c r="O9" s="20">
        <f>IF(I9="","",L9/I9)</f>
        <v>1.8333333333333333</v>
      </c>
      <c r="P9" s="20">
        <f>IF(I9="","",M9/I9)</f>
        <v>1.4583333333333333</v>
      </c>
      <c r="Q9" s="21">
        <v>13</v>
      </c>
      <c r="R9" s="16" t="s">
        <v>112</v>
      </c>
      <c r="S9" s="16">
        <f>U9+T9-K9-L9-M9</f>
        <v>0</v>
      </c>
      <c r="T9" s="16"/>
      <c r="U9" s="16">
        <f>(K9+L9+M9)-T9-V9</f>
        <v>806</v>
      </c>
      <c r="V9" s="16"/>
      <c r="W9" s="16"/>
      <c r="X9" s="16"/>
      <c r="Y9" s="22"/>
      <c r="Z9" s="23">
        <f>IF(OR(I9="",I9=0),0,(U9+T9)/I9)</f>
        <v>11.194444444444445</v>
      </c>
      <c r="AA9" s="104">
        <f>IF(OR(Q9=0,I9=0),"",Z9/Q9*100)</f>
        <v>86.111111111111114</v>
      </c>
      <c r="AB9" s="25"/>
      <c r="AC9" s="25" t="s">
        <v>104</v>
      </c>
      <c r="AD9" s="26"/>
      <c r="AE9" s="27" t="str">
        <f>IF(AA9&gt;85," ","WARNING")</f>
        <v xml:space="preserve"> </v>
      </c>
      <c r="AF9" s="26" t="s">
        <v>104</v>
      </c>
      <c r="AG9" s="26" t="s">
        <v>104</v>
      </c>
      <c r="AH9" s="26" t="s">
        <v>104</v>
      </c>
      <c r="AI9" s="26" t="s">
        <v>104</v>
      </c>
      <c r="AJ9" s="26" t="s">
        <v>104</v>
      </c>
      <c r="AK9" s="28"/>
      <c r="AL9" s="28"/>
      <c r="AM9" s="29">
        <f>(N9+O9+P9)/(Q9*3600)</f>
        <v>2.3919753086419754E-4</v>
      </c>
      <c r="AN9">
        <f>((3600/I9)*U9)/(N9+O9+P9)</f>
        <v>3600</v>
      </c>
      <c r="AO9">
        <f>(U9-T9)/U9</f>
        <v>1</v>
      </c>
      <c r="AP9">
        <f>AM9*AN9*AO9</f>
        <v>0.86111111111111116</v>
      </c>
      <c r="AQ9">
        <f>((U9-T9)*(3600/I9))/(Q9*3600)</f>
        <v>0.86111111111111116</v>
      </c>
    </row>
    <row r="10" spans="1:43" ht="69.75" customHeight="1" x14ac:dyDescent="0.25">
      <c r="A10" s="13" t="s">
        <v>48</v>
      </c>
      <c r="B10" s="30" t="s">
        <v>49</v>
      </c>
      <c r="C10" s="15" t="str">
        <f>IFERROR(VLOOKUP(D10,[2]Pieces!A:B,2,0)," ")</f>
        <v>68.1010</v>
      </c>
      <c r="D10" s="16" t="s">
        <v>105</v>
      </c>
      <c r="E10" s="18">
        <v>17209</v>
      </c>
      <c r="F10" s="18">
        <v>17870</v>
      </c>
      <c r="G10" s="18">
        <v>18000</v>
      </c>
      <c r="H10" s="18">
        <v>18111</v>
      </c>
      <c r="I10" s="19">
        <f>IFERROR(VLOOKUP(D10,[2]Pieces!A:C,3,0),"")</f>
        <v>80</v>
      </c>
      <c r="J10" s="16">
        <v>1</v>
      </c>
      <c r="K10" s="16">
        <f t="shared" ref="K10:K24" si="0">(F10-E10)*J10</f>
        <v>661</v>
      </c>
      <c r="L10" s="16">
        <f t="shared" ref="L10:L24" si="1">(G10-F10)*J10</f>
        <v>130</v>
      </c>
      <c r="M10" s="16">
        <f t="shared" ref="M10:M24" si="2">(H10-G10)*J10</f>
        <v>111</v>
      </c>
      <c r="N10" s="20">
        <f t="shared" ref="N10:N24" si="3">IF(I10="","",K10/I10)</f>
        <v>8.2624999999999993</v>
      </c>
      <c r="O10" s="20">
        <f t="shared" ref="O10:O24" si="4">IF(I10="","",L10/I10)</f>
        <v>1.625</v>
      </c>
      <c r="P10" s="20">
        <f t="shared" ref="P10:P24" si="5">IF(I10="","",M10/I10)</f>
        <v>1.3875</v>
      </c>
      <c r="Q10" s="21">
        <v>13</v>
      </c>
      <c r="R10" s="16"/>
      <c r="S10" s="16">
        <f>U10+T10-K10-L10-M10</f>
        <v>0</v>
      </c>
      <c r="T10" s="16">
        <v>2</v>
      </c>
      <c r="U10" s="16">
        <f t="shared" ref="U10:U24" si="6">(K10+L10+M10)-T10-V10</f>
        <v>900</v>
      </c>
      <c r="V10" s="16"/>
      <c r="W10" s="16"/>
      <c r="X10" s="16"/>
      <c r="Y10" s="16"/>
      <c r="Z10" s="23">
        <f t="shared" ref="Z10:Z24" si="7">IF(OR(I10="",I10=0),0,(U10+T10)/I10)</f>
        <v>11.275</v>
      </c>
      <c r="AA10" s="104">
        <f t="shared" ref="AA10:AA24" si="8">IF(OR(Q10=0,I10=0),"",Z10/Q10*100)</f>
        <v>86.730769230769226</v>
      </c>
      <c r="AB10" s="26"/>
      <c r="AC10" s="26" t="s">
        <v>104</v>
      </c>
      <c r="AD10" s="26"/>
      <c r="AE10" s="27" t="str">
        <f t="shared" ref="AE10:AE24" si="9">IF(AA10&gt;85," ","WARNING")</f>
        <v xml:space="preserve"> </v>
      </c>
      <c r="AF10" s="26" t="s">
        <v>104</v>
      </c>
      <c r="AG10" s="26" t="s">
        <v>104</v>
      </c>
      <c r="AH10" s="26" t="s">
        <v>104</v>
      </c>
      <c r="AI10" s="26" t="s">
        <v>104</v>
      </c>
      <c r="AJ10" s="26" t="s">
        <v>104</v>
      </c>
      <c r="AK10" s="27"/>
      <c r="AL10" s="27"/>
      <c r="AM10">
        <f t="shared" ref="AM10:AM27" si="10">(N10+O10+P10)/(Q10*3600)</f>
        <v>2.409188034188034E-4</v>
      </c>
      <c r="AN10">
        <f t="shared" ref="AN10:AN27" si="11">((3600/I10)*U10)/(N10+O10+P10)</f>
        <v>3592.0177383592022</v>
      </c>
      <c r="AO10">
        <f t="shared" ref="AO10:AO27" si="12">(U10-T10)/U10</f>
        <v>0.99777777777777776</v>
      </c>
      <c r="AP10">
        <f t="shared" ref="AP10:AP27" si="13">AM10*AN10*AO10</f>
        <v>0.8634615384615385</v>
      </c>
      <c r="AQ10">
        <f t="shared" ref="AQ10:AQ27" si="14">((U10-T10)*(3600/I10))/(Q10*3600)</f>
        <v>0.8634615384615385</v>
      </c>
    </row>
    <row r="11" spans="1:43" ht="64.5" customHeight="1" x14ac:dyDescent="0.25">
      <c r="A11" s="13" t="s">
        <v>51</v>
      </c>
      <c r="B11" s="14" t="s">
        <v>52</v>
      </c>
      <c r="C11" s="15" t="str">
        <f>IFERROR(VLOOKUP(D11,[2]Pieces!A:B,2,0)," ")</f>
        <v>TF48-57-I162-CP2</v>
      </c>
      <c r="D11" s="16" t="s">
        <v>106</v>
      </c>
      <c r="E11" s="17">
        <v>1820</v>
      </c>
      <c r="F11" s="17">
        <v>2171</v>
      </c>
      <c r="G11" s="17">
        <v>2240</v>
      </c>
      <c r="H11" s="17">
        <v>2298</v>
      </c>
      <c r="I11" s="19">
        <f>IFERROR(VLOOKUP(D11,[2]Pieces!A:C,3,0),"")</f>
        <v>40</v>
      </c>
      <c r="J11" s="31">
        <v>1</v>
      </c>
      <c r="K11" s="16">
        <f t="shared" si="0"/>
        <v>351</v>
      </c>
      <c r="L11" s="16">
        <f t="shared" si="1"/>
        <v>69</v>
      </c>
      <c r="M11" s="16">
        <f t="shared" si="2"/>
        <v>58</v>
      </c>
      <c r="N11" s="20">
        <f t="shared" si="3"/>
        <v>8.7750000000000004</v>
      </c>
      <c r="O11" s="20">
        <f t="shared" si="4"/>
        <v>1.7250000000000001</v>
      </c>
      <c r="P11" s="20">
        <f t="shared" si="5"/>
        <v>1.45</v>
      </c>
      <c r="Q11" s="21">
        <v>13</v>
      </c>
      <c r="R11" s="16"/>
      <c r="S11" s="16">
        <f t="shared" ref="S11:S24" si="15">U11+T11-K11-L11-M11</f>
        <v>0</v>
      </c>
      <c r="T11" s="16"/>
      <c r="U11" s="16">
        <f t="shared" si="6"/>
        <v>478</v>
      </c>
      <c r="V11" s="16"/>
      <c r="W11" s="16"/>
      <c r="X11" s="16"/>
      <c r="Y11" s="16"/>
      <c r="Z11" s="23">
        <f t="shared" si="7"/>
        <v>11.95</v>
      </c>
      <c r="AA11" s="104">
        <f t="shared" si="8"/>
        <v>91.92307692307692</v>
      </c>
      <c r="AB11" s="26"/>
      <c r="AC11" s="26" t="s">
        <v>104</v>
      </c>
      <c r="AD11" s="26"/>
      <c r="AE11" s="27" t="str">
        <f t="shared" si="9"/>
        <v xml:space="preserve"> </v>
      </c>
      <c r="AF11" s="26" t="s">
        <v>104</v>
      </c>
      <c r="AG11" s="26" t="s">
        <v>104</v>
      </c>
      <c r="AH11" s="26" t="s">
        <v>104</v>
      </c>
      <c r="AI11" s="26" t="s">
        <v>104</v>
      </c>
      <c r="AJ11" s="26" t="s">
        <v>104</v>
      </c>
      <c r="AK11" s="27"/>
      <c r="AL11" s="27"/>
      <c r="AM11">
        <f t="shared" si="10"/>
        <v>2.5534188034188031E-4</v>
      </c>
      <c r="AN11">
        <f t="shared" si="11"/>
        <v>3600</v>
      </c>
      <c r="AO11">
        <f t="shared" si="12"/>
        <v>1</v>
      </c>
      <c r="AP11">
        <f t="shared" si="13"/>
        <v>0.91923076923076907</v>
      </c>
      <c r="AQ11">
        <f t="shared" si="14"/>
        <v>0.91923076923076918</v>
      </c>
    </row>
    <row r="12" spans="1:43" ht="58.5" customHeight="1" x14ac:dyDescent="0.25">
      <c r="A12" s="13" t="s">
        <v>54</v>
      </c>
      <c r="B12" s="14" t="s">
        <v>55</v>
      </c>
      <c r="C12" s="15" t="str">
        <f>IFERROR(VLOOKUP(D12,[2]Pieces!A:B,2,0)," ")</f>
        <v>M001-CP1</v>
      </c>
      <c r="D12" s="16" t="s">
        <v>109</v>
      </c>
      <c r="E12" s="18">
        <v>249</v>
      </c>
      <c r="F12" s="18">
        <v>249</v>
      </c>
      <c r="G12" s="18">
        <v>249</v>
      </c>
      <c r="H12" s="18">
        <v>249</v>
      </c>
      <c r="I12" s="19">
        <f>IFERROR(VLOOKUP(D12,[2]Pieces!A:C,3,0),"")</f>
        <v>25</v>
      </c>
      <c r="J12" s="16">
        <v>1</v>
      </c>
      <c r="K12" s="16">
        <f t="shared" si="0"/>
        <v>0</v>
      </c>
      <c r="L12" s="16">
        <f t="shared" si="1"/>
        <v>0</v>
      </c>
      <c r="M12" s="16">
        <f t="shared" si="2"/>
        <v>0</v>
      </c>
      <c r="N12" s="20">
        <f t="shared" si="3"/>
        <v>0</v>
      </c>
      <c r="O12" s="20">
        <f t="shared" si="4"/>
        <v>0</v>
      </c>
      <c r="P12" s="20">
        <f t="shared" si="5"/>
        <v>0</v>
      </c>
      <c r="Q12" s="21">
        <v>10</v>
      </c>
      <c r="R12" s="16"/>
      <c r="S12" s="16">
        <f t="shared" si="15"/>
        <v>0</v>
      </c>
      <c r="T12" s="16"/>
      <c r="U12" s="16">
        <f t="shared" si="6"/>
        <v>0</v>
      </c>
      <c r="V12" s="16"/>
      <c r="W12" s="16"/>
      <c r="X12" s="16"/>
      <c r="Y12" s="16"/>
      <c r="Z12" s="23">
        <f t="shared" si="7"/>
        <v>0</v>
      </c>
      <c r="AA12" s="104">
        <f t="shared" si="8"/>
        <v>0</v>
      </c>
      <c r="AB12" s="26"/>
      <c r="AC12" s="26" t="s">
        <v>104</v>
      </c>
      <c r="AD12" s="26"/>
      <c r="AE12" s="27" t="str">
        <f t="shared" si="9"/>
        <v>WARNING</v>
      </c>
      <c r="AF12" s="26" t="s">
        <v>104</v>
      </c>
      <c r="AG12" s="26" t="s">
        <v>104</v>
      </c>
      <c r="AH12" s="26" t="s">
        <v>104</v>
      </c>
      <c r="AI12" s="26" t="s">
        <v>104</v>
      </c>
      <c r="AJ12" s="26" t="s">
        <v>104</v>
      </c>
      <c r="AK12" s="27"/>
      <c r="AL12" s="27"/>
      <c r="AM12">
        <f t="shared" si="10"/>
        <v>0</v>
      </c>
      <c r="AN12" t="e">
        <f t="shared" si="11"/>
        <v>#DIV/0!</v>
      </c>
      <c r="AO12" t="e">
        <f t="shared" si="12"/>
        <v>#DIV/0!</v>
      </c>
      <c r="AP12" t="e">
        <f t="shared" si="13"/>
        <v>#DIV/0!</v>
      </c>
      <c r="AQ12">
        <f t="shared" si="14"/>
        <v>0</v>
      </c>
    </row>
    <row r="13" spans="1:43" ht="58.5" customHeight="1" x14ac:dyDescent="0.25">
      <c r="A13" s="13" t="s">
        <v>57</v>
      </c>
      <c r="B13" s="14" t="s">
        <v>58</v>
      </c>
      <c r="C13" s="15" t="str">
        <f>IFERROR(VLOOKUP(D13,[2]Pieces!A:B,2,0)," ")</f>
        <v>OUT-172</v>
      </c>
      <c r="D13" s="16" t="s">
        <v>59</v>
      </c>
      <c r="E13" s="18">
        <v>1000</v>
      </c>
      <c r="F13" s="18">
        <v>1390</v>
      </c>
      <c r="G13" s="18">
        <v>1390</v>
      </c>
      <c r="H13" s="18">
        <v>1390</v>
      </c>
      <c r="I13" s="19">
        <f>IFERROR(VLOOKUP(D13,[2]Pieces!A:C,3,0),"")</f>
        <v>220</v>
      </c>
      <c r="J13" s="16">
        <v>1</v>
      </c>
      <c r="K13" s="16">
        <f t="shared" si="0"/>
        <v>390</v>
      </c>
      <c r="L13" s="16">
        <f t="shared" si="1"/>
        <v>0</v>
      </c>
      <c r="M13" s="16">
        <f t="shared" si="2"/>
        <v>0</v>
      </c>
      <c r="N13" s="20">
        <f t="shared" si="3"/>
        <v>1.7727272727272727</v>
      </c>
      <c r="O13" s="20">
        <f t="shared" si="4"/>
        <v>0</v>
      </c>
      <c r="P13" s="20">
        <f t="shared" si="5"/>
        <v>0</v>
      </c>
      <c r="Q13" s="21">
        <v>13</v>
      </c>
      <c r="R13" s="16"/>
      <c r="S13" s="16">
        <f t="shared" si="15"/>
        <v>0</v>
      </c>
      <c r="T13" s="16"/>
      <c r="U13" s="16">
        <f t="shared" si="6"/>
        <v>390</v>
      </c>
      <c r="V13" s="16"/>
      <c r="W13" s="16"/>
      <c r="X13" s="16"/>
      <c r="Y13" s="16"/>
      <c r="Z13" s="23">
        <f t="shared" si="7"/>
        <v>1.7727272727272727</v>
      </c>
      <c r="AA13" s="104">
        <f t="shared" si="8"/>
        <v>13.636363636363635</v>
      </c>
      <c r="AB13" s="26"/>
      <c r="AC13" s="26"/>
      <c r="AD13" s="26"/>
      <c r="AE13" s="27" t="str">
        <f t="shared" si="9"/>
        <v>WARNING</v>
      </c>
      <c r="AF13" s="27"/>
      <c r="AG13" s="27"/>
      <c r="AH13" s="27"/>
      <c r="AI13" s="27"/>
      <c r="AJ13" s="27"/>
      <c r="AK13" s="27"/>
      <c r="AL13" s="27"/>
      <c r="AM13">
        <f t="shared" si="10"/>
        <v>3.7878787878787879E-5</v>
      </c>
      <c r="AN13">
        <f t="shared" si="11"/>
        <v>3600</v>
      </c>
      <c r="AO13">
        <f t="shared" si="12"/>
        <v>1</v>
      </c>
      <c r="AP13">
        <f t="shared" si="13"/>
        <v>0.13636363636363635</v>
      </c>
      <c r="AQ13">
        <f t="shared" si="14"/>
        <v>0.13636363636363635</v>
      </c>
    </row>
    <row r="14" spans="1:43" ht="68.25" customHeight="1" x14ac:dyDescent="0.25">
      <c r="A14" s="13" t="s">
        <v>60</v>
      </c>
      <c r="B14" s="14" t="s">
        <v>61</v>
      </c>
      <c r="C14" s="15" t="str">
        <f>IFERROR(VLOOKUP(D14,[2]Pieces!A:B,2,0)," ")</f>
        <v xml:space="preserve"> - </v>
      </c>
      <c r="D14" s="16" t="s">
        <v>62</v>
      </c>
      <c r="E14" s="18">
        <v>0</v>
      </c>
      <c r="F14" s="18">
        <v>0</v>
      </c>
      <c r="G14" s="18">
        <v>0</v>
      </c>
      <c r="H14" s="18">
        <v>0</v>
      </c>
      <c r="I14" s="19">
        <f>IFERROR(VLOOKUP(D14,[2]Pieces!A:C,3,0),"")</f>
        <v>1</v>
      </c>
      <c r="J14" s="16">
        <v>1</v>
      </c>
      <c r="K14" s="16">
        <f t="shared" si="0"/>
        <v>0</v>
      </c>
      <c r="L14" s="16">
        <f t="shared" si="1"/>
        <v>0</v>
      </c>
      <c r="M14" s="16">
        <f t="shared" si="2"/>
        <v>0</v>
      </c>
      <c r="N14" s="20">
        <f t="shared" si="3"/>
        <v>0</v>
      </c>
      <c r="O14" s="20">
        <f t="shared" si="4"/>
        <v>0</v>
      </c>
      <c r="P14" s="20">
        <f t="shared" si="5"/>
        <v>0</v>
      </c>
      <c r="Q14" s="21">
        <v>13</v>
      </c>
      <c r="R14" s="16"/>
      <c r="S14" s="16">
        <f t="shared" si="15"/>
        <v>0</v>
      </c>
      <c r="T14" s="16"/>
      <c r="U14" s="16">
        <f t="shared" si="6"/>
        <v>0</v>
      </c>
      <c r="V14" s="16"/>
      <c r="W14" s="16"/>
      <c r="X14" s="16"/>
      <c r="Y14" s="16"/>
      <c r="Z14" s="23">
        <f t="shared" si="7"/>
        <v>0</v>
      </c>
      <c r="AA14" s="104">
        <f t="shared" si="8"/>
        <v>0</v>
      </c>
      <c r="AB14" s="26"/>
      <c r="AC14" s="26"/>
      <c r="AD14" s="26"/>
      <c r="AE14" s="27" t="str">
        <f t="shared" si="9"/>
        <v>WARNING</v>
      </c>
      <c r="AF14" s="27"/>
      <c r="AG14" s="27"/>
      <c r="AH14" s="27"/>
      <c r="AI14" s="27"/>
      <c r="AJ14" s="27"/>
      <c r="AK14" s="27"/>
      <c r="AL14" s="27"/>
      <c r="AM14">
        <f t="shared" si="10"/>
        <v>0</v>
      </c>
      <c r="AN14" t="e">
        <f t="shared" si="11"/>
        <v>#DIV/0!</v>
      </c>
      <c r="AO14" t="e">
        <f t="shared" si="12"/>
        <v>#DIV/0!</v>
      </c>
      <c r="AP14" t="e">
        <f t="shared" si="13"/>
        <v>#DIV/0!</v>
      </c>
      <c r="AQ14">
        <f t="shared" si="14"/>
        <v>0</v>
      </c>
    </row>
    <row r="15" spans="1:43" ht="65.25" customHeight="1" x14ac:dyDescent="0.25">
      <c r="A15" s="13" t="s">
        <v>63</v>
      </c>
      <c r="B15" s="14" t="s">
        <v>64</v>
      </c>
      <c r="C15" s="15">
        <f>IFERROR(VLOOKUP(D15,[2]Pieces!A:B,2,0)," ")</f>
        <v>68.081500000000005</v>
      </c>
      <c r="D15" s="16" t="s">
        <v>65</v>
      </c>
      <c r="E15" s="18">
        <v>42490</v>
      </c>
      <c r="F15" s="32">
        <v>42917</v>
      </c>
      <c r="G15" s="32">
        <v>43000</v>
      </c>
      <c r="H15" s="32">
        <v>43052</v>
      </c>
      <c r="I15" s="19">
        <f>IFERROR(VLOOKUP(D15,[2]Pieces!A:C,3,0),"")</f>
        <v>56</v>
      </c>
      <c r="J15" s="16">
        <v>1</v>
      </c>
      <c r="K15" s="16">
        <f t="shared" si="0"/>
        <v>427</v>
      </c>
      <c r="L15" s="16">
        <f t="shared" si="1"/>
        <v>83</v>
      </c>
      <c r="M15" s="16">
        <f t="shared" si="2"/>
        <v>52</v>
      </c>
      <c r="N15" s="20">
        <f t="shared" si="3"/>
        <v>7.625</v>
      </c>
      <c r="O15" s="20">
        <f t="shared" si="4"/>
        <v>1.4821428571428572</v>
      </c>
      <c r="P15" s="20">
        <f t="shared" si="5"/>
        <v>0.9285714285714286</v>
      </c>
      <c r="Q15" s="21">
        <v>13</v>
      </c>
      <c r="R15" s="16"/>
      <c r="S15" s="16">
        <f t="shared" si="15"/>
        <v>0</v>
      </c>
      <c r="T15" s="16"/>
      <c r="U15" s="16">
        <f t="shared" si="6"/>
        <v>562</v>
      </c>
      <c r="V15" s="33"/>
      <c r="W15" s="33"/>
      <c r="X15" s="33"/>
      <c r="Y15" s="33"/>
      <c r="Z15" s="23">
        <f t="shared" si="7"/>
        <v>10.035714285714286</v>
      </c>
      <c r="AA15" s="104">
        <f t="shared" si="8"/>
        <v>77.197802197802204</v>
      </c>
      <c r="AB15" s="34"/>
      <c r="AC15" s="26" t="s">
        <v>104</v>
      </c>
      <c r="AD15" s="34"/>
      <c r="AE15" s="27" t="str">
        <f t="shared" si="9"/>
        <v>WARNING</v>
      </c>
      <c r="AF15" s="26" t="s">
        <v>104</v>
      </c>
      <c r="AG15" s="26" t="s">
        <v>104</v>
      </c>
      <c r="AH15" s="26" t="s">
        <v>104</v>
      </c>
      <c r="AI15" s="26" t="s">
        <v>104</v>
      </c>
      <c r="AJ15" s="26" t="s">
        <v>104</v>
      </c>
      <c r="AK15" s="27"/>
      <c r="AL15" s="27"/>
      <c r="AM15">
        <f t="shared" si="10"/>
        <v>2.1443833943833945E-4</v>
      </c>
      <c r="AN15">
        <f t="shared" si="11"/>
        <v>3600.0000000000005</v>
      </c>
      <c r="AO15">
        <f t="shared" si="12"/>
        <v>1</v>
      </c>
      <c r="AP15">
        <f t="shared" si="13"/>
        <v>0.77197802197802212</v>
      </c>
      <c r="AQ15">
        <f t="shared" si="14"/>
        <v>0.77197802197802212</v>
      </c>
    </row>
    <row r="16" spans="1:43" ht="69" customHeight="1" x14ac:dyDescent="0.25">
      <c r="A16" s="13" t="s">
        <v>66</v>
      </c>
      <c r="B16" s="14" t="s">
        <v>67</v>
      </c>
      <c r="C16" s="15">
        <f>IFERROR(VLOOKUP(D16,[2]Pieces!A:B,2,0)," ")</f>
        <v>1740</v>
      </c>
      <c r="D16" s="16" t="s">
        <v>68</v>
      </c>
      <c r="E16" s="18">
        <v>642</v>
      </c>
      <c r="F16" s="32">
        <v>912</v>
      </c>
      <c r="G16" s="32">
        <v>980</v>
      </c>
      <c r="H16" s="32">
        <v>1042</v>
      </c>
      <c r="I16" s="19">
        <f>IFERROR(VLOOKUP(D16,[2]Pieces!A:C,3,0),"")</f>
        <v>36</v>
      </c>
      <c r="J16" s="16">
        <v>1</v>
      </c>
      <c r="K16" s="16">
        <f t="shared" si="0"/>
        <v>270</v>
      </c>
      <c r="L16" s="16">
        <f t="shared" si="1"/>
        <v>68</v>
      </c>
      <c r="M16" s="16">
        <f t="shared" si="2"/>
        <v>62</v>
      </c>
      <c r="N16" s="20">
        <f t="shared" si="3"/>
        <v>7.5</v>
      </c>
      <c r="O16" s="20">
        <f t="shared" si="4"/>
        <v>1.8888888888888888</v>
      </c>
      <c r="P16" s="20">
        <f t="shared" si="5"/>
        <v>1.7222222222222223</v>
      </c>
      <c r="Q16" s="21">
        <v>13</v>
      </c>
      <c r="R16" s="16" t="s">
        <v>113</v>
      </c>
      <c r="S16" s="16">
        <f t="shared" si="15"/>
        <v>0</v>
      </c>
      <c r="T16" s="16">
        <v>15</v>
      </c>
      <c r="U16" s="16">
        <f t="shared" si="6"/>
        <v>385</v>
      </c>
      <c r="V16" s="33"/>
      <c r="W16" s="33"/>
      <c r="X16" s="33"/>
      <c r="Y16" s="33"/>
      <c r="Z16" s="23">
        <f t="shared" si="7"/>
        <v>11.111111111111111</v>
      </c>
      <c r="AA16" s="104">
        <f t="shared" si="8"/>
        <v>85.470085470085465</v>
      </c>
      <c r="AB16" s="34"/>
      <c r="AC16" s="26" t="s">
        <v>104</v>
      </c>
      <c r="AD16" s="34"/>
      <c r="AE16" s="27" t="str">
        <f t="shared" si="9"/>
        <v xml:space="preserve"> </v>
      </c>
      <c r="AF16" s="26" t="s">
        <v>104</v>
      </c>
      <c r="AG16" s="26" t="s">
        <v>104</v>
      </c>
      <c r="AH16" s="26" t="s">
        <v>104</v>
      </c>
      <c r="AI16" s="26" t="s">
        <v>104</v>
      </c>
      <c r="AJ16" s="26" t="s">
        <v>104</v>
      </c>
      <c r="AK16" s="27"/>
      <c r="AL16" s="27"/>
      <c r="AM16">
        <f t="shared" si="10"/>
        <v>2.3741690408357073E-4</v>
      </c>
      <c r="AN16">
        <f t="shared" si="11"/>
        <v>3465</v>
      </c>
      <c r="AO16">
        <f t="shared" si="12"/>
        <v>0.96103896103896103</v>
      </c>
      <c r="AP16">
        <f t="shared" si="13"/>
        <v>0.79059829059829057</v>
      </c>
      <c r="AQ16">
        <f t="shared" si="14"/>
        <v>0.79059829059829057</v>
      </c>
    </row>
    <row r="17" spans="1:43" ht="60.75" customHeight="1" x14ac:dyDescent="0.25">
      <c r="A17" s="13" t="s">
        <v>69</v>
      </c>
      <c r="B17" s="14" t="s">
        <v>70</v>
      </c>
      <c r="C17" s="15" t="str">
        <f>IFERROR(VLOOKUP(D17,[2]Pieces!A:B,2,0)," ")</f>
        <v>MPS000300</v>
      </c>
      <c r="D17" s="16" t="s">
        <v>71</v>
      </c>
      <c r="E17" s="18">
        <v>0</v>
      </c>
      <c r="F17" s="18">
        <v>0</v>
      </c>
      <c r="G17" s="18">
        <v>0</v>
      </c>
      <c r="H17" s="18">
        <v>0</v>
      </c>
      <c r="I17" s="19">
        <f>IFERROR(VLOOKUP(D17,[2]Pieces!A:C,3,0),"")</f>
        <v>500</v>
      </c>
      <c r="J17" s="16">
        <v>1</v>
      </c>
      <c r="K17" s="16">
        <f t="shared" si="0"/>
        <v>0</v>
      </c>
      <c r="L17" s="16">
        <f t="shared" si="1"/>
        <v>0</v>
      </c>
      <c r="M17" s="16">
        <f t="shared" si="2"/>
        <v>0</v>
      </c>
      <c r="N17" s="20">
        <f t="shared" si="3"/>
        <v>0</v>
      </c>
      <c r="O17" s="20">
        <f t="shared" si="4"/>
        <v>0</v>
      </c>
      <c r="P17" s="20">
        <f t="shared" si="5"/>
        <v>0</v>
      </c>
      <c r="Q17" s="21">
        <v>13</v>
      </c>
      <c r="R17" s="16"/>
      <c r="S17" s="16">
        <f t="shared" si="15"/>
        <v>0</v>
      </c>
      <c r="T17" s="16"/>
      <c r="U17" s="16">
        <f t="shared" si="6"/>
        <v>0</v>
      </c>
      <c r="V17" s="16"/>
      <c r="W17" s="16"/>
      <c r="X17" s="16"/>
      <c r="Y17" s="16"/>
      <c r="Z17" s="23">
        <f t="shared" si="7"/>
        <v>0</v>
      </c>
      <c r="AA17" s="104">
        <f t="shared" si="8"/>
        <v>0</v>
      </c>
      <c r="AB17" s="26"/>
      <c r="AC17" s="26"/>
      <c r="AD17" s="26"/>
      <c r="AE17" s="27" t="str">
        <f t="shared" si="9"/>
        <v>WARNING</v>
      </c>
      <c r="AF17" s="27"/>
      <c r="AG17" s="27"/>
      <c r="AH17" s="27"/>
      <c r="AI17" s="27"/>
      <c r="AJ17" s="27"/>
      <c r="AK17" s="27"/>
      <c r="AL17" s="27"/>
      <c r="AM17">
        <f t="shared" si="10"/>
        <v>0</v>
      </c>
      <c r="AN17" t="e">
        <f t="shared" si="11"/>
        <v>#DIV/0!</v>
      </c>
      <c r="AO17" t="e">
        <f t="shared" si="12"/>
        <v>#DIV/0!</v>
      </c>
      <c r="AP17" t="e">
        <f t="shared" si="13"/>
        <v>#DIV/0!</v>
      </c>
      <c r="AQ17">
        <f t="shared" si="14"/>
        <v>0</v>
      </c>
    </row>
    <row r="18" spans="1:43" ht="69" customHeight="1" x14ac:dyDescent="0.25">
      <c r="A18" s="13" t="s">
        <v>72</v>
      </c>
      <c r="B18" s="35" t="s">
        <v>73</v>
      </c>
      <c r="C18" s="15" t="str">
        <f>IFERROR(VLOOKUP(D18,[2]Pieces!A:B,2,0)," ")</f>
        <v>0-4180</v>
      </c>
      <c r="D18" s="16" t="s">
        <v>74</v>
      </c>
      <c r="E18" s="18">
        <v>0</v>
      </c>
      <c r="F18" s="18">
        <v>0</v>
      </c>
      <c r="G18" s="18">
        <v>0</v>
      </c>
      <c r="H18" s="18">
        <v>0</v>
      </c>
      <c r="I18" s="19">
        <f>IFERROR(VLOOKUP(D18,[2]Pieces!A:C,3,0),"")</f>
        <v>50</v>
      </c>
      <c r="J18" s="16">
        <v>1</v>
      </c>
      <c r="K18" s="16">
        <f t="shared" si="0"/>
        <v>0</v>
      </c>
      <c r="L18" s="16">
        <f t="shared" si="1"/>
        <v>0</v>
      </c>
      <c r="M18" s="16">
        <f t="shared" si="2"/>
        <v>0</v>
      </c>
      <c r="N18" s="20">
        <f t="shared" si="3"/>
        <v>0</v>
      </c>
      <c r="O18" s="20">
        <f t="shared" si="4"/>
        <v>0</v>
      </c>
      <c r="P18" s="20">
        <f t="shared" si="5"/>
        <v>0</v>
      </c>
      <c r="Q18" s="21">
        <v>9</v>
      </c>
      <c r="R18" s="16"/>
      <c r="S18" s="16">
        <f t="shared" si="15"/>
        <v>0</v>
      </c>
      <c r="T18" s="16"/>
      <c r="U18" s="16">
        <f t="shared" si="6"/>
        <v>0</v>
      </c>
      <c r="V18" s="33"/>
      <c r="W18" s="33"/>
      <c r="X18" s="33"/>
      <c r="Y18" s="33"/>
      <c r="Z18" s="23">
        <f t="shared" si="7"/>
        <v>0</v>
      </c>
      <c r="AA18" s="104">
        <f t="shared" si="8"/>
        <v>0</v>
      </c>
      <c r="AB18" s="34"/>
      <c r="AC18" s="34"/>
      <c r="AD18" s="34"/>
      <c r="AE18" s="27" t="str">
        <f t="shared" si="9"/>
        <v>WARNING</v>
      </c>
      <c r="AF18" s="27"/>
      <c r="AG18" s="27"/>
      <c r="AH18" s="27"/>
      <c r="AI18" s="27"/>
      <c r="AJ18" s="27"/>
      <c r="AK18" s="27"/>
      <c r="AL18" s="27"/>
      <c r="AM18">
        <f t="shared" si="10"/>
        <v>0</v>
      </c>
      <c r="AN18" t="e">
        <f t="shared" si="11"/>
        <v>#DIV/0!</v>
      </c>
      <c r="AO18" t="e">
        <f t="shared" si="12"/>
        <v>#DIV/0!</v>
      </c>
      <c r="AP18" t="e">
        <f t="shared" si="13"/>
        <v>#DIV/0!</v>
      </c>
      <c r="AQ18">
        <f t="shared" si="14"/>
        <v>0</v>
      </c>
    </row>
    <row r="19" spans="1:43" ht="56.25" customHeight="1" x14ac:dyDescent="0.25">
      <c r="A19" s="13" t="s">
        <v>75</v>
      </c>
      <c r="B19" s="35" t="s">
        <v>76</v>
      </c>
      <c r="C19" s="15" t="str">
        <f>IFERROR(VLOOKUP(D19,[2]Pieces!A:B,2,0)," ")</f>
        <v>4-7009-1</v>
      </c>
      <c r="D19" s="16" t="s">
        <v>77</v>
      </c>
      <c r="E19" s="18">
        <v>1336</v>
      </c>
      <c r="F19" s="32">
        <v>1600</v>
      </c>
      <c r="G19" s="32">
        <v>1600</v>
      </c>
      <c r="H19" s="32">
        <v>1600</v>
      </c>
      <c r="I19" s="19">
        <f>IFERROR(VLOOKUP(D19,[2]Pieces!A:C,3,0),"")</f>
        <v>45</v>
      </c>
      <c r="J19" s="16">
        <v>1</v>
      </c>
      <c r="K19" s="16">
        <f t="shared" si="0"/>
        <v>264</v>
      </c>
      <c r="L19" s="16">
        <f t="shared" si="1"/>
        <v>0</v>
      </c>
      <c r="M19" s="16">
        <f t="shared" si="2"/>
        <v>0</v>
      </c>
      <c r="N19" s="20">
        <f t="shared" si="3"/>
        <v>5.8666666666666663</v>
      </c>
      <c r="O19" s="20">
        <f t="shared" si="4"/>
        <v>0</v>
      </c>
      <c r="P19" s="20">
        <f t="shared" si="5"/>
        <v>0</v>
      </c>
      <c r="Q19" s="21">
        <v>9</v>
      </c>
      <c r="R19" s="16"/>
      <c r="S19" s="16">
        <f t="shared" si="15"/>
        <v>0</v>
      </c>
      <c r="T19" s="16"/>
      <c r="U19" s="16">
        <f t="shared" si="6"/>
        <v>264</v>
      </c>
      <c r="V19" s="33"/>
      <c r="W19" s="33"/>
      <c r="X19" s="33"/>
      <c r="Y19" s="33"/>
      <c r="Z19" s="23">
        <f t="shared" si="7"/>
        <v>5.8666666666666663</v>
      </c>
      <c r="AA19" s="104">
        <f t="shared" si="8"/>
        <v>65.185185185185176</v>
      </c>
      <c r="AB19" s="34"/>
      <c r="AC19" s="26" t="s">
        <v>104</v>
      </c>
      <c r="AD19" s="34"/>
      <c r="AE19" s="27" t="str">
        <f t="shared" si="9"/>
        <v>WARNING</v>
      </c>
      <c r="AF19" s="26" t="s">
        <v>104</v>
      </c>
      <c r="AG19" s="26" t="s">
        <v>104</v>
      </c>
      <c r="AH19" s="26" t="s">
        <v>104</v>
      </c>
      <c r="AI19" s="26" t="s">
        <v>104</v>
      </c>
      <c r="AJ19" s="26" t="s">
        <v>104</v>
      </c>
      <c r="AK19" s="27"/>
      <c r="AL19" s="27"/>
      <c r="AM19">
        <f t="shared" si="10"/>
        <v>1.8106995884773663E-4</v>
      </c>
      <c r="AN19">
        <f t="shared" si="11"/>
        <v>3600.0000000000005</v>
      </c>
      <c r="AO19">
        <f t="shared" si="12"/>
        <v>1</v>
      </c>
      <c r="AP19">
        <f t="shared" si="13"/>
        <v>0.6518518518518519</v>
      </c>
      <c r="AQ19">
        <f t="shared" si="14"/>
        <v>0.6518518518518519</v>
      </c>
    </row>
    <row r="20" spans="1:43" ht="51" customHeight="1" x14ac:dyDescent="0.25">
      <c r="A20" s="13" t="s">
        <v>78</v>
      </c>
      <c r="B20" s="35" t="s">
        <v>79</v>
      </c>
      <c r="C20" s="15" t="str">
        <f>IFERROR(VLOOKUP(D20,[2]Pieces!A:B,2,0)," ")</f>
        <v>4-8103</v>
      </c>
      <c r="D20" s="16" t="s">
        <v>110</v>
      </c>
      <c r="E20" s="36">
        <v>0</v>
      </c>
      <c r="F20" s="32">
        <v>526</v>
      </c>
      <c r="G20" s="32">
        <v>526</v>
      </c>
      <c r="H20" s="32">
        <v>526</v>
      </c>
      <c r="I20" s="19">
        <f>IFERROR(VLOOKUP(D20,[2]Pieces!A:C,3,0),"")</f>
        <v>120</v>
      </c>
      <c r="J20" s="16">
        <v>1</v>
      </c>
      <c r="K20" s="16">
        <f t="shared" si="0"/>
        <v>526</v>
      </c>
      <c r="L20" s="16">
        <f t="shared" si="1"/>
        <v>0</v>
      </c>
      <c r="M20" s="16">
        <f t="shared" si="2"/>
        <v>0</v>
      </c>
      <c r="N20" s="20">
        <f t="shared" si="3"/>
        <v>4.3833333333333337</v>
      </c>
      <c r="O20" s="20">
        <f t="shared" si="4"/>
        <v>0</v>
      </c>
      <c r="P20" s="20">
        <f t="shared" si="5"/>
        <v>0</v>
      </c>
      <c r="Q20" s="21">
        <v>9</v>
      </c>
      <c r="R20" s="17" t="s">
        <v>114</v>
      </c>
      <c r="S20" s="16">
        <f t="shared" si="15"/>
        <v>0</v>
      </c>
      <c r="T20" s="16"/>
      <c r="U20" s="16">
        <f t="shared" si="6"/>
        <v>526</v>
      </c>
      <c r="V20" s="16"/>
      <c r="W20" s="16"/>
      <c r="X20" s="16"/>
      <c r="Y20" s="16"/>
      <c r="Z20" s="23">
        <f t="shared" si="7"/>
        <v>4.3833333333333337</v>
      </c>
      <c r="AA20" s="104">
        <f t="shared" si="8"/>
        <v>48.703703703703709</v>
      </c>
      <c r="AB20" s="37"/>
      <c r="AC20" s="37"/>
      <c r="AD20" s="37"/>
      <c r="AE20" s="27" t="str">
        <f t="shared" si="9"/>
        <v>WARNING</v>
      </c>
      <c r="AF20" s="27"/>
      <c r="AG20" s="27"/>
      <c r="AH20" s="27"/>
      <c r="AI20" s="27"/>
      <c r="AJ20" s="27"/>
      <c r="AK20" s="27"/>
      <c r="AL20" s="27"/>
      <c r="AM20">
        <f t="shared" si="10"/>
        <v>1.3528806584362142E-4</v>
      </c>
      <c r="AN20">
        <f t="shared" si="11"/>
        <v>3599.9999999999995</v>
      </c>
      <c r="AO20">
        <f t="shared" si="12"/>
        <v>1</v>
      </c>
      <c r="AP20">
        <f t="shared" si="13"/>
        <v>0.48703703703703705</v>
      </c>
      <c r="AQ20">
        <f t="shared" si="14"/>
        <v>0.48703703703703705</v>
      </c>
    </row>
    <row r="21" spans="1:43" ht="69" customHeight="1" x14ac:dyDescent="0.25">
      <c r="A21" s="13" t="s">
        <v>82</v>
      </c>
      <c r="B21" s="38" t="s">
        <v>83</v>
      </c>
      <c r="C21" s="15" t="str">
        <f>IFERROR(VLOOKUP(D21,[2]Pieces!A:B,2,0)," ")</f>
        <v xml:space="preserve">i004 </v>
      </c>
      <c r="D21" s="16" t="s">
        <v>84</v>
      </c>
      <c r="E21" s="18">
        <v>0</v>
      </c>
      <c r="F21" s="18">
        <v>0</v>
      </c>
      <c r="G21" s="18">
        <v>0</v>
      </c>
      <c r="H21" s="18">
        <v>0</v>
      </c>
      <c r="I21" s="19">
        <f>IFERROR(VLOOKUP(D21,[2]Pieces!A:C,3,0),"")</f>
        <v>54</v>
      </c>
      <c r="J21" s="16">
        <v>9</v>
      </c>
      <c r="K21" s="16">
        <f t="shared" si="0"/>
        <v>0</v>
      </c>
      <c r="L21" s="16">
        <f t="shared" si="1"/>
        <v>0</v>
      </c>
      <c r="M21" s="16">
        <f t="shared" si="2"/>
        <v>0</v>
      </c>
      <c r="N21" s="20">
        <f t="shared" si="3"/>
        <v>0</v>
      </c>
      <c r="O21" s="20">
        <f t="shared" si="4"/>
        <v>0</v>
      </c>
      <c r="P21" s="20">
        <f t="shared" si="5"/>
        <v>0</v>
      </c>
      <c r="Q21" s="21">
        <v>9</v>
      </c>
      <c r="R21" s="16"/>
      <c r="S21" s="16">
        <f t="shared" si="15"/>
        <v>0</v>
      </c>
      <c r="T21" s="16"/>
      <c r="U21" s="16">
        <f t="shared" si="6"/>
        <v>0</v>
      </c>
      <c r="V21" s="16"/>
      <c r="W21" s="16"/>
      <c r="X21" s="16"/>
      <c r="Y21" s="16"/>
      <c r="Z21" s="23">
        <f t="shared" si="7"/>
        <v>0</v>
      </c>
      <c r="AA21" s="104">
        <f t="shared" si="8"/>
        <v>0</v>
      </c>
      <c r="AB21" s="26"/>
      <c r="AC21" s="26"/>
      <c r="AD21" s="26"/>
      <c r="AE21" s="27" t="str">
        <f t="shared" si="9"/>
        <v>WARNING</v>
      </c>
      <c r="AF21" s="27"/>
      <c r="AG21" s="27"/>
      <c r="AH21" s="27"/>
      <c r="AI21" s="27"/>
      <c r="AJ21" s="27"/>
      <c r="AK21" s="27"/>
      <c r="AL21" s="27"/>
      <c r="AM21">
        <f t="shared" si="10"/>
        <v>0</v>
      </c>
      <c r="AN21" t="e">
        <f t="shared" si="11"/>
        <v>#DIV/0!</v>
      </c>
      <c r="AO21" t="e">
        <f t="shared" si="12"/>
        <v>#DIV/0!</v>
      </c>
      <c r="AP21" t="e">
        <f t="shared" si="13"/>
        <v>#DIV/0!</v>
      </c>
      <c r="AQ21">
        <f t="shared" si="14"/>
        <v>0</v>
      </c>
    </row>
    <row r="22" spans="1:43" ht="63" customHeight="1" x14ac:dyDescent="0.25">
      <c r="A22" s="13" t="s">
        <v>85</v>
      </c>
      <c r="B22" s="38" t="s">
        <v>86</v>
      </c>
      <c r="C22" s="15">
        <f>IFERROR(VLOOKUP(D22,[2]Pieces!A:B,2,0)," ")</f>
        <v>601130</v>
      </c>
      <c r="D22" s="16" t="s">
        <v>87</v>
      </c>
      <c r="E22" s="18">
        <v>0</v>
      </c>
      <c r="F22" s="18">
        <v>0</v>
      </c>
      <c r="G22" s="18">
        <v>0</v>
      </c>
      <c r="H22" s="18">
        <v>0</v>
      </c>
      <c r="I22" s="19">
        <f>IFERROR(VLOOKUP(D22,[2]Pieces!A:C,3,0),"")</f>
        <v>24</v>
      </c>
      <c r="J22" s="16">
        <v>5</v>
      </c>
      <c r="K22" s="16">
        <f t="shared" si="0"/>
        <v>0</v>
      </c>
      <c r="L22" s="16">
        <f t="shared" si="1"/>
        <v>0</v>
      </c>
      <c r="M22" s="16">
        <f t="shared" si="2"/>
        <v>0</v>
      </c>
      <c r="N22" s="20">
        <f t="shared" si="3"/>
        <v>0</v>
      </c>
      <c r="O22" s="20">
        <f t="shared" si="4"/>
        <v>0</v>
      </c>
      <c r="P22" s="20">
        <f t="shared" si="5"/>
        <v>0</v>
      </c>
      <c r="Q22" s="21">
        <v>9</v>
      </c>
      <c r="R22" s="16"/>
      <c r="S22" s="16">
        <f t="shared" si="15"/>
        <v>0</v>
      </c>
      <c r="T22" s="16"/>
      <c r="U22" s="16">
        <f t="shared" si="6"/>
        <v>0</v>
      </c>
      <c r="V22" s="16"/>
      <c r="W22" s="16"/>
      <c r="X22" s="16"/>
      <c r="Y22" s="16"/>
      <c r="Z22" s="23">
        <f t="shared" si="7"/>
        <v>0</v>
      </c>
      <c r="AA22" s="104">
        <f t="shared" si="8"/>
        <v>0</v>
      </c>
      <c r="AB22" s="26"/>
      <c r="AC22" s="26" t="s">
        <v>104</v>
      </c>
      <c r="AD22" s="26"/>
      <c r="AE22" s="27" t="str">
        <f t="shared" si="9"/>
        <v>WARNING</v>
      </c>
      <c r="AF22" s="26" t="s">
        <v>104</v>
      </c>
      <c r="AG22" s="26" t="s">
        <v>104</v>
      </c>
      <c r="AH22" s="26" t="s">
        <v>104</v>
      </c>
      <c r="AI22" s="26" t="s">
        <v>104</v>
      </c>
      <c r="AJ22" s="26" t="s">
        <v>104</v>
      </c>
      <c r="AK22" s="27"/>
      <c r="AL22" s="27"/>
      <c r="AM22">
        <f t="shared" si="10"/>
        <v>0</v>
      </c>
      <c r="AN22" t="e">
        <f t="shared" si="11"/>
        <v>#DIV/0!</v>
      </c>
      <c r="AO22" t="e">
        <f t="shared" si="12"/>
        <v>#DIV/0!</v>
      </c>
      <c r="AP22" t="e">
        <f t="shared" si="13"/>
        <v>#DIV/0!</v>
      </c>
      <c r="AQ22">
        <f t="shared" si="14"/>
        <v>0</v>
      </c>
    </row>
    <row r="23" spans="1:43" ht="55.5" customHeight="1" x14ac:dyDescent="0.25">
      <c r="A23" s="39" t="s">
        <v>88</v>
      </c>
      <c r="B23" s="38" t="s">
        <v>89</v>
      </c>
      <c r="C23" s="15" t="str">
        <f>IFERROR(VLOOKUP(D23,[2]Pieces!A:B,2,0)," ")</f>
        <v>480387-SF</v>
      </c>
      <c r="D23" s="16" t="s">
        <v>90</v>
      </c>
      <c r="E23" s="18">
        <v>120</v>
      </c>
      <c r="F23" s="18">
        <v>127</v>
      </c>
      <c r="G23" s="18">
        <v>127</v>
      </c>
      <c r="H23" s="18">
        <v>127</v>
      </c>
      <c r="I23" s="19">
        <f>IFERROR(VLOOKUP(D23,[2]Pieces!A:C,3,0),"")</f>
        <v>25</v>
      </c>
      <c r="J23" s="16">
        <v>30</v>
      </c>
      <c r="K23" s="16">
        <f t="shared" si="0"/>
        <v>210</v>
      </c>
      <c r="L23" s="16">
        <f t="shared" si="1"/>
        <v>0</v>
      </c>
      <c r="M23" s="16">
        <f t="shared" si="2"/>
        <v>0</v>
      </c>
      <c r="N23" s="20">
        <f t="shared" si="3"/>
        <v>8.4</v>
      </c>
      <c r="O23" s="20">
        <f t="shared" si="4"/>
        <v>0</v>
      </c>
      <c r="P23" s="20">
        <f t="shared" si="5"/>
        <v>0</v>
      </c>
      <c r="Q23" s="21">
        <v>9</v>
      </c>
      <c r="R23" s="16"/>
      <c r="S23" s="16">
        <f t="shared" si="15"/>
        <v>0</v>
      </c>
      <c r="T23" s="16"/>
      <c r="U23" s="16">
        <f t="shared" si="6"/>
        <v>210</v>
      </c>
      <c r="V23" s="16"/>
      <c r="W23" s="16"/>
      <c r="X23" s="16"/>
      <c r="Y23" s="16"/>
      <c r="Z23" s="23">
        <f t="shared" si="7"/>
        <v>8.4</v>
      </c>
      <c r="AA23" s="104">
        <f t="shared" si="8"/>
        <v>93.333333333333329</v>
      </c>
      <c r="AB23" s="26"/>
      <c r="AC23" s="26" t="s">
        <v>104</v>
      </c>
      <c r="AD23" s="26"/>
      <c r="AE23" s="27" t="str">
        <f t="shared" si="9"/>
        <v xml:space="preserve"> </v>
      </c>
      <c r="AF23" s="26" t="s">
        <v>104</v>
      </c>
      <c r="AG23" s="26" t="s">
        <v>104</v>
      </c>
      <c r="AH23" s="26" t="s">
        <v>104</v>
      </c>
      <c r="AI23" s="26" t="s">
        <v>104</v>
      </c>
      <c r="AJ23" s="26" t="s">
        <v>104</v>
      </c>
      <c r="AK23" s="27"/>
      <c r="AL23" s="27"/>
      <c r="AM23">
        <f t="shared" si="10"/>
        <v>2.5925925925925926E-4</v>
      </c>
      <c r="AN23">
        <f t="shared" si="11"/>
        <v>3600</v>
      </c>
      <c r="AO23">
        <f t="shared" si="12"/>
        <v>1</v>
      </c>
      <c r="AP23">
        <f t="shared" si="13"/>
        <v>0.93333333333333335</v>
      </c>
      <c r="AQ23">
        <f t="shared" si="14"/>
        <v>0.93333333333333335</v>
      </c>
    </row>
    <row r="24" spans="1:43" ht="55.5" customHeight="1" x14ac:dyDescent="0.25">
      <c r="A24" s="39" t="s">
        <v>88</v>
      </c>
      <c r="B24" s="38" t="s">
        <v>89</v>
      </c>
      <c r="C24" s="15" t="str">
        <f>IFERROR(VLOOKUP(D24,[2]Pieces!A:B,2,0)," ")</f>
        <v>480387-PF</v>
      </c>
      <c r="D24" s="16" t="s">
        <v>91</v>
      </c>
      <c r="E24" s="18">
        <v>120</v>
      </c>
      <c r="F24" s="18">
        <v>127</v>
      </c>
      <c r="G24" s="18">
        <v>127</v>
      </c>
      <c r="H24" s="18">
        <v>127</v>
      </c>
      <c r="I24" s="19">
        <f>IFERROR(VLOOKUP(D24,[2]Pieces!A:C,3,0),"")</f>
        <v>40</v>
      </c>
      <c r="J24" s="16">
        <v>20</v>
      </c>
      <c r="K24" s="16">
        <f t="shared" si="0"/>
        <v>140</v>
      </c>
      <c r="L24" s="16">
        <f t="shared" si="1"/>
        <v>0</v>
      </c>
      <c r="M24" s="16">
        <f t="shared" si="2"/>
        <v>0</v>
      </c>
      <c r="N24" s="20">
        <f t="shared" si="3"/>
        <v>3.5</v>
      </c>
      <c r="O24" s="20">
        <f t="shared" si="4"/>
        <v>0</v>
      </c>
      <c r="P24" s="20">
        <f t="shared" si="5"/>
        <v>0</v>
      </c>
      <c r="Q24" s="21">
        <v>9</v>
      </c>
      <c r="R24" s="16"/>
      <c r="S24" s="16">
        <f t="shared" si="15"/>
        <v>0</v>
      </c>
      <c r="T24" s="16"/>
      <c r="U24" s="16">
        <f t="shared" si="6"/>
        <v>140</v>
      </c>
      <c r="V24" s="16"/>
      <c r="W24" s="16"/>
      <c r="X24" s="16"/>
      <c r="Y24" s="16"/>
      <c r="Z24" s="23">
        <f t="shared" si="7"/>
        <v>3.5</v>
      </c>
      <c r="AA24" s="104">
        <f t="shared" si="8"/>
        <v>38.888888888888893</v>
      </c>
      <c r="AB24" s="26"/>
      <c r="AC24" s="26" t="s">
        <v>104</v>
      </c>
      <c r="AD24" s="26"/>
      <c r="AE24" s="27" t="str">
        <f t="shared" si="9"/>
        <v>WARNING</v>
      </c>
      <c r="AF24" s="26" t="s">
        <v>104</v>
      </c>
      <c r="AG24" s="26" t="s">
        <v>104</v>
      </c>
      <c r="AH24" s="26" t="s">
        <v>104</v>
      </c>
      <c r="AI24" s="26" t="s">
        <v>104</v>
      </c>
      <c r="AJ24" s="26" t="s">
        <v>104</v>
      </c>
      <c r="AK24" s="27"/>
      <c r="AL24" s="27"/>
      <c r="AM24">
        <f t="shared" si="10"/>
        <v>1.080246913580247E-4</v>
      </c>
      <c r="AN24">
        <f t="shared" si="11"/>
        <v>3600</v>
      </c>
      <c r="AO24">
        <f t="shared" si="12"/>
        <v>1</v>
      </c>
      <c r="AP24">
        <f t="shared" si="13"/>
        <v>0.3888888888888889</v>
      </c>
      <c r="AQ24">
        <f t="shared" si="14"/>
        <v>0.3888888888888889</v>
      </c>
    </row>
    <row r="25" spans="1:43" ht="59.25" customHeight="1" x14ac:dyDescent="0.25">
      <c r="A25" s="39" t="s">
        <v>43</v>
      </c>
      <c r="B25" s="38" t="s">
        <v>92</v>
      </c>
      <c r="C25" s="15" t="str">
        <f>IFERROR(VLOOKUP(D25,[2]Pieces!A:B,2,0)," ")</f>
        <v xml:space="preserve">9751-fraise a fielter </v>
      </c>
      <c r="D25" s="16" t="s">
        <v>93</v>
      </c>
      <c r="E25" s="18">
        <v>1360</v>
      </c>
      <c r="F25" s="18">
        <v>1415</v>
      </c>
      <c r="G25" s="18">
        <v>1415</v>
      </c>
      <c r="H25" s="18">
        <v>1415</v>
      </c>
      <c r="I25" s="19">
        <f>IFERROR(VLOOKUP(D25,[2]Pieces!A:C,3,0),"")</f>
        <v>200</v>
      </c>
      <c r="J25" s="16">
        <v>12</v>
      </c>
      <c r="K25" s="16">
        <f>(F25-E25)*J25</f>
        <v>660</v>
      </c>
      <c r="L25" s="16">
        <f>(G25-F25)*J25</f>
        <v>0</v>
      </c>
      <c r="M25" s="16">
        <f>(H25-G25)*J25</f>
        <v>0</v>
      </c>
      <c r="N25" s="20">
        <f>IF(I25="","",K25/I25)</f>
        <v>3.3</v>
      </c>
      <c r="O25" s="20">
        <f>IF(I25="","",L25/I25)</f>
        <v>0</v>
      </c>
      <c r="P25" s="20">
        <f>IF(I25="","",M25/I25)</f>
        <v>0</v>
      </c>
      <c r="Q25" s="21">
        <v>15</v>
      </c>
      <c r="R25" s="16" t="s">
        <v>115</v>
      </c>
      <c r="S25" s="16">
        <f>U25+T25-K25-L25-M25</f>
        <v>0</v>
      </c>
      <c r="T25" s="16"/>
      <c r="U25" s="16">
        <f>(K25+L25+M25)-T25-V25</f>
        <v>660</v>
      </c>
      <c r="V25" s="16"/>
      <c r="W25" s="16"/>
      <c r="X25" s="16"/>
      <c r="Y25" s="16"/>
      <c r="Z25" s="23">
        <f>IF(OR(I25="",I25=0),0,(U25+T25)/I25)</f>
        <v>3.3</v>
      </c>
      <c r="AA25" s="104">
        <f>IF(OR(Q25=0,I25=0),"",Z25/Q25*100)</f>
        <v>22</v>
      </c>
      <c r="AB25" s="26"/>
      <c r="AC25" s="26" t="s">
        <v>104</v>
      </c>
      <c r="AD25" s="26"/>
      <c r="AE25" s="27" t="str">
        <f>IF(AA25&gt;85," ","WARNING")</f>
        <v>WARNING</v>
      </c>
      <c r="AF25" s="26" t="s">
        <v>104</v>
      </c>
      <c r="AG25" s="26" t="s">
        <v>104</v>
      </c>
      <c r="AH25" s="26" t="s">
        <v>104</v>
      </c>
      <c r="AI25" s="26" t="s">
        <v>104</v>
      </c>
      <c r="AJ25" s="26" t="s">
        <v>104</v>
      </c>
      <c r="AK25" s="27"/>
      <c r="AL25" s="27"/>
      <c r="AM25">
        <f t="shared" si="10"/>
        <v>6.1111111111111107E-5</v>
      </c>
      <c r="AN25">
        <f t="shared" si="11"/>
        <v>3600</v>
      </c>
      <c r="AO25">
        <f t="shared" si="12"/>
        <v>1</v>
      </c>
      <c r="AP25">
        <f t="shared" si="13"/>
        <v>0.21999999999999997</v>
      </c>
      <c r="AQ25">
        <f t="shared" si="14"/>
        <v>0.22</v>
      </c>
    </row>
    <row r="26" spans="1:43" ht="59.25" customHeight="1" x14ac:dyDescent="0.25">
      <c r="A26" s="39" t="s">
        <v>44</v>
      </c>
      <c r="B26" s="38" t="s">
        <v>94</v>
      </c>
      <c r="C26" s="15" t="str">
        <f>IFERROR(VLOOKUP(D26,[2]Pieces!A:B,2,0)," ")</f>
        <v xml:space="preserve">I035-CP2/chutes </v>
      </c>
      <c r="D26" s="16" t="s">
        <v>95</v>
      </c>
      <c r="E26" s="18">
        <v>0</v>
      </c>
      <c r="F26" s="18">
        <v>437</v>
      </c>
      <c r="G26" s="18">
        <v>437</v>
      </c>
      <c r="H26" s="18">
        <v>437</v>
      </c>
      <c r="I26" s="19">
        <f>IFERROR(VLOOKUP(D26,[2]Pieces!A:C,3,0),"")</f>
        <v>70</v>
      </c>
      <c r="J26" s="16">
        <v>1</v>
      </c>
      <c r="K26" s="16">
        <f>(F26-E26)*J26</f>
        <v>437</v>
      </c>
      <c r="L26" s="16">
        <f>(G26-F26)*J26</f>
        <v>0</v>
      </c>
      <c r="M26" s="16">
        <f>(H26-G26)*J26</f>
        <v>0</v>
      </c>
      <c r="N26" s="20">
        <f>IF(I26="","",K26/I26)</f>
        <v>6.2428571428571429</v>
      </c>
      <c r="O26" s="20">
        <f>IF(I26="","",L26/I26)</f>
        <v>0</v>
      </c>
      <c r="P26" s="20">
        <f>IF(I26="","",M26/I26)</f>
        <v>0</v>
      </c>
      <c r="Q26" s="21">
        <v>15</v>
      </c>
      <c r="R26" s="16"/>
      <c r="S26" s="16">
        <f>U26+T26-K26-L26-M26</f>
        <v>0</v>
      </c>
      <c r="T26" s="16"/>
      <c r="U26" s="16">
        <f>(K26+L26+M26)-T26-V26</f>
        <v>437</v>
      </c>
      <c r="V26" s="16"/>
      <c r="W26" s="16"/>
      <c r="X26" s="16"/>
      <c r="Y26" s="16"/>
      <c r="Z26" s="23">
        <f>IF(OR(I26="",I26=0),0,(U26+T26)/I26)</f>
        <v>6.2428571428571429</v>
      </c>
      <c r="AA26" s="104">
        <f>IF(OR(Q26=0,I26=0),"",Z26/Q26*100)</f>
        <v>41.619047619047613</v>
      </c>
      <c r="AB26" s="26"/>
      <c r="AC26" s="26"/>
      <c r="AD26" s="26"/>
      <c r="AE26" s="27" t="str">
        <f>IF(AA26&gt;85," ","WARNING")</f>
        <v>WARNING</v>
      </c>
      <c r="AF26" s="27"/>
      <c r="AG26" s="27"/>
      <c r="AH26" s="27"/>
      <c r="AI26" s="27"/>
      <c r="AJ26" s="27"/>
      <c r="AK26" s="27"/>
      <c r="AL26" s="27"/>
      <c r="AM26">
        <f t="shared" si="10"/>
        <v>1.1560846560846561E-4</v>
      </c>
      <c r="AN26">
        <f t="shared" si="11"/>
        <v>3600</v>
      </c>
      <c r="AO26">
        <f t="shared" si="12"/>
        <v>1</v>
      </c>
      <c r="AP26">
        <f t="shared" si="13"/>
        <v>0.41619047619047622</v>
      </c>
      <c r="AQ26">
        <f t="shared" si="14"/>
        <v>0.41619047619047617</v>
      </c>
    </row>
    <row r="27" spans="1:43" ht="59.25" customHeight="1" x14ac:dyDescent="0.25">
      <c r="A27" s="39" t="s">
        <v>44</v>
      </c>
      <c r="B27" s="38" t="s">
        <v>96</v>
      </c>
      <c r="C27" s="15" t="str">
        <f>IFERROR(VLOOKUP(D27,[2]Pieces!A:B,2,0)," ")</f>
        <v>TIGE M6+2ECROU</v>
      </c>
      <c r="D27" s="16" t="s">
        <v>97</v>
      </c>
      <c r="E27" s="18">
        <v>1950</v>
      </c>
      <c r="F27" s="18">
        <v>2493</v>
      </c>
      <c r="G27" s="18">
        <v>2493</v>
      </c>
      <c r="H27" s="18">
        <v>2493</v>
      </c>
      <c r="I27" s="19">
        <f>IFERROR(VLOOKUP(D27,[2]Pieces!A:C,3,0),"")</f>
        <v>120</v>
      </c>
      <c r="J27" s="16">
        <v>1</v>
      </c>
      <c r="K27" s="16">
        <f>(F27-E27)*J27</f>
        <v>543</v>
      </c>
      <c r="L27" s="16">
        <f>(G27-F27)*J27</f>
        <v>0</v>
      </c>
      <c r="M27" s="16">
        <f>(H27-G27)*J27</f>
        <v>0</v>
      </c>
      <c r="N27" s="20">
        <f>IF(I27="","",K27/I27)</f>
        <v>4.5250000000000004</v>
      </c>
      <c r="O27" s="20">
        <f>IF(I27="","",L27/I27)</f>
        <v>0</v>
      </c>
      <c r="P27" s="20">
        <f>IF(I27="","",M27/I27)</f>
        <v>0</v>
      </c>
      <c r="Q27" s="21">
        <v>15</v>
      </c>
      <c r="R27" s="16"/>
      <c r="S27" s="16">
        <f>U27+T27-K27-L27-M27</f>
        <v>0</v>
      </c>
      <c r="T27" s="16"/>
      <c r="U27" s="16">
        <f>(K27+L27+M27)-T27-V27</f>
        <v>543</v>
      </c>
      <c r="V27" s="16"/>
      <c r="W27" s="16"/>
      <c r="X27" s="16"/>
      <c r="Y27" s="16"/>
      <c r="Z27" s="23">
        <f>IF(OR(I27="",I27=0),0,(U27+T27)/I27)</f>
        <v>4.5250000000000004</v>
      </c>
      <c r="AA27" s="24">
        <f>IF(OR(Q27=0,I27=0),"",Z27/Q27*100)</f>
        <v>30.166666666666668</v>
      </c>
      <c r="AB27" s="26"/>
      <c r="AC27" s="26"/>
      <c r="AD27" s="26"/>
      <c r="AE27" s="27" t="str">
        <f>IF(AA27&gt;85," ","WARNING")</f>
        <v>WARNING</v>
      </c>
      <c r="AF27" s="27"/>
      <c r="AG27" s="27"/>
      <c r="AH27" s="27"/>
      <c r="AI27" s="27"/>
      <c r="AJ27" s="27"/>
      <c r="AK27" s="27"/>
      <c r="AL27" s="27"/>
      <c r="AM27">
        <f t="shared" si="10"/>
        <v>8.3796296296296304E-5</v>
      </c>
      <c r="AN27">
        <f t="shared" si="11"/>
        <v>3599.9999999999995</v>
      </c>
      <c r="AO27">
        <f t="shared" si="12"/>
        <v>1</v>
      </c>
      <c r="AP27">
        <f t="shared" si="13"/>
        <v>0.30166666666666664</v>
      </c>
      <c r="AQ27">
        <f t="shared" si="14"/>
        <v>0.30166666666666669</v>
      </c>
    </row>
    <row r="28" spans="1:43" ht="21" thickBot="1" x14ac:dyDescent="0.3"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1"/>
      <c r="U28" s="41"/>
      <c r="V28" s="41"/>
      <c r="W28" s="41"/>
      <c r="X28" s="41"/>
      <c r="Y28" s="41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</row>
    <row r="29" spans="1:43" ht="70.5" thickBot="1" x14ac:dyDescent="0.3"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3" t="s">
        <v>98</v>
      </c>
      <c r="U29" s="44" t="e">
        <f>#REF!/#REF!</f>
        <v>#REF!</v>
      </c>
      <c r="V29" s="41"/>
      <c r="W29" s="41"/>
      <c r="X29" s="41"/>
      <c r="Y29" s="41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</row>
    <row r="30" spans="1:43" ht="20.25" x14ac:dyDescent="0.25"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1"/>
      <c r="U30" s="41"/>
      <c r="V30" s="41"/>
      <c r="W30" s="41"/>
      <c r="X30" s="41"/>
      <c r="Y30" s="41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</row>
    <row r="31" spans="1:43" x14ac:dyDescent="0.25">
      <c r="Z31" s="7"/>
    </row>
    <row r="32" spans="1:43" x14ac:dyDescent="0.25">
      <c r="Z32" s="7"/>
    </row>
    <row r="33" spans="5:26" ht="20.25" x14ac:dyDescent="0.25">
      <c r="E33" s="45"/>
      <c r="F33" s="45"/>
      <c r="G33" s="45"/>
      <c r="H33" s="45"/>
      <c r="I33" s="46"/>
      <c r="J33" s="47" t="s">
        <v>99</v>
      </c>
      <c r="K33" s="45"/>
      <c r="L33" s="45"/>
      <c r="M33" s="45"/>
      <c r="N33" s="45"/>
      <c r="O33" s="45"/>
      <c r="P33" s="46"/>
      <c r="Z33" s="7"/>
    </row>
    <row r="34" spans="5:26" ht="20.25" x14ac:dyDescent="0.25">
      <c r="E34" s="45"/>
      <c r="F34" s="45"/>
      <c r="G34" s="45"/>
      <c r="H34" s="45"/>
      <c r="I34" s="46"/>
      <c r="J34" s="47" t="s">
        <v>100</v>
      </c>
      <c r="K34" s="45"/>
      <c r="L34" s="45"/>
      <c r="M34" s="45"/>
      <c r="N34" s="45"/>
      <c r="O34" s="45"/>
      <c r="P34" s="46"/>
      <c r="Z34" s="7"/>
    </row>
    <row r="35" spans="5:26" ht="20.25" x14ac:dyDescent="0.25">
      <c r="E35" s="45"/>
      <c r="F35" s="45"/>
      <c r="G35" s="45"/>
      <c r="H35" s="45"/>
      <c r="I35" s="46"/>
      <c r="J35" s="47" t="s">
        <v>101</v>
      </c>
      <c r="K35" s="45"/>
      <c r="L35" s="45"/>
      <c r="M35" s="45"/>
      <c r="N35" s="45"/>
      <c r="O35" s="45"/>
      <c r="P35" s="46"/>
      <c r="Z35" s="7"/>
    </row>
    <row r="36" spans="5:26" x14ac:dyDescent="0.25">
      <c r="Z36" s="7"/>
    </row>
    <row r="37" spans="5:26" x14ac:dyDescent="0.25">
      <c r="Z37" s="7"/>
    </row>
    <row r="38" spans="5:26" x14ac:dyDescent="0.25">
      <c r="Z38" s="7"/>
    </row>
    <row r="39" spans="5:26" x14ac:dyDescent="0.25">
      <c r="Z39" s="7"/>
    </row>
  </sheetData>
  <mergeCells count="12">
    <mergeCell ref="E33:I33"/>
    <mergeCell ref="J33:P33"/>
    <mergeCell ref="E34:I34"/>
    <mergeCell ref="J34:P34"/>
    <mergeCell ref="E35:I35"/>
    <mergeCell ref="J35:P35"/>
    <mergeCell ref="A1:Y5"/>
    <mergeCell ref="Z1:AE1"/>
    <mergeCell ref="Z2:AE2"/>
    <mergeCell ref="Z3:AE3"/>
    <mergeCell ref="Z4:AE4"/>
    <mergeCell ref="Z7:AE7"/>
  </mergeCells>
  <conditionalFormatting sqref="AE27:AL27 AE13:AL14 AE9:AE12 AK9:AL12 AE17:AL18 AE15:AE16 AK15:AL16 AE20:AL21 AE19 AK19:AL19 AE22 AK22:AL22">
    <cfRule type="containsText" dxfId="129" priority="25" operator="containsText" text="WARNING">
      <formula>NOT(ISERROR(SEARCH("WARNING",AE9)))</formula>
    </cfRule>
  </conditionalFormatting>
  <conditionalFormatting sqref="AE10 AK10:AL10">
    <cfRule type="containsText" dxfId="128" priority="23" operator="containsText" text="WARNING">
      <formula>NOT(ISERROR(SEARCH("WARNING",AE10)))</formula>
    </cfRule>
    <cfRule type="iconSet" priority="24">
      <iconSet iconSet="3Symbols">
        <cfvo type="percent" val="0"/>
        <cfvo type="percent" val="33"/>
        <cfvo type="percent" val="67"/>
      </iconSet>
    </cfRule>
  </conditionalFormatting>
  <conditionalFormatting sqref="AE11 AK11:AL11">
    <cfRule type="containsText" dxfId="127" priority="21" operator="containsText" text="WARNING">
      <formula>NOT(ISERROR(SEARCH("WARNING",AE11)))</formula>
    </cfRule>
    <cfRule type="iconSet" priority="22">
      <iconSet iconSet="3Symbols">
        <cfvo type="percent" val="0"/>
        <cfvo type="percent" val="33"/>
        <cfvo type="percent" val="67"/>
      </iconSet>
    </cfRule>
  </conditionalFormatting>
  <conditionalFormatting sqref="AE16 AK16:AL16">
    <cfRule type="containsText" dxfId="126" priority="19" operator="containsText" text="WARNING">
      <formula>NOT(ISERROR(SEARCH("WARNING",AE16)))</formula>
    </cfRule>
    <cfRule type="iconSet" priority="20">
      <iconSet iconSet="3Symbols">
        <cfvo type="percent" val="0"/>
        <cfvo type="percent" val="33"/>
        <cfvo type="percent" val="67"/>
      </iconSet>
    </cfRule>
  </conditionalFormatting>
  <conditionalFormatting sqref="AE15 AK15:AL15">
    <cfRule type="containsText" dxfId="125" priority="17" operator="containsText" text="WARNING">
      <formula>NOT(ISERROR(SEARCH("WARNING",AE15)))</formula>
    </cfRule>
    <cfRule type="iconSet" priority="18">
      <iconSet iconSet="3Symbols">
        <cfvo type="percent" val="0"/>
        <cfvo type="percent" val="33"/>
        <cfvo type="percent" val="67"/>
      </iconSet>
    </cfRule>
  </conditionalFormatting>
  <conditionalFormatting sqref="AE18:AL18">
    <cfRule type="containsText" dxfId="124" priority="15" operator="containsText" text="WARNING">
      <formula>NOT(ISERROR(SEARCH("WARNING",AE18)))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7:AL27">
    <cfRule type="containsText" dxfId="123" priority="13" operator="containsText" text="WARNING">
      <formula>NOT(ISERROR(SEARCH("WARNING",AE27)))</formula>
    </cfRule>
    <cfRule type="iconSet" priority="14">
      <iconSet iconSet="3Symbols">
        <cfvo type="percent" val="0"/>
        <cfvo type="percent" val="33"/>
        <cfvo type="percent" val="67"/>
      </iconSet>
    </cfRule>
  </conditionalFormatting>
  <conditionalFormatting sqref="AE24 AK24:AL24">
    <cfRule type="containsText" dxfId="122" priority="12" operator="containsText" text="WARNING">
      <formula>NOT(ISERROR(SEARCH("WARNING",AE24)))</formula>
    </cfRule>
  </conditionalFormatting>
  <conditionalFormatting sqref="AE24 AK24:AL24">
    <cfRule type="containsText" dxfId="121" priority="10" operator="containsText" text="WARNING">
      <formula>NOT(ISERROR(SEARCH("WARNING",AE24)))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25 AK25:AL25">
    <cfRule type="containsText" dxfId="120" priority="9" operator="containsText" text="WARNING">
      <formula>NOT(ISERROR(SEARCH("WARNING",AE25)))</formula>
    </cfRule>
  </conditionalFormatting>
  <conditionalFormatting sqref="AE25 AK25:AL25">
    <cfRule type="containsText" dxfId="119" priority="7" operator="containsText" text="WARNING">
      <formula>NOT(ISERROR(SEARCH("WARNING",AE25)))</formula>
    </cfRule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20:AL21 AE13:AL14 AE17:AL17 AE9:AE12 AK9:AL12 AE19 AK19:AL19 AE22 AK22:AL22">
    <cfRule type="containsText" dxfId="118" priority="26" operator="containsText" text="WARNING">
      <formula>NOT(ISERROR(SEARCH("WARNING",AE9)))</formula>
    </cfRule>
    <cfRule type="iconSet" priority="27">
      <iconSet iconSet="3Symbols">
        <cfvo type="percent" val="0"/>
        <cfvo type="percent" val="33"/>
        <cfvo type="percent" val="67"/>
      </iconSet>
    </cfRule>
  </conditionalFormatting>
  <conditionalFormatting sqref="AE23 AK23:AL23">
    <cfRule type="containsText" dxfId="117" priority="6" operator="containsText" text="WARNING">
      <formula>NOT(ISERROR(SEARCH("WARNING",AE23)))</formula>
    </cfRule>
  </conditionalFormatting>
  <conditionalFormatting sqref="AE23 AK23:AL23">
    <cfRule type="containsText" dxfId="116" priority="4" operator="containsText" text="WARNING">
      <formula>NOT(ISERROR(SEARCH("WARNING",AE23)))</formula>
    </cfRule>
    <cfRule type="iconSet" priority="5">
      <iconSet iconSet="3Symbols">
        <cfvo type="percent" val="0"/>
        <cfvo type="percent" val="33"/>
        <cfvo type="percent" val="67"/>
      </iconSet>
    </cfRule>
  </conditionalFormatting>
  <conditionalFormatting sqref="AE26:AL26">
    <cfRule type="containsText" dxfId="115" priority="3" operator="containsText" text="WARNING">
      <formula>NOT(ISERROR(SEARCH("WARNING",AE26)))</formula>
    </cfRule>
  </conditionalFormatting>
  <conditionalFormatting sqref="AE26:AL26">
    <cfRule type="containsText" dxfId="114" priority="1" operator="containsText" text="WARNING">
      <formula>NOT(ISERROR(SEARCH("WARNING",AE26)))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G28:H30">
      <formula1>ouvriers</formula1>
    </dataValidation>
    <dataValidation type="list" allowBlank="1" showInputMessage="1" showErrorMessage="1" sqref="D10:D11 D21:D25 D17 D14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8</xdr:col>
                <xdr:colOff>571500</xdr:colOff>
                <xdr:row>1</xdr:row>
                <xdr:rowOff>76200</xdr:rowOff>
              </from>
              <to>
                <xdr:col>12</xdr:col>
                <xdr:colOff>190500</xdr:colOff>
                <xdr:row>3</xdr:row>
                <xdr:rowOff>266700</xdr:rowOff>
              </to>
            </anchor>
          </controlPr>
        </control>
      </mc:Choice>
      <mc:Fallback>
        <control shapeId="4097" r:id="rId4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1">
    <tabColor rgb="FFC00000"/>
  </sheetPr>
  <dimension ref="A1:AQ39"/>
  <sheetViews>
    <sheetView tabSelected="1" zoomScale="40" zoomScaleNormal="40" zoomScaleSheetLayoutView="40" zoomScalePageLayoutView="42" workbookViewId="0">
      <pane xSplit="4" topLeftCell="E1" activePane="topRight" state="frozen"/>
      <selection activeCell="Z2" sqref="Z2:AE2"/>
      <selection pane="topRight" activeCell="Z2" sqref="Z2:AE2"/>
    </sheetView>
  </sheetViews>
  <sheetFormatPr baseColWidth="10" defaultRowHeight="15" x14ac:dyDescent="0.25"/>
  <cols>
    <col min="1" max="1" width="23.5703125" customWidth="1"/>
    <col min="2" max="2" width="56.5703125" customWidth="1"/>
    <col min="3" max="3" width="43.28515625" customWidth="1"/>
    <col min="4" max="4" width="51.42578125" customWidth="1"/>
    <col min="5" max="5" width="33.42578125" style="29" customWidth="1"/>
    <col min="6" max="7" width="21.5703125" style="29" customWidth="1"/>
    <col min="8" max="8" width="23.140625" style="29" customWidth="1"/>
    <col min="9" max="9" width="21.7109375" style="29" customWidth="1"/>
    <col min="10" max="11" width="19.140625" style="29" customWidth="1"/>
    <col min="12" max="12" width="26.5703125" style="29" customWidth="1"/>
    <col min="13" max="13" width="26.28515625" style="29" customWidth="1"/>
    <col min="14" max="14" width="20.42578125" style="29" customWidth="1"/>
    <col min="15" max="16" width="20.5703125" customWidth="1"/>
    <col min="17" max="17" width="25.140625" customWidth="1"/>
    <col min="18" max="18" width="85" customWidth="1"/>
    <col min="19" max="19" width="26.5703125" customWidth="1"/>
    <col min="20" max="20" width="31.5703125" style="29" customWidth="1"/>
    <col min="21" max="25" width="23" style="29" customWidth="1"/>
    <col min="26" max="30" width="24.5703125" customWidth="1"/>
    <col min="31" max="38" width="22.85546875" customWidth="1"/>
    <col min="39" max="39" width="12.85546875" bestFit="1" customWidth="1"/>
    <col min="40" max="40" width="17.42578125" customWidth="1"/>
    <col min="42" max="42" width="14.42578125" customWidth="1"/>
  </cols>
  <sheetData>
    <row r="1" spans="1:43" ht="30" customHeight="1" x14ac:dyDescent="0.25">
      <c r="A1" s="1" t="s">
        <v>116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" t="s">
        <v>1</v>
      </c>
      <c r="AA1" s="3"/>
      <c r="AB1" s="3"/>
      <c r="AC1" s="3"/>
      <c r="AD1" s="3"/>
      <c r="AE1" s="4"/>
      <c r="AF1" s="5"/>
      <c r="AG1" s="5"/>
      <c r="AH1" s="5"/>
      <c r="AI1" s="5"/>
      <c r="AJ1" s="5"/>
      <c r="AK1" s="5"/>
      <c r="AL1" s="5"/>
    </row>
    <row r="2" spans="1:43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" t="s">
        <v>2</v>
      </c>
      <c r="AA2" s="3"/>
      <c r="AB2" s="3"/>
      <c r="AC2" s="3"/>
      <c r="AD2" s="3"/>
      <c r="AE2" s="4"/>
      <c r="AF2" s="5"/>
      <c r="AG2" s="5"/>
      <c r="AH2" s="5"/>
      <c r="AI2" s="5"/>
      <c r="AJ2" s="5"/>
      <c r="AK2" s="5"/>
      <c r="AL2" s="5"/>
    </row>
    <row r="3" spans="1:43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" t="s">
        <v>3</v>
      </c>
      <c r="AA3" s="3"/>
      <c r="AB3" s="3"/>
      <c r="AC3" s="3"/>
      <c r="AD3" s="3"/>
      <c r="AE3" s="4"/>
      <c r="AF3" s="5"/>
      <c r="AG3" s="5"/>
      <c r="AH3" s="5"/>
      <c r="AI3" s="5"/>
      <c r="AJ3" s="5"/>
      <c r="AK3" s="5"/>
      <c r="AL3" s="5"/>
    </row>
    <row r="4" spans="1:43" ht="30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2" t="s">
        <v>4</v>
      </c>
      <c r="AA4" s="3"/>
      <c r="AB4" s="3"/>
      <c r="AC4" s="3"/>
      <c r="AD4" s="3"/>
      <c r="AE4" s="4"/>
      <c r="AF4" s="5"/>
      <c r="AG4" s="5"/>
      <c r="AH4" s="5"/>
      <c r="AI4" s="5"/>
      <c r="AJ4" s="5"/>
      <c r="AK4" s="5"/>
      <c r="AL4" s="5"/>
    </row>
    <row r="5" spans="1:43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7" spans="1:43" ht="54" customHeight="1" x14ac:dyDescent="0.5">
      <c r="E7" s="6"/>
      <c r="F7" s="6"/>
      <c r="G7" s="6"/>
      <c r="H7" s="6"/>
      <c r="I7" s="6"/>
      <c r="J7" s="6"/>
      <c r="K7" s="6"/>
      <c r="L7" s="6"/>
      <c r="M7" s="6"/>
      <c r="N7" s="6"/>
      <c r="O7" s="7"/>
      <c r="P7" s="7"/>
      <c r="Q7" s="7"/>
      <c r="R7" s="7"/>
      <c r="S7" s="7"/>
      <c r="T7" s="6"/>
      <c r="U7" s="6"/>
      <c r="V7" s="6"/>
      <c r="W7" s="6"/>
      <c r="X7" s="6"/>
      <c r="Y7" s="6"/>
      <c r="Z7" s="8"/>
      <c r="AA7" s="8"/>
      <c r="AB7" s="8"/>
      <c r="AC7" s="8"/>
      <c r="AD7" s="8"/>
      <c r="AE7" s="8"/>
      <c r="AF7" s="9"/>
      <c r="AG7" s="9"/>
      <c r="AH7" s="9"/>
      <c r="AI7" s="9"/>
      <c r="AJ7" s="9"/>
      <c r="AK7" s="9"/>
      <c r="AL7" s="9"/>
    </row>
    <row r="8" spans="1:43" ht="167.25" customHeight="1" x14ac:dyDescent="0.25">
      <c r="A8" s="10" t="s">
        <v>5</v>
      </c>
      <c r="B8" s="10" t="s">
        <v>6</v>
      </c>
      <c r="C8" s="10" t="s">
        <v>7</v>
      </c>
      <c r="D8" s="10" t="s">
        <v>8</v>
      </c>
      <c r="E8" s="10" t="s">
        <v>9</v>
      </c>
      <c r="F8" s="10" t="s">
        <v>10</v>
      </c>
      <c r="G8" s="10" t="s">
        <v>11</v>
      </c>
      <c r="H8" s="10" t="s">
        <v>9</v>
      </c>
      <c r="I8" s="11" t="s">
        <v>12</v>
      </c>
      <c r="J8" s="10" t="s">
        <v>13</v>
      </c>
      <c r="K8" s="10" t="s">
        <v>14</v>
      </c>
      <c r="L8" s="10" t="s">
        <v>15</v>
      </c>
      <c r="M8" s="10" t="s">
        <v>16</v>
      </c>
      <c r="N8" s="10" t="s">
        <v>17</v>
      </c>
      <c r="O8" s="10" t="s">
        <v>18</v>
      </c>
      <c r="P8" s="10" t="s">
        <v>19</v>
      </c>
      <c r="Q8" s="10" t="s">
        <v>20</v>
      </c>
      <c r="R8" s="10" t="s">
        <v>21</v>
      </c>
      <c r="S8" s="12" t="s">
        <v>22</v>
      </c>
      <c r="T8" s="10" t="s">
        <v>23</v>
      </c>
      <c r="U8" s="10" t="s">
        <v>24</v>
      </c>
      <c r="V8" s="10" t="s">
        <v>25</v>
      </c>
      <c r="W8" s="10" t="s">
        <v>26</v>
      </c>
      <c r="X8" s="10" t="s">
        <v>27</v>
      </c>
      <c r="Y8" s="10" t="s">
        <v>28</v>
      </c>
      <c r="Z8" s="10" t="s">
        <v>29</v>
      </c>
      <c r="AA8" s="10" t="s">
        <v>30</v>
      </c>
      <c r="AB8" s="10" t="s">
        <v>31</v>
      </c>
      <c r="AC8" s="10" t="s">
        <v>32</v>
      </c>
      <c r="AD8" s="10" t="s">
        <v>33</v>
      </c>
      <c r="AE8" s="10" t="s">
        <v>34</v>
      </c>
      <c r="AF8" s="10" t="s">
        <v>35</v>
      </c>
      <c r="AG8" s="10" t="s">
        <v>36</v>
      </c>
      <c r="AH8" s="10" t="s">
        <v>37</v>
      </c>
      <c r="AI8" s="10" t="s">
        <v>38</v>
      </c>
      <c r="AJ8" s="10" t="s">
        <v>39</v>
      </c>
      <c r="AK8" s="10" t="s">
        <v>40</v>
      </c>
      <c r="AL8" s="10" t="s">
        <v>41</v>
      </c>
      <c r="AM8" t="s">
        <v>42</v>
      </c>
      <c r="AN8" t="s">
        <v>43</v>
      </c>
      <c r="AO8" t="s">
        <v>44</v>
      </c>
      <c r="AP8" t="s">
        <v>45</v>
      </c>
      <c r="AQ8" t="s">
        <v>45</v>
      </c>
    </row>
    <row r="9" spans="1:43" ht="72.75" customHeight="1" x14ac:dyDescent="0.25">
      <c r="A9" s="13" t="s">
        <v>42</v>
      </c>
      <c r="B9" s="14" t="s">
        <v>46</v>
      </c>
      <c r="C9" s="15" t="str">
        <f>IFERROR(VLOOKUP(D9,[2]Pieces!A:B,2,0)," ")</f>
        <v>outi-plot</v>
      </c>
      <c r="D9" s="16" t="s">
        <v>117</v>
      </c>
      <c r="E9" s="17">
        <v>0</v>
      </c>
      <c r="F9" s="18">
        <v>283</v>
      </c>
      <c r="G9" s="18">
        <v>283</v>
      </c>
      <c r="H9" s="18">
        <v>374</v>
      </c>
      <c r="I9" s="19">
        <f>IFERROR(VLOOKUP(D9,[2]Pieces!A:C,3,0),"")</f>
        <v>75</v>
      </c>
      <c r="J9" s="16">
        <v>1</v>
      </c>
      <c r="K9" s="16">
        <f>(F9-E9)*J9</f>
        <v>283</v>
      </c>
      <c r="L9" s="16">
        <f>(G9-F9)*J9</f>
        <v>0</v>
      </c>
      <c r="M9" s="16">
        <f>(H9-G9)*J9</f>
        <v>91</v>
      </c>
      <c r="N9" s="20">
        <f>IF(I9="","",K9/I9)</f>
        <v>3.7733333333333334</v>
      </c>
      <c r="O9" s="20">
        <f>IF(I9="","",L9/I9)</f>
        <v>0</v>
      </c>
      <c r="P9" s="20">
        <f>IF(I9="","",M9/I9)</f>
        <v>1.2133333333333334</v>
      </c>
      <c r="Q9" s="21">
        <v>13</v>
      </c>
      <c r="R9" s="16"/>
      <c r="S9" s="16">
        <f>U9+T9-K9-L9-M9</f>
        <v>0</v>
      </c>
      <c r="T9" s="16"/>
      <c r="U9" s="16">
        <f>(K9+L9+M9)-T9-V9</f>
        <v>374</v>
      </c>
      <c r="V9" s="16"/>
      <c r="W9" s="16"/>
      <c r="X9" s="16"/>
      <c r="Y9" s="22"/>
      <c r="Z9" s="23">
        <f>IF(OR(I9="",I9=0),0,(U9+T9)/I9)</f>
        <v>4.9866666666666664</v>
      </c>
      <c r="AA9" s="104">
        <f>IF(OR(Q9=0,I9=0),"",Z9/Q9*100)</f>
        <v>38.358974358974358</v>
      </c>
      <c r="AB9" s="25"/>
      <c r="AC9" s="25" t="s">
        <v>104</v>
      </c>
      <c r="AD9" s="26"/>
      <c r="AE9" s="27" t="str">
        <f>IF(AA9&gt;85," ","WARNING")</f>
        <v>WARNING</v>
      </c>
      <c r="AF9" s="28" t="s">
        <v>104</v>
      </c>
      <c r="AG9" s="28" t="s">
        <v>104</v>
      </c>
      <c r="AH9" s="28" t="s">
        <v>104</v>
      </c>
      <c r="AI9" s="28" t="s">
        <v>104</v>
      </c>
      <c r="AJ9" s="28" t="s">
        <v>104</v>
      </c>
      <c r="AK9" s="28"/>
      <c r="AL9" s="28"/>
      <c r="AM9" s="29">
        <f>(N9+O9+P9)/(Q9*3600)</f>
        <v>1.0655270655270655E-4</v>
      </c>
      <c r="AN9">
        <f>((3600/I9)*U9)/(N9+O9+P9)</f>
        <v>3600</v>
      </c>
      <c r="AO9">
        <f>(U9-T9)/U9</f>
        <v>1</v>
      </c>
      <c r="AP9">
        <f>AM9*AN9*AO9</f>
        <v>0.38358974358974357</v>
      </c>
      <c r="AQ9">
        <f>((U9-T9)*(3600/I9))/(Q9*3600)</f>
        <v>0.38358974358974357</v>
      </c>
    </row>
    <row r="10" spans="1:43" ht="69.75" customHeight="1" x14ac:dyDescent="0.25">
      <c r="A10" s="13" t="s">
        <v>48</v>
      </c>
      <c r="B10" s="30" t="s">
        <v>49</v>
      </c>
      <c r="C10" s="15" t="str">
        <f>IFERROR(VLOOKUP(D10,[2]Pieces!A:B,2,0)," ")</f>
        <v>68.1010</v>
      </c>
      <c r="D10" s="16" t="s">
        <v>105</v>
      </c>
      <c r="E10" s="18">
        <v>16358</v>
      </c>
      <c r="F10" s="18">
        <v>17000</v>
      </c>
      <c r="G10" s="18">
        <v>17122</v>
      </c>
      <c r="H10" s="18">
        <v>17209</v>
      </c>
      <c r="I10" s="19">
        <f>IFERROR(VLOOKUP(D10,[2]Pieces!A:C,3,0),"")</f>
        <v>80</v>
      </c>
      <c r="J10" s="16">
        <v>1</v>
      </c>
      <c r="K10" s="16">
        <f t="shared" ref="K10:K24" si="0">(F10-E10)*J10</f>
        <v>642</v>
      </c>
      <c r="L10" s="16">
        <f t="shared" ref="L10:L24" si="1">(G10-F10)*J10</f>
        <v>122</v>
      </c>
      <c r="M10" s="16">
        <f t="shared" ref="M10:M24" si="2">(H10-G10)*J10</f>
        <v>87</v>
      </c>
      <c r="N10" s="20">
        <f t="shared" ref="N10:N24" si="3">IF(I10="","",K10/I10)</f>
        <v>8.0250000000000004</v>
      </c>
      <c r="O10" s="20">
        <f t="shared" ref="O10:O24" si="4">IF(I10="","",L10/I10)</f>
        <v>1.5249999999999999</v>
      </c>
      <c r="P10" s="20">
        <f t="shared" ref="P10:P24" si="5">IF(I10="","",M10/I10)</f>
        <v>1.0874999999999999</v>
      </c>
      <c r="Q10" s="21">
        <v>13</v>
      </c>
      <c r="R10" s="16"/>
      <c r="S10" s="16">
        <f>U10+T10-K10-L10-M10</f>
        <v>0</v>
      </c>
      <c r="T10" s="16"/>
      <c r="U10" s="16">
        <f t="shared" ref="U10:U24" si="6">(K10+L10+M10)-T10-V10</f>
        <v>851</v>
      </c>
      <c r="V10" s="16"/>
      <c r="W10" s="16"/>
      <c r="X10" s="16"/>
      <c r="Y10" s="16"/>
      <c r="Z10" s="23">
        <f t="shared" ref="Z10:Z24" si="7">IF(OR(I10="",I10=0),0,(U10+T10)/I10)</f>
        <v>10.637499999999999</v>
      </c>
      <c r="AA10" s="104">
        <f t="shared" ref="AA10:AA24" si="8">IF(OR(Q10=0,I10=0),"",Z10/Q10*100)</f>
        <v>81.82692307692308</v>
      </c>
      <c r="AB10" s="26"/>
      <c r="AC10" s="26" t="s">
        <v>104</v>
      </c>
      <c r="AD10" s="26"/>
      <c r="AE10" s="27" t="str">
        <f t="shared" ref="AE10:AE24" si="9">IF(AA10&gt;85," ","WARNING")</f>
        <v>WARNING</v>
      </c>
      <c r="AF10" s="27" t="s">
        <v>104</v>
      </c>
      <c r="AG10" s="27" t="s">
        <v>104</v>
      </c>
      <c r="AH10" s="27" t="s">
        <v>104</v>
      </c>
      <c r="AI10" s="27" t="s">
        <v>104</v>
      </c>
      <c r="AJ10" s="27" t="s">
        <v>104</v>
      </c>
      <c r="AK10" s="27"/>
      <c r="AL10" s="27"/>
      <c r="AM10">
        <f t="shared" ref="AM10:AM27" si="10">(N10+O10+P10)/(Q10*3600)</f>
        <v>2.2729700854700856E-4</v>
      </c>
      <c r="AN10">
        <f t="shared" ref="AN10:AN27" si="11">((3600/I10)*U10)/(N10+O10+P10)</f>
        <v>3599.9999999999995</v>
      </c>
      <c r="AO10">
        <f t="shared" ref="AO10:AO27" si="12">(U10-T10)/U10</f>
        <v>1</v>
      </c>
      <c r="AP10">
        <f t="shared" ref="AP10:AP27" si="13">AM10*AN10*AO10</f>
        <v>0.81826923076923075</v>
      </c>
      <c r="AQ10">
        <f t="shared" ref="AQ10:AQ27" si="14">((U10-T10)*(3600/I10))/(Q10*3600)</f>
        <v>0.81826923076923075</v>
      </c>
    </row>
    <row r="11" spans="1:43" ht="64.5" customHeight="1" x14ac:dyDescent="0.25">
      <c r="A11" s="13" t="s">
        <v>51</v>
      </c>
      <c r="B11" s="14" t="s">
        <v>52</v>
      </c>
      <c r="C11" s="15" t="str">
        <f>IFERROR(VLOOKUP(D11,[2]Pieces!A:B,2,0)," ")</f>
        <v>TF48-57-I162-CP2</v>
      </c>
      <c r="D11" s="16" t="s">
        <v>106</v>
      </c>
      <c r="E11" s="17">
        <v>1465</v>
      </c>
      <c r="F11" s="17">
        <v>1711</v>
      </c>
      <c r="G11" s="17">
        <v>1790</v>
      </c>
      <c r="H11" s="17">
        <v>1820</v>
      </c>
      <c r="I11" s="19">
        <f>IFERROR(VLOOKUP(D11,[2]Pieces!A:C,3,0),"")</f>
        <v>40</v>
      </c>
      <c r="J11" s="31">
        <v>1</v>
      </c>
      <c r="K11" s="16">
        <f t="shared" si="0"/>
        <v>246</v>
      </c>
      <c r="L11" s="16">
        <f t="shared" si="1"/>
        <v>79</v>
      </c>
      <c r="M11" s="16">
        <f t="shared" si="2"/>
        <v>30</v>
      </c>
      <c r="N11" s="20">
        <f t="shared" si="3"/>
        <v>6.15</v>
      </c>
      <c r="O11" s="20">
        <f t="shared" si="4"/>
        <v>1.9750000000000001</v>
      </c>
      <c r="P11" s="20">
        <f t="shared" si="5"/>
        <v>0.75</v>
      </c>
      <c r="Q11" s="21">
        <v>13</v>
      </c>
      <c r="R11" s="16"/>
      <c r="S11" s="16">
        <f t="shared" ref="S11:S24" si="15">U11+T11-K11-L11-M11</f>
        <v>0</v>
      </c>
      <c r="T11" s="16"/>
      <c r="U11" s="16">
        <f t="shared" si="6"/>
        <v>355</v>
      </c>
      <c r="V11" s="16"/>
      <c r="W11" s="16"/>
      <c r="X11" s="16"/>
      <c r="Y11" s="16"/>
      <c r="Z11" s="23">
        <f t="shared" si="7"/>
        <v>8.875</v>
      </c>
      <c r="AA11" s="104">
        <f t="shared" si="8"/>
        <v>68.269230769230774</v>
      </c>
      <c r="AB11" s="26"/>
      <c r="AC11" s="26" t="s">
        <v>104</v>
      </c>
      <c r="AD11" s="26"/>
      <c r="AE11" s="27" t="str">
        <f t="shared" si="9"/>
        <v>WARNING</v>
      </c>
      <c r="AF11" s="27" t="s">
        <v>104</v>
      </c>
      <c r="AG11" s="27" t="s">
        <v>104</v>
      </c>
      <c r="AH11" s="27" t="s">
        <v>104</v>
      </c>
      <c r="AI11" s="27" t="s">
        <v>104</v>
      </c>
      <c r="AJ11" s="27" t="s">
        <v>104</v>
      </c>
      <c r="AK11" s="27"/>
      <c r="AL11" s="27"/>
      <c r="AM11">
        <f t="shared" si="10"/>
        <v>1.8963675213675213E-4</v>
      </c>
      <c r="AN11">
        <f t="shared" si="11"/>
        <v>3600</v>
      </c>
      <c r="AO11">
        <f t="shared" si="12"/>
        <v>1</v>
      </c>
      <c r="AP11">
        <f t="shared" si="13"/>
        <v>0.68269230769230771</v>
      </c>
      <c r="AQ11">
        <f t="shared" si="14"/>
        <v>0.68269230769230771</v>
      </c>
    </row>
    <row r="12" spans="1:43" ht="58.5" customHeight="1" x14ac:dyDescent="0.25">
      <c r="A12" s="13" t="s">
        <v>54</v>
      </c>
      <c r="B12" s="14" t="s">
        <v>55</v>
      </c>
      <c r="C12" s="15" t="str">
        <f>IFERROR(VLOOKUP(D12,[2]Pieces!A:B,2,0)," ")</f>
        <v>M001-CP1</v>
      </c>
      <c r="D12" s="16" t="s">
        <v>109</v>
      </c>
      <c r="E12" s="18">
        <v>249</v>
      </c>
      <c r="F12" s="18">
        <v>249</v>
      </c>
      <c r="G12" s="18">
        <v>249</v>
      </c>
      <c r="H12" s="18">
        <v>249</v>
      </c>
      <c r="I12" s="19">
        <f>IFERROR(VLOOKUP(D12,[2]Pieces!A:C,3,0),"")</f>
        <v>25</v>
      </c>
      <c r="J12" s="16">
        <v>1</v>
      </c>
      <c r="K12" s="16">
        <f t="shared" si="0"/>
        <v>0</v>
      </c>
      <c r="L12" s="16">
        <f t="shared" si="1"/>
        <v>0</v>
      </c>
      <c r="M12" s="16">
        <f t="shared" si="2"/>
        <v>0</v>
      </c>
      <c r="N12" s="20">
        <f t="shared" si="3"/>
        <v>0</v>
      </c>
      <c r="O12" s="20">
        <f t="shared" si="4"/>
        <v>0</v>
      </c>
      <c r="P12" s="20">
        <f t="shared" si="5"/>
        <v>0</v>
      </c>
      <c r="Q12" s="21">
        <v>10</v>
      </c>
      <c r="R12" s="16"/>
      <c r="S12" s="16">
        <f t="shared" si="15"/>
        <v>0</v>
      </c>
      <c r="T12" s="16"/>
      <c r="U12" s="16">
        <f t="shared" si="6"/>
        <v>0</v>
      </c>
      <c r="V12" s="16"/>
      <c r="W12" s="16"/>
      <c r="X12" s="16"/>
      <c r="Y12" s="16"/>
      <c r="Z12" s="23">
        <f t="shared" si="7"/>
        <v>0</v>
      </c>
      <c r="AA12" s="104">
        <f t="shared" si="8"/>
        <v>0</v>
      </c>
      <c r="AB12" s="26"/>
      <c r="AC12" s="26" t="s">
        <v>104</v>
      </c>
      <c r="AD12" s="26"/>
      <c r="AE12" s="27" t="str">
        <f t="shared" si="9"/>
        <v>WARNING</v>
      </c>
      <c r="AF12" s="27" t="s">
        <v>104</v>
      </c>
      <c r="AG12" s="27" t="s">
        <v>104</v>
      </c>
      <c r="AH12" s="27" t="s">
        <v>104</v>
      </c>
      <c r="AI12" s="27" t="s">
        <v>104</v>
      </c>
      <c r="AJ12" s="27" t="s">
        <v>104</v>
      </c>
      <c r="AK12" s="27"/>
      <c r="AL12" s="27"/>
      <c r="AM12">
        <f t="shared" si="10"/>
        <v>0</v>
      </c>
      <c r="AN12" t="e">
        <f t="shared" si="11"/>
        <v>#DIV/0!</v>
      </c>
      <c r="AO12" t="e">
        <f t="shared" si="12"/>
        <v>#DIV/0!</v>
      </c>
      <c r="AP12" t="e">
        <f t="shared" si="13"/>
        <v>#DIV/0!</v>
      </c>
      <c r="AQ12">
        <f t="shared" si="14"/>
        <v>0</v>
      </c>
    </row>
    <row r="13" spans="1:43" ht="58.5" customHeight="1" x14ac:dyDescent="0.25">
      <c r="A13" s="13" t="s">
        <v>57</v>
      </c>
      <c r="B13" s="14" t="s">
        <v>58</v>
      </c>
      <c r="C13" s="15" t="str">
        <f>IFERROR(VLOOKUP(D13,[2]Pieces!A:B,2,0)," ")</f>
        <v>OUT-172</v>
      </c>
      <c r="D13" s="16" t="s">
        <v>59</v>
      </c>
      <c r="E13" s="18">
        <v>100</v>
      </c>
      <c r="F13" s="18">
        <v>1000</v>
      </c>
      <c r="G13" s="18">
        <v>1000</v>
      </c>
      <c r="H13" s="18">
        <v>1000</v>
      </c>
      <c r="I13" s="19">
        <f>IFERROR(VLOOKUP(D13,[2]Pieces!A:C,3,0),"")</f>
        <v>220</v>
      </c>
      <c r="J13" s="16">
        <v>1</v>
      </c>
      <c r="K13" s="16">
        <f t="shared" si="0"/>
        <v>900</v>
      </c>
      <c r="L13" s="16">
        <f t="shared" si="1"/>
        <v>0</v>
      </c>
      <c r="M13" s="16">
        <f t="shared" si="2"/>
        <v>0</v>
      </c>
      <c r="N13" s="20">
        <f t="shared" si="3"/>
        <v>4.0909090909090908</v>
      </c>
      <c r="O13" s="20">
        <f t="shared" si="4"/>
        <v>0</v>
      </c>
      <c r="P13" s="20">
        <f t="shared" si="5"/>
        <v>0</v>
      </c>
      <c r="Q13" s="21">
        <v>13</v>
      </c>
      <c r="R13" s="16"/>
      <c r="S13" s="16">
        <f t="shared" si="15"/>
        <v>0</v>
      </c>
      <c r="T13" s="16"/>
      <c r="U13" s="16">
        <f t="shared" si="6"/>
        <v>900</v>
      </c>
      <c r="V13" s="16"/>
      <c r="W13" s="16"/>
      <c r="X13" s="16"/>
      <c r="Y13" s="16"/>
      <c r="Z13" s="23">
        <f t="shared" si="7"/>
        <v>4.0909090909090908</v>
      </c>
      <c r="AA13" s="104">
        <f t="shared" si="8"/>
        <v>31.46853146853147</v>
      </c>
      <c r="AB13" s="26"/>
      <c r="AC13" s="26" t="s">
        <v>104</v>
      </c>
      <c r="AD13" s="26"/>
      <c r="AE13" s="27" t="str">
        <f t="shared" si="9"/>
        <v>WARNING</v>
      </c>
      <c r="AF13" s="27" t="s">
        <v>104</v>
      </c>
      <c r="AG13" s="27" t="s">
        <v>104</v>
      </c>
      <c r="AH13" s="27" t="s">
        <v>104</v>
      </c>
      <c r="AI13" s="27" t="s">
        <v>104</v>
      </c>
      <c r="AJ13" s="27" t="s">
        <v>104</v>
      </c>
      <c r="AK13" s="27"/>
      <c r="AL13" s="27"/>
      <c r="AM13">
        <f t="shared" si="10"/>
        <v>8.7412587412587413E-5</v>
      </c>
      <c r="AN13">
        <f t="shared" si="11"/>
        <v>3600</v>
      </c>
      <c r="AO13">
        <f t="shared" si="12"/>
        <v>1</v>
      </c>
      <c r="AP13">
        <f t="shared" si="13"/>
        <v>0.31468531468531469</v>
      </c>
      <c r="AQ13">
        <f t="shared" si="14"/>
        <v>0.31468531468531469</v>
      </c>
    </row>
    <row r="14" spans="1:43" ht="68.25" customHeight="1" x14ac:dyDescent="0.25">
      <c r="A14" s="13" t="s">
        <v>60</v>
      </c>
      <c r="B14" s="14" t="s">
        <v>61</v>
      </c>
      <c r="C14" s="15" t="str">
        <f>IFERROR(VLOOKUP(D14,[2]Pieces!A:B,2,0)," ")</f>
        <v xml:space="preserve"> - </v>
      </c>
      <c r="D14" s="16" t="s">
        <v>62</v>
      </c>
      <c r="E14" s="18">
        <v>0</v>
      </c>
      <c r="F14" s="18">
        <v>0</v>
      </c>
      <c r="G14" s="18">
        <v>0</v>
      </c>
      <c r="H14" s="18">
        <v>0</v>
      </c>
      <c r="I14" s="19">
        <f>IFERROR(VLOOKUP(D14,[2]Pieces!A:C,3,0),"")</f>
        <v>1</v>
      </c>
      <c r="J14" s="16">
        <v>1</v>
      </c>
      <c r="K14" s="16">
        <f t="shared" si="0"/>
        <v>0</v>
      </c>
      <c r="L14" s="16">
        <f t="shared" si="1"/>
        <v>0</v>
      </c>
      <c r="M14" s="16">
        <f t="shared" si="2"/>
        <v>0</v>
      </c>
      <c r="N14" s="20">
        <f t="shared" si="3"/>
        <v>0</v>
      </c>
      <c r="O14" s="20">
        <f t="shared" si="4"/>
        <v>0</v>
      </c>
      <c r="P14" s="20">
        <f t="shared" si="5"/>
        <v>0</v>
      </c>
      <c r="Q14" s="21">
        <v>13</v>
      </c>
      <c r="R14" s="16"/>
      <c r="S14" s="16">
        <f t="shared" si="15"/>
        <v>0</v>
      </c>
      <c r="T14" s="16"/>
      <c r="U14" s="16">
        <f t="shared" si="6"/>
        <v>0</v>
      </c>
      <c r="V14" s="16"/>
      <c r="W14" s="16"/>
      <c r="X14" s="16"/>
      <c r="Y14" s="16"/>
      <c r="Z14" s="23">
        <f t="shared" si="7"/>
        <v>0</v>
      </c>
      <c r="AA14" s="104">
        <f t="shared" si="8"/>
        <v>0</v>
      </c>
      <c r="AB14" s="26"/>
      <c r="AC14" s="26"/>
      <c r="AD14" s="26"/>
      <c r="AE14" s="27" t="str">
        <f t="shared" si="9"/>
        <v>WARNING</v>
      </c>
      <c r="AF14" s="27"/>
      <c r="AG14" s="27"/>
      <c r="AH14" s="27"/>
      <c r="AI14" s="27"/>
      <c r="AJ14" s="27"/>
      <c r="AK14" s="27"/>
      <c r="AL14" s="27"/>
      <c r="AM14">
        <f t="shared" si="10"/>
        <v>0</v>
      </c>
      <c r="AN14" t="e">
        <f t="shared" si="11"/>
        <v>#DIV/0!</v>
      </c>
      <c r="AO14" t="e">
        <f t="shared" si="12"/>
        <v>#DIV/0!</v>
      </c>
      <c r="AP14" t="e">
        <f t="shared" si="13"/>
        <v>#DIV/0!</v>
      </c>
      <c r="AQ14">
        <f t="shared" si="14"/>
        <v>0</v>
      </c>
    </row>
    <row r="15" spans="1:43" ht="82.5" customHeight="1" x14ac:dyDescent="0.25">
      <c r="A15" s="13" t="s">
        <v>63</v>
      </c>
      <c r="B15" s="14" t="s">
        <v>64</v>
      </c>
      <c r="C15" s="15">
        <f>IFERROR(VLOOKUP(D15,[2]Pieces!A:B,2,0)," ")</f>
        <v>68.081500000000005</v>
      </c>
      <c r="D15" s="16" t="s">
        <v>65</v>
      </c>
      <c r="E15" s="18">
        <v>42150</v>
      </c>
      <c r="F15" s="32">
        <v>42326</v>
      </c>
      <c r="G15" s="32">
        <v>42400</v>
      </c>
      <c r="H15" s="32">
        <v>42490</v>
      </c>
      <c r="I15" s="19">
        <f>IFERROR(VLOOKUP(D15,[2]Pieces!A:C,3,0),"")</f>
        <v>56</v>
      </c>
      <c r="J15" s="16">
        <v>1</v>
      </c>
      <c r="K15" s="16">
        <f t="shared" si="0"/>
        <v>176</v>
      </c>
      <c r="L15" s="16">
        <f t="shared" si="1"/>
        <v>74</v>
      </c>
      <c r="M15" s="16">
        <f t="shared" si="2"/>
        <v>90</v>
      </c>
      <c r="N15" s="20">
        <f t="shared" si="3"/>
        <v>3.1428571428571428</v>
      </c>
      <c r="O15" s="20">
        <f t="shared" si="4"/>
        <v>1.3214285714285714</v>
      </c>
      <c r="P15" s="20">
        <f t="shared" si="5"/>
        <v>1.6071428571428572</v>
      </c>
      <c r="Q15" s="21">
        <v>13</v>
      </c>
      <c r="R15" s="16"/>
      <c r="S15" s="16">
        <f t="shared" si="15"/>
        <v>0</v>
      </c>
      <c r="T15" s="16"/>
      <c r="U15" s="16">
        <f t="shared" si="6"/>
        <v>340</v>
      </c>
      <c r="V15" s="33"/>
      <c r="W15" s="33"/>
      <c r="X15" s="33"/>
      <c r="Y15" s="33"/>
      <c r="Z15" s="23">
        <f t="shared" si="7"/>
        <v>6.0714285714285712</v>
      </c>
      <c r="AA15" s="104">
        <f t="shared" si="8"/>
        <v>46.703296703296701</v>
      </c>
      <c r="AB15" s="34"/>
      <c r="AC15" s="26" t="s">
        <v>104</v>
      </c>
      <c r="AD15" s="34"/>
      <c r="AE15" s="27" t="str">
        <f t="shared" si="9"/>
        <v>WARNING</v>
      </c>
      <c r="AF15" s="27" t="s">
        <v>104</v>
      </c>
      <c r="AG15" s="27" t="s">
        <v>104</v>
      </c>
      <c r="AH15" s="27" t="s">
        <v>104</v>
      </c>
      <c r="AI15" s="27" t="s">
        <v>104</v>
      </c>
      <c r="AJ15" s="27" t="s">
        <v>104</v>
      </c>
      <c r="AK15" s="27"/>
      <c r="AL15" s="27"/>
      <c r="AM15">
        <f t="shared" si="10"/>
        <v>1.2973137973137973E-4</v>
      </c>
      <c r="AN15">
        <f t="shared" si="11"/>
        <v>3600.0000000000005</v>
      </c>
      <c r="AO15">
        <f t="shared" si="12"/>
        <v>1</v>
      </c>
      <c r="AP15">
        <f t="shared" si="13"/>
        <v>0.46703296703296709</v>
      </c>
      <c r="AQ15">
        <f t="shared" si="14"/>
        <v>0.46703296703296704</v>
      </c>
    </row>
    <row r="16" spans="1:43" ht="76.5" customHeight="1" x14ac:dyDescent="0.25">
      <c r="A16" s="13" t="s">
        <v>66</v>
      </c>
      <c r="B16" s="14" t="s">
        <v>67</v>
      </c>
      <c r="C16" s="15">
        <f>IFERROR(VLOOKUP(D16,[2]Pieces!A:B,2,0)," ")</f>
        <v>1740</v>
      </c>
      <c r="D16" s="16" t="s">
        <v>68</v>
      </c>
      <c r="E16" s="18">
        <v>360</v>
      </c>
      <c r="F16" s="32">
        <v>527</v>
      </c>
      <c r="G16" s="32">
        <v>580</v>
      </c>
      <c r="H16" s="32">
        <v>642</v>
      </c>
      <c r="I16" s="19">
        <f>IFERROR(VLOOKUP(D16,[2]Pieces!A:C,3,0),"")</f>
        <v>36</v>
      </c>
      <c r="J16" s="16">
        <v>1</v>
      </c>
      <c r="K16" s="16">
        <f t="shared" si="0"/>
        <v>167</v>
      </c>
      <c r="L16" s="16">
        <f t="shared" si="1"/>
        <v>53</v>
      </c>
      <c r="M16" s="16">
        <f t="shared" si="2"/>
        <v>62</v>
      </c>
      <c r="N16" s="20">
        <f t="shared" si="3"/>
        <v>4.6388888888888893</v>
      </c>
      <c r="O16" s="20">
        <f t="shared" si="4"/>
        <v>1.4722222222222223</v>
      </c>
      <c r="P16" s="20">
        <f t="shared" si="5"/>
        <v>1.7222222222222223</v>
      </c>
      <c r="Q16" s="21">
        <v>13</v>
      </c>
      <c r="R16" s="16"/>
      <c r="S16" s="16">
        <f t="shared" si="15"/>
        <v>0</v>
      </c>
      <c r="T16" s="16"/>
      <c r="U16" s="16">
        <f t="shared" si="6"/>
        <v>282</v>
      </c>
      <c r="V16" s="33"/>
      <c r="W16" s="33"/>
      <c r="X16" s="33"/>
      <c r="Y16" s="33"/>
      <c r="Z16" s="23">
        <f t="shared" si="7"/>
        <v>7.833333333333333</v>
      </c>
      <c r="AA16" s="104">
        <f t="shared" si="8"/>
        <v>60.256410256410255</v>
      </c>
      <c r="AB16" s="34"/>
      <c r="AC16" s="26" t="s">
        <v>104</v>
      </c>
      <c r="AD16" s="34"/>
      <c r="AE16" s="27" t="str">
        <f t="shared" si="9"/>
        <v>WARNING</v>
      </c>
      <c r="AF16" s="27" t="s">
        <v>104</v>
      </c>
      <c r="AG16" s="27" t="s">
        <v>104</v>
      </c>
      <c r="AH16" s="27" t="s">
        <v>104</v>
      </c>
      <c r="AI16" s="27" t="s">
        <v>104</v>
      </c>
      <c r="AJ16" s="27" t="s">
        <v>104</v>
      </c>
      <c r="AK16" s="27"/>
      <c r="AL16" s="27"/>
      <c r="AM16">
        <f t="shared" si="10"/>
        <v>1.6737891737891739E-4</v>
      </c>
      <c r="AN16">
        <f t="shared" si="11"/>
        <v>3599.9999999999995</v>
      </c>
      <c r="AO16">
        <f t="shared" si="12"/>
        <v>1</v>
      </c>
      <c r="AP16">
        <f t="shared" si="13"/>
        <v>0.60256410256410253</v>
      </c>
      <c r="AQ16">
        <f t="shared" si="14"/>
        <v>0.60256410256410253</v>
      </c>
    </row>
    <row r="17" spans="1:43" ht="60.75" customHeight="1" x14ac:dyDescent="0.25">
      <c r="A17" s="13" t="s">
        <v>69</v>
      </c>
      <c r="B17" s="14" t="s">
        <v>70</v>
      </c>
      <c r="C17" s="15" t="str">
        <f>IFERROR(VLOOKUP(D17,[2]Pieces!A:B,2,0)," ")</f>
        <v>MPS000300</v>
      </c>
      <c r="D17" s="16" t="s">
        <v>71</v>
      </c>
      <c r="E17" s="18">
        <v>0</v>
      </c>
      <c r="F17" s="18">
        <v>0</v>
      </c>
      <c r="G17" s="18">
        <v>0</v>
      </c>
      <c r="H17" s="18">
        <v>0</v>
      </c>
      <c r="I17" s="19">
        <f>IFERROR(VLOOKUP(D17,[2]Pieces!A:C,3,0),"")</f>
        <v>500</v>
      </c>
      <c r="J17" s="16">
        <v>1</v>
      </c>
      <c r="K17" s="16">
        <f t="shared" si="0"/>
        <v>0</v>
      </c>
      <c r="L17" s="16">
        <f t="shared" si="1"/>
        <v>0</v>
      </c>
      <c r="M17" s="16">
        <f t="shared" si="2"/>
        <v>0</v>
      </c>
      <c r="N17" s="20">
        <f t="shared" si="3"/>
        <v>0</v>
      </c>
      <c r="O17" s="20">
        <f t="shared" si="4"/>
        <v>0</v>
      </c>
      <c r="P17" s="20">
        <f t="shared" si="5"/>
        <v>0</v>
      </c>
      <c r="Q17" s="21">
        <v>13</v>
      </c>
      <c r="R17" s="16"/>
      <c r="S17" s="16">
        <f t="shared" si="15"/>
        <v>0</v>
      </c>
      <c r="T17" s="16"/>
      <c r="U17" s="16">
        <f t="shared" si="6"/>
        <v>0</v>
      </c>
      <c r="V17" s="16"/>
      <c r="W17" s="16"/>
      <c r="X17" s="16"/>
      <c r="Y17" s="16"/>
      <c r="Z17" s="23">
        <f t="shared" si="7"/>
        <v>0</v>
      </c>
      <c r="AA17" s="104">
        <f t="shared" si="8"/>
        <v>0</v>
      </c>
      <c r="AB17" s="26"/>
      <c r="AC17" s="26"/>
      <c r="AD17" s="26"/>
      <c r="AE17" s="27" t="str">
        <f t="shared" si="9"/>
        <v>WARNING</v>
      </c>
      <c r="AF17" s="27"/>
      <c r="AG17" s="27"/>
      <c r="AH17" s="27"/>
      <c r="AI17" s="27"/>
      <c r="AJ17" s="27"/>
      <c r="AK17" s="27"/>
      <c r="AL17" s="27"/>
      <c r="AM17">
        <f t="shared" si="10"/>
        <v>0</v>
      </c>
      <c r="AN17" t="e">
        <f t="shared" si="11"/>
        <v>#DIV/0!</v>
      </c>
      <c r="AO17" t="e">
        <f t="shared" si="12"/>
        <v>#DIV/0!</v>
      </c>
      <c r="AP17" t="e">
        <f t="shared" si="13"/>
        <v>#DIV/0!</v>
      </c>
      <c r="AQ17">
        <f t="shared" si="14"/>
        <v>0</v>
      </c>
    </row>
    <row r="18" spans="1:43" ht="76.5" customHeight="1" x14ac:dyDescent="0.25">
      <c r="A18" s="13" t="s">
        <v>72</v>
      </c>
      <c r="B18" s="35" t="s">
        <v>73</v>
      </c>
      <c r="C18" s="15" t="str">
        <f>IFERROR(VLOOKUP(D18,[2]Pieces!A:B,2,0)," ")</f>
        <v>0-4180</v>
      </c>
      <c r="D18" s="16" t="s">
        <v>74</v>
      </c>
      <c r="E18" s="18">
        <v>0</v>
      </c>
      <c r="F18" s="18">
        <v>0</v>
      </c>
      <c r="G18" s="18">
        <v>0</v>
      </c>
      <c r="H18" s="18">
        <v>0</v>
      </c>
      <c r="I18" s="19">
        <f>IFERROR(VLOOKUP(D18,[2]Pieces!A:C,3,0),"")</f>
        <v>50</v>
      </c>
      <c r="J18" s="16">
        <v>1</v>
      </c>
      <c r="K18" s="16">
        <f t="shared" si="0"/>
        <v>0</v>
      </c>
      <c r="L18" s="16">
        <f t="shared" si="1"/>
        <v>0</v>
      </c>
      <c r="M18" s="16">
        <f t="shared" si="2"/>
        <v>0</v>
      </c>
      <c r="N18" s="20">
        <f t="shared" si="3"/>
        <v>0</v>
      </c>
      <c r="O18" s="20">
        <f t="shared" si="4"/>
        <v>0</v>
      </c>
      <c r="P18" s="20">
        <f t="shared" si="5"/>
        <v>0</v>
      </c>
      <c r="Q18" s="21">
        <v>9</v>
      </c>
      <c r="R18" s="16"/>
      <c r="S18" s="16">
        <f t="shared" si="15"/>
        <v>0</v>
      </c>
      <c r="T18" s="16"/>
      <c r="U18" s="16">
        <f t="shared" si="6"/>
        <v>0</v>
      </c>
      <c r="V18" s="33"/>
      <c r="W18" s="33"/>
      <c r="X18" s="33"/>
      <c r="Y18" s="33"/>
      <c r="Z18" s="23">
        <f t="shared" si="7"/>
        <v>0</v>
      </c>
      <c r="AA18" s="104">
        <f t="shared" si="8"/>
        <v>0</v>
      </c>
      <c r="AB18" s="34"/>
      <c r="AC18" s="34"/>
      <c r="AD18" s="34"/>
      <c r="AE18" s="27" t="str">
        <f t="shared" si="9"/>
        <v>WARNING</v>
      </c>
      <c r="AF18" s="27"/>
      <c r="AG18" s="27"/>
      <c r="AH18" s="27"/>
      <c r="AI18" s="27"/>
      <c r="AJ18" s="27"/>
      <c r="AK18" s="27"/>
      <c r="AL18" s="27"/>
      <c r="AM18">
        <f t="shared" si="10"/>
        <v>0</v>
      </c>
      <c r="AN18" t="e">
        <f t="shared" si="11"/>
        <v>#DIV/0!</v>
      </c>
      <c r="AO18" t="e">
        <f t="shared" si="12"/>
        <v>#DIV/0!</v>
      </c>
      <c r="AP18" t="e">
        <f t="shared" si="13"/>
        <v>#DIV/0!</v>
      </c>
      <c r="AQ18">
        <f t="shared" si="14"/>
        <v>0</v>
      </c>
    </row>
    <row r="19" spans="1:43" ht="56.25" customHeight="1" x14ac:dyDescent="0.25">
      <c r="A19" s="13" t="s">
        <v>75</v>
      </c>
      <c r="B19" s="35" t="s">
        <v>76</v>
      </c>
      <c r="C19" s="15" t="str">
        <f>IFERROR(VLOOKUP(D19,[2]Pieces!A:B,2,0)," ")</f>
        <v>4-7009-1</v>
      </c>
      <c r="D19" s="16" t="s">
        <v>77</v>
      </c>
      <c r="E19" s="18">
        <v>1051</v>
      </c>
      <c r="F19" s="32">
        <v>1336</v>
      </c>
      <c r="G19" s="32">
        <v>1336</v>
      </c>
      <c r="H19" s="32">
        <v>1336</v>
      </c>
      <c r="I19" s="19">
        <f>IFERROR(VLOOKUP(D19,[2]Pieces!A:C,3,0),"")</f>
        <v>45</v>
      </c>
      <c r="J19" s="16">
        <v>1</v>
      </c>
      <c r="K19" s="16">
        <f t="shared" si="0"/>
        <v>285</v>
      </c>
      <c r="L19" s="16">
        <f t="shared" si="1"/>
        <v>0</v>
      </c>
      <c r="M19" s="16">
        <f t="shared" si="2"/>
        <v>0</v>
      </c>
      <c r="N19" s="20">
        <f t="shared" si="3"/>
        <v>6.333333333333333</v>
      </c>
      <c r="O19" s="20">
        <f t="shared" si="4"/>
        <v>0</v>
      </c>
      <c r="P19" s="20">
        <f t="shared" si="5"/>
        <v>0</v>
      </c>
      <c r="Q19" s="21">
        <v>9</v>
      </c>
      <c r="R19" s="16"/>
      <c r="S19" s="16">
        <f t="shared" si="15"/>
        <v>0</v>
      </c>
      <c r="T19" s="16"/>
      <c r="U19" s="16">
        <f t="shared" si="6"/>
        <v>285</v>
      </c>
      <c r="V19" s="33"/>
      <c r="W19" s="33"/>
      <c r="X19" s="33"/>
      <c r="Y19" s="33"/>
      <c r="Z19" s="23">
        <f t="shared" si="7"/>
        <v>6.333333333333333</v>
      </c>
      <c r="AA19" s="104">
        <f t="shared" si="8"/>
        <v>70.370370370370367</v>
      </c>
      <c r="AB19" s="34"/>
      <c r="AC19" s="26" t="s">
        <v>104</v>
      </c>
      <c r="AD19" s="34"/>
      <c r="AE19" s="27" t="str">
        <f t="shared" si="9"/>
        <v>WARNING</v>
      </c>
      <c r="AF19" s="27" t="s">
        <v>104</v>
      </c>
      <c r="AG19" s="27" t="s">
        <v>104</v>
      </c>
      <c r="AH19" s="27" t="s">
        <v>104</v>
      </c>
      <c r="AI19" s="27" t="s">
        <v>104</v>
      </c>
      <c r="AJ19" s="27" t="s">
        <v>104</v>
      </c>
      <c r="AK19" s="27"/>
      <c r="AL19" s="27"/>
      <c r="AM19">
        <f t="shared" si="10"/>
        <v>1.9547325102880656E-4</v>
      </c>
      <c r="AN19">
        <f t="shared" si="11"/>
        <v>3600</v>
      </c>
      <c r="AO19">
        <f t="shared" si="12"/>
        <v>1</v>
      </c>
      <c r="AP19">
        <f t="shared" si="13"/>
        <v>0.70370370370370361</v>
      </c>
      <c r="AQ19">
        <f t="shared" si="14"/>
        <v>0.70370370370370372</v>
      </c>
    </row>
    <row r="20" spans="1:43" ht="51" customHeight="1" x14ac:dyDescent="0.25">
      <c r="A20" s="13" t="s">
        <v>78</v>
      </c>
      <c r="B20" s="35" t="s">
        <v>79</v>
      </c>
      <c r="C20" s="15" t="str">
        <f>IFERROR(VLOOKUP(D20,[2]Pieces!A:B,2,0)," ")</f>
        <v>4-8103</v>
      </c>
      <c r="D20" s="16" t="s">
        <v>118</v>
      </c>
      <c r="E20" s="36">
        <v>427</v>
      </c>
      <c r="F20" s="32">
        <v>700</v>
      </c>
      <c r="G20" s="32">
        <v>700</v>
      </c>
      <c r="H20" s="32">
        <v>700</v>
      </c>
      <c r="I20" s="19">
        <f>IFERROR(VLOOKUP(D20,[2]Pieces!A:C,3,0),"")</f>
        <v>55</v>
      </c>
      <c r="J20" s="16">
        <v>1</v>
      </c>
      <c r="K20" s="16">
        <f t="shared" si="0"/>
        <v>273</v>
      </c>
      <c r="L20" s="16">
        <f t="shared" si="1"/>
        <v>0</v>
      </c>
      <c r="M20" s="16">
        <f t="shared" si="2"/>
        <v>0</v>
      </c>
      <c r="N20" s="20">
        <f t="shared" si="3"/>
        <v>4.9636363636363638</v>
      </c>
      <c r="O20" s="20">
        <f t="shared" si="4"/>
        <v>0</v>
      </c>
      <c r="P20" s="20">
        <f t="shared" si="5"/>
        <v>0</v>
      </c>
      <c r="Q20" s="21">
        <v>9</v>
      </c>
      <c r="R20" s="17"/>
      <c r="S20" s="16">
        <f t="shared" si="15"/>
        <v>0</v>
      </c>
      <c r="T20" s="16"/>
      <c r="U20" s="16">
        <f t="shared" si="6"/>
        <v>273</v>
      </c>
      <c r="V20" s="16"/>
      <c r="W20" s="16"/>
      <c r="X20" s="16"/>
      <c r="Y20" s="16"/>
      <c r="Z20" s="23">
        <f t="shared" si="7"/>
        <v>4.9636363636363638</v>
      </c>
      <c r="AA20" s="104">
        <f t="shared" si="8"/>
        <v>55.151515151515149</v>
      </c>
      <c r="AB20" s="37"/>
      <c r="AC20" s="26" t="s">
        <v>104</v>
      </c>
      <c r="AD20" s="37"/>
      <c r="AE20" s="27" t="str">
        <f t="shared" si="9"/>
        <v>WARNING</v>
      </c>
      <c r="AF20" s="27" t="s">
        <v>104</v>
      </c>
      <c r="AG20" s="27" t="s">
        <v>104</v>
      </c>
      <c r="AH20" s="27" t="s">
        <v>104</v>
      </c>
      <c r="AI20" s="27" t="s">
        <v>104</v>
      </c>
      <c r="AJ20" s="27" t="s">
        <v>104</v>
      </c>
      <c r="AK20" s="27"/>
      <c r="AL20" s="27"/>
      <c r="AM20">
        <f t="shared" si="10"/>
        <v>1.5319865319865321E-4</v>
      </c>
      <c r="AN20">
        <f t="shared" si="11"/>
        <v>3599.9999999999995</v>
      </c>
      <c r="AO20">
        <f t="shared" si="12"/>
        <v>1</v>
      </c>
      <c r="AP20">
        <f t="shared" si="13"/>
        <v>0.55151515151515151</v>
      </c>
      <c r="AQ20">
        <f t="shared" si="14"/>
        <v>0.55151515151515151</v>
      </c>
    </row>
    <row r="21" spans="1:43" ht="69" customHeight="1" x14ac:dyDescent="0.25">
      <c r="A21" s="13" t="s">
        <v>82</v>
      </c>
      <c r="B21" s="38" t="s">
        <v>83</v>
      </c>
      <c r="C21" s="15" t="str">
        <f>IFERROR(VLOOKUP(D21,[2]Pieces!A:B,2,0)," ")</f>
        <v xml:space="preserve">i004 </v>
      </c>
      <c r="D21" s="16" t="s">
        <v>84</v>
      </c>
      <c r="E21" s="18">
        <v>0</v>
      </c>
      <c r="F21" s="18">
        <v>0</v>
      </c>
      <c r="G21" s="18">
        <v>0</v>
      </c>
      <c r="H21" s="18">
        <v>0</v>
      </c>
      <c r="I21" s="19">
        <f>IFERROR(VLOOKUP(D21,[2]Pieces!A:C,3,0),"")</f>
        <v>54</v>
      </c>
      <c r="J21" s="16">
        <v>9</v>
      </c>
      <c r="K21" s="16">
        <f t="shared" si="0"/>
        <v>0</v>
      </c>
      <c r="L21" s="16">
        <f t="shared" si="1"/>
        <v>0</v>
      </c>
      <c r="M21" s="16">
        <f t="shared" si="2"/>
        <v>0</v>
      </c>
      <c r="N21" s="20">
        <f t="shared" si="3"/>
        <v>0</v>
      </c>
      <c r="O21" s="20">
        <f t="shared" si="4"/>
        <v>0</v>
      </c>
      <c r="P21" s="20">
        <f t="shared" si="5"/>
        <v>0</v>
      </c>
      <c r="Q21" s="21">
        <v>9</v>
      </c>
      <c r="R21" s="16"/>
      <c r="S21" s="16">
        <f t="shared" si="15"/>
        <v>0</v>
      </c>
      <c r="T21" s="16"/>
      <c r="U21" s="16">
        <f t="shared" si="6"/>
        <v>0</v>
      </c>
      <c r="V21" s="16"/>
      <c r="W21" s="16"/>
      <c r="X21" s="16"/>
      <c r="Y21" s="16"/>
      <c r="Z21" s="23">
        <f t="shared" si="7"/>
        <v>0</v>
      </c>
      <c r="AA21" s="104">
        <f t="shared" si="8"/>
        <v>0</v>
      </c>
      <c r="AB21" s="26"/>
      <c r="AC21" s="26"/>
      <c r="AD21" s="26"/>
      <c r="AE21" s="27" t="str">
        <f t="shared" si="9"/>
        <v>WARNING</v>
      </c>
      <c r="AF21" s="27"/>
      <c r="AG21" s="27"/>
      <c r="AH21" s="27"/>
      <c r="AI21" s="27"/>
      <c r="AJ21" s="27"/>
      <c r="AK21" s="27"/>
      <c r="AL21" s="27"/>
      <c r="AM21">
        <f t="shared" si="10"/>
        <v>0</v>
      </c>
      <c r="AN21" t="e">
        <f t="shared" si="11"/>
        <v>#DIV/0!</v>
      </c>
      <c r="AO21" t="e">
        <f t="shared" si="12"/>
        <v>#DIV/0!</v>
      </c>
      <c r="AP21" t="e">
        <f t="shared" si="13"/>
        <v>#DIV/0!</v>
      </c>
      <c r="AQ21">
        <f t="shared" si="14"/>
        <v>0</v>
      </c>
    </row>
    <row r="22" spans="1:43" ht="63" customHeight="1" x14ac:dyDescent="0.25">
      <c r="A22" s="13" t="s">
        <v>85</v>
      </c>
      <c r="B22" s="38" t="s">
        <v>86</v>
      </c>
      <c r="C22" s="15">
        <f>IFERROR(VLOOKUP(D22,[2]Pieces!A:B,2,0)," ")</f>
        <v>601130</v>
      </c>
      <c r="D22" s="16" t="s">
        <v>87</v>
      </c>
      <c r="E22" s="18">
        <v>0</v>
      </c>
      <c r="F22" s="18">
        <v>0</v>
      </c>
      <c r="G22" s="18">
        <v>0</v>
      </c>
      <c r="H22" s="18">
        <v>0</v>
      </c>
      <c r="I22" s="19">
        <f>IFERROR(VLOOKUP(D22,[2]Pieces!A:C,3,0),"")</f>
        <v>24</v>
      </c>
      <c r="J22" s="16">
        <v>5</v>
      </c>
      <c r="K22" s="16">
        <f t="shared" si="0"/>
        <v>0</v>
      </c>
      <c r="L22" s="16">
        <f t="shared" si="1"/>
        <v>0</v>
      </c>
      <c r="M22" s="16">
        <f t="shared" si="2"/>
        <v>0</v>
      </c>
      <c r="N22" s="20">
        <f t="shared" si="3"/>
        <v>0</v>
      </c>
      <c r="O22" s="20">
        <f t="shared" si="4"/>
        <v>0</v>
      </c>
      <c r="P22" s="20">
        <f t="shared" si="5"/>
        <v>0</v>
      </c>
      <c r="Q22" s="21">
        <v>9</v>
      </c>
      <c r="R22" s="16"/>
      <c r="S22" s="16">
        <f t="shared" si="15"/>
        <v>0</v>
      </c>
      <c r="T22" s="16"/>
      <c r="U22" s="16">
        <f t="shared" si="6"/>
        <v>0</v>
      </c>
      <c r="V22" s="16"/>
      <c r="W22" s="16"/>
      <c r="X22" s="16"/>
      <c r="Y22" s="16"/>
      <c r="Z22" s="23">
        <f t="shared" si="7"/>
        <v>0</v>
      </c>
      <c r="AA22" s="104">
        <f t="shared" si="8"/>
        <v>0</v>
      </c>
      <c r="AB22" s="26"/>
      <c r="AC22" s="26"/>
      <c r="AD22" s="26"/>
      <c r="AE22" s="27" t="str">
        <f t="shared" si="9"/>
        <v>WARNING</v>
      </c>
      <c r="AF22" s="27"/>
      <c r="AG22" s="27"/>
      <c r="AH22" s="27"/>
      <c r="AI22" s="27"/>
      <c r="AJ22" s="27"/>
      <c r="AK22" s="27"/>
      <c r="AL22" s="27"/>
      <c r="AM22">
        <f t="shared" si="10"/>
        <v>0</v>
      </c>
      <c r="AN22" t="e">
        <f t="shared" si="11"/>
        <v>#DIV/0!</v>
      </c>
      <c r="AO22" t="e">
        <f t="shared" si="12"/>
        <v>#DIV/0!</v>
      </c>
      <c r="AP22" t="e">
        <f t="shared" si="13"/>
        <v>#DIV/0!</v>
      </c>
      <c r="AQ22">
        <f t="shared" si="14"/>
        <v>0</v>
      </c>
    </row>
    <row r="23" spans="1:43" ht="55.5" customHeight="1" x14ac:dyDescent="0.25">
      <c r="A23" s="39" t="s">
        <v>88</v>
      </c>
      <c r="B23" s="38" t="s">
        <v>89</v>
      </c>
      <c r="C23" s="15" t="str">
        <f>IFERROR(VLOOKUP(D23,[2]Pieces!A:B,2,0)," ")</f>
        <v>480387-SF</v>
      </c>
      <c r="D23" s="16" t="s">
        <v>90</v>
      </c>
      <c r="E23" s="18">
        <v>112</v>
      </c>
      <c r="F23" s="18">
        <v>120</v>
      </c>
      <c r="G23" s="18">
        <v>120</v>
      </c>
      <c r="H23" s="18">
        <v>120</v>
      </c>
      <c r="I23" s="19">
        <f>IFERROR(VLOOKUP(D23,[2]Pieces!A:C,3,0),"")</f>
        <v>25</v>
      </c>
      <c r="J23" s="16">
        <v>30</v>
      </c>
      <c r="K23" s="16">
        <f t="shared" si="0"/>
        <v>240</v>
      </c>
      <c r="L23" s="16">
        <f t="shared" si="1"/>
        <v>0</v>
      </c>
      <c r="M23" s="16">
        <f t="shared" si="2"/>
        <v>0</v>
      </c>
      <c r="N23" s="20">
        <f t="shared" si="3"/>
        <v>9.6</v>
      </c>
      <c r="O23" s="20">
        <f t="shared" si="4"/>
        <v>0</v>
      </c>
      <c r="P23" s="20">
        <f t="shared" si="5"/>
        <v>0</v>
      </c>
      <c r="Q23" s="21">
        <v>9</v>
      </c>
      <c r="R23" s="16"/>
      <c r="S23" s="16">
        <f t="shared" si="15"/>
        <v>0</v>
      </c>
      <c r="T23" s="16"/>
      <c r="U23" s="16">
        <f t="shared" si="6"/>
        <v>240</v>
      </c>
      <c r="V23" s="16"/>
      <c r="W23" s="16"/>
      <c r="X23" s="16"/>
      <c r="Y23" s="16"/>
      <c r="Z23" s="23">
        <f t="shared" si="7"/>
        <v>9.6</v>
      </c>
      <c r="AA23" s="104">
        <f t="shared" si="8"/>
        <v>106.66666666666667</v>
      </c>
      <c r="AB23" s="26"/>
      <c r="AC23" s="26" t="s">
        <v>104</v>
      </c>
      <c r="AD23" s="26"/>
      <c r="AE23" s="27" t="str">
        <f t="shared" si="9"/>
        <v xml:space="preserve"> </v>
      </c>
      <c r="AF23" s="27" t="s">
        <v>104</v>
      </c>
      <c r="AG23" s="27" t="s">
        <v>104</v>
      </c>
      <c r="AH23" s="27" t="s">
        <v>104</v>
      </c>
      <c r="AI23" s="27" t="s">
        <v>104</v>
      </c>
      <c r="AJ23" s="27" t="s">
        <v>104</v>
      </c>
      <c r="AK23" s="27"/>
      <c r="AL23" s="27"/>
      <c r="AM23">
        <f t="shared" si="10"/>
        <v>2.9629629629629629E-4</v>
      </c>
      <c r="AN23">
        <f t="shared" si="11"/>
        <v>3600</v>
      </c>
      <c r="AO23">
        <f t="shared" si="12"/>
        <v>1</v>
      </c>
      <c r="AP23">
        <f t="shared" si="13"/>
        <v>1.0666666666666667</v>
      </c>
      <c r="AQ23">
        <f t="shared" si="14"/>
        <v>1.0666666666666667</v>
      </c>
    </row>
    <row r="24" spans="1:43" ht="55.5" customHeight="1" x14ac:dyDescent="0.25">
      <c r="A24" s="39" t="s">
        <v>88</v>
      </c>
      <c r="B24" s="38" t="s">
        <v>89</v>
      </c>
      <c r="C24" s="15" t="str">
        <f>IFERROR(VLOOKUP(D24,[2]Pieces!A:B,2,0)," ")</f>
        <v>480387-PF</v>
      </c>
      <c r="D24" s="16" t="s">
        <v>91</v>
      </c>
      <c r="E24" s="18">
        <v>112</v>
      </c>
      <c r="F24" s="18">
        <v>120</v>
      </c>
      <c r="G24" s="18">
        <v>120</v>
      </c>
      <c r="H24" s="18">
        <v>120</v>
      </c>
      <c r="I24" s="19">
        <f>IFERROR(VLOOKUP(D24,[2]Pieces!A:C,3,0),"")</f>
        <v>40</v>
      </c>
      <c r="J24" s="16">
        <v>20</v>
      </c>
      <c r="K24" s="16">
        <f t="shared" si="0"/>
        <v>160</v>
      </c>
      <c r="L24" s="16">
        <f t="shared" si="1"/>
        <v>0</v>
      </c>
      <c r="M24" s="16">
        <f t="shared" si="2"/>
        <v>0</v>
      </c>
      <c r="N24" s="20">
        <f t="shared" si="3"/>
        <v>4</v>
      </c>
      <c r="O24" s="20">
        <f t="shared" si="4"/>
        <v>0</v>
      </c>
      <c r="P24" s="20">
        <f t="shared" si="5"/>
        <v>0</v>
      </c>
      <c r="Q24" s="21">
        <v>9</v>
      </c>
      <c r="R24" s="16"/>
      <c r="S24" s="16">
        <f t="shared" si="15"/>
        <v>0</v>
      </c>
      <c r="T24" s="16"/>
      <c r="U24" s="16">
        <f t="shared" si="6"/>
        <v>160</v>
      </c>
      <c r="V24" s="16"/>
      <c r="W24" s="16"/>
      <c r="X24" s="16"/>
      <c r="Y24" s="16"/>
      <c r="Z24" s="23">
        <f t="shared" si="7"/>
        <v>4</v>
      </c>
      <c r="AA24" s="104">
        <f t="shared" si="8"/>
        <v>44.444444444444443</v>
      </c>
      <c r="AB24" s="26"/>
      <c r="AC24" s="26" t="s">
        <v>104</v>
      </c>
      <c r="AD24" s="26"/>
      <c r="AE24" s="27" t="str">
        <f t="shared" si="9"/>
        <v>WARNING</v>
      </c>
      <c r="AF24" s="27" t="s">
        <v>104</v>
      </c>
      <c r="AG24" s="27" t="s">
        <v>104</v>
      </c>
      <c r="AH24" s="27" t="s">
        <v>104</v>
      </c>
      <c r="AI24" s="27" t="s">
        <v>104</v>
      </c>
      <c r="AJ24" s="27" t="s">
        <v>104</v>
      </c>
      <c r="AK24" s="27"/>
      <c r="AL24" s="27"/>
      <c r="AM24">
        <f t="shared" si="10"/>
        <v>1.2345679012345679E-4</v>
      </c>
      <c r="AN24">
        <f t="shared" si="11"/>
        <v>3600</v>
      </c>
      <c r="AO24">
        <f t="shared" si="12"/>
        <v>1</v>
      </c>
      <c r="AP24">
        <f t="shared" si="13"/>
        <v>0.44444444444444448</v>
      </c>
      <c r="AQ24">
        <f t="shared" si="14"/>
        <v>0.44444444444444442</v>
      </c>
    </row>
    <row r="25" spans="1:43" ht="59.25" customHeight="1" x14ac:dyDescent="0.25">
      <c r="A25" s="39" t="s">
        <v>43</v>
      </c>
      <c r="B25" s="38" t="s">
        <v>92</v>
      </c>
      <c r="C25" s="15" t="str">
        <f>IFERROR(VLOOKUP(D25,[2]Pieces!A:B,2,0)," ")</f>
        <v xml:space="preserve">9751-fraise a fielter </v>
      </c>
      <c r="D25" s="16" t="s">
        <v>93</v>
      </c>
      <c r="E25" s="18">
        <v>1298</v>
      </c>
      <c r="F25" s="18">
        <v>1360</v>
      </c>
      <c r="G25" s="18">
        <v>1360</v>
      </c>
      <c r="H25" s="18">
        <v>1360</v>
      </c>
      <c r="I25" s="19">
        <f>IFERROR(VLOOKUP(D25,[2]Pieces!A:C,3,0),"")</f>
        <v>200</v>
      </c>
      <c r="J25" s="16">
        <v>12</v>
      </c>
      <c r="K25" s="16">
        <f>(F25-E25)*J25</f>
        <v>744</v>
      </c>
      <c r="L25" s="16">
        <f>(G25-F25)*J25</f>
        <v>0</v>
      </c>
      <c r="M25" s="16">
        <f>(H25-G25)*J25</f>
        <v>0</v>
      </c>
      <c r="N25" s="20">
        <f>IF(I25="","",K25/I25)</f>
        <v>3.72</v>
      </c>
      <c r="O25" s="20">
        <f>IF(I25="","",L25/I25)</f>
        <v>0</v>
      </c>
      <c r="P25" s="20">
        <f>IF(I25="","",M25/I25)</f>
        <v>0</v>
      </c>
      <c r="Q25" s="21">
        <v>9</v>
      </c>
      <c r="R25" s="16"/>
      <c r="S25" s="16">
        <f>U25+T25-K25-L25-M25</f>
        <v>0</v>
      </c>
      <c r="T25" s="16"/>
      <c r="U25" s="16">
        <f>(K25+L25+M25)-T25-V25</f>
        <v>744</v>
      </c>
      <c r="V25" s="16"/>
      <c r="W25" s="16"/>
      <c r="X25" s="16"/>
      <c r="Y25" s="16"/>
      <c r="Z25" s="23">
        <f>IF(OR(I25="",I25=0),0,(U25+T25)/I25)</f>
        <v>3.72</v>
      </c>
      <c r="AA25" s="104">
        <f>IF(OR(Q25=0,I25=0),"",Z25/Q25*100)</f>
        <v>41.333333333333336</v>
      </c>
      <c r="AB25" s="26"/>
      <c r="AC25" s="26" t="s">
        <v>104</v>
      </c>
      <c r="AD25" s="26"/>
      <c r="AE25" s="27" t="str">
        <f>IF(AA25&gt;85," ","WARNING")</f>
        <v>WARNING</v>
      </c>
      <c r="AF25" s="27" t="s">
        <v>104</v>
      </c>
      <c r="AG25" s="27" t="s">
        <v>104</v>
      </c>
      <c r="AH25" s="27" t="s">
        <v>104</v>
      </c>
      <c r="AI25" s="27" t="s">
        <v>104</v>
      </c>
      <c r="AJ25" s="27" t="s">
        <v>104</v>
      </c>
      <c r="AK25" s="27"/>
      <c r="AL25" s="27"/>
      <c r="AM25">
        <f t="shared" si="10"/>
        <v>1.1481481481481482E-4</v>
      </c>
      <c r="AN25">
        <f t="shared" si="11"/>
        <v>3600</v>
      </c>
      <c r="AO25">
        <f t="shared" si="12"/>
        <v>1</v>
      </c>
      <c r="AP25">
        <f t="shared" si="13"/>
        <v>0.41333333333333339</v>
      </c>
      <c r="AQ25">
        <f t="shared" si="14"/>
        <v>0.41333333333333333</v>
      </c>
    </row>
    <row r="26" spans="1:43" ht="59.25" customHeight="1" x14ac:dyDescent="0.25">
      <c r="A26" s="39" t="s">
        <v>44</v>
      </c>
      <c r="B26" s="38" t="s">
        <v>94</v>
      </c>
      <c r="C26" s="15" t="str">
        <f>IFERROR(VLOOKUP(D26,[2]Pieces!A:B,2,0)," ")</f>
        <v>22*12*65</v>
      </c>
      <c r="D26" s="16" t="s">
        <v>119</v>
      </c>
      <c r="E26" s="18">
        <v>202</v>
      </c>
      <c r="F26" s="18">
        <v>453</v>
      </c>
      <c r="G26" s="18">
        <v>453</v>
      </c>
      <c r="H26" s="18">
        <v>453</v>
      </c>
      <c r="I26" s="19">
        <f>IFERROR(VLOOKUP(D26,[2]Pieces!A:C,3,0),"")</f>
        <v>70</v>
      </c>
      <c r="J26" s="16">
        <v>1</v>
      </c>
      <c r="K26" s="16">
        <f>(F26-E26)*J26</f>
        <v>251</v>
      </c>
      <c r="L26" s="16">
        <f>(G26-F26)*J26</f>
        <v>0</v>
      </c>
      <c r="M26" s="16">
        <f>(H26-G26)*J26</f>
        <v>0</v>
      </c>
      <c r="N26" s="20">
        <f>IF(I26="","",K26/I26)</f>
        <v>3.5857142857142859</v>
      </c>
      <c r="O26" s="20">
        <f>IF(I26="","",L26/I26)</f>
        <v>0</v>
      </c>
      <c r="P26" s="20">
        <f>IF(I26="","",M26/I26)</f>
        <v>0</v>
      </c>
      <c r="Q26" s="21">
        <v>9</v>
      </c>
      <c r="R26" s="16"/>
      <c r="S26" s="16">
        <f>U26+T26-K26-L26-M26</f>
        <v>0</v>
      </c>
      <c r="T26" s="16"/>
      <c r="U26" s="16">
        <f>(K26+L26+M26)-T26-V26</f>
        <v>251</v>
      </c>
      <c r="V26" s="16"/>
      <c r="W26" s="16"/>
      <c r="X26" s="16"/>
      <c r="Y26" s="16"/>
      <c r="Z26" s="23">
        <f>IF(OR(I26="",I26=0),0,(U26+T26)/I26)</f>
        <v>3.5857142857142859</v>
      </c>
      <c r="AA26" s="104">
        <f>IF(OR(Q26=0,I26=0),"",Z26/Q26*100)</f>
        <v>39.841269841269842</v>
      </c>
      <c r="AB26" s="26"/>
      <c r="AC26" s="26" t="s">
        <v>104</v>
      </c>
      <c r="AD26" s="26"/>
      <c r="AE26" s="27" t="str">
        <f>IF(AA26&gt;85," ","WARNING")</f>
        <v>WARNING</v>
      </c>
      <c r="AF26" s="27" t="s">
        <v>104</v>
      </c>
      <c r="AG26" s="27" t="s">
        <v>104</v>
      </c>
      <c r="AH26" s="27" t="s">
        <v>104</v>
      </c>
      <c r="AI26" s="27" t="s">
        <v>104</v>
      </c>
      <c r="AJ26" s="27" t="s">
        <v>104</v>
      </c>
      <c r="AK26" s="27"/>
      <c r="AL26" s="27"/>
      <c r="AM26">
        <f t="shared" si="10"/>
        <v>1.1067019400352734E-4</v>
      </c>
      <c r="AN26">
        <f t="shared" si="11"/>
        <v>3600</v>
      </c>
      <c r="AO26">
        <f t="shared" si="12"/>
        <v>1</v>
      </c>
      <c r="AP26">
        <f t="shared" si="13"/>
        <v>0.39841269841269839</v>
      </c>
      <c r="AQ26">
        <f t="shared" si="14"/>
        <v>0.39841269841269844</v>
      </c>
    </row>
    <row r="27" spans="1:43" ht="59.25" customHeight="1" x14ac:dyDescent="0.25">
      <c r="A27" s="39" t="s">
        <v>44</v>
      </c>
      <c r="B27" s="38" t="s">
        <v>96</v>
      </c>
      <c r="C27" s="15" t="str">
        <f>IFERROR(VLOOKUP(D27,[2]Pieces!A:B,2,0)," ")</f>
        <v>TIGE M6+2ECROU</v>
      </c>
      <c r="D27" s="16" t="s">
        <v>97</v>
      </c>
      <c r="E27" s="18">
        <v>1455</v>
      </c>
      <c r="F27" s="18">
        <v>1950</v>
      </c>
      <c r="G27" s="18">
        <v>1950</v>
      </c>
      <c r="H27" s="18">
        <v>1950</v>
      </c>
      <c r="I27" s="19">
        <f>IFERROR(VLOOKUP(D27,[2]Pieces!A:C,3,0),"")</f>
        <v>120</v>
      </c>
      <c r="J27" s="16">
        <v>1</v>
      </c>
      <c r="K27" s="16">
        <f>(F27-E27)*J27</f>
        <v>495</v>
      </c>
      <c r="L27" s="16">
        <f>(G27-F27)*J27</f>
        <v>0</v>
      </c>
      <c r="M27" s="16">
        <f>(H27-G27)*J27</f>
        <v>0</v>
      </c>
      <c r="N27" s="20">
        <f>IF(I27="","",K27/I27)</f>
        <v>4.125</v>
      </c>
      <c r="O27" s="20">
        <f>IF(I27="","",L27/I27)</f>
        <v>0</v>
      </c>
      <c r="P27" s="20">
        <f>IF(I27="","",M27/I27)</f>
        <v>0</v>
      </c>
      <c r="Q27" s="21">
        <v>9</v>
      </c>
      <c r="R27" s="16"/>
      <c r="S27" s="16">
        <f>U27+T27-K27-L27-M27</f>
        <v>0</v>
      </c>
      <c r="T27" s="16"/>
      <c r="U27" s="16">
        <f>(K27+L27+M27)-T27-V27</f>
        <v>495</v>
      </c>
      <c r="V27" s="16"/>
      <c r="W27" s="16"/>
      <c r="X27" s="16"/>
      <c r="Y27" s="16"/>
      <c r="Z27" s="23">
        <f>IF(OR(I27="",I27=0),0,(U27+T27)/I27)</f>
        <v>4.125</v>
      </c>
      <c r="AA27" s="24">
        <f>IF(OR(Q27=0,I27=0),"",Z27/Q27*100)</f>
        <v>45.833333333333329</v>
      </c>
      <c r="AB27" s="26"/>
      <c r="AC27" s="26" t="s">
        <v>104</v>
      </c>
      <c r="AD27" s="26"/>
      <c r="AE27" s="27" t="str">
        <f>IF(AA27&gt;85," ","WARNING")</f>
        <v>WARNING</v>
      </c>
      <c r="AF27" s="27" t="s">
        <v>104</v>
      </c>
      <c r="AG27" s="27" t="s">
        <v>104</v>
      </c>
      <c r="AH27" s="27" t="s">
        <v>104</v>
      </c>
      <c r="AI27" s="27" t="s">
        <v>104</v>
      </c>
      <c r="AJ27" s="27" t="s">
        <v>104</v>
      </c>
      <c r="AK27" s="27"/>
      <c r="AL27" s="27"/>
      <c r="AM27">
        <f t="shared" si="10"/>
        <v>1.273148148148148E-4</v>
      </c>
      <c r="AN27">
        <f t="shared" si="11"/>
        <v>3600</v>
      </c>
      <c r="AO27">
        <f t="shared" si="12"/>
        <v>1</v>
      </c>
      <c r="AP27">
        <f t="shared" si="13"/>
        <v>0.45833333333333331</v>
      </c>
      <c r="AQ27">
        <f t="shared" si="14"/>
        <v>0.45833333333333331</v>
      </c>
    </row>
    <row r="28" spans="1:43" ht="21" thickBot="1" x14ac:dyDescent="0.3"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1"/>
      <c r="U28" s="41"/>
      <c r="V28" s="41"/>
      <c r="W28" s="41"/>
      <c r="X28" s="41"/>
      <c r="Y28" s="41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</row>
    <row r="29" spans="1:43" ht="70.5" thickBot="1" x14ac:dyDescent="0.3"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3" t="s">
        <v>98</v>
      </c>
      <c r="U29" s="44" t="e">
        <f>#REF!/#REF!</f>
        <v>#REF!</v>
      </c>
      <c r="V29" s="41"/>
      <c r="W29" s="41"/>
      <c r="X29" s="41"/>
      <c r="Y29" s="41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</row>
    <row r="30" spans="1:43" ht="20.25" x14ac:dyDescent="0.25"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1"/>
      <c r="U30" s="41"/>
      <c r="V30" s="41"/>
      <c r="W30" s="41"/>
      <c r="X30" s="41"/>
      <c r="Y30" s="41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</row>
    <row r="31" spans="1:43" x14ac:dyDescent="0.25">
      <c r="Z31" s="7"/>
    </row>
    <row r="32" spans="1:43" x14ac:dyDescent="0.25">
      <c r="Z32" s="7"/>
    </row>
    <row r="33" spans="5:26" ht="20.25" x14ac:dyDescent="0.25">
      <c r="E33" s="45"/>
      <c r="F33" s="45"/>
      <c r="G33" s="45"/>
      <c r="H33" s="45"/>
      <c r="I33" s="46"/>
      <c r="J33" s="47" t="s">
        <v>99</v>
      </c>
      <c r="K33" s="45"/>
      <c r="L33" s="45"/>
      <c r="M33" s="45"/>
      <c r="N33" s="45"/>
      <c r="O33" s="45"/>
      <c r="P33" s="46"/>
      <c r="Z33" s="7"/>
    </row>
    <row r="34" spans="5:26" ht="20.25" x14ac:dyDescent="0.25">
      <c r="E34" s="45"/>
      <c r="F34" s="45"/>
      <c r="G34" s="45"/>
      <c r="H34" s="45"/>
      <c r="I34" s="46"/>
      <c r="J34" s="47" t="s">
        <v>100</v>
      </c>
      <c r="K34" s="45"/>
      <c r="L34" s="45"/>
      <c r="M34" s="45"/>
      <c r="N34" s="45"/>
      <c r="O34" s="45"/>
      <c r="P34" s="46"/>
      <c r="Z34" s="7"/>
    </row>
    <row r="35" spans="5:26" ht="20.25" x14ac:dyDescent="0.25">
      <c r="E35" s="45"/>
      <c r="F35" s="45"/>
      <c r="G35" s="45"/>
      <c r="H35" s="45"/>
      <c r="I35" s="46"/>
      <c r="J35" s="47" t="s">
        <v>101</v>
      </c>
      <c r="K35" s="45"/>
      <c r="L35" s="45"/>
      <c r="M35" s="45"/>
      <c r="N35" s="45"/>
      <c r="O35" s="45"/>
      <c r="P35" s="46"/>
      <c r="Z35" s="7"/>
    </row>
    <row r="36" spans="5:26" x14ac:dyDescent="0.25">
      <c r="Z36" s="7"/>
    </row>
    <row r="37" spans="5:26" x14ac:dyDescent="0.25">
      <c r="Z37" s="7"/>
    </row>
    <row r="38" spans="5:26" x14ac:dyDescent="0.25">
      <c r="Z38" s="7"/>
    </row>
    <row r="39" spans="5:26" x14ac:dyDescent="0.25">
      <c r="Z39" s="7"/>
    </row>
  </sheetData>
  <mergeCells count="12">
    <mergeCell ref="E33:I33"/>
    <mergeCell ref="J33:P33"/>
    <mergeCell ref="E34:I34"/>
    <mergeCell ref="J34:P34"/>
    <mergeCell ref="E35:I35"/>
    <mergeCell ref="J35:P35"/>
    <mergeCell ref="A1:Y5"/>
    <mergeCell ref="Z1:AE1"/>
    <mergeCell ref="Z2:AE2"/>
    <mergeCell ref="Z3:AE3"/>
    <mergeCell ref="Z4:AE4"/>
    <mergeCell ref="Z7:AE7"/>
  </mergeCells>
  <conditionalFormatting sqref="AE27 AE9:AL22 AK27:AL27">
    <cfRule type="containsText" dxfId="113" priority="25" operator="containsText" text="WARNING">
      <formula>NOT(ISERROR(SEARCH("WARNING",AE9)))</formula>
    </cfRule>
  </conditionalFormatting>
  <conditionalFormatting sqref="AE10:AL10 AF11:AJ13">
    <cfRule type="containsText" dxfId="112" priority="23" operator="containsText" text="WARNING">
      <formula>NOT(ISERROR(SEARCH("WARNING",AE10)))</formula>
    </cfRule>
    <cfRule type="iconSet" priority="24">
      <iconSet iconSet="3Symbols">
        <cfvo type="percent" val="0"/>
        <cfvo type="percent" val="33"/>
        <cfvo type="percent" val="67"/>
      </iconSet>
    </cfRule>
  </conditionalFormatting>
  <conditionalFormatting sqref="AE11:AL11">
    <cfRule type="containsText" dxfId="111" priority="21" operator="containsText" text="WARNING">
      <formula>NOT(ISERROR(SEARCH("WARNING",AE11)))</formula>
    </cfRule>
    <cfRule type="iconSet" priority="22">
      <iconSet iconSet="3Symbols">
        <cfvo type="percent" val="0"/>
        <cfvo type="percent" val="33"/>
        <cfvo type="percent" val="67"/>
      </iconSet>
    </cfRule>
  </conditionalFormatting>
  <conditionalFormatting sqref="AE16:AL16">
    <cfRule type="containsText" dxfId="110" priority="19" operator="containsText" text="WARNING">
      <formula>NOT(ISERROR(SEARCH("WARNING",AE16)))</formula>
    </cfRule>
    <cfRule type="iconSet" priority="20">
      <iconSet iconSet="3Symbols">
        <cfvo type="percent" val="0"/>
        <cfvo type="percent" val="33"/>
        <cfvo type="percent" val="67"/>
      </iconSet>
    </cfRule>
  </conditionalFormatting>
  <conditionalFormatting sqref="AE15:AL15 AF16:AJ16">
    <cfRule type="containsText" dxfId="109" priority="17" operator="containsText" text="WARNING">
      <formula>NOT(ISERROR(SEARCH("WARNING",AE15)))</formula>
    </cfRule>
    <cfRule type="iconSet" priority="18">
      <iconSet iconSet="3Symbols">
        <cfvo type="percent" val="0"/>
        <cfvo type="percent" val="33"/>
        <cfvo type="percent" val="67"/>
      </iconSet>
    </cfRule>
  </conditionalFormatting>
  <conditionalFormatting sqref="AE18:AL18">
    <cfRule type="containsText" dxfId="108" priority="15" operator="containsText" text="WARNING">
      <formula>NOT(ISERROR(SEARCH("WARNING",AE18)))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7 AK27:AL27">
    <cfRule type="containsText" dxfId="107" priority="13" operator="containsText" text="WARNING">
      <formula>NOT(ISERROR(SEARCH("WARNING",AE27)))</formula>
    </cfRule>
    <cfRule type="iconSet" priority="14">
      <iconSet iconSet="3Symbols">
        <cfvo type="percent" val="0"/>
        <cfvo type="percent" val="33"/>
        <cfvo type="percent" val="67"/>
      </iconSet>
    </cfRule>
  </conditionalFormatting>
  <conditionalFormatting sqref="AE24 AK24:AL24">
    <cfRule type="containsText" dxfId="106" priority="12" operator="containsText" text="WARNING">
      <formula>NOT(ISERROR(SEARCH("WARNING",AE24)))</formula>
    </cfRule>
  </conditionalFormatting>
  <conditionalFormatting sqref="AE24 AK24:AL24">
    <cfRule type="containsText" dxfId="105" priority="10" operator="containsText" text="WARNING">
      <formula>NOT(ISERROR(SEARCH("WARNING",AE24)))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25 AK25:AL25">
    <cfRule type="containsText" dxfId="104" priority="9" operator="containsText" text="WARNING">
      <formula>NOT(ISERROR(SEARCH("WARNING",AE25)))</formula>
    </cfRule>
  </conditionalFormatting>
  <conditionalFormatting sqref="AE25 AK25:AL25">
    <cfRule type="containsText" dxfId="103" priority="7" operator="containsText" text="WARNING">
      <formula>NOT(ISERROR(SEARCH("WARNING",AE25)))</formula>
    </cfRule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17:AL17 AE9:AL14 AE19:AL22">
    <cfRule type="containsText" dxfId="102" priority="26" operator="containsText" text="WARNING">
      <formula>NOT(ISERROR(SEARCH("WARNING",AE9)))</formula>
    </cfRule>
    <cfRule type="iconSet" priority="27">
      <iconSet iconSet="3Symbols">
        <cfvo type="percent" val="0"/>
        <cfvo type="percent" val="33"/>
        <cfvo type="percent" val="67"/>
      </iconSet>
    </cfRule>
  </conditionalFormatting>
  <conditionalFormatting sqref="AE23:AL23 AF24:AJ27">
    <cfRule type="containsText" dxfId="101" priority="6" operator="containsText" text="WARNING">
      <formula>NOT(ISERROR(SEARCH("WARNING",AE23)))</formula>
    </cfRule>
  </conditionalFormatting>
  <conditionalFormatting sqref="AE23:AL23 AF24:AJ27">
    <cfRule type="containsText" dxfId="100" priority="4" operator="containsText" text="WARNING">
      <formula>NOT(ISERROR(SEARCH("WARNING",AE23)))</formula>
    </cfRule>
    <cfRule type="iconSet" priority="5">
      <iconSet iconSet="3Symbols">
        <cfvo type="percent" val="0"/>
        <cfvo type="percent" val="33"/>
        <cfvo type="percent" val="67"/>
      </iconSet>
    </cfRule>
  </conditionalFormatting>
  <conditionalFormatting sqref="AE26 AK26:AL26">
    <cfRule type="containsText" dxfId="99" priority="3" operator="containsText" text="WARNING">
      <formula>NOT(ISERROR(SEARCH("WARNING",AE26)))</formula>
    </cfRule>
  </conditionalFormatting>
  <conditionalFormatting sqref="AE26 AK26:AL26">
    <cfRule type="containsText" dxfId="98" priority="1" operator="containsText" text="WARNING">
      <formula>NOT(ISERROR(SEARCH("WARNING",AE26)))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G28:H30">
      <formula1>ouvriers</formula1>
    </dataValidation>
    <dataValidation type="list" allowBlank="1" showInputMessage="1" showErrorMessage="1" sqref="D21:D25 D10:D11 D17 D14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8</xdr:col>
                <xdr:colOff>571500</xdr:colOff>
                <xdr:row>1</xdr:row>
                <xdr:rowOff>76200</xdr:rowOff>
              </from>
              <to>
                <xdr:col>12</xdr:col>
                <xdr:colOff>190500</xdr:colOff>
                <xdr:row>3</xdr:row>
                <xdr:rowOff>266700</xdr:rowOff>
              </to>
            </anchor>
          </controlPr>
        </control>
      </mc:Choice>
      <mc:Fallback>
        <control shapeId="5121" r:id="rId4" name="CommandButton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0">
    <tabColor rgb="FFC00000"/>
  </sheetPr>
  <dimension ref="A1:AQ39"/>
  <sheetViews>
    <sheetView tabSelected="1" zoomScale="40" zoomScaleNormal="40" zoomScaleSheetLayoutView="40" zoomScalePageLayoutView="42" workbookViewId="0">
      <pane xSplit="4" topLeftCell="E1" activePane="topRight" state="frozen"/>
      <selection activeCell="Z2" sqref="Z2:AE2"/>
      <selection pane="topRight" activeCell="Z2" sqref="Z2:AE2"/>
    </sheetView>
  </sheetViews>
  <sheetFormatPr baseColWidth="10" defaultRowHeight="15" x14ac:dyDescent="0.25"/>
  <cols>
    <col min="1" max="1" width="23.5703125" customWidth="1"/>
    <col min="2" max="2" width="56.5703125" customWidth="1"/>
    <col min="3" max="3" width="43.28515625" customWidth="1"/>
    <col min="4" max="4" width="51.42578125" customWidth="1"/>
    <col min="5" max="5" width="33.42578125" style="29" customWidth="1"/>
    <col min="6" max="7" width="21.5703125" style="29" customWidth="1"/>
    <col min="8" max="8" width="23.140625" style="29" customWidth="1"/>
    <col min="9" max="9" width="21.7109375" style="29" customWidth="1"/>
    <col min="10" max="11" width="19.140625" style="29" customWidth="1"/>
    <col min="12" max="12" width="26.5703125" style="29" customWidth="1"/>
    <col min="13" max="13" width="26.28515625" style="29" customWidth="1"/>
    <col min="14" max="14" width="20.42578125" style="29" customWidth="1"/>
    <col min="15" max="16" width="20.5703125" customWidth="1"/>
    <col min="17" max="17" width="25.140625" customWidth="1"/>
    <col min="18" max="18" width="85" customWidth="1"/>
    <col min="19" max="19" width="26.5703125" customWidth="1"/>
    <col min="20" max="20" width="31.5703125" style="29" customWidth="1"/>
    <col min="21" max="25" width="23" style="29" customWidth="1"/>
    <col min="26" max="30" width="24.5703125" customWidth="1"/>
    <col min="31" max="38" width="22.85546875" customWidth="1"/>
    <col min="39" max="39" width="12.85546875" bestFit="1" customWidth="1"/>
    <col min="40" max="40" width="17.42578125" customWidth="1"/>
    <col min="42" max="42" width="14.42578125" customWidth="1"/>
  </cols>
  <sheetData>
    <row r="1" spans="1:43" ht="30" customHeight="1" x14ac:dyDescent="0.25">
      <c r="A1" s="1" t="s">
        <v>120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" t="s">
        <v>1</v>
      </c>
      <c r="AA1" s="3"/>
      <c r="AB1" s="3"/>
      <c r="AC1" s="3"/>
      <c r="AD1" s="3"/>
      <c r="AE1" s="4"/>
      <c r="AF1" s="5"/>
      <c r="AG1" s="5"/>
      <c r="AH1" s="5"/>
      <c r="AI1" s="5"/>
      <c r="AJ1" s="5"/>
      <c r="AK1" s="5"/>
      <c r="AL1" s="5"/>
    </row>
    <row r="2" spans="1:43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" t="s">
        <v>2</v>
      </c>
      <c r="AA2" s="3"/>
      <c r="AB2" s="3"/>
      <c r="AC2" s="3"/>
      <c r="AD2" s="3"/>
      <c r="AE2" s="4"/>
      <c r="AF2" s="5"/>
      <c r="AG2" s="5"/>
      <c r="AH2" s="5"/>
      <c r="AI2" s="5"/>
      <c r="AJ2" s="5"/>
      <c r="AK2" s="5"/>
      <c r="AL2" s="5"/>
    </row>
    <row r="3" spans="1:43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" t="s">
        <v>3</v>
      </c>
      <c r="AA3" s="3"/>
      <c r="AB3" s="3"/>
      <c r="AC3" s="3"/>
      <c r="AD3" s="3"/>
      <c r="AE3" s="4"/>
      <c r="AF3" s="5"/>
      <c r="AG3" s="5"/>
      <c r="AH3" s="5"/>
      <c r="AI3" s="5"/>
      <c r="AJ3" s="5"/>
      <c r="AK3" s="5"/>
      <c r="AL3" s="5"/>
    </row>
    <row r="4" spans="1:43" ht="30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2" t="s">
        <v>4</v>
      </c>
      <c r="AA4" s="3"/>
      <c r="AB4" s="3"/>
      <c r="AC4" s="3"/>
      <c r="AD4" s="3"/>
      <c r="AE4" s="4"/>
      <c r="AF4" s="5"/>
      <c r="AG4" s="5"/>
      <c r="AH4" s="5"/>
      <c r="AI4" s="5"/>
      <c r="AJ4" s="5"/>
      <c r="AK4" s="5"/>
      <c r="AL4" s="5"/>
    </row>
    <row r="5" spans="1:43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7" spans="1:43" ht="54" customHeight="1" x14ac:dyDescent="0.5">
      <c r="E7" s="6"/>
      <c r="F7" s="6"/>
      <c r="G7" s="6"/>
      <c r="H7" s="6"/>
      <c r="I7" s="6"/>
      <c r="J7" s="6"/>
      <c r="K7" s="6"/>
      <c r="L7" s="6"/>
      <c r="M7" s="6"/>
      <c r="N7" s="6"/>
      <c r="O7" s="7"/>
      <c r="P7" s="7"/>
      <c r="Q7" s="7"/>
      <c r="R7" s="7"/>
      <c r="S7" s="7"/>
      <c r="T7" s="6"/>
      <c r="U7" s="6"/>
      <c r="V7" s="6"/>
      <c r="W7" s="6"/>
      <c r="X7" s="6"/>
      <c r="Y7" s="6"/>
      <c r="Z7" s="8"/>
      <c r="AA7" s="8"/>
      <c r="AB7" s="8"/>
      <c r="AC7" s="8"/>
      <c r="AD7" s="8"/>
      <c r="AE7" s="8"/>
      <c r="AF7" s="9"/>
      <c r="AG7" s="9"/>
      <c r="AH7" s="9"/>
      <c r="AI7" s="9"/>
      <c r="AJ7" s="9"/>
      <c r="AK7" s="9"/>
      <c r="AL7" s="9"/>
    </row>
    <row r="8" spans="1:43" ht="167.25" customHeight="1" x14ac:dyDescent="0.25">
      <c r="A8" s="10" t="s">
        <v>5</v>
      </c>
      <c r="B8" s="10" t="s">
        <v>6</v>
      </c>
      <c r="C8" s="10" t="s">
        <v>7</v>
      </c>
      <c r="D8" s="10" t="s">
        <v>8</v>
      </c>
      <c r="E8" s="10" t="s">
        <v>9</v>
      </c>
      <c r="F8" s="10" t="s">
        <v>10</v>
      </c>
      <c r="G8" s="10" t="s">
        <v>11</v>
      </c>
      <c r="H8" s="10" t="s">
        <v>9</v>
      </c>
      <c r="I8" s="11" t="s">
        <v>12</v>
      </c>
      <c r="J8" s="10" t="s">
        <v>13</v>
      </c>
      <c r="K8" s="10" t="s">
        <v>14</v>
      </c>
      <c r="L8" s="10" t="s">
        <v>15</v>
      </c>
      <c r="M8" s="10" t="s">
        <v>16</v>
      </c>
      <c r="N8" s="10" t="s">
        <v>17</v>
      </c>
      <c r="O8" s="10" t="s">
        <v>18</v>
      </c>
      <c r="P8" s="10" t="s">
        <v>19</v>
      </c>
      <c r="Q8" s="10" t="s">
        <v>20</v>
      </c>
      <c r="R8" s="10" t="s">
        <v>21</v>
      </c>
      <c r="S8" s="12" t="s">
        <v>22</v>
      </c>
      <c r="T8" s="10" t="s">
        <v>23</v>
      </c>
      <c r="U8" s="10" t="s">
        <v>24</v>
      </c>
      <c r="V8" s="10" t="s">
        <v>25</v>
      </c>
      <c r="W8" s="10" t="s">
        <v>26</v>
      </c>
      <c r="X8" s="10" t="s">
        <v>27</v>
      </c>
      <c r="Y8" s="10" t="s">
        <v>28</v>
      </c>
      <c r="Z8" s="10" t="s">
        <v>29</v>
      </c>
      <c r="AA8" s="10" t="s">
        <v>30</v>
      </c>
      <c r="AB8" s="10" t="s">
        <v>31</v>
      </c>
      <c r="AC8" s="10" t="s">
        <v>32</v>
      </c>
      <c r="AD8" s="10" t="s">
        <v>33</v>
      </c>
      <c r="AE8" s="10" t="s">
        <v>34</v>
      </c>
      <c r="AF8" s="10" t="s">
        <v>35</v>
      </c>
      <c r="AG8" s="10" t="s">
        <v>36</v>
      </c>
      <c r="AH8" s="10" t="s">
        <v>37</v>
      </c>
      <c r="AI8" s="10" t="s">
        <v>38</v>
      </c>
      <c r="AJ8" s="10" t="s">
        <v>39</v>
      </c>
      <c r="AK8" s="10" t="s">
        <v>40</v>
      </c>
      <c r="AL8" s="10" t="s">
        <v>41</v>
      </c>
      <c r="AM8" t="s">
        <v>42</v>
      </c>
      <c r="AN8" t="s">
        <v>43</v>
      </c>
      <c r="AO8" t="s">
        <v>44</v>
      </c>
      <c r="AP8" t="s">
        <v>45</v>
      </c>
      <c r="AQ8" t="s">
        <v>45</v>
      </c>
    </row>
    <row r="9" spans="1:43" ht="72.75" customHeight="1" x14ac:dyDescent="0.25">
      <c r="A9" s="13" t="s">
        <v>42</v>
      </c>
      <c r="B9" s="14" t="s">
        <v>46</v>
      </c>
      <c r="C9" s="15" t="str">
        <f>IFERROR(VLOOKUP(D9,[2]Pieces!A:B,2,0)," ")</f>
        <v>BROCH L 180</v>
      </c>
      <c r="D9" s="16" t="s">
        <v>121</v>
      </c>
      <c r="E9" s="17">
        <v>1080</v>
      </c>
      <c r="F9" s="18">
        <v>1817</v>
      </c>
      <c r="G9" s="18">
        <v>1864</v>
      </c>
      <c r="H9" s="18">
        <v>1864</v>
      </c>
      <c r="I9" s="19">
        <f>IFERROR(VLOOKUP(D9,[2]Pieces!A:C,3,0),"")</f>
        <v>120</v>
      </c>
      <c r="J9" s="16">
        <v>1</v>
      </c>
      <c r="K9" s="16">
        <f>(F9-E9)*J9</f>
        <v>737</v>
      </c>
      <c r="L9" s="16">
        <f>(G9-F9)*J9</f>
        <v>47</v>
      </c>
      <c r="M9" s="16">
        <f>(H9-G9)*J9</f>
        <v>0</v>
      </c>
      <c r="N9" s="20">
        <f>IF(I9="","",K9/I9)</f>
        <v>6.1416666666666666</v>
      </c>
      <c r="O9" s="20">
        <f>IF(I9="","",L9/I9)</f>
        <v>0.39166666666666666</v>
      </c>
      <c r="P9" s="20">
        <f>IF(I9="","",M9/I9)</f>
        <v>0</v>
      </c>
      <c r="Q9" s="21">
        <v>13</v>
      </c>
      <c r="R9" s="16" t="s">
        <v>122</v>
      </c>
      <c r="S9" s="16">
        <f>U9+T9-K9-L9-M9</f>
        <v>0</v>
      </c>
      <c r="T9" s="16"/>
      <c r="U9" s="16">
        <f>(K9+L9+M9)-T9-V9</f>
        <v>784</v>
      </c>
      <c r="V9" s="16"/>
      <c r="W9" s="16"/>
      <c r="X9" s="16"/>
      <c r="Y9" s="22"/>
      <c r="Z9" s="23">
        <f>IF(OR(I9="",I9=0),0,(U9+T9)/I9)</f>
        <v>6.5333333333333332</v>
      </c>
      <c r="AA9" s="104">
        <f>IF(OR(Q9=0,I9=0),"",Z9/Q9*100)</f>
        <v>50.256410256410255</v>
      </c>
      <c r="AB9" s="25"/>
      <c r="AC9" s="25" t="s">
        <v>104</v>
      </c>
      <c r="AD9" s="26"/>
      <c r="AE9" s="27" t="str">
        <f>IF(AA9&gt;85," ","WARNING")</f>
        <v>WARNING</v>
      </c>
      <c r="AF9" s="26" t="s">
        <v>104</v>
      </c>
      <c r="AG9" s="26" t="s">
        <v>104</v>
      </c>
      <c r="AH9" s="26" t="s">
        <v>104</v>
      </c>
      <c r="AI9" s="26" t="s">
        <v>104</v>
      </c>
      <c r="AJ9" s="26" t="s">
        <v>104</v>
      </c>
      <c r="AK9" s="28"/>
      <c r="AL9" s="28"/>
      <c r="AM9" s="29">
        <f>(N9+O9+P9)/(Q9*3600)</f>
        <v>1.3960113960113959E-4</v>
      </c>
      <c r="AN9">
        <f>((3600/I9)*U9)/(N9+O9+P9)</f>
        <v>3600</v>
      </c>
      <c r="AO9">
        <f>(U9-T9)/U9</f>
        <v>1</v>
      </c>
      <c r="AP9">
        <f>AM9*AN9*AO9</f>
        <v>0.50256410256410255</v>
      </c>
      <c r="AQ9">
        <f>((U9-T9)*(3600/I9))/(Q9*3600)</f>
        <v>0.50256410256410255</v>
      </c>
    </row>
    <row r="10" spans="1:43" ht="69.75" customHeight="1" x14ac:dyDescent="0.25">
      <c r="A10" s="13" t="s">
        <v>48</v>
      </c>
      <c r="B10" s="30" t="s">
        <v>49</v>
      </c>
      <c r="C10" s="15" t="str">
        <f>IFERROR(VLOOKUP(D10,[2]Pieces!A:B,2,0)," ")</f>
        <v>68.1010</v>
      </c>
      <c r="D10" s="16" t="s">
        <v>105</v>
      </c>
      <c r="E10" s="18">
        <v>15680</v>
      </c>
      <c r="F10" s="18">
        <v>16087</v>
      </c>
      <c r="G10" s="18">
        <v>16230</v>
      </c>
      <c r="H10" s="18">
        <v>16358</v>
      </c>
      <c r="I10" s="19">
        <f>IFERROR(VLOOKUP(D10,[2]Pieces!A:C,3,0),"")</f>
        <v>80</v>
      </c>
      <c r="J10" s="16">
        <v>1</v>
      </c>
      <c r="K10" s="16">
        <f t="shared" ref="K10:K24" si="0">(F10-E10)*J10</f>
        <v>407</v>
      </c>
      <c r="L10" s="16">
        <f t="shared" ref="L10:L24" si="1">(G10-F10)*J10</f>
        <v>143</v>
      </c>
      <c r="M10" s="16">
        <f t="shared" ref="M10:M24" si="2">(H10-G10)*J10</f>
        <v>128</v>
      </c>
      <c r="N10" s="20">
        <f t="shared" ref="N10:N24" si="3">IF(I10="","",K10/I10)</f>
        <v>5.0875000000000004</v>
      </c>
      <c r="O10" s="20">
        <f t="shared" ref="O10:O24" si="4">IF(I10="","",L10/I10)</f>
        <v>1.7875000000000001</v>
      </c>
      <c r="P10" s="20">
        <f t="shared" ref="P10:P24" si="5">IF(I10="","",M10/I10)</f>
        <v>1.6</v>
      </c>
      <c r="Q10" s="21">
        <v>13</v>
      </c>
      <c r="R10" s="16"/>
      <c r="S10" s="16">
        <f>U10+T10-K10-L10-M10</f>
        <v>0</v>
      </c>
      <c r="T10" s="16"/>
      <c r="U10" s="16">
        <f t="shared" ref="U10:U24" si="6">(K10+L10+M10)-T10-V10</f>
        <v>678</v>
      </c>
      <c r="V10" s="16"/>
      <c r="W10" s="16"/>
      <c r="X10" s="16"/>
      <c r="Y10" s="16"/>
      <c r="Z10" s="23">
        <f t="shared" ref="Z10:Z24" si="7">IF(OR(I10="",I10=0),0,(U10+T10)/I10)</f>
        <v>8.4749999999999996</v>
      </c>
      <c r="AA10" s="104">
        <f t="shared" ref="AA10:AA24" si="8">IF(OR(Q10=0,I10=0),"",Z10/Q10*100)</f>
        <v>65.192307692307693</v>
      </c>
      <c r="AB10" s="26"/>
      <c r="AC10" s="26" t="s">
        <v>104</v>
      </c>
      <c r="AD10" s="26"/>
      <c r="AE10" s="27" t="str">
        <f t="shared" ref="AE10:AE24" si="9">IF(AA10&gt;85," ","WARNING")</f>
        <v>WARNING</v>
      </c>
      <c r="AF10" s="26" t="s">
        <v>104</v>
      </c>
      <c r="AG10" s="26" t="s">
        <v>104</v>
      </c>
      <c r="AH10" s="26" t="s">
        <v>104</v>
      </c>
      <c r="AI10" s="26" t="s">
        <v>104</v>
      </c>
      <c r="AJ10" s="26" t="s">
        <v>104</v>
      </c>
      <c r="AK10" s="27"/>
      <c r="AL10" s="27"/>
      <c r="AM10">
        <f t="shared" ref="AM10:AM27" si="10">(N10+O10+P10)/(Q10*3600)</f>
        <v>1.8108974358974357E-4</v>
      </c>
      <c r="AN10">
        <f t="shared" ref="AN10:AN27" si="11">((3600/I10)*U10)/(N10+O10+P10)</f>
        <v>3600</v>
      </c>
      <c r="AO10">
        <f t="shared" ref="AO10:AO27" si="12">(U10-T10)/U10</f>
        <v>1</v>
      </c>
      <c r="AP10">
        <f t="shared" ref="AP10:AP27" si="13">AM10*AN10*AO10</f>
        <v>0.65192307692307683</v>
      </c>
      <c r="AQ10">
        <f t="shared" ref="AQ10:AQ27" si="14">((U10-T10)*(3600/I10))/(Q10*3600)</f>
        <v>0.65192307692307694</v>
      </c>
    </row>
    <row r="11" spans="1:43" ht="64.5" customHeight="1" x14ac:dyDescent="0.25">
      <c r="A11" s="13" t="s">
        <v>51</v>
      </c>
      <c r="B11" s="14" t="s">
        <v>52</v>
      </c>
      <c r="C11" s="15" t="str">
        <f>IFERROR(VLOOKUP(D11,[2]Pieces!A:B,2,0)," ")</f>
        <v>TF48-57-I162-CP2</v>
      </c>
      <c r="D11" s="16" t="s">
        <v>106</v>
      </c>
      <c r="E11" s="17">
        <v>994</v>
      </c>
      <c r="F11" s="17">
        <v>1340</v>
      </c>
      <c r="G11" s="17">
        <v>1405</v>
      </c>
      <c r="H11" s="17">
        <v>1465</v>
      </c>
      <c r="I11" s="19">
        <f>IFERROR(VLOOKUP(D11,[2]Pieces!A:C,3,0),"")</f>
        <v>40</v>
      </c>
      <c r="J11" s="31">
        <v>1</v>
      </c>
      <c r="K11" s="16">
        <f t="shared" si="0"/>
        <v>346</v>
      </c>
      <c r="L11" s="16">
        <f t="shared" si="1"/>
        <v>65</v>
      </c>
      <c r="M11" s="16">
        <f t="shared" si="2"/>
        <v>60</v>
      </c>
      <c r="N11" s="20">
        <f t="shared" si="3"/>
        <v>8.65</v>
      </c>
      <c r="O11" s="20">
        <f t="shared" si="4"/>
        <v>1.625</v>
      </c>
      <c r="P11" s="20">
        <f t="shared" si="5"/>
        <v>1.5</v>
      </c>
      <c r="Q11" s="21">
        <v>13</v>
      </c>
      <c r="R11" s="16"/>
      <c r="S11" s="16">
        <f t="shared" ref="S11:S24" si="15">U11+T11-K11-L11-M11</f>
        <v>0</v>
      </c>
      <c r="T11" s="16"/>
      <c r="U11" s="16">
        <f t="shared" si="6"/>
        <v>471</v>
      </c>
      <c r="V11" s="16"/>
      <c r="W11" s="16"/>
      <c r="X11" s="16"/>
      <c r="Y11" s="16"/>
      <c r="Z11" s="23">
        <f t="shared" si="7"/>
        <v>11.775</v>
      </c>
      <c r="AA11" s="104">
        <f t="shared" si="8"/>
        <v>90.57692307692308</v>
      </c>
      <c r="AB11" s="26"/>
      <c r="AC11" s="26" t="s">
        <v>104</v>
      </c>
      <c r="AD11" s="26"/>
      <c r="AE11" s="27" t="str">
        <f t="shared" si="9"/>
        <v xml:space="preserve"> </v>
      </c>
      <c r="AF11" s="26" t="s">
        <v>104</v>
      </c>
      <c r="AG11" s="26" t="s">
        <v>104</v>
      </c>
      <c r="AH11" s="26" t="s">
        <v>104</v>
      </c>
      <c r="AI11" s="26" t="s">
        <v>104</v>
      </c>
      <c r="AJ11" s="26" t="s">
        <v>104</v>
      </c>
      <c r="AK11" s="27"/>
      <c r="AL11" s="27"/>
      <c r="AM11">
        <f t="shared" si="10"/>
        <v>2.5160256410256411E-4</v>
      </c>
      <c r="AN11">
        <f t="shared" si="11"/>
        <v>3600</v>
      </c>
      <c r="AO11">
        <f t="shared" si="12"/>
        <v>1</v>
      </c>
      <c r="AP11">
        <f t="shared" si="13"/>
        <v>0.90576923076923077</v>
      </c>
      <c r="AQ11">
        <f t="shared" si="14"/>
        <v>0.90576923076923077</v>
      </c>
    </row>
    <row r="12" spans="1:43" ht="58.5" customHeight="1" x14ac:dyDescent="0.25">
      <c r="A12" s="13" t="s">
        <v>54</v>
      </c>
      <c r="B12" s="14" t="s">
        <v>55</v>
      </c>
      <c r="C12" s="15" t="str">
        <f>IFERROR(VLOOKUP(D12,[2]Pieces!A:B,2,0)," ")</f>
        <v>M001-CP1</v>
      </c>
      <c r="D12" s="16" t="s">
        <v>109</v>
      </c>
      <c r="E12" s="18">
        <v>153</v>
      </c>
      <c r="F12" s="18">
        <v>249</v>
      </c>
      <c r="G12" s="18">
        <v>249</v>
      </c>
      <c r="H12" s="18">
        <v>249</v>
      </c>
      <c r="I12" s="19">
        <f>IFERROR(VLOOKUP(D12,[2]Pieces!A:C,3,0),"")</f>
        <v>25</v>
      </c>
      <c r="J12" s="16">
        <v>1</v>
      </c>
      <c r="K12" s="16">
        <f t="shared" si="0"/>
        <v>96</v>
      </c>
      <c r="L12" s="16">
        <f t="shared" si="1"/>
        <v>0</v>
      </c>
      <c r="M12" s="16">
        <f t="shared" si="2"/>
        <v>0</v>
      </c>
      <c r="N12" s="20">
        <f t="shared" si="3"/>
        <v>3.84</v>
      </c>
      <c r="O12" s="20">
        <f t="shared" si="4"/>
        <v>0</v>
      </c>
      <c r="P12" s="20">
        <f t="shared" si="5"/>
        <v>0</v>
      </c>
      <c r="Q12" s="21">
        <v>10</v>
      </c>
      <c r="R12" s="16"/>
      <c r="S12" s="16">
        <f t="shared" si="15"/>
        <v>0</v>
      </c>
      <c r="T12" s="16"/>
      <c r="U12" s="16">
        <f t="shared" si="6"/>
        <v>96</v>
      </c>
      <c r="V12" s="16"/>
      <c r="W12" s="16"/>
      <c r="X12" s="16"/>
      <c r="Y12" s="16"/>
      <c r="Z12" s="23">
        <f t="shared" si="7"/>
        <v>3.84</v>
      </c>
      <c r="AA12" s="104">
        <f t="shared" si="8"/>
        <v>38.4</v>
      </c>
      <c r="AB12" s="26"/>
      <c r="AC12" s="26" t="s">
        <v>104</v>
      </c>
      <c r="AD12" s="26"/>
      <c r="AE12" s="27" t="str">
        <f t="shared" si="9"/>
        <v>WARNING</v>
      </c>
      <c r="AF12" s="26" t="s">
        <v>104</v>
      </c>
      <c r="AG12" s="26" t="s">
        <v>104</v>
      </c>
      <c r="AH12" s="26" t="s">
        <v>104</v>
      </c>
      <c r="AI12" s="26" t="s">
        <v>104</v>
      </c>
      <c r="AJ12" s="26" t="s">
        <v>104</v>
      </c>
      <c r="AK12" s="27"/>
      <c r="AL12" s="27"/>
      <c r="AM12">
        <f t="shared" si="10"/>
        <v>1.0666666666666667E-4</v>
      </c>
      <c r="AN12">
        <f t="shared" si="11"/>
        <v>3600</v>
      </c>
      <c r="AO12">
        <f t="shared" si="12"/>
        <v>1</v>
      </c>
      <c r="AP12">
        <f t="shared" si="13"/>
        <v>0.38400000000000001</v>
      </c>
      <c r="AQ12">
        <f t="shared" si="14"/>
        <v>0.38400000000000001</v>
      </c>
    </row>
    <row r="13" spans="1:43" ht="58.5" customHeight="1" x14ac:dyDescent="0.25">
      <c r="A13" s="13" t="s">
        <v>57</v>
      </c>
      <c r="B13" s="14" t="s">
        <v>58</v>
      </c>
      <c r="C13" s="15" t="str">
        <f>IFERROR(VLOOKUP(D13,[2]Pieces!A:B,2,0)," ")</f>
        <v>OUT-172</v>
      </c>
      <c r="D13" s="16" t="s">
        <v>59</v>
      </c>
      <c r="E13" s="18">
        <v>0</v>
      </c>
      <c r="F13" s="18">
        <v>100</v>
      </c>
      <c r="G13" s="18">
        <v>100</v>
      </c>
      <c r="H13" s="18">
        <v>100</v>
      </c>
      <c r="I13" s="19">
        <f>IFERROR(VLOOKUP(D13,[2]Pieces!A:C,3,0),"")</f>
        <v>220</v>
      </c>
      <c r="J13" s="16">
        <v>1</v>
      </c>
      <c r="K13" s="16">
        <f t="shared" si="0"/>
        <v>100</v>
      </c>
      <c r="L13" s="16">
        <f t="shared" si="1"/>
        <v>0</v>
      </c>
      <c r="M13" s="16">
        <f t="shared" si="2"/>
        <v>0</v>
      </c>
      <c r="N13" s="20">
        <f t="shared" si="3"/>
        <v>0.45454545454545453</v>
      </c>
      <c r="O13" s="20">
        <f t="shared" si="4"/>
        <v>0</v>
      </c>
      <c r="P13" s="20">
        <f t="shared" si="5"/>
        <v>0</v>
      </c>
      <c r="Q13" s="21">
        <v>13</v>
      </c>
      <c r="R13" s="16"/>
      <c r="S13" s="16">
        <f t="shared" si="15"/>
        <v>0</v>
      </c>
      <c r="T13" s="16"/>
      <c r="U13" s="16">
        <f t="shared" si="6"/>
        <v>100</v>
      </c>
      <c r="V13" s="16"/>
      <c r="W13" s="16"/>
      <c r="X13" s="16"/>
      <c r="Y13" s="16"/>
      <c r="Z13" s="23">
        <f t="shared" si="7"/>
        <v>0.45454545454545453</v>
      </c>
      <c r="AA13" s="104">
        <f t="shared" si="8"/>
        <v>3.4965034965034962</v>
      </c>
      <c r="AB13" s="26"/>
      <c r="AC13" s="26" t="s">
        <v>104</v>
      </c>
      <c r="AD13" s="26"/>
      <c r="AE13" s="27" t="str">
        <f t="shared" si="9"/>
        <v>WARNING</v>
      </c>
      <c r="AF13" s="26" t="s">
        <v>104</v>
      </c>
      <c r="AG13" s="26" t="s">
        <v>104</v>
      </c>
      <c r="AH13" s="26" t="s">
        <v>104</v>
      </c>
      <c r="AI13" s="26" t="s">
        <v>104</v>
      </c>
      <c r="AJ13" s="26" t="s">
        <v>104</v>
      </c>
      <c r="AK13" s="27"/>
      <c r="AL13" s="27"/>
      <c r="AM13">
        <f t="shared" si="10"/>
        <v>9.7125097125097125E-6</v>
      </c>
      <c r="AN13">
        <f t="shared" si="11"/>
        <v>3600</v>
      </c>
      <c r="AO13">
        <f t="shared" si="12"/>
        <v>1</v>
      </c>
      <c r="AP13">
        <f t="shared" si="13"/>
        <v>3.4965034965034968E-2</v>
      </c>
      <c r="AQ13">
        <f t="shared" si="14"/>
        <v>3.4965034965034961E-2</v>
      </c>
    </row>
    <row r="14" spans="1:43" ht="68.25" customHeight="1" x14ac:dyDescent="0.25">
      <c r="A14" s="13" t="s">
        <v>60</v>
      </c>
      <c r="B14" s="14" t="s">
        <v>61</v>
      </c>
      <c r="C14" s="15" t="str">
        <f>IFERROR(VLOOKUP(D14,[2]Pieces!A:B,2,0)," ")</f>
        <v xml:space="preserve"> - </v>
      </c>
      <c r="D14" s="16" t="s">
        <v>62</v>
      </c>
      <c r="E14" s="18">
        <v>0</v>
      </c>
      <c r="F14" s="18">
        <v>0</v>
      </c>
      <c r="G14" s="18">
        <v>0</v>
      </c>
      <c r="H14" s="18">
        <v>0</v>
      </c>
      <c r="I14" s="19">
        <f>IFERROR(VLOOKUP(D14,[2]Pieces!A:C,3,0),"")</f>
        <v>1</v>
      </c>
      <c r="J14" s="16">
        <v>1</v>
      </c>
      <c r="K14" s="16">
        <f t="shared" si="0"/>
        <v>0</v>
      </c>
      <c r="L14" s="16">
        <f t="shared" si="1"/>
        <v>0</v>
      </c>
      <c r="M14" s="16">
        <f t="shared" si="2"/>
        <v>0</v>
      </c>
      <c r="N14" s="20">
        <f t="shared" si="3"/>
        <v>0</v>
      </c>
      <c r="O14" s="20">
        <f t="shared" si="4"/>
        <v>0</v>
      </c>
      <c r="P14" s="20">
        <f t="shared" si="5"/>
        <v>0</v>
      </c>
      <c r="Q14" s="21">
        <v>13</v>
      </c>
      <c r="R14" s="16"/>
      <c r="S14" s="16">
        <f t="shared" si="15"/>
        <v>0</v>
      </c>
      <c r="T14" s="16"/>
      <c r="U14" s="16">
        <f t="shared" si="6"/>
        <v>0</v>
      </c>
      <c r="V14" s="16"/>
      <c r="W14" s="16"/>
      <c r="X14" s="16"/>
      <c r="Y14" s="16"/>
      <c r="Z14" s="23">
        <f t="shared" si="7"/>
        <v>0</v>
      </c>
      <c r="AA14" s="104">
        <f t="shared" si="8"/>
        <v>0</v>
      </c>
      <c r="AB14" s="26"/>
      <c r="AC14" s="26"/>
      <c r="AD14" s="26"/>
      <c r="AE14" s="27" t="str">
        <f t="shared" si="9"/>
        <v>WARNING</v>
      </c>
      <c r="AF14" s="27"/>
      <c r="AG14" s="27"/>
      <c r="AH14" s="27"/>
      <c r="AI14" s="27"/>
      <c r="AJ14" s="27"/>
      <c r="AK14" s="27"/>
      <c r="AL14" s="27"/>
      <c r="AM14">
        <f t="shared" si="10"/>
        <v>0</v>
      </c>
      <c r="AN14" t="e">
        <f t="shared" si="11"/>
        <v>#DIV/0!</v>
      </c>
      <c r="AO14" t="e">
        <f t="shared" si="12"/>
        <v>#DIV/0!</v>
      </c>
      <c r="AP14" t="e">
        <f t="shared" si="13"/>
        <v>#DIV/0!</v>
      </c>
      <c r="AQ14">
        <f t="shared" si="14"/>
        <v>0</v>
      </c>
    </row>
    <row r="15" spans="1:43" ht="82.5" customHeight="1" x14ac:dyDescent="0.25">
      <c r="A15" s="13" t="s">
        <v>63</v>
      </c>
      <c r="B15" s="14" t="s">
        <v>64</v>
      </c>
      <c r="C15" s="15">
        <f>IFERROR(VLOOKUP(D15,[2]Pieces!A:B,2,0)," ")</f>
        <v>68.081500000000005</v>
      </c>
      <c r="D15" s="16" t="s">
        <v>65</v>
      </c>
      <c r="E15" s="18">
        <v>41570</v>
      </c>
      <c r="F15" s="32">
        <v>41995</v>
      </c>
      <c r="G15" s="32">
        <v>42070</v>
      </c>
      <c r="H15" s="32">
        <v>42150</v>
      </c>
      <c r="I15" s="19">
        <f>IFERROR(VLOOKUP(D15,[2]Pieces!A:C,3,0),"")</f>
        <v>56</v>
      </c>
      <c r="J15" s="16">
        <v>1</v>
      </c>
      <c r="K15" s="16">
        <f t="shared" si="0"/>
        <v>425</v>
      </c>
      <c r="L15" s="16">
        <f t="shared" si="1"/>
        <v>75</v>
      </c>
      <c r="M15" s="16">
        <f t="shared" si="2"/>
        <v>80</v>
      </c>
      <c r="N15" s="20">
        <f t="shared" si="3"/>
        <v>7.5892857142857144</v>
      </c>
      <c r="O15" s="20">
        <f t="shared" si="4"/>
        <v>1.3392857142857142</v>
      </c>
      <c r="P15" s="20">
        <f t="shared" si="5"/>
        <v>1.4285714285714286</v>
      </c>
      <c r="Q15" s="21">
        <v>13</v>
      </c>
      <c r="R15" s="16" t="s">
        <v>123</v>
      </c>
      <c r="S15" s="16">
        <f t="shared" si="15"/>
        <v>0</v>
      </c>
      <c r="T15" s="16">
        <v>3</v>
      </c>
      <c r="U15" s="16">
        <f t="shared" si="6"/>
        <v>577</v>
      </c>
      <c r="V15" s="33"/>
      <c r="W15" s="33" t="s">
        <v>123</v>
      </c>
      <c r="X15" s="33" t="s">
        <v>124</v>
      </c>
      <c r="Y15" s="33"/>
      <c r="Z15" s="23">
        <f t="shared" si="7"/>
        <v>10.357142857142858</v>
      </c>
      <c r="AA15" s="104">
        <f t="shared" si="8"/>
        <v>79.670329670329679</v>
      </c>
      <c r="AB15" s="34"/>
      <c r="AC15" s="26" t="s">
        <v>104</v>
      </c>
      <c r="AD15" s="34"/>
      <c r="AE15" s="27" t="str">
        <f t="shared" si="9"/>
        <v>WARNING</v>
      </c>
      <c r="AF15" s="26" t="s">
        <v>104</v>
      </c>
      <c r="AG15" s="26" t="s">
        <v>104</v>
      </c>
      <c r="AH15" s="26" t="s">
        <v>104</v>
      </c>
      <c r="AI15" s="26" t="s">
        <v>104</v>
      </c>
      <c r="AJ15" s="26" t="s">
        <v>104</v>
      </c>
      <c r="AK15" s="27"/>
      <c r="AL15" s="27"/>
      <c r="AM15">
        <f t="shared" si="10"/>
        <v>2.2130647130647131E-4</v>
      </c>
      <c r="AN15">
        <f t="shared" si="11"/>
        <v>3581.3793103448274</v>
      </c>
      <c r="AO15">
        <f t="shared" si="12"/>
        <v>0.99480069324090126</v>
      </c>
      <c r="AP15">
        <f t="shared" si="13"/>
        <v>0.78846153846153844</v>
      </c>
      <c r="AQ15">
        <f t="shared" si="14"/>
        <v>0.78846153846153844</v>
      </c>
    </row>
    <row r="16" spans="1:43" ht="76.5" customHeight="1" x14ac:dyDescent="0.25">
      <c r="A16" s="13" t="s">
        <v>66</v>
      </c>
      <c r="B16" s="14" t="s">
        <v>67</v>
      </c>
      <c r="C16" s="15">
        <f>IFERROR(VLOOKUP(D16,[2]Pieces!A:B,2,0)," ")</f>
        <v>1740</v>
      </c>
      <c r="D16" s="16" t="s">
        <v>68</v>
      </c>
      <c r="E16" s="18">
        <v>0</v>
      </c>
      <c r="F16" s="32">
        <v>241</v>
      </c>
      <c r="G16" s="32">
        <v>241</v>
      </c>
      <c r="H16" s="32">
        <v>360</v>
      </c>
      <c r="I16" s="19">
        <f>IFERROR(VLOOKUP(D16,[2]Pieces!A:C,3,0),"")</f>
        <v>36</v>
      </c>
      <c r="J16" s="16">
        <v>1</v>
      </c>
      <c r="K16" s="16">
        <f t="shared" si="0"/>
        <v>241</v>
      </c>
      <c r="L16" s="16">
        <f t="shared" si="1"/>
        <v>0</v>
      </c>
      <c r="M16" s="16">
        <f t="shared" si="2"/>
        <v>119</v>
      </c>
      <c r="N16" s="20">
        <f t="shared" si="3"/>
        <v>6.6944444444444446</v>
      </c>
      <c r="O16" s="20">
        <f t="shared" si="4"/>
        <v>0</v>
      </c>
      <c r="P16" s="20">
        <f t="shared" si="5"/>
        <v>3.3055555555555554</v>
      </c>
      <c r="Q16" s="21">
        <v>13</v>
      </c>
      <c r="R16" s="16" t="s">
        <v>125</v>
      </c>
      <c r="S16" s="16">
        <f t="shared" si="15"/>
        <v>0</v>
      </c>
      <c r="T16" s="16">
        <v>16</v>
      </c>
      <c r="U16" s="16">
        <f t="shared" si="6"/>
        <v>344</v>
      </c>
      <c r="V16" s="33"/>
      <c r="W16" s="33"/>
      <c r="X16" s="33"/>
      <c r="Y16" s="33"/>
      <c r="Z16" s="23">
        <f t="shared" si="7"/>
        <v>10</v>
      </c>
      <c r="AA16" s="104">
        <f t="shared" si="8"/>
        <v>76.923076923076934</v>
      </c>
      <c r="AB16" s="34"/>
      <c r="AC16" s="26" t="s">
        <v>104</v>
      </c>
      <c r="AD16" s="34"/>
      <c r="AE16" s="27" t="str">
        <f t="shared" si="9"/>
        <v>WARNING</v>
      </c>
      <c r="AF16" s="26" t="s">
        <v>104</v>
      </c>
      <c r="AG16" s="26" t="s">
        <v>104</v>
      </c>
      <c r="AH16" s="26" t="s">
        <v>104</v>
      </c>
      <c r="AI16" s="26" t="s">
        <v>104</v>
      </c>
      <c r="AJ16" s="26" t="s">
        <v>104</v>
      </c>
      <c r="AK16" s="27"/>
      <c r="AL16" s="27"/>
      <c r="AM16">
        <f t="shared" si="10"/>
        <v>2.1367521367521368E-4</v>
      </c>
      <c r="AN16">
        <f t="shared" si="11"/>
        <v>3440</v>
      </c>
      <c r="AO16">
        <f t="shared" si="12"/>
        <v>0.95348837209302328</v>
      </c>
      <c r="AP16">
        <f t="shared" si="13"/>
        <v>0.70085470085470092</v>
      </c>
      <c r="AQ16">
        <f t="shared" si="14"/>
        <v>0.70085470085470081</v>
      </c>
    </row>
    <row r="17" spans="1:43" ht="60.75" customHeight="1" x14ac:dyDescent="0.25">
      <c r="A17" s="13" t="s">
        <v>69</v>
      </c>
      <c r="B17" s="14" t="s">
        <v>70</v>
      </c>
      <c r="C17" s="15" t="str">
        <f>IFERROR(VLOOKUP(D17,[2]Pieces!A:B,2,0)," ")</f>
        <v>MPS000300</v>
      </c>
      <c r="D17" s="16" t="s">
        <v>71</v>
      </c>
      <c r="E17" s="18">
        <v>0</v>
      </c>
      <c r="F17" s="18">
        <v>0</v>
      </c>
      <c r="G17" s="18">
        <v>0</v>
      </c>
      <c r="H17" s="18">
        <v>0</v>
      </c>
      <c r="I17" s="19">
        <f>IFERROR(VLOOKUP(D17,[2]Pieces!A:C,3,0),"")</f>
        <v>500</v>
      </c>
      <c r="J17" s="16">
        <v>1</v>
      </c>
      <c r="K17" s="16">
        <f t="shared" si="0"/>
        <v>0</v>
      </c>
      <c r="L17" s="16">
        <f t="shared" si="1"/>
        <v>0</v>
      </c>
      <c r="M17" s="16">
        <f t="shared" si="2"/>
        <v>0</v>
      </c>
      <c r="N17" s="20">
        <f t="shared" si="3"/>
        <v>0</v>
      </c>
      <c r="O17" s="20">
        <f t="shared" si="4"/>
        <v>0</v>
      </c>
      <c r="P17" s="20">
        <f t="shared" si="5"/>
        <v>0</v>
      </c>
      <c r="Q17" s="21">
        <v>13</v>
      </c>
      <c r="R17" s="16"/>
      <c r="S17" s="16">
        <f t="shared" si="15"/>
        <v>0</v>
      </c>
      <c r="T17" s="16"/>
      <c r="U17" s="16">
        <f t="shared" si="6"/>
        <v>0</v>
      </c>
      <c r="V17" s="16"/>
      <c r="W17" s="16"/>
      <c r="X17" s="16"/>
      <c r="Y17" s="16"/>
      <c r="Z17" s="23">
        <f t="shared" si="7"/>
        <v>0</v>
      </c>
      <c r="AA17" s="104">
        <f t="shared" si="8"/>
        <v>0</v>
      </c>
      <c r="AB17" s="26"/>
      <c r="AC17" s="26"/>
      <c r="AD17" s="26"/>
      <c r="AE17" s="27" t="str">
        <f t="shared" si="9"/>
        <v>WARNING</v>
      </c>
      <c r="AF17" s="27"/>
      <c r="AG17" s="27"/>
      <c r="AH17" s="27"/>
      <c r="AI17" s="27"/>
      <c r="AJ17" s="27"/>
      <c r="AK17" s="27"/>
      <c r="AL17" s="27"/>
      <c r="AM17">
        <f t="shared" si="10"/>
        <v>0</v>
      </c>
      <c r="AN17" t="e">
        <f t="shared" si="11"/>
        <v>#DIV/0!</v>
      </c>
      <c r="AO17" t="e">
        <f t="shared" si="12"/>
        <v>#DIV/0!</v>
      </c>
      <c r="AP17" t="e">
        <f t="shared" si="13"/>
        <v>#DIV/0!</v>
      </c>
      <c r="AQ17">
        <f t="shared" si="14"/>
        <v>0</v>
      </c>
    </row>
    <row r="18" spans="1:43" ht="76.5" customHeight="1" x14ac:dyDescent="0.25">
      <c r="A18" s="13" t="s">
        <v>72</v>
      </c>
      <c r="B18" s="35" t="s">
        <v>73</v>
      </c>
      <c r="C18" s="15" t="str">
        <f>IFERROR(VLOOKUP(D18,[2]Pieces!A:B,2,0)," ")</f>
        <v>0-4180</v>
      </c>
      <c r="D18" s="16" t="s">
        <v>74</v>
      </c>
      <c r="E18" s="18">
        <v>0</v>
      </c>
      <c r="F18" s="18">
        <v>0</v>
      </c>
      <c r="G18" s="18">
        <v>0</v>
      </c>
      <c r="H18" s="18">
        <v>0</v>
      </c>
      <c r="I18" s="19">
        <f>IFERROR(VLOOKUP(D18,[2]Pieces!A:C,3,0),"")</f>
        <v>50</v>
      </c>
      <c r="J18" s="16">
        <v>1</v>
      </c>
      <c r="K18" s="16">
        <f t="shared" si="0"/>
        <v>0</v>
      </c>
      <c r="L18" s="16">
        <f t="shared" si="1"/>
        <v>0</v>
      </c>
      <c r="M18" s="16">
        <f t="shared" si="2"/>
        <v>0</v>
      </c>
      <c r="N18" s="20">
        <f t="shared" si="3"/>
        <v>0</v>
      </c>
      <c r="O18" s="20">
        <f t="shared" si="4"/>
        <v>0</v>
      </c>
      <c r="P18" s="20">
        <f t="shared" si="5"/>
        <v>0</v>
      </c>
      <c r="Q18" s="21">
        <v>9</v>
      </c>
      <c r="R18" s="16"/>
      <c r="S18" s="16">
        <f t="shared" si="15"/>
        <v>0</v>
      </c>
      <c r="T18" s="16"/>
      <c r="U18" s="16">
        <f t="shared" si="6"/>
        <v>0</v>
      </c>
      <c r="V18" s="33"/>
      <c r="W18" s="33"/>
      <c r="X18" s="33"/>
      <c r="Y18" s="33"/>
      <c r="Z18" s="23">
        <f t="shared" si="7"/>
        <v>0</v>
      </c>
      <c r="AA18" s="104">
        <f t="shared" si="8"/>
        <v>0</v>
      </c>
      <c r="AB18" s="34"/>
      <c r="AC18" s="34"/>
      <c r="AD18" s="34"/>
      <c r="AE18" s="27" t="str">
        <f t="shared" si="9"/>
        <v>WARNING</v>
      </c>
      <c r="AF18" s="27"/>
      <c r="AG18" s="27"/>
      <c r="AH18" s="27"/>
      <c r="AI18" s="27"/>
      <c r="AJ18" s="27"/>
      <c r="AK18" s="27"/>
      <c r="AL18" s="27"/>
      <c r="AM18">
        <f t="shared" si="10"/>
        <v>0</v>
      </c>
      <c r="AN18" t="e">
        <f t="shared" si="11"/>
        <v>#DIV/0!</v>
      </c>
      <c r="AO18" t="e">
        <f t="shared" si="12"/>
        <v>#DIV/0!</v>
      </c>
      <c r="AP18" t="e">
        <f t="shared" si="13"/>
        <v>#DIV/0!</v>
      </c>
      <c r="AQ18">
        <f t="shared" si="14"/>
        <v>0</v>
      </c>
    </row>
    <row r="19" spans="1:43" ht="56.25" customHeight="1" x14ac:dyDescent="0.25">
      <c r="A19" s="13" t="s">
        <v>75</v>
      </c>
      <c r="B19" s="35" t="s">
        <v>76</v>
      </c>
      <c r="C19" s="15" t="str">
        <f>IFERROR(VLOOKUP(D19,[2]Pieces!A:B,2,0)," ")</f>
        <v>4-7009-1</v>
      </c>
      <c r="D19" s="16" t="s">
        <v>77</v>
      </c>
      <c r="E19" s="18">
        <v>815</v>
      </c>
      <c r="F19" s="32">
        <v>1051</v>
      </c>
      <c r="G19" s="32">
        <v>1051</v>
      </c>
      <c r="H19" s="32">
        <v>1051</v>
      </c>
      <c r="I19" s="19">
        <f>IFERROR(VLOOKUP(D19,[2]Pieces!A:C,3,0),"")</f>
        <v>45</v>
      </c>
      <c r="J19" s="16">
        <v>1</v>
      </c>
      <c r="K19" s="16">
        <f t="shared" si="0"/>
        <v>236</v>
      </c>
      <c r="L19" s="16">
        <f t="shared" si="1"/>
        <v>0</v>
      </c>
      <c r="M19" s="16">
        <f t="shared" si="2"/>
        <v>0</v>
      </c>
      <c r="N19" s="20">
        <f t="shared" si="3"/>
        <v>5.2444444444444445</v>
      </c>
      <c r="O19" s="20">
        <f t="shared" si="4"/>
        <v>0</v>
      </c>
      <c r="P19" s="20">
        <f t="shared" si="5"/>
        <v>0</v>
      </c>
      <c r="Q19" s="21">
        <v>9</v>
      </c>
      <c r="R19" s="16"/>
      <c r="S19" s="16">
        <f t="shared" si="15"/>
        <v>0</v>
      </c>
      <c r="T19" s="16"/>
      <c r="U19" s="16">
        <f t="shared" si="6"/>
        <v>236</v>
      </c>
      <c r="V19" s="33"/>
      <c r="W19" s="33"/>
      <c r="X19" s="33"/>
      <c r="Y19" s="33"/>
      <c r="Z19" s="23">
        <f t="shared" si="7"/>
        <v>5.2444444444444445</v>
      </c>
      <c r="AA19" s="104">
        <f t="shared" si="8"/>
        <v>58.271604938271601</v>
      </c>
      <c r="AB19" s="34"/>
      <c r="AC19" s="26" t="s">
        <v>104</v>
      </c>
      <c r="AD19" s="34"/>
      <c r="AE19" s="27" t="str">
        <f t="shared" si="9"/>
        <v>WARNING</v>
      </c>
      <c r="AF19" s="26" t="s">
        <v>104</v>
      </c>
      <c r="AG19" s="26" t="s">
        <v>104</v>
      </c>
      <c r="AH19" s="26" t="s">
        <v>104</v>
      </c>
      <c r="AI19" s="26" t="s">
        <v>104</v>
      </c>
      <c r="AJ19" s="26" t="s">
        <v>104</v>
      </c>
      <c r="AK19" s="27"/>
      <c r="AL19" s="27"/>
      <c r="AM19">
        <f t="shared" si="10"/>
        <v>1.6186556927297668E-4</v>
      </c>
      <c r="AN19">
        <f t="shared" si="11"/>
        <v>3600</v>
      </c>
      <c r="AO19">
        <f t="shared" si="12"/>
        <v>1</v>
      </c>
      <c r="AP19">
        <f t="shared" si="13"/>
        <v>0.58271604938271604</v>
      </c>
      <c r="AQ19">
        <f t="shared" si="14"/>
        <v>0.58271604938271604</v>
      </c>
    </row>
    <row r="20" spans="1:43" ht="51" customHeight="1" x14ac:dyDescent="0.25">
      <c r="A20" s="13" t="s">
        <v>78</v>
      </c>
      <c r="B20" s="35" t="s">
        <v>79</v>
      </c>
      <c r="C20" s="15" t="str">
        <f>IFERROR(VLOOKUP(D20,[2]Pieces!A:B,2,0)," ")</f>
        <v>4-8103</v>
      </c>
      <c r="D20" s="16" t="s">
        <v>118</v>
      </c>
      <c r="E20" s="36">
        <v>95</v>
      </c>
      <c r="F20" s="32">
        <v>427</v>
      </c>
      <c r="G20" s="32">
        <v>427</v>
      </c>
      <c r="H20" s="32">
        <v>427</v>
      </c>
      <c r="I20" s="19">
        <f>IFERROR(VLOOKUP(D20,[2]Pieces!A:C,3,0),"")</f>
        <v>55</v>
      </c>
      <c r="J20" s="16">
        <v>1</v>
      </c>
      <c r="K20" s="16">
        <f t="shared" si="0"/>
        <v>332</v>
      </c>
      <c r="L20" s="16">
        <f t="shared" si="1"/>
        <v>0</v>
      </c>
      <c r="M20" s="16">
        <f t="shared" si="2"/>
        <v>0</v>
      </c>
      <c r="N20" s="20">
        <f t="shared" si="3"/>
        <v>6.0363636363636362</v>
      </c>
      <c r="O20" s="20">
        <f t="shared" si="4"/>
        <v>0</v>
      </c>
      <c r="P20" s="20">
        <f t="shared" si="5"/>
        <v>0</v>
      </c>
      <c r="Q20" s="21">
        <v>9</v>
      </c>
      <c r="R20" s="17"/>
      <c r="S20" s="16">
        <f t="shared" si="15"/>
        <v>0</v>
      </c>
      <c r="T20" s="16"/>
      <c r="U20" s="16">
        <f t="shared" si="6"/>
        <v>332</v>
      </c>
      <c r="V20" s="16"/>
      <c r="W20" s="16"/>
      <c r="X20" s="16"/>
      <c r="Y20" s="16"/>
      <c r="Z20" s="23">
        <f t="shared" si="7"/>
        <v>6.0363636363636362</v>
      </c>
      <c r="AA20" s="104">
        <f t="shared" si="8"/>
        <v>67.070707070707073</v>
      </c>
      <c r="AB20" s="37"/>
      <c r="AC20" s="26" t="s">
        <v>104</v>
      </c>
      <c r="AD20" s="37"/>
      <c r="AE20" s="27" t="str">
        <f t="shared" si="9"/>
        <v>WARNING</v>
      </c>
      <c r="AF20" s="26" t="s">
        <v>104</v>
      </c>
      <c r="AG20" s="26" t="s">
        <v>104</v>
      </c>
      <c r="AH20" s="26" t="s">
        <v>104</v>
      </c>
      <c r="AI20" s="26" t="s">
        <v>104</v>
      </c>
      <c r="AJ20" s="26" t="s">
        <v>104</v>
      </c>
      <c r="AK20" s="27"/>
      <c r="AL20" s="27"/>
      <c r="AM20">
        <f t="shared" si="10"/>
        <v>1.8630751964085297E-4</v>
      </c>
      <c r="AN20">
        <f t="shared" si="11"/>
        <v>3600.0000000000005</v>
      </c>
      <c r="AO20">
        <f t="shared" si="12"/>
        <v>1</v>
      </c>
      <c r="AP20">
        <f t="shared" si="13"/>
        <v>0.67070707070707081</v>
      </c>
      <c r="AQ20">
        <f t="shared" si="14"/>
        <v>0.6707070707070707</v>
      </c>
    </row>
    <row r="21" spans="1:43" ht="69" customHeight="1" x14ac:dyDescent="0.25">
      <c r="A21" s="13" t="s">
        <v>82</v>
      </c>
      <c r="B21" s="38" t="s">
        <v>83</v>
      </c>
      <c r="C21" s="15" t="str">
        <f>IFERROR(VLOOKUP(D21,[2]Pieces!A:B,2,0)," ")</f>
        <v xml:space="preserve">i004 </v>
      </c>
      <c r="D21" s="16" t="s">
        <v>84</v>
      </c>
      <c r="E21" s="18">
        <v>0</v>
      </c>
      <c r="F21" s="18">
        <v>0</v>
      </c>
      <c r="G21" s="18">
        <v>0</v>
      </c>
      <c r="H21" s="18">
        <v>0</v>
      </c>
      <c r="I21" s="19">
        <f>IFERROR(VLOOKUP(D21,[2]Pieces!A:C,3,0),"")</f>
        <v>54</v>
      </c>
      <c r="J21" s="16">
        <v>9</v>
      </c>
      <c r="K21" s="16">
        <f t="shared" si="0"/>
        <v>0</v>
      </c>
      <c r="L21" s="16">
        <f t="shared" si="1"/>
        <v>0</v>
      </c>
      <c r="M21" s="16">
        <f t="shared" si="2"/>
        <v>0</v>
      </c>
      <c r="N21" s="20">
        <f t="shared" si="3"/>
        <v>0</v>
      </c>
      <c r="O21" s="20">
        <f t="shared" si="4"/>
        <v>0</v>
      </c>
      <c r="P21" s="20">
        <f t="shared" si="5"/>
        <v>0</v>
      </c>
      <c r="Q21" s="21">
        <v>9</v>
      </c>
      <c r="R21" s="16"/>
      <c r="S21" s="16">
        <f t="shared" si="15"/>
        <v>0</v>
      </c>
      <c r="T21" s="16"/>
      <c r="U21" s="16">
        <f t="shared" si="6"/>
        <v>0</v>
      </c>
      <c r="V21" s="16"/>
      <c r="W21" s="16"/>
      <c r="X21" s="16"/>
      <c r="Y21" s="16"/>
      <c r="Z21" s="23">
        <f t="shared" si="7"/>
        <v>0</v>
      </c>
      <c r="AA21" s="104">
        <f t="shared" si="8"/>
        <v>0</v>
      </c>
      <c r="AB21" s="26"/>
      <c r="AC21" s="26"/>
      <c r="AD21" s="26"/>
      <c r="AE21" s="27" t="str">
        <f t="shared" si="9"/>
        <v>WARNING</v>
      </c>
      <c r="AF21" s="27"/>
      <c r="AG21" s="27"/>
      <c r="AH21" s="27"/>
      <c r="AI21" s="27"/>
      <c r="AJ21" s="27"/>
      <c r="AK21" s="27"/>
      <c r="AL21" s="27"/>
      <c r="AM21">
        <f t="shared" si="10"/>
        <v>0</v>
      </c>
      <c r="AN21" t="e">
        <f t="shared" si="11"/>
        <v>#DIV/0!</v>
      </c>
      <c r="AO21" t="e">
        <f t="shared" si="12"/>
        <v>#DIV/0!</v>
      </c>
      <c r="AP21" t="e">
        <f t="shared" si="13"/>
        <v>#DIV/0!</v>
      </c>
      <c r="AQ21">
        <f t="shared" si="14"/>
        <v>0</v>
      </c>
    </row>
    <row r="22" spans="1:43" ht="63" customHeight="1" x14ac:dyDescent="0.25">
      <c r="A22" s="13" t="s">
        <v>85</v>
      </c>
      <c r="B22" s="38" t="s">
        <v>86</v>
      </c>
      <c r="C22" s="15">
        <f>IFERROR(VLOOKUP(D22,[2]Pieces!A:B,2,0)," ")</f>
        <v>601130</v>
      </c>
      <c r="D22" s="16" t="s">
        <v>87</v>
      </c>
      <c r="E22" s="18">
        <v>0</v>
      </c>
      <c r="F22" s="18">
        <v>0</v>
      </c>
      <c r="G22" s="18">
        <v>0</v>
      </c>
      <c r="H22" s="18">
        <v>0</v>
      </c>
      <c r="I22" s="19">
        <f>IFERROR(VLOOKUP(D22,[2]Pieces!A:C,3,0),"")</f>
        <v>24</v>
      </c>
      <c r="J22" s="16">
        <v>5</v>
      </c>
      <c r="K22" s="16">
        <f t="shared" si="0"/>
        <v>0</v>
      </c>
      <c r="L22" s="16">
        <f t="shared" si="1"/>
        <v>0</v>
      </c>
      <c r="M22" s="16">
        <f t="shared" si="2"/>
        <v>0</v>
      </c>
      <c r="N22" s="20">
        <f t="shared" si="3"/>
        <v>0</v>
      </c>
      <c r="O22" s="20">
        <f t="shared" si="4"/>
        <v>0</v>
      </c>
      <c r="P22" s="20">
        <f t="shared" si="5"/>
        <v>0</v>
      </c>
      <c r="Q22" s="21">
        <v>9</v>
      </c>
      <c r="R22" s="16"/>
      <c r="S22" s="16">
        <f t="shared" si="15"/>
        <v>0</v>
      </c>
      <c r="T22" s="16"/>
      <c r="U22" s="16">
        <f t="shared" si="6"/>
        <v>0</v>
      </c>
      <c r="V22" s="16"/>
      <c r="W22" s="16"/>
      <c r="X22" s="16"/>
      <c r="Y22" s="16"/>
      <c r="Z22" s="23">
        <f t="shared" si="7"/>
        <v>0</v>
      </c>
      <c r="AA22" s="104">
        <f t="shared" si="8"/>
        <v>0</v>
      </c>
      <c r="AB22" s="26"/>
      <c r="AC22" s="26"/>
      <c r="AD22" s="26"/>
      <c r="AE22" s="27" t="str">
        <f t="shared" si="9"/>
        <v>WARNING</v>
      </c>
      <c r="AF22" s="27"/>
      <c r="AG22" s="27"/>
      <c r="AH22" s="27"/>
      <c r="AI22" s="27"/>
      <c r="AJ22" s="27"/>
      <c r="AK22" s="27"/>
      <c r="AL22" s="27"/>
      <c r="AM22">
        <f t="shared" si="10"/>
        <v>0</v>
      </c>
      <c r="AN22" t="e">
        <f t="shared" si="11"/>
        <v>#DIV/0!</v>
      </c>
      <c r="AO22" t="e">
        <f t="shared" si="12"/>
        <v>#DIV/0!</v>
      </c>
      <c r="AP22" t="e">
        <f t="shared" si="13"/>
        <v>#DIV/0!</v>
      </c>
      <c r="AQ22">
        <f t="shared" si="14"/>
        <v>0</v>
      </c>
    </row>
    <row r="23" spans="1:43" ht="55.5" customHeight="1" x14ac:dyDescent="0.25">
      <c r="A23" s="39" t="s">
        <v>88</v>
      </c>
      <c r="B23" s="38" t="s">
        <v>89</v>
      </c>
      <c r="C23" s="15" t="str">
        <f>IFERROR(VLOOKUP(D23,[2]Pieces!A:B,2,0)," ")</f>
        <v>480387-SF</v>
      </c>
      <c r="D23" s="16" t="s">
        <v>90</v>
      </c>
      <c r="E23" s="18">
        <v>104</v>
      </c>
      <c r="F23" s="18">
        <v>112</v>
      </c>
      <c r="G23" s="18">
        <v>112</v>
      </c>
      <c r="H23" s="18">
        <v>112</v>
      </c>
      <c r="I23" s="19">
        <f>IFERROR(VLOOKUP(D23,[2]Pieces!A:C,3,0),"")</f>
        <v>25</v>
      </c>
      <c r="J23" s="16">
        <v>30</v>
      </c>
      <c r="K23" s="16">
        <f t="shared" si="0"/>
        <v>240</v>
      </c>
      <c r="L23" s="16">
        <f t="shared" si="1"/>
        <v>0</v>
      </c>
      <c r="M23" s="16">
        <f t="shared" si="2"/>
        <v>0</v>
      </c>
      <c r="N23" s="20">
        <f t="shared" si="3"/>
        <v>9.6</v>
      </c>
      <c r="O23" s="20">
        <f t="shared" si="4"/>
        <v>0</v>
      </c>
      <c r="P23" s="20">
        <f t="shared" si="5"/>
        <v>0</v>
      </c>
      <c r="Q23" s="21">
        <v>9</v>
      </c>
      <c r="R23" s="16"/>
      <c r="S23" s="16">
        <f t="shared" si="15"/>
        <v>0</v>
      </c>
      <c r="T23" s="16"/>
      <c r="U23" s="16">
        <f t="shared" si="6"/>
        <v>240</v>
      </c>
      <c r="V23" s="16"/>
      <c r="W23" s="16"/>
      <c r="X23" s="16"/>
      <c r="Y23" s="16"/>
      <c r="Z23" s="23">
        <f t="shared" si="7"/>
        <v>9.6</v>
      </c>
      <c r="AA23" s="104">
        <f t="shared" si="8"/>
        <v>106.66666666666667</v>
      </c>
      <c r="AB23" s="26"/>
      <c r="AC23" s="26" t="s">
        <v>104</v>
      </c>
      <c r="AD23" s="26"/>
      <c r="AE23" s="27" t="str">
        <f t="shared" si="9"/>
        <v xml:space="preserve"> </v>
      </c>
      <c r="AF23" s="26" t="s">
        <v>104</v>
      </c>
      <c r="AG23" s="26" t="s">
        <v>104</v>
      </c>
      <c r="AH23" s="26" t="s">
        <v>104</v>
      </c>
      <c r="AI23" s="26" t="s">
        <v>104</v>
      </c>
      <c r="AJ23" s="26" t="s">
        <v>104</v>
      </c>
      <c r="AK23" s="27"/>
      <c r="AL23" s="27"/>
      <c r="AM23">
        <f t="shared" si="10"/>
        <v>2.9629629629629629E-4</v>
      </c>
      <c r="AN23">
        <f t="shared" si="11"/>
        <v>3600</v>
      </c>
      <c r="AO23">
        <f t="shared" si="12"/>
        <v>1</v>
      </c>
      <c r="AP23">
        <f t="shared" si="13"/>
        <v>1.0666666666666667</v>
      </c>
      <c r="AQ23">
        <f t="shared" si="14"/>
        <v>1.0666666666666667</v>
      </c>
    </row>
    <row r="24" spans="1:43" ht="55.5" customHeight="1" x14ac:dyDescent="0.25">
      <c r="A24" s="39" t="s">
        <v>88</v>
      </c>
      <c r="B24" s="38" t="s">
        <v>89</v>
      </c>
      <c r="C24" s="15" t="str">
        <f>IFERROR(VLOOKUP(D24,[2]Pieces!A:B,2,0)," ")</f>
        <v>480387-PF</v>
      </c>
      <c r="D24" s="16" t="s">
        <v>91</v>
      </c>
      <c r="E24" s="18">
        <v>104</v>
      </c>
      <c r="F24" s="18">
        <v>112</v>
      </c>
      <c r="G24" s="18">
        <v>112</v>
      </c>
      <c r="H24" s="18">
        <v>112</v>
      </c>
      <c r="I24" s="19">
        <f>IFERROR(VLOOKUP(D24,[2]Pieces!A:C,3,0),"")</f>
        <v>40</v>
      </c>
      <c r="J24" s="16">
        <v>20</v>
      </c>
      <c r="K24" s="16">
        <f t="shared" si="0"/>
        <v>160</v>
      </c>
      <c r="L24" s="16">
        <f t="shared" si="1"/>
        <v>0</v>
      </c>
      <c r="M24" s="16">
        <f t="shared" si="2"/>
        <v>0</v>
      </c>
      <c r="N24" s="20">
        <f t="shared" si="3"/>
        <v>4</v>
      </c>
      <c r="O24" s="20">
        <f t="shared" si="4"/>
        <v>0</v>
      </c>
      <c r="P24" s="20">
        <f t="shared" si="5"/>
        <v>0</v>
      </c>
      <c r="Q24" s="21">
        <v>9</v>
      </c>
      <c r="R24" s="16"/>
      <c r="S24" s="16">
        <f t="shared" si="15"/>
        <v>0</v>
      </c>
      <c r="T24" s="16"/>
      <c r="U24" s="16">
        <f t="shared" si="6"/>
        <v>160</v>
      </c>
      <c r="V24" s="16"/>
      <c r="W24" s="16"/>
      <c r="X24" s="16"/>
      <c r="Y24" s="16"/>
      <c r="Z24" s="23">
        <f t="shared" si="7"/>
        <v>4</v>
      </c>
      <c r="AA24" s="104">
        <f t="shared" si="8"/>
        <v>44.444444444444443</v>
      </c>
      <c r="AB24" s="26"/>
      <c r="AC24" s="26" t="s">
        <v>104</v>
      </c>
      <c r="AD24" s="26"/>
      <c r="AE24" s="27" t="str">
        <f t="shared" si="9"/>
        <v>WARNING</v>
      </c>
      <c r="AF24" s="26" t="s">
        <v>104</v>
      </c>
      <c r="AG24" s="26" t="s">
        <v>104</v>
      </c>
      <c r="AH24" s="26" t="s">
        <v>104</v>
      </c>
      <c r="AI24" s="26" t="s">
        <v>104</v>
      </c>
      <c r="AJ24" s="26" t="s">
        <v>104</v>
      </c>
      <c r="AK24" s="27"/>
      <c r="AL24" s="27"/>
      <c r="AM24">
        <f t="shared" si="10"/>
        <v>1.2345679012345679E-4</v>
      </c>
      <c r="AN24">
        <f t="shared" si="11"/>
        <v>3600</v>
      </c>
      <c r="AO24">
        <f t="shared" si="12"/>
        <v>1</v>
      </c>
      <c r="AP24">
        <f t="shared" si="13"/>
        <v>0.44444444444444448</v>
      </c>
      <c r="AQ24">
        <f t="shared" si="14"/>
        <v>0.44444444444444442</v>
      </c>
    </row>
    <row r="25" spans="1:43" ht="59.25" customHeight="1" x14ac:dyDescent="0.25">
      <c r="A25" s="39" t="s">
        <v>43</v>
      </c>
      <c r="B25" s="38" t="s">
        <v>92</v>
      </c>
      <c r="C25" s="15" t="str">
        <f>IFERROR(VLOOKUP(D25,[2]Pieces!A:B,2,0)," ")</f>
        <v xml:space="preserve">9751-fraise a fielter </v>
      </c>
      <c r="D25" s="16" t="s">
        <v>93</v>
      </c>
      <c r="E25" s="18">
        <v>1183</v>
      </c>
      <c r="F25" s="18">
        <v>1298</v>
      </c>
      <c r="G25" s="18">
        <v>1298</v>
      </c>
      <c r="H25" s="18">
        <v>1298</v>
      </c>
      <c r="I25" s="19">
        <f>IFERROR(VLOOKUP(D25,[2]Pieces!A:C,3,0),"")</f>
        <v>200</v>
      </c>
      <c r="J25" s="16">
        <v>12</v>
      </c>
      <c r="K25" s="16">
        <f>(F25-E25)*J25</f>
        <v>1380</v>
      </c>
      <c r="L25" s="16">
        <f>(G25-F25)*J25</f>
        <v>0</v>
      </c>
      <c r="M25" s="16">
        <f>(H25-G25)*J25</f>
        <v>0</v>
      </c>
      <c r="N25" s="20">
        <f>IF(I25="","",K25/I25)</f>
        <v>6.9</v>
      </c>
      <c r="O25" s="20">
        <f>IF(I25="","",L25/I25)</f>
        <v>0</v>
      </c>
      <c r="P25" s="20">
        <f>IF(I25="","",M25/I25)</f>
        <v>0</v>
      </c>
      <c r="Q25" s="21">
        <v>15</v>
      </c>
      <c r="R25" s="16"/>
      <c r="S25" s="16">
        <f>U25+T25-K25-L25-M25</f>
        <v>0</v>
      </c>
      <c r="T25" s="16"/>
      <c r="U25" s="16">
        <f>(K25+L25+M25)-T25-V25</f>
        <v>1380</v>
      </c>
      <c r="V25" s="16"/>
      <c r="W25" s="16"/>
      <c r="X25" s="16"/>
      <c r="Y25" s="16"/>
      <c r="Z25" s="23">
        <f>IF(OR(I25="",I25=0),0,(U25+T25)/I25)</f>
        <v>6.9</v>
      </c>
      <c r="AA25" s="104">
        <f>IF(OR(Q25=0,I25=0),"",Z25/Q25*100)</f>
        <v>46</v>
      </c>
      <c r="AB25" s="26"/>
      <c r="AC25" s="26" t="s">
        <v>104</v>
      </c>
      <c r="AD25" s="26"/>
      <c r="AE25" s="27" t="str">
        <f>IF(AA25&gt;85," ","WARNING")</f>
        <v>WARNING</v>
      </c>
      <c r="AF25" s="26" t="s">
        <v>104</v>
      </c>
      <c r="AG25" s="26" t="s">
        <v>104</v>
      </c>
      <c r="AH25" s="26" t="s">
        <v>104</v>
      </c>
      <c r="AI25" s="26" t="s">
        <v>104</v>
      </c>
      <c r="AJ25" s="26" t="s">
        <v>104</v>
      </c>
      <c r="AK25" s="27"/>
      <c r="AL25" s="27"/>
      <c r="AM25">
        <f t="shared" si="10"/>
        <v>1.2777777777777779E-4</v>
      </c>
      <c r="AN25">
        <f t="shared" si="11"/>
        <v>3600</v>
      </c>
      <c r="AO25">
        <f t="shared" si="12"/>
        <v>1</v>
      </c>
      <c r="AP25">
        <f t="shared" si="13"/>
        <v>0.46</v>
      </c>
      <c r="AQ25">
        <f t="shared" si="14"/>
        <v>0.46</v>
      </c>
    </row>
    <row r="26" spans="1:43" ht="59.25" customHeight="1" x14ac:dyDescent="0.25">
      <c r="A26" s="39" t="s">
        <v>44</v>
      </c>
      <c r="B26" s="38" t="s">
        <v>94</v>
      </c>
      <c r="C26" s="15" t="str">
        <f>IFERROR(VLOOKUP(D26,[2]Pieces!A:B,2,0)," ")</f>
        <v>22*12*65</v>
      </c>
      <c r="D26" s="16" t="s">
        <v>119</v>
      </c>
      <c r="E26" s="18">
        <v>202</v>
      </c>
      <c r="F26" s="18">
        <v>202</v>
      </c>
      <c r="G26" s="18">
        <v>202</v>
      </c>
      <c r="H26" s="18">
        <v>202</v>
      </c>
      <c r="I26" s="19">
        <f>IFERROR(VLOOKUP(D26,[2]Pieces!A:C,3,0),"")</f>
        <v>70</v>
      </c>
      <c r="J26" s="16">
        <v>1</v>
      </c>
      <c r="K26" s="16">
        <f>(F26-E26)*J26</f>
        <v>0</v>
      </c>
      <c r="L26" s="16">
        <f>(G26-F26)*J26</f>
        <v>0</v>
      </c>
      <c r="M26" s="16">
        <f>(H26-G26)*J26</f>
        <v>0</v>
      </c>
      <c r="N26" s="20">
        <f>IF(I26="","",K26/I26)</f>
        <v>0</v>
      </c>
      <c r="O26" s="20">
        <f>IF(I26="","",L26/I26)</f>
        <v>0</v>
      </c>
      <c r="P26" s="20">
        <f>IF(I26="","",M26/I26)</f>
        <v>0</v>
      </c>
      <c r="Q26" s="21">
        <v>15</v>
      </c>
      <c r="R26" s="16"/>
      <c r="S26" s="16">
        <f>U26+T26-K26-L26-M26</f>
        <v>0</v>
      </c>
      <c r="T26" s="16"/>
      <c r="U26" s="16">
        <f>(K26+L26+M26)-T26-V26</f>
        <v>0</v>
      </c>
      <c r="V26" s="16"/>
      <c r="W26" s="16"/>
      <c r="X26" s="16"/>
      <c r="Y26" s="16"/>
      <c r="Z26" s="23">
        <f>IF(OR(I26="",I26=0),0,(U26+T26)/I26)</f>
        <v>0</v>
      </c>
      <c r="AA26" s="104">
        <f>IF(OR(Q26=0,I26=0),"",Z26/Q26*100)</f>
        <v>0</v>
      </c>
      <c r="AB26" s="26"/>
      <c r="AC26" s="26"/>
      <c r="AD26" s="26"/>
      <c r="AE26" s="27" t="str">
        <f>IF(AA26&gt;85," ","WARNING")</f>
        <v>WARNING</v>
      </c>
      <c r="AF26" s="27"/>
      <c r="AG26" s="27"/>
      <c r="AH26" s="27"/>
      <c r="AI26" s="27"/>
      <c r="AJ26" s="27"/>
      <c r="AK26" s="27"/>
      <c r="AL26" s="27"/>
      <c r="AM26">
        <f t="shared" si="10"/>
        <v>0</v>
      </c>
      <c r="AN26" t="e">
        <f t="shared" si="11"/>
        <v>#DIV/0!</v>
      </c>
      <c r="AO26" t="e">
        <f t="shared" si="12"/>
        <v>#DIV/0!</v>
      </c>
      <c r="AP26" t="e">
        <f t="shared" si="13"/>
        <v>#DIV/0!</v>
      </c>
      <c r="AQ26">
        <f t="shared" si="14"/>
        <v>0</v>
      </c>
    </row>
    <row r="27" spans="1:43" ht="59.25" customHeight="1" x14ac:dyDescent="0.25">
      <c r="A27" s="39" t="s">
        <v>44</v>
      </c>
      <c r="B27" s="38" t="s">
        <v>96</v>
      </c>
      <c r="C27" s="15" t="str">
        <f>IFERROR(VLOOKUP(D27,[2]Pieces!A:B,2,0)," ")</f>
        <v>TIGE M6+2ECROU</v>
      </c>
      <c r="D27" s="16" t="s">
        <v>97</v>
      </c>
      <c r="E27" s="18">
        <v>889</v>
      </c>
      <c r="F27" s="18">
        <v>1455</v>
      </c>
      <c r="G27" s="18">
        <v>1455</v>
      </c>
      <c r="H27" s="18">
        <v>1455</v>
      </c>
      <c r="I27" s="19">
        <f>IFERROR(VLOOKUP(D27,[2]Pieces!A:C,3,0),"")</f>
        <v>120</v>
      </c>
      <c r="J27" s="16">
        <v>1</v>
      </c>
      <c r="K27" s="16">
        <f>(F27-E27)*J27</f>
        <v>566</v>
      </c>
      <c r="L27" s="16">
        <f>(G27-F27)*J27</f>
        <v>0</v>
      </c>
      <c r="M27" s="16">
        <f>(H27-G27)*J27</f>
        <v>0</v>
      </c>
      <c r="N27" s="20">
        <f>IF(I27="","",K27/I27)</f>
        <v>4.7166666666666668</v>
      </c>
      <c r="O27" s="20">
        <f>IF(I27="","",L27/I27)</f>
        <v>0</v>
      </c>
      <c r="P27" s="20">
        <f>IF(I27="","",M27/I27)</f>
        <v>0</v>
      </c>
      <c r="Q27" s="21">
        <v>15</v>
      </c>
      <c r="R27" s="16"/>
      <c r="S27" s="16">
        <f>U27+T27-K27-L27-M27</f>
        <v>0</v>
      </c>
      <c r="T27" s="16"/>
      <c r="U27" s="16">
        <f>(K27+L27+M27)-T27-V27</f>
        <v>566</v>
      </c>
      <c r="V27" s="16"/>
      <c r="W27" s="16"/>
      <c r="X27" s="16"/>
      <c r="Y27" s="16"/>
      <c r="Z27" s="23">
        <f>IF(OR(I27="",I27=0),0,(U27+T27)/I27)</f>
        <v>4.7166666666666668</v>
      </c>
      <c r="AA27" s="24">
        <f>IF(OR(Q27=0,I27=0),"",Z27/Q27*100)</f>
        <v>31.444444444444446</v>
      </c>
      <c r="AB27" s="26"/>
      <c r="AC27" s="26"/>
      <c r="AD27" s="26"/>
      <c r="AE27" s="27" t="str">
        <f>IF(AA27&gt;85," ","WARNING")</f>
        <v>WARNING</v>
      </c>
      <c r="AF27" s="27"/>
      <c r="AG27" s="27"/>
      <c r="AH27" s="27"/>
      <c r="AI27" s="27"/>
      <c r="AJ27" s="27"/>
      <c r="AK27" s="27"/>
      <c r="AL27" s="27"/>
      <c r="AM27">
        <f t="shared" si="10"/>
        <v>8.7345679012345684E-5</v>
      </c>
      <c r="AN27">
        <f t="shared" si="11"/>
        <v>3600</v>
      </c>
      <c r="AO27">
        <f t="shared" si="12"/>
        <v>1</v>
      </c>
      <c r="AP27">
        <f t="shared" si="13"/>
        <v>0.31444444444444447</v>
      </c>
      <c r="AQ27">
        <f t="shared" si="14"/>
        <v>0.31444444444444447</v>
      </c>
    </row>
    <row r="28" spans="1:43" ht="21" thickBot="1" x14ac:dyDescent="0.3"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1"/>
      <c r="U28" s="41"/>
      <c r="V28" s="41"/>
      <c r="W28" s="41"/>
      <c r="X28" s="41"/>
      <c r="Y28" s="41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</row>
    <row r="29" spans="1:43" ht="70.5" thickBot="1" x14ac:dyDescent="0.3"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3" t="s">
        <v>98</v>
      </c>
      <c r="U29" s="44" t="e">
        <f>#REF!/#REF!</f>
        <v>#REF!</v>
      </c>
      <c r="V29" s="41"/>
      <c r="W29" s="41"/>
      <c r="X29" s="41"/>
      <c r="Y29" s="41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</row>
    <row r="30" spans="1:43" ht="20.25" x14ac:dyDescent="0.25"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1"/>
      <c r="U30" s="41"/>
      <c r="V30" s="41"/>
      <c r="W30" s="41"/>
      <c r="X30" s="41"/>
      <c r="Y30" s="41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</row>
    <row r="31" spans="1:43" x14ac:dyDescent="0.25">
      <c r="Z31" s="7"/>
    </row>
    <row r="32" spans="1:43" x14ac:dyDescent="0.25">
      <c r="Z32" s="7"/>
    </row>
    <row r="33" spans="5:26" ht="20.25" x14ac:dyDescent="0.25">
      <c r="E33" s="45"/>
      <c r="F33" s="45"/>
      <c r="G33" s="45"/>
      <c r="H33" s="45"/>
      <c r="I33" s="46"/>
      <c r="J33" s="47" t="s">
        <v>99</v>
      </c>
      <c r="K33" s="45"/>
      <c r="L33" s="45"/>
      <c r="M33" s="45"/>
      <c r="N33" s="45"/>
      <c r="O33" s="45"/>
      <c r="P33" s="46"/>
      <c r="Z33" s="7"/>
    </row>
    <row r="34" spans="5:26" ht="20.25" x14ac:dyDescent="0.25">
      <c r="E34" s="45"/>
      <c r="F34" s="45"/>
      <c r="G34" s="45"/>
      <c r="H34" s="45"/>
      <c r="I34" s="46"/>
      <c r="J34" s="47" t="s">
        <v>100</v>
      </c>
      <c r="K34" s="45"/>
      <c r="L34" s="45"/>
      <c r="M34" s="45"/>
      <c r="N34" s="45"/>
      <c r="O34" s="45"/>
      <c r="P34" s="46"/>
      <c r="Z34" s="7"/>
    </row>
    <row r="35" spans="5:26" ht="20.25" x14ac:dyDescent="0.25">
      <c r="E35" s="45"/>
      <c r="F35" s="45"/>
      <c r="G35" s="45"/>
      <c r="H35" s="45"/>
      <c r="I35" s="46"/>
      <c r="J35" s="47" t="s">
        <v>101</v>
      </c>
      <c r="K35" s="45"/>
      <c r="L35" s="45"/>
      <c r="M35" s="45"/>
      <c r="N35" s="45"/>
      <c r="O35" s="45"/>
      <c r="P35" s="46"/>
      <c r="Z35" s="7"/>
    </row>
    <row r="36" spans="5:26" x14ac:dyDescent="0.25">
      <c r="Z36" s="7"/>
    </row>
    <row r="37" spans="5:26" x14ac:dyDescent="0.25">
      <c r="Z37" s="7"/>
    </row>
    <row r="38" spans="5:26" x14ac:dyDescent="0.25">
      <c r="Z38" s="7"/>
    </row>
    <row r="39" spans="5:26" x14ac:dyDescent="0.25">
      <c r="Z39" s="7"/>
    </row>
  </sheetData>
  <mergeCells count="12">
    <mergeCell ref="E33:I33"/>
    <mergeCell ref="J33:P33"/>
    <mergeCell ref="E34:I34"/>
    <mergeCell ref="J34:P34"/>
    <mergeCell ref="E35:I35"/>
    <mergeCell ref="J35:P35"/>
    <mergeCell ref="A1:Y5"/>
    <mergeCell ref="Z1:AE1"/>
    <mergeCell ref="Z2:AE2"/>
    <mergeCell ref="Z3:AE3"/>
    <mergeCell ref="Z4:AE4"/>
    <mergeCell ref="Z7:AE7"/>
  </mergeCells>
  <conditionalFormatting sqref="AE27:AL27 AE14:AL14 AE9:AE13 AK9:AL13 AE17:AL18 AE15:AE16 AK15:AL16 AE21:AL22 AE19:AE20 AK19:AL20">
    <cfRule type="containsText" dxfId="97" priority="25" operator="containsText" text="WARNING">
      <formula>NOT(ISERROR(SEARCH("WARNING",AE9)))</formula>
    </cfRule>
  </conditionalFormatting>
  <conditionalFormatting sqref="AE10 AK10:AL10">
    <cfRule type="containsText" dxfId="96" priority="23" operator="containsText" text="WARNING">
      <formula>NOT(ISERROR(SEARCH("WARNING",AE10)))</formula>
    </cfRule>
    <cfRule type="iconSet" priority="24">
      <iconSet iconSet="3Symbols">
        <cfvo type="percent" val="0"/>
        <cfvo type="percent" val="33"/>
        <cfvo type="percent" val="67"/>
      </iconSet>
    </cfRule>
  </conditionalFormatting>
  <conditionalFormatting sqref="AE11 AK11:AL11">
    <cfRule type="containsText" dxfId="95" priority="21" operator="containsText" text="WARNING">
      <formula>NOT(ISERROR(SEARCH("WARNING",AE11)))</formula>
    </cfRule>
    <cfRule type="iconSet" priority="22">
      <iconSet iconSet="3Symbols">
        <cfvo type="percent" val="0"/>
        <cfvo type="percent" val="33"/>
        <cfvo type="percent" val="67"/>
      </iconSet>
    </cfRule>
  </conditionalFormatting>
  <conditionalFormatting sqref="AE16 AK16:AL16">
    <cfRule type="containsText" dxfId="94" priority="19" operator="containsText" text="WARNING">
      <formula>NOT(ISERROR(SEARCH("WARNING",AE16)))</formula>
    </cfRule>
    <cfRule type="iconSet" priority="20">
      <iconSet iconSet="3Symbols">
        <cfvo type="percent" val="0"/>
        <cfvo type="percent" val="33"/>
        <cfvo type="percent" val="67"/>
      </iconSet>
    </cfRule>
  </conditionalFormatting>
  <conditionalFormatting sqref="AE15 AK15:AL15">
    <cfRule type="containsText" dxfId="93" priority="17" operator="containsText" text="WARNING">
      <formula>NOT(ISERROR(SEARCH("WARNING",AE15)))</formula>
    </cfRule>
    <cfRule type="iconSet" priority="18">
      <iconSet iconSet="3Symbols">
        <cfvo type="percent" val="0"/>
        <cfvo type="percent" val="33"/>
        <cfvo type="percent" val="67"/>
      </iconSet>
    </cfRule>
  </conditionalFormatting>
  <conditionalFormatting sqref="AE18:AL18">
    <cfRule type="containsText" dxfId="92" priority="15" operator="containsText" text="WARNING">
      <formula>NOT(ISERROR(SEARCH("WARNING",AE18)))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7:AL27">
    <cfRule type="containsText" dxfId="91" priority="13" operator="containsText" text="WARNING">
      <formula>NOT(ISERROR(SEARCH("WARNING",AE27)))</formula>
    </cfRule>
    <cfRule type="iconSet" priority="14">
      <iconSet iconSet="3Symbols">
        <cfvo type="percent" val="0"/>
        <cfvo type="percent" val="33"/>
        <cfvo type="percent" val="67"/>
      </iconSet>
    </cfRule>
  </conditionalFormatting>
  <conditionalFormatting sqref="AE24 AK24:AL24">
    <cfRule type="containsText" dxfId="90" priority="12" operator="containsText" text="WARNING">
      <formula>NOT(ISERROR(SEARCH("WARNING",AE24)))</formula>
    </cfRule>
  </conditionalFormatting>
  <conditionalFormatting sqref="AE24 AK24:AL24">
    <cfRule type="containsText" dxfId="89" priority="10" operator="containsText" text="WARNING">
      <formula>NOT(ISERROR(SEARCH("WARNING",AE24)))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25 AK25:AL25">
    <cfRule type="containsText" dxfId="88" priority="9" operator="containsText" text="WARNING">
      <formula>NOT(ISERROR(SEARCH("WARNING",AE25)))</formula>
    </cfRule>
  </conditionalFormatting>
  <conditionalFormatting sqref="AE25 AK25:AL25">
    <cfRule type="containsText" dxfId="87" priority="7" operator="containsText" text="WARNING">
      <formula>NOT(ISERROR(SEARCH("WARNING",AE25)))</formula>
    </cfRule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21:AL22 AE14:AL14 AE17:AL17 AE9:AE13 AK9:AL13 AE19:AE20 AK19:AL20">
    <cfRule type="containsText" dxfId="86" priority="26" operator="containsText" text="WARNING">
      <formula>NOT(ISERROR(SEARCH("WARNING",AE9)))</formula>
    </cfRule>
    <cfRule type="iconSet" priority="27">
      <iconSet iconSet="3Symbols">
        <cfvo type="percent" val="0"/>
        <cfvo type="percent" val="33"/>
        <cfvo type="percent" val="67"/>
      </iconSet>
    </cfRule>
  </conditionalFormatting>
  <conditionalFormatting sqref="AE23 AK23:AL23">
    <cfRule type="containsText" dxfId="85" priority="6" operator="containsText" text="WARNING">
      <formula>NOT(ISERROR(SEARCH("WARNING",AE23)))</formula>
    </cfRule>
  </conditionalFormatting>
  <conditionalFormatting sqref="AE23 AK23:AL23">
    <cfRule type="containsText" dxfId="84" priority="4" operator="containsText" text="WARNING">
      <formula>NOT(ISERROR(SEARCH("WARNING",AE23)))</formula>
    </cfRule>
    <cfRule type="iconSet" priority="5">
      <iconSet iconSet="3Symbols">
        <cfvo type="percent" val="0"/>
        <cfvo type="percent" val="33"/>
        <cfvo type="percent" val="67"/>
      </iconSet>
    </cfRule>
  </conditionalFormatting>
  <conditionalFormatting sqref="AE26:AL26">
    <cfRule type="containsText" dxfId="83" priority="3" operator="containsText" text="WARNING">
      <formula>NOT(ISERROR(SEARCH("WARNING",AE26)))</formula>
    </cfRule>
  </conditionalFormatting>
  <conditionalFormatting sqref="AE26:AL26">
    <cfRule type="containsText" dxfId="82" priority="1" operator="containsText" text="WARNING">
      <formula>NOT(ISERROR(SEARCH("WARNING",AE26)))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G28:H30">
      <formula1>ouvriers</formula1>
    </dataValidation>
    <dataValidation type="list" allowBlank="1" showInputMessage="1" showErrorMessage="1" sqref="D21:D25 D9:D11 D17 D14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autoLine="0" r:id="rId5">
            <anchor moveWithCells="1">
              <from>
                <xdr:col>8</xdr:col>
                <xdr:colOff>571500</xdr:colOff>
                <xdr:row>1</xdr:row>
                <xdr:rowOff>76200</xdr:rowOff>
              </from>
              <to>
                <xdr:col>12</xdr:col>
                <xdr:colOff>190500</xdr:colOff>
                <xdr:row>3</xdr:row>
                <xdr:rowOff>266700</xdr:rowOff>
              </to>
            </anchor>
          </controlPr>
        </control>
      </mc:Choice>
      <mc:Fallback>
        <control shapeId="6145" r:id="rId4" name="CommandButton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9">
    <tabColor rgb="FFC00000"/>
  </sheetPr>
  <dimension ref="A1:AQ39"/>
  <sheetViews>
    <sheetView tabSelected="1" zoomScale="40" zoomScaleNormal="40" zoomScaleSheetLayoutView="40" zoomScalePageLayoutView="42" workbookViewId="0">
      <pane xSplit="4" topLeftCell="E1" activePane="topRight" state="frozen"/>
      <selection activeCell="Z2" sqref="Z2:AE2"/>
      <selection pane="topRight" activeCell="Z2" sqref="Z2:AE2"/>
    </sheetView>
  </sheetViews>
  <sheetFormatPr baseColWidth="10" defaultRowHeight="15" x14ac:dyDescent="0.25"/>
  <cols>
    <col min="1" max="1" width="23.5703125" customWidth="1"/>
    <col min="2" max="2" width="56.5703125" customWidth="1"/>
    <col min="3" max="3" width="43.28515625" customWidth="1"/>
    <col min="4" max="4" width="65.7109375" customWidth="1"/>
    <col min="5" max="5" width="33.42578125" style="29" customWidth="1"/>
    <col min="6" max="7" width="21.5703125" style="29" customWidth="1"/>
    <col min="8" max="8" width="23.140625" style="29" customWidth="1"/>
    <col min="9" max="9" width="21.7109375" style="29" customWidth="1"/>
    <col min="10" max="11" width="19.140625" style="29" customWidth="1"/>
    <col min="12" max="12" width="26.5703125" style="29" customWidth="1"/>
    <col min="13" max="13" width="26.28515625" style="29" customWidth="1"/>
    <col min="14" max="14" width="20.42578125" style="29" customWidth="1"/>
    <col min="15" max="16" width="20.5703125" customWidth="1"/>
    <col min="17" max="17" width="25.140625" customWidth="1"/>
    <col min="18" max="18" width="85" customWidth="1"/>
    <col min="19" max="19" width="26.5703125" customWidth="1"/>
    <col min="20" max="20" width="31.5703125" style="29" customWidth="1"/>
    <col min="21" max="25" width="23" style="29" customWidth="1"/>
    <col min="26" max="30" width="24.5703125" customWidth="1"/>
    <col min="31" max="38" width="22.85546875" customWidth="1"/>
    <col min="39" max="39" width="12.85546875" bestFit="1" customWidth="1"/>
    <col min="40" max="40" width="17.42578125" customWidth="1"/>
    <col min="42" max="42" width="14.42578125" customWidth="1"/>
  </cols>
  <sheetData>
    <row r="1" spans="1:43" ht="30" customHeight="1" x14ac:dyDescent="0.25">
      <c r="A1" s="1" t="s">
        <v>126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" t="s">
        <v>1</v>
      </c>
      <c r="AA1" s="3"/>
      <c r="AB1" s="3"/>
      <c r="AC1" s="3"/>
      <c r="AD1" s="3"/>
      <c r="AE1" s="4"/>
      <c r="AF1" s="5"/>
      <c r="AG1" s="5"/>
      <c r="AH1" s="5"/>
      <c r="AI1" s="5"/>
      <c r="AJ1" s="5"/>
      <c r="AK1" s="5"/>
      <c r="AL1" s="5"/>
    </row>
    <row r="2" spans="1:43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" t="s">
        <v>2</v>
      </c>
      <c r="AA2" s="3"/>
      <c r="AB2" s="3"/>
      <c r="AC2" s="3"/>
      <c r="AD2" s="3"/>
      <c r="AE2" s="4"/>
      <c r="AF2" s="5"/>
      <c r="AG2" s="5"/>
      <c r="AH2" s="5"/>
      <c r="AI2" s="5"/>
      <c r="AJ2" s="5"/>
      <c r="AK2" s="5"/>
      <c r="AL2" s="5"/>
    </row>
    <row r="3" spans="1:43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" t="s">
        <v>3</v>
      </c>
      <c r="AA3" s="3"/>
      <c r="AB3" s="3"/>
      <c r="AC3" s="3"/>
      <c r="AD3" s="3"/>
      <c r="AE3" s="4"/>
      <c r="AF3" s="5"/>
      <c r="AG3" s="5"/>
      <c r="AH3" s="5"/>
      <c r="AI3" s="5"/>
      <c r="AJ3" s="5"/>
      <c r="AK3" s="5"/>
      <c r="AL3" s="5"/>
    </row>
    <row r="4" spans="1:43" ht="30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2" t="s">
        <v>4</v>
      </c>
      <c r="AA4" s="3"/>
      <c r="AB4" s="3"/>
      <c r="AC4" s="3"/>
      <c r="AD4" s="3"/>
      <c r="AE4" s="4"/>
      <c r="AF4" s="5"/>
      <c r="AG4" s="5"/>
      <c r="AH4" s="5"/>
      <c r="AI4" s="5"/>
      <c r="AJ4" s="5"/>
      <c r="AK4" s="5"/>
      <c r="AL4" s="5"/>
    </row>
    <row r="5" spans="1:43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7" spans="1:43" ht="54" customHeight="1" x14ac:dyDescent="0.5">
      <c r="E7" s="6"/>
      <c r="F7" s="6"/>
      <c r="G7" s="6"/>
      <c r="H7" s="6"/>
      <c r="I7" s="6"/>
      <c r="J7" s="6"/>
      <c r="K7" s="6"/>
      <c r="L7" s="6"/>
      <c r="M7" s="6"/>
      <c r="N7" s="6"/>
      <c r="O7" s="7"/>
      <c r="P7" s="7"/>
      <c r="Q7" s="7"/>
      <c r="R7" s="7"/>
      <c r="S7" s="7"/>
      <c r="T7" s="6"/>
      <c r="U7" s="6"/>
      <c r="V7" s="6"/>
      <c r="W7" s="6"/>
      <c r="X7" s="6"/>
      <c r="Y7" s="6"/>
      <c r="Z7" s="8"/>
      <c r="AA7" s="8"/>
      <c r="AB7" s="8"/>
      <c r="AC7" s="8"/>
      <c r="AD7" s="8"/>
      <c r="AE7" s="8"/>
      <c r="AF7" s="9"/>
      <c r="AG7" s="9"/>
      <c r="AH7" s="9"/>
      <c r="AI7" s="9"/>
      <c r="AJ7" s="9"/>
      <c r="AK7" s="9"/>
      <c r="AL7" s="9"/>
    </row>
    <row r="8" spans="1:43" ht="167.25" customHeight="1" x14ac:dyDescent="0.25">
      <c r="A8" s="10" t="s">
        <v>5</v>
      </c>
      <c r="B8" s="10" t="s">
        <v>6</v>
      </c>
      <c r="C8" s="10" t="s">
        <v>7</v>
      </c>
      <c r="D8" s="10" t="s">
        <v>8</v>
      </c>
      <c r="E8" s="10" t="s">
        <v>9</v>
      </c>
      <c r="F8" s="10" t="s">
        <v>10</v>
      </c>
      <c r="G8" s="10" t="s">
        <v>11</v>
      </c>
      <c r="H8" s="10" t="s">
        <v>9</v>
      </c>
      <c r="I8" s="11" t="s">
        <v>12</v>
      </c>
      <c r="J8" s="10" t="s">
        <v>13</v>
      </c>
      <c r="K8" s="10" t="s">
        <v>14</v>
      </c>
      <c r="L8" s="10" t="s">
        <v>15</v>
      </c>
      <c r="M8" s="10" t="s">
        <v>16</v>
      </c>
      <c r="N8" s="10" t="s">
        <v>17</v>
      </c>
      <c r="O8" s="10" t="s">
        <v>18</v>
      </c>
      <c r="P8" s="10" t="s">
        <v>19</v>
      </c>
      <c r="Q8" s="10" t="s">
        <v>20</v>
      </c>
      <c r="R8" s="10" t="s">
        <v>21</v>
      </c>
      <c r="S8" s="12" t="s">
        <v>22</v>
      </c>
      <c r="T8" s="10" t="s">
        <v>23</v>
      </c>
      <c r="U8" s="10" t="s">
        <v>24</v>
      </c>
      <c r="V8" s="10" t="s">
        <v>25</v>
      </c>
      <c r="W8" s="10" t="s">
        <v>26</v>
      </c>
      <c r="X8" s="10" t="s">
        <v>27</v>
      </c>
      <c r="Y8" s="10" t="s">
        <v>28</v>
      </c>
      <c r="Z8" s="10" t="s">
        <v>29</v>
      </c>
      <c r="AA8" s="10" t="s">
        <v>30</v>
      </c>
      <c r="AB8" s="10" t="s">
        <v>31</v>
      </c>
      <c r="AC8" s="10" t="s">
        <v>32</v>
      </c>
      <c r="AD8" s="10" t="s">
        <v>33</v>
      </c>
      <c r="AE8" s="10" t="s">
        <v>34</v>
      </c>
      <c r="AF8" s="10" t="s">
        <v>35</v>
      </c>
      <c r="AG8" s="10" t="s">
        <v>36</v>
      </c>
      <c r="AH8" s="10" t="s">
        <v>37</v>
      </c>
      <c r="AI8" s="10" t="s">
        <v>38</v>
      </c>
      <c r="AJ8" s="10" t="s">
        <v>39</v>
      </c>
      <c r="AK8" s="10" t="s">
        <v>40</v>
      </c>
      <c r="AL8" s="10" t="s">
        <v>41</v>
      </c>
      <c r="AM8" t="s">
        <v>42</v>
      </c>
      <c r="AN8" t="s">
        <v>43</v>
      </c>
      <c r="AO8" t="s">
        <v>44</v>
      </c>
      <c r="AP8" t="s">
        <v>45</v>
      </c>
      <c r="AQ8" t="s">
        <v>45</v>
      </c>
    </row>
    <row r="9" spans="1:43" ht="72.75" customHeight="1" x14ac:dyDescent="0.25">
      <c r="A9" s="13" t="s">
        <v>42</v>
      </c>
      <c r="B9" s="14" t="s">
        <v>46</v>
      </c>
      <c r="C9" s="15" t="str">
        <f>IFERROR(VLOOKUP(D9,[2]Pieces!A:B,2,0)," ")</f>
        <v>BROCH L 180</v>
      </c>
      <c r="D9" s="16" t="s">
        <v>121</v>
      </c>
      <c r="E9" s="17">
        <v>0</v>
      </c>
      <c r="F9" s="18">
        <v>757</v>
      </c>
      <c r="G9" s="18">
        <v>944</v>
      </c>
      <c r="H9" s="18">
        <v>1080</v>
      </c>
      <c r="I9" s="19">
        <f>IFERROR(VLOOKUP(D9,[2]Pieces!A:C,3,0),"")</f>
        <v>120</v>
      </c>
      <c r="J9" s="16">
        <v>1</v>
      </c>
      <c r="K9" s="16">
        <f>(F9-E9)*J9</f>
        <v>757</v>
      </c>
      <c r="L9" s="16">
        <f>(G9-F9)*J9</f>
        <v>187</v>
      </c>
      <c r="M9" s="16">
        <f>(H9-G9)*J9</f>
        <v>136</v>
      </c>
      <c r="N9" s="20">
        <f>IF(I9="","",K9/I9)</f>
        <v>6.3083333333333336</v>
      </c>
      <c r="O9" s="20">
        <f>IF(I9="","",L9/I9)</f>
        <v>1.5583333333333333</v>
      </c>
      <c r="P9" s="20">
        <f>IF(I9="","",M9/I9)</f>
        <v>1.1333333333333333</v>
      </c>
      <c r="Q9" s="21">
        <v>13</v>
      </c>
      <c r="R9" s="16"/>
      <c r="S9" s="16">
        <f>U9+T9-K9-L9-M9</f>
        <v>0</v>
      </c>
      <c r="T9" s="16"/>
      <c r="U9" s="16">
        <f>(K9+L9+M9)-T9-V9</f>
        <v>1080</v>
      </c>
      <c r="V9" s="16"/>
      <c r="W9" s="16"/>
      <c r="X9" s="16"/>
      <c r="Y9" s="22"/>
      <c r="Z9" s="23">
        <f>IF(OR(I9="",I9=0),0,(U9+T9)/I9)</f>
        <v>9</v>
      </c>
      <c r="AA9" s="104">
        <f>IF(OR(Q9=0,I9=0),"",Z9/Q9*100)</f>
        <v>69.230769230769226</v>
      </c>
      <c r="AB9" s="25"/>
      <c r="AC9" s="25"/>
      <c r="AD9" s="26"/>
      <c r="AE9" s="27" t="str">
        <f>IF(AA9&gt;85," ","WARNING")</f>
        <v>WARNING</v>
      </c>
      <c r="AF9" s="28"/>
      <c r="AG9" s="28"/>
      <c r="AH9" s="28"/>
      <c r="AI9" s="28"/>
      <c r="AJ9" s="28"/>
      <c r="AK9" s="28"/>
      <c r="AL9" s="28"/>
      <c r="AM9" s="29">
        <f>(N9+O9+P9)/(Q9*3600)</f>
        <v>1.9230769230769231E-4</v>
      </c>
      <c r="AN9">
        <f>((3600/I9)*U9)/(N9+O9+P9)</f>
        <v>3600</v>
      </c>
      <c r="AO9">
        <f>(U9-T9)/U9</f>
        <v>1</v>
      </c>
      <c r="AP9">
        <f>AM9*AN9*AO9</f>
        <v>0.69230769230769229</v>
      </c>
      <c r="AQ9">
        <f>((U9-T9)*(3600/I9))/(Q9*3600)</f>
        <v>0.69230769230769229</v>
      </c>
    </row>
    <row r="10" spans="1:43" ht="69.75" customHeight="1" x14ac:dyDescent="0.25">
      <c r="A10" s="13" t="s">
        <v>48</v>
      </c>
      <c r="B10" s="30" t="s">
        <v>49</v>
      </c>
      <c r="C10" s="15" t="str">
        <f>IFERROR(VLOOKUP(D10,[2]Pieces!A:B,2,0)," ")</f>
        <v>68.1010</v>
      </c>
      <c r="D10" s="16" t="s">
        <v>105</v>
      </c>
      <c r="E10" s="18">
        <v>14794</v>
      </c>
      <c r="F10" s="18">
        <v>15408</v>
      </c>
      <c r="G10" s="18">
        <v>15554</v>
      </c>
      <c r="H10" s="18">
        <v>15680</v>
      </c>
      <c r="I10" s="19">
        <f>IFERROR(VLOOKUP(D10,[2]Pieces!A:C,3,0),"")</f>
        <v>80</v>
      </c>
      <c r="J10" s="16">
        <v>1</v>
      </c>
      <c r="K10" s="16">
        <f t="shared" ref="K10:K24" si="0">(F10-E10)*J10</f>
        <v>614</v>
      </c>
      <c r="L10" s="16">
        <f t="shared" ref="L10:L24" si="1">(G10-F10)*J10</f>
        <v>146</v>
      </c>
      <c r="M10" s="16">
        <f t="shared" ref="M10:M24" si="2">(H10-G10)*J10</f>
        <v>126</v>
      </c>
      <c r="N10" s="20">
        <f t="shared" ref="N10:N24" si="3">IF(I10="","",K10/I10)</f>
        <v>7.6749999999999998</v>
      </c>
      <c r="O10" s="20">
        <f t="shared" ref="O10:O24" si="4">IF(I10="","",L10/I10)</f>
        <v>1.825</v>
      </c>
      <c r="P10" s="20">
        <f t="shared" ref="P10:P24" si="5">IF(I10="","",M10/I10)</f>
        <v>1.575</v>
      </c>
      <c r="Q10" s="21">
        <v>13</v>
      </c>
      <c r="R10" s="16"/>
      <c r="S10" s="16">
        <f>U10+T10-K10-L10-M10</f>
        <v>0</v>
      </c>
      <c r="T10" s="16"/>
      <c r="U10" s="16">
        <f t="shared" ref="U10:U24" si="6">(K10+L10+M10)-T10-V10</f>
        <v>886</v>
      </c>
      <c r="V10" s="16"/>
      <c r="W10" s="16"/>
      <c r="X10" s="16"/>
      <c r="Y10" s="16"/>
      <c r="Z10" s="23">
        <f t="shared" ref="Z10:Z24" si="7">IF(OR(I10="",I10=0),0,(U10+T10)/I10)</f>
        <v>11.074999999999999</v>
      </c>
      <c r="AA10" s="104">
        <f t="shared" ref="AA10:AA24" si="8">IF(OR(Q10=0,I10=0),"",Z10/Q10*100)</f>
        <v>85.192307692307693</v>
      </c>
      <c r="AB10" s="26"/>
      <c r="AC10" s="26"/>
      <c r="AD10" s="26"/>
      <c r="AE10" s="27" t="str">
        <f t="shared" ref="AE10:AE24" si="9">IF(AA10&gt;85," ","WARNING")</f>
        <v xml:space="preserve"> </v>
      </c>
      <c r="AF10" s="27"/>
      <c r="AG10" s="27"/>
      <c r="AH10" s="27"/>
      <c r="AI10" s="27"/>
      <c r="AJ10" s="27"/>
      <c r="AK10" s="27"/>
      <c r="AL10" s="27"/>
      <c r="AM10">
        <f t="shared" ref="AM10:AM27" si="10">(N10+O10+P10)/(Q10*3600)</f>
        <v>2.3664529914529912E-4</v>
      </c>
      <c r="AN10">
        <f t="shared" ref="AN10:AN27" si="11">((3600/I10)*U10)/(N10+O10+P10)</f>
        <v>3600.0000000000005</v>
      </c>
      <c r="AO10">
        <f t="shared" ref="AO10:AO27" si="12">(U10-T10)/U10</f>
        <v>1</v>
      </c>
      <c r="AP10">
        <f t="shared" ref="AP10:AP27" si="13">AM10*AN10*AO10</f>
        <v>0.85192307692307689</v>
      </c>
      <c r="AQ10">
        <f t="shared" ref="AQ10:AQ27" si="14">((U10-T10)*(3600/I10))/(Q10*3600)</f>
        <v>0.85192307692307689</v>
      </c>
    </row>
    <row r="11" spans="1:43" ht="64.5" customHeight="1" x14ac:dyDescent="0.25">
      <c r="A11" s="13" t="s">
        <v>51</v>
      </c>
      <c r="B11" s="14" t="s">
        <v>52</v>
      </c>
      <c r="C11" s="15" t="str">
        <f>IFERROR(VLOOKUP(D11,[2]Pieces!A:B,2,0)," ")</f>
        <v>TF48-57-I162-CP2</v>
      </c>
      <c r="D11" s="16" t="s">
        <v>106</v>
      </c>
      <c r="E11" s="17">
        <v>553</v>
      </c>
      <c r="F11" s="17">
        <v>850</v>
      </c>
      <c r="G11" s="17">
        <v>925</v>
      </c>
      <c r="H11" s="17">
        <v>994</v>
      </c>
      <c r="I11" s="19">
        <f>IFERROR(VLOOKUP(D11,[2]Pieces!A:C,3,0),"")</f>
        <v>40</v>
      </c>
      <c r="J11" s="31">
        <v>1</v>
      </c>
      <c r="K11" s="16">
        <f t="shared" si="0"/>
        <v>297</v>
      </c>
      <c r="L11" s="16">
        <f t="shared" si="1"/>
        <v>75</v>
      </c>
      <c r="M11" s="16">
        <f t="shared" si="2"/>
        <v>69</v>
      </c>
      <c r="N11" s="20">
        <f t="shared" si="3"/>
        <v>7.4249999999999998</v>
      </c>
      <c r="O11" s="20">
        <f t="shared" si="4"/>
        <v>1.875</v>
      </c>
      <c r="P11" s="20">
        <f t="shared" si="5"/>
        <v>1.7250000000000001</v>
      </c>
      <c r="Q11" s="21">
        <v>13</v>
      </c>
      <c r="R11" s="16" t="s">
        <v>127</v>
      </c>
      <c r="S11" s="16">
        <f t="shared" ref="S11:S24" si="15">U11+T11-K11-L11-M11</f>
        <v>0</v>
      </c>
      <c r="T11" s="16">
        <v>13</v>
      </c>
      <c r="U11" s="16">
        <f t="shared" si="6"/>
        <v>428</v>
      </c>
      <c r="V11" s="16"/>
      <c r="W11" s="16"/>
      <c r="X11" s="16"/>
      <c r="Y11" s="16"/>
      <c r="Z11" s="23">
        <f t="shared" si="7"/>
        <v>11.025</v>
      </c>
      <c r="AA11" s="104">
        <f t="shared" si="8"/>
        <v>84.807692307692307</v>
      </c>
      <c r="AB11" s="26"/>
      <c r="AC11" s="26"/>
      <c r="AD11" s="26"/>
      <c r="AE11" s="27" t="str">
        <f t="shared" si="9"/>
        <v>WARNING</v>
      </c>
      <c r="AF11" s="27"/>
      <c r="AG11" s="27"/>
      <c r="AH11" s="27"/>
      <c r="AI11" s="27"/>
      <c r="AJ11" s="27"/>
      <c r="AK11" s="27"/>
      <c r="AL11" s="27"/>
      <c r="AM11">
        <f t="shared" si="10"/>
        <v>2.3557692307692309E-4</v>
      </c>
      <c r="AN11">
        <f t="shared" si="11"/>
        <v>3493.8775510204082</v>
      </c>
      <c r="AO11">
        <f t="shared" si="12"/>
        <v>0.96962616822429903</v>
      </c>
      <c r="AP11">
        <f t="shared" si="13"/>
        <v>0.79807692307692313</v>
      </c>
      <c r="AQ11">
        <f t="shared" si="14"/>
        <v>0.79807692307692313</v>
      </c>
    </row>
    <row r="12" spans="1:43" ht="58.5" customHeight="1" x14ac:dyDescent="0.25">
      <c r="A12" s="13" t="s">
        <v>54</v>
      </c>
      <c r="B12" s="14" t="s">
        <v>55</v>
      </c>
      <c r="C12" s="15" t="str">
        <f>IFERROR(VLOOKUP(D12,[2]Pieces!A:B,2,0)," ")</f>
        <v>M001-CP1</v>
      </c>
      <c r="D12" s="16" t="s">
        <v>109</v>
      </c>
      <c r="E12" s="18">
        <v>0</v>
      </c>
      <c r="F12" s="18">
        <v>141</v>
      </c>
      <c r="G12" s="18">
        <v>141</v>
      </c>
      <c r="H12" s="18">
        <v>153</v>
      </c>
      <c r="I12" s="19">
        <f>IFERROR(VLOOKUP(D12,[2]Pieces!A:C,3,0),"")</f>
        <v>25</v>
      </c>
      <c r="J12" s="16">
        <v>1</v>
      </c>
      <c r="K12" s="16">
        <f t="shared" si="0"/>
        <v>141</v>
      </c>
      <c r="L12" s="16">
        <f t="shared" si="1"/>
        <v>0</v>
      </c>
      <c r="M12" s="16">
        <f t="shared" si="2"/>
        <v>12</v>
      </c>
      <c r="N12" s="20">
        <f t="shared" si="3"/>
        <v>5.64</v>
      </c>
      <c r="O12" s="20">
        <f t="shared" si="4"/>
        <v>0</v>
      </c>
      <c r="P12" s="20">
        <f t="shared" si="5"/>
        <v>0.48</v>
      </c>
      <c r="Q12" s="21">
        <v>10</v>
      </c>
      <c r="R12" s="16"/>
      <c r="S12" s="16">
        <f t="shared" si="15"/>
        <v>0</v>
      </c>
      <c r="T12" s="16"/>
      <c r="U12" s="16">
        <f t="shared" si="6"/>
        <v>153</v>
      </c>
      <c r="V12" s="16"/>
      <c r="W12" s="16"/>
      <c r="X12" s="16"/>
      <c r="Y12" s="16"/>
      <c r="Z12" s="23">
        <f t="shared" si="7"/>
        <v>6.12</v>
      </c>
      <c r="AA12" s="104">
        <f t="shared" si="8"/>
        <v>61.199999999999996</v>
      </c>
      <c r="AB12" s="26"/>
      <c r="AC12" s="26"/>
      <c r="AD12" s="26"/>
      <c r="AE12" s="27" t="str">
        <f t="shared" si="9"/>
        <v>WARNING</v>
      </c>
      <c r="AF12" s="27"/>
      <c r="AG12" s="27"/>
      <c r="AH12" s="27"/>
      <c r="AI12" s="27"/>
      <c r="AJ12" s="27"/>
      <c r="AK12" s="27"/>
      <c r="AL12" s="27"/>
      <c r="AM12">
        <f t="shared" si="10"/>
        <v>1.6999999999999999E-4</v>
      </c>
      <c r="AN12">
        <f t="shared" si="11"/>
        <v>3600.0000000000005</v>
      </c>
      <c r="AO12">
        <f t="shared" si="12"/>
        <v>1</v>
      </c>
      <c r="AP12">
        <f t="shared" si="13"/>
        <v>0.61199999999999999</v>
      </c>
      <c r="AQ12">
        <f t="shared" si="14"/>
        <v>0.61199999999999999</v>
      </c>
    </row>
    <row r="13" spans="1:43" ht="58.5" customHeight="1" x14ac:dyDescent="0.25">
      <c r="A13" s="13" t="s">
        <v>57</v>
      </c>
      <c r="B13" s="14" t="s">
        <v>58</v>
      </c>
      <c r="C13" s="15" t="str">
        <f>IFERROR(VLOOKUP(D13,[2]Pieces!A:B,2,0)," ")</f>
        <v>2018101-01-02</v>
      </c>
      <c r="D13" s="16" t="s">
        <v>128</v>
      </c>
      <c r="E13" s="18">
        <v>0</v>
      </c>
      <c r="F13" s="18">
        <v>238</v>
      </c>
      <c r="G13" s="18">
        <v>321</v>
      </c>
      <c r="H13" s="18">
        <v>397</v>
      </c>
      <c r="I13" s="19">
        <f>IFERROR(VLOOKUP(D13,[2]Pieces!A:C,3,0),"")</f>
        <v>45</v>
      </c>
      <c r="J13" s="16">
        <v>1</v>
      </c>
      <c r="K13" s="16">
        <f t="shared" si="0"/>
        <v>238</v>
      </c>
      <c r="L13" s="16">
        <f t="shared" si="1"/>
        <v>83</v>
      </c>
      <c r="M13" s="16">
        <f t="shared" si="2"/>
        <v>76</v>
      </c>
      <c r="N13" s="20">
        <f t="shared" si="3"/>
        <v>5.2888888888888888</v>
      </c>
      <c r="O13" s="20">
        <f t="shared" si="4"/>
        <v>1.8444444444444446</v>
      </c>
      <c r="P13" s="20">
        <f t="shared" si="5"/>
        <v>1.6888888888888889</v>
      </c>
      <c r="Q13" s="21">
        <v>13</v>
      </c>
      <c r="R13" s="16"/>
      <c r="S13" s="16">
        <f t="shared" si="15"/>
        <v>0</v>
      </c>
      <c r="T13" s="16"/>
      <c r="U13" s="16">
        <f t="shared" si="6"/>
        <v>397</v>
      </c>
      <c r="V13" s="16"/>
      <c r="W13" s="16"/>
      <c r="X13" s="16"/>
      <c r="Y13" s="16"/>
      <c r="Z13" s="23">
        <f t="shared" si="7"/>
        <v>8.8222222222222229</v>
      </c>
      <c r="AA13" s="104">
        <f t="shared" si="8"/>
        <v>67.863247863247864</v>
      </c>
      <c r="AB13" s="26"/>
      <c r="AC13" s="26"/>
      <c r="AD13" s="26"/>
      <c r="AE13" s="27" t="str">
        <f t="shared" si="9"/>
        <v>WARNING</v>
      </c>
      <c r="AF13" s="27"/>
      <c r="AG13" s="27"/>
      <c r="AH13" s="27"/>
      <c r="AI13" s="27"/>
      <c r="AJ13" s="27"/>
      <c r="AK13" s="27"/>
      <c r="AL13" s="27"/>
      <c r="AM13">
        <f t="shared" si="10"/>
        <v>1.8850902184235516E-4</v>
      </c>
      <c r="AN13">
        <f t="shared" si="11"/>
        <v>3600.0000000000005</v>
      </c>
      <c r="AO13">
        <f t="shared" si="12"/>
        <v>1</v>
      </c>
      <c r="AP13">
        <f t="shared" si="13"/>
        <v>0.67863247863247866</v>
      </c>
      <c r="AQ13">
        <f t="shared" si="14"/>
        <v>0.67863247863247866</v>
      </c>
    </row>
    <row r="14" spans="1:43" ht="68.25" customHeight="1" x14ac:dyDescent="0.25">
      <c r="A14" s="13" t="s">
        <v>60</v>
      </c>
      <c r="B14" s="14" t="s">
        <v>61</v>
      </c>
      <c r="C14" s="15" t="str">
        <f>IFERROR(VLOOKUP(D14,[2]Pieces!A:B,2,0)," ")</f>
        <v xml:space="preserve"> - </v>
      </c>
      <c r="D14" s="16" t="s">
        <v>62</v>
      </c>
      <c r="E14" s="18">
        <v>0</v>
      </c>
      <c r="F14" s="18">
        <v>0</v>
      </c>
      <c r="G14" s="18">
        <v>0</v>
      </c>
      <c r="H14" s="18">
        <v>0</v>
      </c>
      <c r="I14" s="19">
        <f>IFERROR(VLOOKUP(D14,[2]Pieces!A:C,3,0),"")</f>
        <v>1</v>
      </c>
      <c r="J14" s="16">
        <v>1</v>
      </c>
      <c r="K14" s="16">
        <f t="shared" si="0"/>
        <v>0</v>
      </c>
      <c r="L14" s="16">
        <f t="shared" si="1"/>
        <v>0</v>
      </c>
      <c r="M14" s="16">
        <f t="shared" si="2"/>
        <v>0</v>
      </c>
      <c r="N14" s="20">
        <f t="shared" si="3"/>
        <v>0</v>
      </c>
      <c r="O14" s="20">
        <f t="shared" si="4"/>
        <v>0</v>
      </c>
      <c r="P14" s="20">
        <f t="shared" si="5"/>
        <v>0</v>
      </c>
      <c r="Q14" s="21">
        <v>13</v>
      </c>
      <c r="R14" s="16"/>
      <c r="S14" s="16">
        <f t="shared" si="15"/>
        <v>0</v>
      </c>
      <c r="T14" s="16"/>
      <c r="U14" s="16">
        <f t="shared" si="6"/>
        <v>0</v>
      </c>
      <c r="V14" s="16"/>
      <c r="W14" s="16"/>
      <c r="X14" s="16"/>
      <c r="Y14" s="16"/>
      <c r="Z14" s="23">
        <f t="shared" si="7"/>
        <v>0</v>
      </c>
      <c r="AA14" s="104">
        <f t="shared" si="8"/>
        <v>0</v>
      </c>
      <c r="AB14" s="26"/>
      <c r="AC14" s="26"/>
      <c r="AD14" s="26"/>
      <c r="AE14" s="27" t="str">
        <f t="shared" si="9"/>
        <v>WARNING</v>
      </c>
      <c r="AF14" s="27"/>
      <c r="AG14" s="27"/>
      <c r="AH14" s="27"/>
      <c r="AI14" s="27"/>
      <c r="AJ14" s="27"/>
      <c r="AK14" s="27"/>
      <c r="AL14" s="27"/>
      <c r="AM14">
        <f t="shared" si="10"/>
        <v>0</v>
      </c>
      <c r="AN14" t="e">
        <f t="shared" si="11"/>
        <v>#DIV/0!</v>
      </c>
      <c r="AO14" t="e">
        <f t="shared" si="12"/>
        <v>#DIV/0!</v>
      </c>
      <c r="AP14" t="e">
        <f t="shared" si="13"/>
        <v>#DIV/0!</v>
      </c>
      <c r="AQ14">
        <f t="shared" si="14"/>
        <v>0</v>
      </c>
    </row>
    <row r="15" spans="1:43" ht="82.5" customHeight="1" x14ac:dyDescent="0.25">
      <c r="A15" s="13" t="s">
        <v>63</v>
      </c>
      <c r="B15" s="14" t="s">
        <v>64</v>
      </c>
      <c r="C15" s="15">
        <f>IFERROR(VLOOKUP(D15,[2]Pieces!A:B,2,0)," ")</f>
        <v>68.081500000000005</v>
      </c>
      <c r="D15" s="16" t="s">
        <v>65</v>
      </c>
      <c r="E15" s="18">
        <v>40980</v>
      </c>
      <c r="F15" s="32">
        <v>41409</v>
      </c>
      <c r="G15" s="32">
        <v>41489</v>
      </c>
      <c r="H15" s="32">
        <v>41570</v>
      </c>
      <c r="I15" s="19">
        <f>IFERROR(VLOOKUP(D15,[2]Pieces!A:C,3,0),"")</f>
        <v>56</v>
      </c>
      <c r="J15" s="16">
        <v>1</v>
      </c>
      <c r="K15" s="16">
        <f t="shared" si="0"/>
        <v>429</v>
      </c>
      <c r="L15" s="16">
        <f t="shared" si="1"/>
        <v>80</v>
      </c>
      <c r="M15" s="16">
        <f t="shared" si="2"/>
        <v>81</v>
      </c>
      <c r="N15" s="20">
        <f t="shared" si="3"/>
        <v>7.6607142857142856</v>
      </c>
      <c r="O15" s="20">
        <f t="shared" si="4"/>
        <v>1.4285714285714286</v>
      </c>
      <c r="P15" s="20">
        <f t="shared" si="5"/>
        <v>1.4464285714285714</v>
      </c>
      <c r="Q15" s="21">
        <v>13</v>
      </c>
      <c r="R15" s="16"/>
      <c r="S15" s="16">
        <f t="shared" si="15"/>
        <v>0</v>
      </c>
      <c r="T15" s="16"/>
      <c r="U15" s="16">
        <f t="shared" si="6"/>
        <v>590</v>
      </c>
      <c r="V15" s="33"/>
      <c r="W15" s="33"/>
      <c r="X15" s="33"/>
      <c r="Y15" s="33"/>
      <c r="Z15" s="23">
        <f t="shared" si="7"/>
        <v>10.535714285714286</v>
      </c>
      <c r="AA15" s="104">
        <f t="shared" si="8"/>
        <v>81.043956043956044</v>
      </c>
      <c r="AB15" s="34"/>
      <c r="AC15" s="34"/>
      <c r="AD15" s="34"/>
      <c r="AE15" s="27" t="str">
        <f t="shared" si="9"/>
        <v>WARNING</v>
      </c>
      <c r="AF15" s="27"/>
      <c r="AG15" s="27"/>
      <c r="AH15" s="27"/>
      <c r="AI15" s="27"/>
      <c r="AJ15" s="27"/>
      <c r="AK15" s="27"/>
      <c r="AL15" s="27"/>
      <c r="AM15">
        <f t="shared" si="10"/>
        <v>2.2512210012210011E-4</v>
      </c>
      <c r="AN15">
        <f t="shared" si="11"/>
        <v>3600.0000000000009</v>
      </c>
      <c r="AO15">
        <f t="shared" si="12"/>
        <v>1</v>
      </c>
      <c r="AP15">
        <f t="shared" si="13"/>
        <v>0.81043956043956056</v>
      </c>
      <c r="AQ15">
        <f t="shared" si="14"/>
        <v>0.81043956043956056</v>
      </c>
    </row>
    <row r="16" spans="1:43" ht="76.5" customHeight="1" x14ac:dyDescent="0.25">
      <c r="A16" s="13" t="s">
        <v>66</v>
      </c>
      <c r="B16" s="14" t="s">
        <v>67</v>
      </c>
      <c r="C16" s="15">
        <f>IFERROR(VLOOKUP(D16,[2]Pieces!A:B,2,0)," ")</f>
        <v>1740</v>
      </c>
      <c r="D16" s="16" t="s">
        <v>68</v>
      </c>
      <c r="E16" s="18">
        <v>0</v>
      </c>
      <c r="F16" s="32">
        <v>0</v>
      </c>
      <c r="G16" s="32">
        <v>0</v>
      </c>
      <c r="H16" s="32">
        <v>0</v>
      </c>
      <c r="I16" s="19">
        <f>IFERROR(VLOOKUP(D16,[2]Pieces!A:C,3,0),"")</f>
        <v>36</v>
      </c>
      <c r="J16" s="16">
        <v>1</v>
      </c>
      <c r="K16" s="16">
        <f t="shared" si="0"/>
        <v>0</v>
      </c>
      <c r="L16" s="16">
        <f t="shared" si="1"/>
        <v>0</v>
      </c>
      <c r="M16" s="16">
        <f t="shared" si="2"/>
        <v>0</v>
      </c>
      <c r="N16" s="20">
        <f t="shared" si="3"/>
        <v>0</v>
      </c>
      <c r="O16" s="20">
        <f t="shared" si="4"/>
        <v>0</v>
      </c>
      <c r="P16" s="20">
        <f t="shared" si="5"/>
        <v>0</v>
      </c>
      <c r="Q16" s="21">
        <v>13</v>
      </c>
      <c r="R16" s="16"/>
      <c r="S16" s="16">
        <f t="shared" si="15"/>
        <v>0</v>
      </c>
      <c r="T16" s="16"/>
      <c r="U16" s="16">
        <f t="shared" si="6"/>
        <v>0</v>
      </c>
      <c r="V16" s="33"/>
      <c r="W16" s="33"/>
      <c r="X16" s="33"/>
      <c r="Y16" s="33"/>
      <c r="Z16" s="23">
        <f t="shared" si="7"/>
        <v>0</v>
      </c>
      <c r="AA16" s="104">
        <f t="shared" si="8"/>
        <v>0</v>
      </c>
      <c r="AB16" s="34"/>
      <c r="AC16" s="34"/>
      <c r="AD16" s="34"/>
      <c r="AE16" s="27" t="str">
        <f t="shared" si="9"/>
        <v>WARNING</v>
      </c>
      <c r="AF16" s="27"/>
      <c r="AG16" s="27"/>
      <c r="AH16" s="27"/>
      <c r="AI16" s="27"/>
      <c r="AJ16" s="27"/>
      <c r="AK16" s="27"/>
      <c r="AL16" s="27"/>
      <c r="AM16">
        <f t="shared" si="10"/>
        <v>0</v>
      </c>
      <c r="AN16" t="e">
        <f t="shared" si="11"/>
        <v>#DIV/0!</v>
      </c>
      <c r="AO16" t="e">
        <f t="shared" si="12"/>
        <v>#DIV/0!</v>
      </c>
      <c r="AP16" t="e">
        <f t="shared" si="13"/>
        <v>#DIV/0!</v>
      </c>
      <c r="AQ16">
        <f t="shared" si="14"/>
        <v>0</v>
      </c>
    </row>
    <row r="17" spans="1:43" ht="60.75" customHeight="1" x14ac:dyDescent="0.25">
      <c r="A17" s="13" t="s">
        <v>69</v>
      </c>
      <c r="B17" s="14" t="s">
        <v>70</v>
      </c>
      <c r="C17" s="15" t="str">
        <f>IFERROR(VLOOKUP(D17,[2]Pieces!A:B,2,0)," ")</f>
        <v>MPS000300</v>
      </c>
      <c r="D17" s="16" t="s">
        <v>71</v>
      </c>
      <c r="E17" s="18">
        <v>0</v>
      </c>
      <c r="F17" s="18">
        <v>0</v>
      </c>
      <c r="G17" s="18">
        <v>0</v>
      </c>
      <c r="H17" s="18">
        <v>0</v>
      </c>
      <c r="I17" s="19">
        <f>IFERROR(VLOOKUP(D17,[2]Pieces!A:C,3,0),"")</f>
        <v>500</v>
      </c>
      <c r="J17" s="16">
        <v>1</v>
      </c>
      <c r="K17" s="16">
        <f t="shared" si="0"/>
        <v>0</v>
      </c>
      <c r="L17" s="16">
        <f t="shared" si="1"/>
        <v>0</v>
      </c>
      <c r="M17" s="16">
        <f t="shared" si="2"/>
        <v>0</v>
      </c>
      <c r="N17" s="20">
        <f t="shared" si="3"/>
        <v>0</v>
      </c>
      <c r="O17" s="20">
        <f t="shared" si="4"/>
        <v>0</v>
      </c>
      <c r="P17" s="20">
        <f t="shared" si="5"/>
        <v>0</v>
      </c>
      <c r="Q17" s="21">
        <v>13</v>
      </c>
      <c r="R17" s="16"/>
      <c r="S17" s="16">
        <f t="shared" si="15"/>
        <v>0</v>
      </c>
      <c r="T17" s="16"/>
      <c r="U17" s="16">
        <f t="shared" si="6"/>
        <v>0</v>
      </c>
      <c r="V17" s="16"/>
      <c r="W17" s="16"/>
      <c r="X17" s="16"/>
      <c r="Y17" s="16"/>
      <c r="Z17" s="23">
        <f t="shared" si="7"/>
        <v>0</v>
      </c>
      <c r="AA17" s="104">
        <f t="shared" si="8"/>
        <v>0</v>
      </c>
      <c r="AB17" s="26"/>
      <c r="AC17" s="26"/>
      <c r="AD17" s="26"/>
      <c r="AE17" s="27" t="str">
        <f t="shared" si="9"/>
        <v>WARNING</v>
      </c>
      <c r="AF17" s="27"/>
      <c r="AG17" s="27"/>
      <c r="AH17" s="27"/>
      <c r="AI17" s="27"/>
      <c r="AJ17" s="27"/>
      <c r="AK17" s="27"/>
      <c r="AL17" s="27"/>
      <c r="AM17">
        <f t="shared" si="10"/>
        <v>0</v>
      </c>
      <c r="AN17" t="e">
        <f t="shared" si="11"/>
        <v>#DIV/0!</v>
      </c>
      <c r="AO17" t="e">
        <f t="shared" si="12"/>
        <v>#DIV/0!</v>
      </c>
      <c r="AP17" t="e">
        <f t="shared" si="13"/>
        <v>#DIV/0!</v>
      </c>
      <c r="AQ17">
        <f t="shared" si="14"/>
        <v>0</v>
      </c>
    </row>
    <row r="18" spans="1:43" ht="76.5" customHeight="1" x14ac:dyDescent="0.25">
      <c r="A18" s="13" t="s">
        <v>72</v>
      </c>
      <c r="B18" s="35" t="s">
        <v>73</v>
      </c>
      <c r="C18" s="15" t="str">
        <f>IFERROR(VLOOKUP(D18,[2]Pieces!A:B,2,0)," ")</f>
        <v>0-4180</v>
      </c>
      <c r="D18" s="16" t="s">
        <v>74</v>
      </c>
      <c r="E18" s="18">
        <v>0</v>
      </c>
      <c r="F18" s="18">
        <v>0</v>
      </c>
      <c r="G18" s="18">
        <v>0</v>
      </c>
      <c r="H18" s="18">
        <v>0</v>
      </c>
      <c r="I18" s="19">
        <f>IFERROR(VLOOKUP(D18,[2]Pieces!A:C,3,0),"")</f>
        <v>50</v>
      </c>
      <c r="J18" s="16">
        <v>1</v>
      </c>
      <c r="K18" s="16">
        <f t="shared" si="0"/>
        <v>0</v>
      </c>
      <c r="L18" s="16">
        <f t="shared" si="1"/>
        <v>0</v>
      </c>
      <c r="M18" s="16">
        <f t="shared" si="2"/>
        <v>0</v>
      </c>
      <c r="N18" s="20">
        <f t="shared" si="3"/>
        <v>0</v>
      </c>
      <c r="O18" s="20">
        <f t="shared" si="4"/>
        <v>0</v>
      </c>
      <c r="P18" s="20">
        <f t="shared" si="5"/>
        <v>0</v>
      </c>
      <c r="Q18" s="21">
        <v>9</v>
      </c>
      <c r="R18" s="16"/>
      <c r="S18" s="16">
        <f t="shared" si="15"/>
        <v>0</v>
      </c>
      <c r="T18" s="16"/>
      <c r="U18" s="16">
        <f t="shared" si="6"/>
        <v>0</v>
      </c>
      <c r="V18" s="33"/>
      <c r="W18" s="33"/>
      <c r="X18" s="33"/>
      <c r="Y18" s="33"/>
      <c r="Z18" s="23">
        <f t="shared" si="7"/>
        <v>0</v>
      </c>
      <c r="AA18" s="104">
        <f t="shared" si="8"/>
        <v>0</v>
      </c>
      <c r="AB18" s="34"/>
      <c r="AC18" s="34"/>
      <c r="AD18" s="34"/>
      <c r="AE18" s="27" t="str">
        <f t="shared" si="9"/>
        <v>WARNING</v>
      </c>
      <c r="AF18" s="27"/>
      <c r="AG18" s="27"/>
      <c r="AH18" s="27"/>
      <c r="AI18" s="27"/>
      <c r="AJ18" s="27"/>
      <c r="AK18" s="27"/>
      <c r="AL18" s="27"/>
      <c r="AM18">
        <f t="shared" si="10"/>
        <v>0</v>
      </c>
      <c r="AN18" t="e">
        <f t="shared" si="11"/>
        <v>#DIV/0!</v>
      </c>
      <c r="AO18" t="e">
        <f t="shared" si="12"/>
        <v>#DIV/0!</v>
      </c>
      <c r="AP18" t="e">
        <f t="shared" si="13"/>
        <v>#DIV/0!</v>
      </c>
      <c r="AQ18">
        <f t="shared" si="14"/>
        <v>0</v>
      </c>
    </row>
    <row r="19" spans="1:43" ht="56.25" customHeight="1" x14ac:dyDescent="0.25">
      <c r="A19" s="13" t="s">
        <v>75</v>
      </c>
      <c r="B19" s="35" t="s">
        <v>76</v>
      </c>
      <c r="C19" s="15" t="str">
        <f>IFERROR(VLOOKUP(D19,[2]Pieces!A:B,2,0)," ")</f>
        <v>4-7009-1</v>
      </c>
      <c r="D19" s="16" t="s">
        <v>77</v>
      </c>
      <c r="E19" s="18">
        <v>560</v>
      </c>
      <c r="F19" s="32">
        <v>815</v>
      </c>
      <c r="G19" s="32">
        <v>815</v>
      </c>
      <c r="H19" s="32">
        <v>815</v>
      </c>
      <c r="I19" s="19">
        <f>IFERROR(VLOOKUP(D19,[2]Pieces!A:C,3,0),"")</f>
        <v>45</v>
      </c>
      <c r="J19" s="16">
        <v>1</v>
      </c>
      <c r="K19" s="16">
        <f t="shared" si="0"/>
        <v>255</v>
      </c>
      <c r="L19" s="16">
        <f t="shared" si="1"/>
        <v>0</v>
      </c>
      <c r="M19" s="16">
        <f t="shared" si="2"/>
        <v>0</v>
      </c>
      <c r="N19" s="20">
        <f t="shared" si="3"/>
        <v>5.666666666666667</v>
      </c>
      <c r="O19" s="20">
        <f t="shared" si="4"/>
        <v>0</v>
      </c>
      <c r="P19" s="20">
        <f t="shared" si="5"/>
        <v>0</v>
      </c>
      <c r="Q19" s="21">
        <v>9</v>
      </c>
      <c r="R19" s="16"/>
      <c r="S19" s="16">
        <f t="shared" si="15"/>
        <v>0</v>
      </c>
      <c r="T19" s="16"/>
      <c r="U19" s="16">
        <f t="shared" si="6"/>
        <v>255</v>
      </c>
      <c r="V19" s="33"/>
      <c r="W19" s="33"/>
      <c r="X19" s="33"/>
      <c r="Y19" s="33"/>
      <c r="Z19" s="23">
        <f t="shared" si="7"/>
        <v>5.666666666666667</v>
      </c>
      <c r="AA19" s="104">
        <f t="shared" si="8"/>
        <v>62.962962962962962</v>
      </c>
      <c r="AB19" s="34"/>
      <c r="AC19" s="34"/>
      <c r="AD19" s="34"/>
      <c r="AE19" s="27" t="str">
        <f t="shared" si="9"/>
        <v>WARNING</v>
      </c>
      <c r="AF19" s="27"/>
      <c r="AG19" s="27"/>
      <c r="AH19" s="27"/>
      <c r="AI19" s="27"/>
      <c r="AJ19" s="27"/>
      <c r="AK19" s="27"/>
      <c r="AL19" s="27"/>
      <c r="AM19">
        <f t="shared" si="10"/>
        <v>1.7489711934156379E-4</v>
      </c>
      <c r="AN19">
        <f t="shared" si="11"/>
        <v>3600</v>
      </c>
      <c r="AO19">
        <f t="shared" si="12"/>
        <v>1</v>
      </c>
      <c r="AP19">
        <f t="shared" si="13"/>
        <v>0.62962962962962965</v>
      </c>
      <c r="AQ19">
        <f t="shared" si="14"/>
        <v>0.62962962962962965</v>
      </c>
    </row>
    <row r="20" spans="1:43" ht="51" customHeight="1" x14ac:dyDescent="0.25">
      <c r="A20" s="13" t="s">
        <v>78</v>
      </c>
      <c r="B20" s="35" t="s">
        <v>79</v>
      </c>
      <c r="C20" s="15" t="str">
        <f>IFERROR(VLOOKUP(D20,[2]Pieces!A:B,2,0)," ")</f>
        <v>4-8103</v>
      </c>
      <c r="D20" s="16" t="s">
        <v>118</v>
      </c>
      <c r="E20" s="36">
        <v>0</v>
      </c>
      <c r="F20" s="32">
        <v>95</v>
      </c>
      <c r="G20" s="32">
        <v>95</v>
      </c>
      <c r="H20" s="32">
        <v>95</v>
      </c>
      <c r="I20" s="19">
        <f>IFERROR(VLOOKUP(D20,[2]Pieces!A:C,3,0),"")</f>
        <v>55</v>
      </c>
      <c r="J20" s="16">
        <v>1</v>
      </c>
      <c r="K20" s="16">
        <f t="shared" si="0"/>
        <v>95</v>
      </c>
      <c r="L20" s="16">
        <f t="shared" si="1"/>
        <v>0</v>
      </c>
      <c r="M20" s="16">
        <f t="shared" si="2"/>
        <v>0</v>
      </c>
      <c r="N20" s="20">
        <f t="shared" si="3"/>
        <v>1.7272727272727273</v>
      </c>
      <c r="O20" s="20">
        <f t="shared" si="4"/>
        <v>0</v>
      </c>
      <c r="P20" s="20">
        <f t="shared" si="5"/>
        <v>0</v>
      </c>
      <c r="Q20" s="21">
        <v>9</v>
      </c>
      <c r="R20" s="17"/>
      <c r="S20" s="16">
        <f t="shared" si="15"/>
        <v>0</v>
      </c>
      <c r="T20" s="16"/>
      <c r="U20" s="16">
        <f t="shared" si="6"/>
        <v>95</v>
      </c>
      <c r="V20" s="16"/>
      <c r="W20" s="16"/>
      <c r="X20" s="16"/>
      <c r="Y20" s="16"/>
      <c r="Z20" s="23">
        <f t="shared" si="7"/>
        <v>1.7272727272727273</v>
      </c>
      <c r="AA20" s="104">
        <f t="shared" si="8"/>
        <v>19.191919191919194</v>
      </c>
      <c r="AB20" s="37"/>
      <c r="AC20" s="37"/>
      <c r="AD20" s="37"/>
      <c r="AE20" s="27" t="str">
        <f t="shared" si="9"/>
        <v>WARNING</v>
      </c>
      <c r="AF20" s="27"/>
      <c r="AG20" s="27"/>
      <c r="AH20" s="27"/>
      <c r="AI20" s="27"/>
      <c r="AJ20" s="27"/>
      <c r="AK20" s="27"/>
      <c r="AL20" s="27"/>
      <c r="AM20">
        <f t="shared" si="10"/>
        <v>5.3310886644219981E-5</v>
      </c>
      <c r="AN20">
        <f t="shared" si="11"/>
        <v>3600</v>
      </c>
      <c r="AO20">
        <f t="shared" si="12"/>
        <v>1</v>
      </c>
      <c r="AP20">
        <f t="shared" si="13"/>
        <v>0.19191919191919193</v>
      </c>
      <c r="AQ20">
        <f t="shared" si="14"/>
        <v>0.19191919191919191</v>
      </c>
    </row>
    <row r="21" spans="1:43" ht="69" customHeight="1" x14ac:dyDescent="0.25">
      <c r="A21" s="13" t="s">
        <v>82</v>
      </c>
      <c r="B21" s="38" t="s">
        <v>83</v>
      </c>
      <c r="C21" s="15" t="str">
        <f>IFERROR(VLOOKUP(D21,[2]Pieces!A:B,2,0)," ")</f>
        <v xml:space="preserve">i004 </v>
      </c>
      <c r="D21" s="16" t="s">
        <v>84</v>
      </c>
      <c r="E21" s="18">
        <v>0</v>
      </c>
      <c r="F21" s="18">
        <v>0</v>
      </c>
      <c r="G21" s="18">
        <v>0</v>
      </c>
      <c r="H21" s="18">
        <v>0</v>
      </c>
      <c r="I21" s="19">
        <f>IFERROR(VLOOKUP(D21,[2]Pieces!A:C,3,0),"")</f>
        <v>54</v>
      </c>
      <c r="J21" s="16">
        <v>9</v>
      </c>
      <c r="K21" s="16">
        <f t="shared" si="0"/>
        <v>0</v>
      </c>
      <c r="L21" s="16">
        <f t="shared" si="1"/>
        <v>0</v>
      </c>
      <c r="M21" s="16">
        <f t="shared" si="2"/>
        <v>0</v>
      </c>
      <c r="N21" s="20">
        <f t="shared" si="3"/>
        <v>0</v>
      </c>
      <c r="O21" s="20">
        <f t="shared" si="4"/>
        <v>0</v>
      </c>
      <c r="P21" s="20">
        <f t="shared" si="5"/>
        <v>0</v>
      </c>
      <c r="Q21" s="21">
        <v>9</v>
      </c>
      <c r="R21" s="16"/>
      <c r="S21" s="16">
        <f t="shared" si="15"/>
        <v>0</v>
      </c>
      <c r="T21" s="16"/>
      <c r="U21" s="16">
        <f t="shared" si="6"/>
        <v>0</v>
      </c>
      <c r="V21" s="16"/>
      <c r="W21" s="16"/>
      <c r="X21" s="16"/>
      <c r="Y21" s="16"/>
      <c r="Z21" s="23">
        <f t="shared" si="7"/>
        <v>0</v>
      </c>
      <c r="AA21" s="104">
        <f t="shared" si="8"/>
        <v>0</v>
      </c>
      <c r="AB21" s="26"/>
      <c r="AC21" s="26"/>
      <c r="AD21" s="26"/>
      <c r="AE21" s="27" t="str">
        <f t="shared" si="9"/>
        <v>WARNING</v>
      </c>
      <c r="AF21" s="27"/>
      <c r="AG21" s="27"/>
      <c r="AH21" s="27"/>
      <c r="AI21" s="27"/>
      <c r="AJ21" s="27"/>
      <c r="AK21" s="27"/>
      <c r="AL21" s="27"/>
      <c r="AM21">
        <f t="shared" si="10"/>
        <v>0</v>
      </c>
      <c r="AN21" t="e">
        <f t="shared" si="11"/>
        <v>#DIV/0!</v>
      </c>
      <c r="AO21" t="e">
        <f t="shared" si="12"/>
        <v>#DIV/0!</v>
      </c>
      <c r="AP21" t="e">
        <f t="shared" si="13"/>
        <v>#DIV/0!</v>
      </c>
      <c r="AQ21">
        <f t="shared" si="14"/>
        <v>0</v>
      </c>
    </row>
    <row r="22" spans="1:43" ht="63" customHeight="1" x14ac:dyDescent="0.25">
      <c r="A22" s="13" t="s">
        <v>85</v>
      </c>
      <c r="B22" s="38" t="s">
        <v>86</v>
      </c>
      <c r="C22" s="15">
        <f>IFERROR(VLOOKUP(D22,[2]Pieces!A:B,2,0)," ")</f>
        <v>601130</v>
      </c>
      <c r="D22" s="16" t="s">
        <v>87</v>
      </c>
      <c r="E22" s="18">
        <v>0</v>
      </c>
      <c r="F22" s="18">
        <v>0</v>
      </c>
      <c r="G22" s="18">
        <v>0</v>
      </c>
      <c r="H22" s="18">
        <v>0</v>
      </c>
      <c r="I22" s="19">
        <f>IFERROR(VLOOKUP(D22,[2]Pieces!A:C,3,0),"")</f>
        <v>24</v>
      </c>
      <c r="J22" s="16">
        <v>5</v>
      </c>
      <c r="K22" s="16">
        <f t="shared" si="0"/>
        <v>0</v>
      </c>
      <c r="L22" s="16">
        <f t="shared" si="1"/>
        <v>0</v>
      </c>
      <c r="M22" s="16">
        <f t="shared" si="2"/>
        <v>0</v>
      </c>
      <c r="N22" s="20">
        <f t="shared" si="3"/>
        <v>0</v>
      </c>
      <c r="O22" s="20">
        <f t="shared" si="4"/>
        <v>0</v>
      </c>
      <c r="P22" s="20">
        <f t="shared" si="5"/>
        <v>0</v>
      </c>
      <c r="Q22" s="21">
        <v>9</v>
      </c>
      <c r="R22" s="16"/>
      <c r="S22" s="16">
        <f t="shared" si="15"/>
        <v>0</v>
      </c>
      <c r="T22" s="16"/>
      <c r="U22" s="16">
        <f t="shared" si="6"/>
        <v>0</v>
      </c>
      <c r="V22" s="16"/>
      <c r="W22" s="16"/>
      <c r="X22" s="16"/>
      <c r="Y22" s="16"/>
      <c r="Z22" s="23">
        <f t="shared" si="7"/>
        <v>0</v>
      </c>
      <c r="AA22" s="104">
        <f t="shared" si="8"/>
        <v>0</v>
      </c>
      <c r="AB22" s="26"/>
      <c r="AC22" s="26"/>
      <c r="AD22" s="26"/>
      <c r="AE22" s="27" t="str">
        <f t="shared" si="9"/>
        <v>WARNING</v>
      </c>
      <c r="AF22" s="27"/>
      <c r="AG22" s="27"/>
      <c r="AH22" s="27"/>
      <c r="AI22" s="27"/>
      <c r="AJ22" s="27"/>
      <c r="AK22" s="27"/>
      <c r="AL22" s="27"/>
      <c r="AM22">
        <f t="shared" si="10"/>
        <v>0</v>
      </c>
      <c r="AN22" t="e">
        <f t="shared" si="11"/>
        <v>#DIV/0!</v>
      </c>
      <c r="AO22" t="e">
        <f t="shared" si="12"/>
        <v>#DIV/0!</v>
      </c>
      <c r="AP22" t="e">
        <f t="shared" si="13"/>
        <v>#DIV/0!</v>
      </c>
      <c r="AQ22">
        <f t="shared" si="14"/>
        <v>0</v>
      </c>
    </row>
    <row r="23" spans="1:43" ht="55.5" customHeight="1" x14ac:dyDescent="0.25">
      <c r="A23" s="39" t="s">
        <v>88</v>
      </c>
      <c r="B23" s="38" t="s">
        <v>89</v>
      </c>
      <c r="C23" s="15" t="str">
        <f>IFERROR(VLOOKUP(D23,[2]Pieces!A:B,2,0)," ")</f>
        <v>480387-SF</v>
      </c>
      <c r="D23" s="16" t="s">
        <v>90</v>
      </c>
      <c r="E23" s="18">
        <v>96</v>
      </c>
      <c r="F23" s="18">
        <v>104</v>
      </c>
      <c r="G23" s="18">
        <v>104</v>
      </c>
      <c r="H23" s="18">
        <v>104</v>
      </c>
      <c r="I23" s="19">
        <f>IFERROR(VLOOKUP(D23,[2]Pieces!A:C,3,0),"")</f>
        <v>25</v>
      </c>
      <c r="J23" s="16">
        <v>30</v>
      </c>
      <c r="K23" s="16">
        <f t="shared" si="0"/>
        <v>240</v>
      </c>
      <c r="L23" s="16">
        <f t="shared" si="1"/>
        <v>0</v>
      </c>
      <c r="M23" s="16">
        <f t="shared" si="2"/>
        <v>0</v>
      </c>
      <c r="N23" s="20">
        <f t="shared" si="3"/>
        <v>9.6</v>
      </c>
      <c r="O23" s="20">
        <f t="shared" si="4"/>
        <v>0</v>
      </c>
      <c r="P23" s="20">
        <f t="shared" si="5"/>
        <v>0</v>
      </c>
      <c r="Q23" s="21">
        <v>9</v>
      </c>
      <c r="R23" s="16"/>
      <c r="S23" s="16">
        <f t="shared" si="15"/>
        <v>0</v>
      </c>
      <c r="T23" s="16"/>
      <c r="U23" s="16">
        <f t="shared" si="6"/>
        <v>240</v>
      </c>
      <c r="V23" s="16"/>
      <c r="W23" s="16"/>
      <c r="X23" s="16"/>
      <c r="Y23" s="16"/>
      <c r="Z23" s="23">
        <f t="shared" si="7"/>
        <v>9.6</v>
      </c>
      <c r="AA23" s="104">
        <f t="shared" si="8"/>
        <v>106.66666666666667</v>
      </c>
      <c r="AB23" s="26"/>
      <c r="AC23" s="26"/>
      <c r="AD23" s="26"/>
      <c r="AE23" s="27" t="str">
        <f t="shared" si="9"/>
        <v xml:space="preserve"> </v>
      </c>
      <c r="AF23" s="27"/>
      <c r="AG23" s="27"/>
      <c r="AH23" s="27"/>
      <c r="AI23" s="27"/>
      <c r="AJ23" s="27"/>
      <c r="AK23" s="27"/>
      <c r="AL23" s="27"/>
      <c r="AM23">
        <f t="shared" si="10"/>
        <v>2.9629629629629629E-4</v>
      </c>
      <c r="AN23">
        <f t="shared" si="11"/>
        <v>3600</v>
      </c>
      <c r="AO23">
        <f t="shared" si="12"/>
        <v>1</v>
      </c>
      <c r="AP23">
        <f t="shared" si="13"/>
        <v>1.0666666666666667</v>
      </c>
      <c r="AQ23">
        <f t="shared" si="14"/>
        <v>1.0666666666666667</v>
      </c>
    </row>
    <row r="24" spans="1:43" ht="55.5" customHeight="1" x14ac:dyDescent="0.25">
      <c r="A24" s="39" t="s">
        <v>88</v>
      </c>
      <c r="B24" s="38" t="s">
        <v>89</v>
      </c>
      <c r="C24" s="15" t="str">
        <f>IFERROR(VLOOKUP(D24,[2]Pieces!A:B,2,0)," ")</f>
        <v>480387-PF</v>
      </c>
      <c r="D24" s="16" t="s">
        <v>91</v>
      </c>
      <c r="E24" s="18">
        <v>96</v>
      </c>
      <c r="F24" s="18">
        <v>104</v>
      </c>
      <c r="G24" s="18">
        <v>104</v>
      </c>
      <c r="H24" s="18">
        <v>104</v>
      </c>
      <c r="I24" s="19">
        <f>IFERROR(VLOOKUP(D24,[2]Pieces!A:C,3,0),"")</f>
        <v>40</v>
      </c>
      <c r="J24" s="16">
        <v>20</v>
      </c>
      <c r="K24" s="16">
        <f t="shared" si="0"/>
        <v>160</v>
      </c>
      <c r="L24" s="16">
        <f t="shared" si="1"/>
        <v>0</v>
      </c>
      <c r="M24" s="16">
        <f t="shared" si="2"/>
        <v>0</v>
      </c>
      <c r="N24" s="20">
        <f t="shared" si="3"/>
        <v>4</v>
      </c>
      <c r="O24" s="20">
        <f t="shared" si="4"/>
        <v>0</v>
      </c>
      <c r="P24" s="20">
        <f t="shared" si="5"/>
        <v>0</v>
      </c>
      <c r="Q24" s="21">
        <v>9</v>
      </c>
      <c r="R24" s="16"/>
      <c r="S24" s="16">
        <f t="shared" si="15"/>
        <v>0</v>
      </c>
      <c r="T24" s="16"/>
      <c r="U24" s="16">
        <f t="shared" si="6"/>
        <v>160</v>
      </c>
      <c r="V24" s="16"/>
      <c r="W24" s="16"/>
      <c r="X24" s="16"/>
      <c r="Y24" s="16"/>
      <c r="Z24" s="23">
        <f t="shared" si="7"/>
        <v>4</v>
      </c>
      <c r="AA24" s="104">
        <f t="shared" si="8"/>
        <v>44.444444444444443</v>
      </c>
      <c r="AB24" s="26"/>
      <c r="AC24" s="26"/>
      <c r="AD24" s="26"/>
      <c r="AE24" s="27" t="str">
        <f t="shared" si="9"/>
        <v>WARNING</v>
      </c>
      <c r="AF24" s="27"/>
      <c r="AG24" s="27"/>
      <c r="AH24" s="27"/>
      <c r="AI24" s="27"/>
      <c r="AJ24" s="27"/>
      <c r="AK24" s="27"/>
      <c r="AL24" s="27"/>
      <c r="AM24">
        <f t="shared" si="10"/>
        <v>1.2345679012345679E-4</v>
      </c>
      <c r="AN24">
        <f t="shared" si="11"/>
        <v>3600</v>
      </c>
      <c r="AO24">
        <f t="shared" si="12"/>
        <v>1</v>
      </c>
      <c r="AP24">
        <f t="shared" si="13"/>
        <v>0.44444444444444448</v>
      </c>
      <c r="AQ24">
        <f t="shared" si="14"/>
        <v>0.44444444444444442</v>
      </c>
    </row>
    <row r="25" spans="1:43" ht="59.25" customHeight="1" x14ac:dyDescent="0.25">
      <c r="A25" s="39" t="s">
        <v>43</v>
      </c>
      <c r="B25" s="38" t="s">
        <v>92</v>
      </c>
      <c r="C25" s="15" t="str">
        <f>IFERROR(VLOOKUP(D25,[2]Pieces!A:B,2,0)," ")</f>
        <v xml:space="preserve">9751-fraise a fielter </v>
      </c>
      <c r="D25" s="16" t="s">
        <v>93</v>
      </c>
      <c r="E25" s="18">
        <v>1056</v>
      </c>
      <c r="F25" s="18">
        <v>1183</v>
      </c>
      <c r="G25" s="18">
        <v>1183</v>
      </c>
      <c r="H25" s="18">
        <v>1183</v>
      </c>
      <c r="I25" s="19">
        <f>IFERROR(VLOOKUP(D25,[2]Pieces!A:C,3,0),"")</f>
        <v>200</v>
      </c>
      <c r="J25" s="16">
        <v>12</v>
      </c>
      <c r="K25" s="16">
        <f>(F25-E25)*J25</f>
        <v>1524</v>
      </c>
      <c r="L25" s="16">
        <f>(G25-F25)*J25</f>
        <v>0</v>
      </c>
      <c r="M25" s="16">
        <f>(H25-G25)*J25</f>
        <v>0</v>
      </c>
      <c r="N25" s="20">
        <f>IF(I25="","",K25/I25)</f>
        <v>7.62</v>
      </c>
      <c r="O25" s="20">
        <f>IF(I25="","",L25/I25)</f>
        <v>0</v>
      </c>
      <c r="P25" s="20">
        <f>IF(I25="","",M25/I25)</f>
        <v>0</v>
      </c>
      <c r="Q25" s="21">
        <v>9</v>
      </c>
      <c r="R25" s="16"/>
      <c r="S25" s="16">
        <f>U25+T25-K25-L25-M25</f>
        <v>0</v>
      </c>
      <c r="T25" s="16"/>
      <c r="U25" s="16">
        <f>(K25+L25+M25)-T25-V25</f>
        <v>1524</v>
      </c>
      <c r="V25" s="16"/>
      <c r="W25" s="16"/>
      <c r="X25" s="16"/>
      <c r="Y25" s="16"/>
      <c r="Z25" s="23">
        <f>IF(OR(I25="",I25=0),0,(U25+T25)/I25)</f>
        <v>7.62</v>
      </c>
      <c r="AA25" s="104">
        <f>IF(OR(Q25=0,I25=0),"",Z25/Q25*100)</f>
        <v>84.666666666666671</v>
      </c>
      <c r="AB25" s="26"/>
      <c r="AC25" s="26"/>
      <c r="AD25" s="26"/>
      <c r="AE25" s="27" t="str">
        <f>IF(AA25&gt;85," ","WARNING")</f>
        <v>WARNING</v>
      </c>
      <c r="AF25" s="27"/>
      <c r="AG25" s="27"/>
      <c r="AH25" s="27"/>
      <c r="AI25" s="27"/>
      <c r="AJ25" s="27"/>
      <c r="AK25" s="27"/>
      <c r="AL25" s="27"/>
      <c r="AM25">
        <f t="shared" si="10"/>
        <v>2.351851851851852E-4</v>
      </c>
      <c r="AN25">
        <f t="shared" si="11"/>
        <v>3600</v>
      </c>
      <c r="AO25">
        <f t="shared" si="12"/>
        <v>1</v>
      </c>
      <c r="AP25">
        <f t="shared" si="13"/>
        <v>0.84666666666666668</v>
      </c>
      <c r="AQ25">
        <f t="shared" si="14"/>
        <v>0.84666666666666668</v>
      </c>
    </row>
    <row r="26" spans="1:43" ht="59.25" customHeight="1" x14ac:dyDescent="0.25">
      <c r="A26" s="39" t="s">
        <v>44</v>
      </c>
      <c r="B26" s="38" t="s">
        <v>94</v>
      </c>
      <c r="C26" s="15" t="str">
        <f>IFERROR(VLOOKUP(D26,[2]Pieces!A:B,2,0)," ")</f>
        <v>22*12*65</v>
      </c>
      <c r="D26" s="16" t="s">
        <v>119</v>
      </c>
      <c r="E26" s="18">
        <v>0</v>
      </c>
      <c r="F26" s="18">
        <v>202</v>
      </c>
      <c r="G26" s="18">
        <v>202</v>
      </c>
      <c r="H26" s="18">
        <v>202</v>
      </c>
      <c r="I26" s="19">
        <f>IFERROR(VLOOKUP(D26,[2]Pieces!A:C,3,0),"")</f>
        <v>70</v>
      </c>
      <c r="J26" s="16">
        <v>1</v>
      </c>
      <c r="K26" s="16">
        <f>(F26-E26)*J26</f>
        <v>202</v>
      </c>
      <c r="L26" s="16">
        <f>(G26-F26)*J26</f>
        <v>0</v>
      </c>
      <c r="M26" s="16">
        <f>(H26-G26)*J26</f>
        <v>0</v>
      </c>
      <c r="N26" s="20">
        <f>IF(I26="","",K26/I26)</f>
        <v>2.8857142857142857</v>
      </c>
      <c r="O26" s="20">
        <f>IF(I26="","",L26/I26)</f>
        <v>0</v>
      </c>
      <c r="P26" s="20">
        <f>IF(I26="","",M26/I26)</f>
        <v>0</v>
      </c>
      <c r="Q26" s="21">
        <v>9</v>
      </c>
      <c r="R26" s="16"/>
      <c r="S26" s="16">
        <f>U26+T26-K26-L26-M26</f>
        <v>0</v>
      </c>
      <c r="T26" s="16"/>
      <c r="U26" s="16">
        <f>(K26+L26+M26)-T26-V26</f>
        <v>202</v>
      </c>
      <c r="V26" s="16"/>
      <c r="W26" s="16"/>
      <c r="X26" s="16"/>
      <c r="Y26" s="16"/>
      <c r="Z26" s="23">
        <f>IF(OR(I26="",I26=0),0,(U26+T26)/I26)</f>
        <v>2.8857142857142857</v>
      </c>
      <c r="AA26" s="104">
        <f>IF(OR(Q26=0,I26=0),"",Z26/Q26*100)</f>
        <v>32.063492063492063</v>
      </c>
      <c r="AB26" s="26"/>
      <c r="AC26" s="26"/>
      <c r="AD26" s="26"/>
      <c r="AE26" s="27" t="str">
        <f>IF(AA26&gt;85," ","WARNING")</f>
        <v>WARNING</v>
      </c>
      <c r="AF26" s="27"/>
      <c r="AG26" s="27"/>
      <c r="AH26" s="27"/>
      <c r="AI26" s="27"/>
      <c r="AJ26" s="27"/>
      <c r="AK26" s="27"/>
      <c r="AL26" s="27"/>
      <c r="AM26">
        <f t="shared" si="10"/>
        <v>8.9065255731922402E-5</v>
      </c>
      <c r="AN26">
        <f t="shared" si="11"/>
        <v>3600.0000000000005</v>
      </c>
      <c r="AO26">
        <f t="shared" si="12"/>
        <v>1</v>
      </c>
      <c r="AP26">
        <f t="shared" si="13"/>
        <v>0.32063492063492066</v>
      </c>
      <c r="AQ26">
        <f t="shared" si="14"/>
        <v>0.32063492063492066</v>
      </c>
    </row>
    <row r="27" spans="1:43" ht="59.25" customHeight="1" x14ac:dyDescent="0.25">
      <c r="A27" s="39" t="s">
        <v>44</v>
      </c>
      <c r="B27" s="38" t="s">
        <v>96</v>
      </c>
      <c r="C27" s="15" t="str">
        <f>IFERROR(VLOOKUP(D27,[2]Pieces!A:B,2,0)," ")</f>
        <v>TIGE M6+2ECROU</v>
      </c>
      <c r="D27" s="16" t="s">
        <v>97</v>
      </c>
      <c r="E27" s="18">
        <v>314</v>
      </c>
      <c r="F27" s="18">
        <v>889</v>
      </c>
      <c r="G27" s="18">
        <v>889</v>
      </c>
      <c r="H27" s="18">
        <v>889</v>
      </c>
      <c r="I27" s="19">
        <f>IFERROR(VLOOKUP(D27,[2]Pieces!A:C,3,0),"")</f>
        <v>120</v>
      </c>
      <c r="J27" s="16">
        <v>1</v>
      </c>
      <c r="K27" s="16">
        <f>(F27-E27)*J27</f>
        <v>575</v>
      </c>
      <c r="L27" s="16">
        <f>(G27-F27)*J27</f>
        <v>0</v>
      </c>
      <c r="M27" s="16">
        <f>(H27-G27)*J27</f>
        <v>0</v>
      </c>
      <c r="N27" s="20">
        <f>IF(I27="","",K27/I27)</f>
        <v>4.791666666666667</v>
      </c>
      <c r="O27" s="20">
        <f>IF(I27="","",L27/I27)</f>
        <v>0</v>
      </c>
      <c r="P27" s="20">
        <f>IF(I27="","",M27/I27)</f>
        <v>0</v>
      </c>
      <c r="Q27" s="21">
        <v>9</v>
      </c>
      <c r="R27" s="16"/>
      <c r="S27" s="16">
        <f>U27+T27-K27-L27-M27</f>
        <v>0</v>
      </c>
      <c r="T27" s="16"/>
      <c r="U27" s="16">
        <f>(K27+L27+M27)-T27-V27</f>
        <v>575</v>
      </c>
      <c r="V27" s="16"/>
      <c r="W27" s="16"/>
      <c r="X27" s="16"/>
      <c r="Y27" s="16"/>
      <c r="Z27" s="23">
        <f>IF(OR(I27="",I27=0),0,(U27+T27)/I27)</f>
        <v>4.791666666666667</v>
      </c>
      <c r="AA27" s="24">
        <f>IF(OR(Q27=0,I27=0),"",Z27/Q27*100)</f>
        <v>53.240740740740748</v>
      </c>
      <c r="AB27" s="26"/>
      <c r="AC27" s="26"/>
      <c r="AD27" s="26"/>
      <c r="AE27" s="27" t="str">
        <f>IF(AA27&gt;85," ","WARNING")</f>
        <v>WARNING</v>
      </c>
      <c r="AF27" s="27"/>
      <c r="AG27" s="27"/>
      <c r="AH27" s="27"/>
      <c r="AI27" s="27"/>
      <c r="AJ27" s="27"/>
      <c r="AK27" s="27"/>
      <c r="AL27" s="27"/>
      <c r="AM27">
        <f t="shared" si="10"/>
        <v>1.4789094650205763E-4</v>
      </c>
      <c r="AN27">
        <f t="shared" si="11"/>
        <v>3600</v>
      </c>
      <c r="AO27">
        <f t="shared" si="12"/>
        <v>1</v>
      </c>
      <c r="AP27">
        <f t="shared" si="13"/>
        <v>0.53240740740740744</v>
      </c>
      <c r="AQ27">
        <f t="shared" si="14"/>
        <v>0.53240740740740744</v>
      </c>
    </row>
    <row r="28" spans="1:43" ht="21" thickBot="1" x14ac:dyDescent="0.3"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1"/>
      <c r="U28" s="41"/>
      <c r="V28" s="41"/>
      <c r="W28" s="41"/>
      <c r="X28" s="41"/>
      <c r="Y28" s="41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</row>
    <row r="29" spans="1:43" ht="70.5" thickBot="1" x14ac:dyDescent="0.3"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3" t="s">
        <v>98</v>
      </c>
      <c r="U29" s="44" t="e">
        <f>#REF!/#REF!</f>
        <v>#REF!</v>
      </c>
      <c r="V29" s="41"/>
      <c r="W29" s="41"/>
      <c r="X29" s="41"/>
      <c r="Y29" s="41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</row>
    <row r="30" spans="1:43" ht="20.25" x14ac:dyDescent="0.25"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1"/>
      <c r="U30" s="41"/>
      <c r="V30" s="41"/>
      <c r="W30" s="41"/>
      <c r="X30" s="41"/>
      <c r="Y30" s="41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</row>
    <row r="31" spans="1:43" x14ac:dyDescent="0.25">
      <c r="Z31" s="7"/>
    </row>
    <row r="32" spans="1:43" x14ac:dyDescent="0.25">
      <c r="Z32" s="7"/>
    </row>
    <row r="33" spans="5:26" ht="20.25" x14ac:dyDescent="0.25">
      <c r="E33" s="45"/>
      <c r="F33" s="45"/>
      <c r="G33" s="45"/>
      <c r="H33" s="45"/>
      <c r="I33" s="46"/>
      <c r="J33" s="47" t="s">
        <v>99</v>
      </c>
      <c r="K33" s="45"/>
      <c r="L33" s="45"/>
      <c r="M33" s="45"/>
      <c r="N33" s="45"/>
      <c r="O33" s="45"/>
      <c r="P33" s="46"/>
      <c r="Z33" s="7"/>
    </row>
    <row r="34" spans="5:26" ht="20.25" x14ac:dyDescent="0.25">
      <c r="E34" s="45"/>
      <c r="F34" s="45"/>
      <c r="G34" s="45"/>
      <c r="H34" s="45"/>
      <c r="I34" s="46"/>
      <c r="J34" s="47" t="s">
        <v>100</v>
      </c>
      <c r="K34" s="45"/>
      <c r="L34" s="45"/>
      <c r="M34" s="45"/>
      <c r="N34" s="45"/>
      <c r="O34" s="45"/>
      <c r="P34" s="46"/>
      <c r="Z34" s="7"/>
    </row>
    <row r="35" spans="5:26" ht="20.25" x14ac:dyDescent="0.25">
      <c r="E35" s="45"/>
      <c r="F35" s="45"/>
      <c r="G35" s="45"/>
      <c r="H35" s="45"/>
      <c r="I35" s="46"/>
      <c r="J35" s="47" t="s">
        <v>101</v>
      </c>
      <c r="K35" s="45"/>
      <c r="L35" s="45"/>
      <c r="M35" s="45"/>
      <c r="N35" s="45"/>
      <c r="O35" s="45"/>
      <c r="P35" s="46"/>
      <c r="Z35" s="7"/>
    </row>
    <row r="36" spans="5:26" x14ac:dyDescent="0.25">
      <c r="Z36" s="7"/>
    </row>
    <row r="37" spans="5:26" x14ac:dyDescent="0.25">
      <c r="Z37" s="7"/>
    </row>
    <row r="38" spans="5:26" x14ac:dyDescent="0.25">
      <c r="Z38" s="7"/>
    </row>
    <row r="39" spans="5:26" x14ac:dyDescent="0.25">
      <c r="Z39" s="7"/>
    </row>
  </sheetData>
  <mergeCells count="12">
    <mergeCell ref="E33:I33"/>
    <mergeCell ref="J33:P33"/>
    <mergeCell ref="E34:I34"/>
    <mergeCell ref="J34:P34"/>
    <mergeCell ref="E35:I35"/>
    <mergeCell ref="J35:P35"/>
    <mergeCell ref="A1:Y5"/>
    <mergeCell ref="Z1:AE1"/>
    <mergeCell ref="Z2:AE2"/>
    <mergeCell ref="Z3:AE3"/>
    <mergeCell ref="Z4:AE4"/>
    <mergeCell ref="Z7:AE7"/>
  </mergeCells>
  <conditionalFormatting sqref="AE27:AL27 AE9:AL22">
    <cfRule type="containsText" dxfId="81" priority="25" operator="containsText" text="WARNING">
      <formula>NOT(ISERROR(SEARCH("WARNING",AE9)))</formula>
    </cfRule>
  </conditionalFormatting>
  <conditionalFormatting sqref="AE10:AL10">
    <cfRule type="containsText" dxfId="80" priority="23" operator="containsText" text="WARNING">
      <formula>NOT(ISERROR(SEARCH("WARNING",AE10)))</formula>
    </cfRule>
    <cfRule type="iconSet" priority="24">
      <iconSet iconSet="3Symbols">
        <cfvo type="percent" val="0"/>
        <cfvo type="percent" val="33"/>
        <cfvo type="percent" val="67"/>
      </iconSet>
    </cfRule>
  </conditionalFormatting>
  <conditionalFormatting sqref="AE11:AL11">
    <cfRule type="containsText" dxfId="79" priority="21" operator="containsText" text="WARNING">
      <formula>NOT(ISERROR(SEARCH("WARNING",AE11)))</formula>
    </cfRule>
    <cfRule type="iconSet" priority="22">
      <iconSet iconSet="3Symbols">
        <cfvo type="percent" val="0"/>
        <cfvo type="percent" val="33"/>
        <cfvo type="percent" val="67"/>
      </iconSet>
    </cfRule>
  </conditionalFormatting>
  <conditionalFormatting sqref="AE16:AL16">
    <cfRule type="containsText" dxfId="78" priority="19" operator="containsText" text="WARNING">
      <formula>NOT(ISERROR(SEARCH("WARNING",AE16)))</formula>
    </cfRule>
    <cfRule type="iconSet" priority="20">
      <iconSet iconSet="3Symbols">
        <cfvo type="percent" val="0"/>
        <cfvo type="percent" val="33"/>
        <cfvo type="percent" val="67"/>
      </iconSet>
    </cfRule>
  </conditionalFormatting>
  <conditionalFormatting sqref="AE15:AL15">
    <cfRule type="containsText" dxfId="77" priority="17" operator="containsText" text="WARNING">
      <formula>NOT(ISERROR(SEARCH("WARNING",AE15)))</formula>
    </cfRule>
    <cfRule type="iconSet" priority="18">
      <iconSet iconSet="3Symbols">
        <cfvo type="percent" val="0"/>
        <cfvo type="percent" val="33"/>
        <cfvo type="percent" val="67"/>
      </iconSet>
    </cfRule>
  </conditionalFormatting>
  <conditionalFormatting sqref="AE18:AL18">
    <cfRule type="containsText" dxfId="76" priority="15" operator="containsText" text="WARNING">
      <formula>NOT(ISERROR(SEARCH("WARNING",AE18)))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7:AL27">
    <cfRule type="containsText" dxfId="75" priority="13" operator="containsText" text="WARNING">
      <formula>NOT(ISERROR(SEARCH("WARNING",AE27)))</formula>
    </cfRule>
    <cfRule type="iconSet" priority="14">
      <iconSet iconSet="3Symbols">
        <cfvo type="percent" val="0"/>
        <cfvo type="percent" val="33"/>
        <cfvo type="percent" val="67"/>
      </iconSet>
    </cfRule>
  </conditionalFormatting>
  <conditionalFormatting sqref="AE24:AL24">
    <cfRule type="containsText" dxfId="74" priority="12" operator="containsText" text="WARNING">
      <formula>NOT(ISERROR(SEARCH("WARNING",AE24)))</formula>
    </cfRule>
  </conditionalFormatting>
  <conditionalFormatting sqref="AE24:AL24">
    <cfRule type="containsText" dxfId="73" priority="10" operator="containsText" text="WARNING">
      <formula>NOT(ISERROR(SEARCH("WARNING",AE24)))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25:AL25">
    <cfRule type="containsText" dxfId="72" priority="9" operator="containsText" text="WARNING">
      <formula>NOT(ISERROR(SEARCH("WARNING",AE25)))</formula>
    </cfRule>
  </conditionalFormatting>
  <conditionalFormatting sqref="AE25:AL25">
    <cfRule type="containsText" dxfId="71" priority="7" operator="containsText" text="WARNING">
      <formula>NOT(ISERROR(SEARCH("WARNING",AE25)))</formula>
    </cfRule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19:AL22 AE9:AL14 AE17:AL17">
    <cfRule type="containsText" dxfId="70" priority="26" operator="containsText" text="WARNING">
      <formula>NOT(ISERROR(SEARCH("WARNING",AE9)))</formula>
    </cfRule>
    <cfRule type="iconSet" priority="27">
      <iconSet iconSet="3Symbols">
        <cfvo type="percent" val="0"/>
        <cfvo type="percent" val="33"/>
        <cfvo type="percent" val="67"/>
      </iconSet>
    </cfRule>
  </conditionalFormatting>
  <conditionalFormatting sqref="AE23:AL23">
    <cfRule type="containsText" dxfId="69" priority="6" operator="containsText" text="WARNING">
      <formula>NOT(ISERROR(SEARCH("WARNING",AE23)))</formula>
    </cfRule>
  </conditionalFormatting>
  <conditionalFormatting sqref="AE23:AL23">
    <cfRule type="containsText" dxfId="68" priority="4" operator="containsText" text="WARNING">
      <formula>NOT(ISERROR(SEARCH("WARNING",AE23)))</formula>
    </cfRule>
    <cfRule type="iconSet" priority="5">
      <iconSet iconSet="3Symbols">
        <cfvo type="percent" val="0"/>
        <cfvo type="percent" val="33"/>
        <cfvo type="percent" val="67"/>
      </iconSet>
    </cfRule>
  </conditionalFormatting>
  <conditionalFormatting sqref="AE26:AL26">
    <cfRule type="containsText" dxfId="67" priority="3" operator="containsText" text="WARNING">
      <formula>NOT(ISERROR(SEARCH("WARNING",AE26)))</formula>
    </cfRule>
  </conditionalFormatting>
  <conditionalFormatting sqref="AE26:AL26">
    <cfRule type="containsText" dxfId="66" priority="1" operator="containsText" text="WARNING">
      <formula>NOT(ISERROR(SEARCH("WARNING",AE26)))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G28:H30">
      <formula1>ouvriers</formula1>
    </dataValidation>
    <dataValidation type="list" allowBlank="1" showInputMessage="1" showErrorMessage="1" sqref="D10:D11 D14 D17 D21:D25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8</xdr:col>
                <xdr:colOff>571500</xdr:colOff>
                <xdr:row>1</xdr:row>
                <xdr:rowOff>76200</xdr:rowOff>
              </from>
              <to>
                <xdr:col>12</xdr:col>
                <xdr:colOff>190500</xdr:colOff>
                <xdr:row>3</xdr:row>
                <xdr:rowOff>266700</xdr:rowOff>
              </to>
            </anchor>
          </controlPr>
        </control>
      </mc:Choice>
      <mc:Fallback>
        <control shapeId="7169" r:id="rId4" name="CommandButton1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8">
    <tabColor rgb="FFC00000"/>
  </sheetPr>
  <dimension ref="A1:AQ39"/>
  <sheetViews>
    <sheetView tabSelected="1" zoomScale="40" zoomScaleNormal="40" zoomScaleSheetLayoutView="40" zoomScalePageLayoutView="42" workbookViewId="0">
      <pane xSplit="4" topLeftCell="E1" activePane="topRight" state="frozen"/>
      <selection activeCell="Z2" sqref="Z2:AE2"/>
      <selection pane="topRight" activeCell="Z2" sqref="Z2:AE2"/>
    </sheetView>
  </sheetViews>
  <sheetFormatPr baseColWidth="10" defaultRowHeight="15" x14ac:dyDescent="0.25"/>
  <cols>
    <col min="1" max="1" width="23.5703125" customWidth="1"/>
    <col min="2" max="2" width="56.5703125" customWidth="1"/>
    <col min="3" max="3" width="43.28515625" customWidth="1"/>
    <col min="4" max="4" width="51.42578125" customWidth="1"/>
    <col min="5" max="5" width="30.140625" style="29" customWidth="1"/>
    <col min="6" max="6" width="25.140625" style="29" customWidth="1"/>
    <col min="7" max="7" width="26.5703125" style="29" customWidth="1"/>
    <col min="8" max="8" width="28.140625" style="29" customWidth="1"/>
    <col min="9" max="9" width="21.7109375" style="29" customWidth="1"/>
    <col min="10" max="11" width="19.140625" style="29" customWidth="1"/>
    <col min="12" max="12" width="26.5703125" style="29" customWidth="1"/>
    <col min="13" max="13" width="26.28515625" style="29" customWidth="1"/>
    <col min="14" max="14" width="20.42578125" style="29" customWidth="1"/>
    <col min="15" max="16" width="20.5703125" customWidth="1"/>
    <col min="17" max="17" width="25.140625" customWidth="1"/>
    <col min="18" max="18" width="85" customWidth="1"/>
    <col min="19" max="19" width="26.5703125" customWidth="1"/>
    <col min="20" max="20" width="31.5703125" style="29" customWidth="1"/>
    <col min="21" max="25" width="23" style="29" customWidth="1"/>
    <col min="26" max="30" width="24.5703125" customWidth="1"/>
    <col min="31" max="38" width="22.85546875" customWidth="1"/>
    <col min="39" max="39" width="12.85546875" bestFit="1" customWidth="1"/>
    <col min="40" max="40" width="17.42578125" customWidth="1"/>
    <col min="42" max="42" width="14.42578125" customWidth="1"/>
  </cols>
  <sheetData>
    <row r="1" spans="1:43" ht="30" customHeight="1" x14ac:dyDescent="0.25">
      <c r="A1" s="1" t="s">
        <v>129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" t="s">
        <v>1</v>
      </c>
      <c r="AA1" s="3"/>
      <c r="AB1" s="3"/>
      <c r="AC1" s="3"/>
      <c r="AD1" s="3"/>
      <c r="AE1" s="4"/>
      <c r="AF1" s="5"/>
      <c r="AG1" s="5"/>
      <c r="AH1" s="5"/>
      <c r="AI1" s="5"/>
      <c r="AJ1" s="5"/>
      <c r="AK1" s="5"/>
      <c r="AL1" s="5"/>
    </row>
    <row r="2" spans="1:43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" t="s">
        <v>2</v>
      </c>
      <c r="AA2" s="3"/>
      <c r="AB2" s="3"/>
      <c r="AC2" s="3"/>
      <c r="AD2" s="3"/>
      <c r="AE2" s="4"/>
      <c r="AF2" s="5"/>
      <c r="AG2" s="5"/>
      <c r="AH2" s="5"/>
      <c r="AI2" s="5"/>
      <c r="AJ2" s="5"/>
      <c r="AK2" s="5"/>
      <c r="AL2" s="5"/>
    </row>
    <row r="3" spans="1:43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" t="s">
        <v>3</v>
      </c>
      <c r="AA3" s="3"/>
      <c r="AB3" s="3"/>
      <c r="AC3" s="3"/>
      <c r="AD3" s="3"/>
      <c r="AE3" s="4"/>
      <c r="AF3" s="5"/>
      <c r="AG3" s="5"/>
      <c r="AH3" s="5"/>
      <c r="AI3" s="5"/>
      <c r="AJ3" s="5"/>
      <c r="AK3" s="5"/>
      <c r="AL3" s="5"/>
    </row>
    <row r="4" spans="1:43" ht="30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2" t="s">
        <v>4</v>
      </c>
      <c r="AA4" s="3"/>
      <c r="AB4" s="3"/>
      <c r="AC4" s="3"/>
      <c r="AD4" s="3"/>
      <c r="AE4" s="4"/>
      <c r="AF4" s="5"/>
      <c r="AG4" s="5"/>
      <c r="AH4" s="5"/>
      <c r="AI4" s="5"/>
      <c r="AJ4" s="5"/>
      <c r="AK4" s="5"/>
      <c r="AL4" s="5"/>
    </row>
    <row r="5" spans="1:43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7" spans="1:43" ht="54" customHeight="1" x14ac:dyDescent="0.5">
      <c r="E7" s="6"/>
      <c r="F7" s="6"/>
      <c r="G7" s="6"/>
      <c r="H7" s="6"/>
      <c r="I7" s="6"/>
      <c r="J7" s="6"/>
      <c r="K7" s="6"/>
      <c r="L7" s="6"/>
      <c r="M7" s="6"/>
      <c r="N7" s="6"/>
      <c r="O7" s="7"/>
      <c r="P7" s="7"/>
      <c r="Q7" s="7"/>
      <c r="R7" s="7"/>
      <c r="S7" s="7"/>
      <c r="T7" s="6"/>
      <c r="U7" s="6"/>
      <c r="V7" s="6"/>
      <c r="W7" s="6"/>
      <c r="X7" s="6"/>
      <c r="Y7" s="6"/>
      <c r="Z7" s="8"/>
      <c r="AA7" s="8"/>
      <c r="AB7" s="8"/>
      <c r="AC7" s="8"/>
      <c r="AD7" s="8"/>
      <c r="AE7" s="8"/>
      <c r="AF7" s="9"/>
      <c r="AG7" s="9"/>
      <c r="AH7" s="9"/>
      <c r="AI7" s="9"/>
      <c r="AJ7" s="9"/>
      <c r="AK7" s="9"/>
      <c r="AL7" s="9"/>
    </row>
    <row r="8" spans="1:43" ht="167.25" customHeight="1" x14ac:dyDescent="0.25">
      <c r="A8" s="10" t="s">
        <v>5</v>
      </c>
      <c r="B8" s="10" t="s">
        <v>6</v>
      </c>
      <c r="C8" s="10" t="s">
        <v>7</v>
      </c>
      <c r="D8" s="10" t="s">
        <v>8</v>
      </c>
      <c r="E8" s="10" t="s">
        <v>9</v>
      </c>
      <c r="F8" s="10" t="s">
        <v>10</v>
      </c>
      <c r="G8" s="10" t="s">
        <v>11</v>
      </c>
      <c r="H8" s="10" t="s">
        <v>9</v>
      </c>
      <c r="I8" s="11" t="s">
        <v>12</v>
      </c>
      <c r="J8" s="10" t="s">
        <v>13</v>
      </c>
      <c r="K8" s="10" t="s">
        <v>14</v>
      </c>
      <c r="L8" s="10" t="s">
        <v>15</v>
      </c>
      <c r="M8" s="10" t="s">
        <v>16</v>
      </c>
      <c r="N8" s="10" t="s">
        <v>17</v>
      </c>
      <c r="O8" s="10" t="s">
        <v>18</v>
      </c>
      <c r="P8" s="10" t="s">
        <v>19</v>
      </c>
      <c r="Q8" s="10" t="s">
        <v>20</v>
      </c>
      <c r="R8" s="10" t="s">
        <v>21</v>
      </c>
      <c r="S8" s="12" t="s">
        <v>22</v>
      </c>
      <c r="T8" s="10" t="s">
        <v>23</v>
      </c>
      <c r="U8" s="10" t="s">
        <v>24</v>
      </c>
      <c r="V8" s="10" t="s">
        <v>25</v>
      </c>
      <c r="W8" s="10" t="s">
        <v>26</v>
      </c>
      <c r="X8" s="10" t="s">
        <v>27</v>
      </c>
      <c r="Y8" s="10" t="s">
        <v>28</v>
      </c>
      <c r="Z8" s="10" t="s">
        <v>29</v>
      </c>
      <c r="AA8" s="10" t="s">
        <v>30</v>
      </c>
      <c r="AB8" s="10" t="s">
        <v>31</v>
      </c>
      <c r="AC8" s="10" t="s">
        <v>32</v>
      </c>
      <c r="AD8" s="10" t="s">
        <v>33</v>
      </c>
      <c r="AE8" s="10" t="s">
        <v>34</v>
      </c>
      <c r="AF8" s="10" t="s">
        <v>35</v>
      </c>
      <c r="AG8" s="10" t="s">
        <v>36</v>
      </c>
      <c r="AH8" s="10" t="s">
        <v>37</v>
      </c>
      <c r="AI8" s="10" t="s">
        <v>38</v>
      </c>
      <c r="AJ8" s="10" t="s">
        <v>39</v>
      </c>
      <c r="AK8" s="10" t="s">
        <v>40</v>
      </c>
      <c r="AL8" s="10" t="s">
        <v>41</v>
      </c>
      <c r="AM8" t="s">
        <v>42</v>
      </c>
      <c r="AN8" t="s">
        <v>43</v>
      </c>
      <c r="AO8" t="s">
        <v>44</v>
      </c>
      <c r="AP8" t="s">
        <v>45</v>
      </c>
      <c r="AQ8" t="s">
        <v>45</v>
      </c>
    </row>
    <row r="9" spans="1:43" ht="72.75" customHeight="1" x14ac:dyDescent="0.25">
      <c r="A9" s="13" t="s">
        <v>42</v>
      </c>
      <c r="B9" s="14" t="s">
        <v>46</v>
      </c>
      <c r="C9" s="15" t="str">
        <f>IFERROR(VLOOKUP(D9,[2]Pieces!A:B,2,0)," ")</f>
        <v>BROCH L230</v>
      </c>
      <c r="D9" s="16" t="s">
        <v>130</v>
      </c>
      <c r="E9" s="17">
        <v>473</v>
      </c>
      <c r="F9" s="18">
        <v>1057</v>
      </c>
      <c r="G9" s="18">
        <v>1182</v>
      </c>
      <c r="H9" s="18">
        <v>1313</v>
      </c>
      <c r="I9" s="19">
        <f>IFERROR(VLOOKUP(D9,[2]Pieces!A:C,3,0),"")</f>
        <v>112</v>
      </c>
      <c r="J9" s="16">
        <v>1</v>
      </c>
      <c r="K9" s="16">
        <f>(F9-E9)*J9</f>
        <v>584</v>
      </c>
      <c r="L9" s="16">
        <f>(G9-F9)*J9</f>
        <v>125</v>
      </c>
      <c r="M9" s="16">
        <f>(H9-G9)*J9</f>
        <v>131</v>
      </c>
      <c r="N9" s="20">
        <f>IF(I9="","",K9/I9)</f>
        <v>5.2142857142857144</v>
      </c>
      <c r="O9" s="20">
        <f>IF(I9="","",L9/I9)</f>
        <v>1.1160714285714286</v>
      </c>
      <c r="P9" s="20">
        <f>IF(I9="","",M9/I9)</f>
        <v>1.1696428571428572</v>
      </c>
      <c r="Q9" s="21">
        <v>13</v>
      </c>
      <c r="R9" s="16"/>
      <c r="S9" s="16">
        <f>U9+T9-K9-L9-M9</f>
        <v>0</v>
      </c>
      <c r="T9" s="16"/>
      <c r="U9" s="16">
        <f>(K9+L9+M9)-T9-V9</f>
        <v>840</v>
      </c>
      <c r="V9" s="16"/>
      <c r="W9" s="16"/>
      <c r="X9" s="16"/>
      <c r="Y9" s="22"/>
      <c r="Z9" s="23">
        <f>IF(OR(I9="",I9=0),0,(U9+T9)/I9)</f>
        <v>7.5</v>
      </c>
      <c r="AA9" s="104">
        <f>IF(OR(Q9=0,I9=0),"",Z9/Q9*100)</f>
        <v>57.692307692307686</v>
      </c>
      <c r="AB9" s="25"/>
      <c r="AC9" s="25"/>
      <c r="AD9" s="26"/>
      <c r="AE9" s="27" t="str">
        <f>IF(AA9&gt;85," ","WARNING")</f>
        <v>WARNING</v>
      </c>
      <c r="AF9" s="28"/>
      <c r="AG9" s="28"/>
      <c r="AH9" s="28"/>
      <c r="AI9" s="28"/>
      <c r="AJ9" s="28"/>
      <c r="AK9" s="28"/>
      <c r="AL9" s="28"/>
      <c r="AM9" s="29">
        <f>(N9+O9+P9)/(Q9*3600)</f>
        <v>1.6025641025641026E-4</v>
      </c>
      <c r="AN9">
        <f>((3600/I9)*U9)/(N9+O9+P9)</f>
        <v>3600.0000000000005</v>
      </c>
      <c r="AO9">
        <f>(U9-T9)/U9</f>
        <v>1</v>
      </c>
      <c r="AP9">
        <f>AM9*AN9*AO9</f>
        <v>0.57692307692307698</v>
      </c>
      <c r="AQ9">
        <f>((U9-T9)*(3600/I9))/(Q9*3600)</f>
        <v>0.57692307692307698</v>
      </c>
    </row>
    <row r="10" spans="1:43" ht="69.75" customHeight="1" x14ac:dyDescent="0.25">
      <c r="A10" s="13" t="s">
        <v>48</v>
      </c>
      <c r="B10" s="30" t="s">
        <v>49</v>
      </c>
      <c r="C10" s="15" t="str">
        <f>IFERROR(VLOOKUP(D10,[2]Pieces!A:B,2,0)," ")</f>
        <v>68.1010</v>
      </c>
      <c r="D10" s="16" t="s">
        <v>105</v>
      </c>
      <c r="E10" s="18">
        <v>13826</v>
      </c>
      <c r="F10" s="18">
        <v>14526</v>
      </c>
      <c r="G10" s="18">
        <v>14672</v>
      </c>
      <c r="H10" s="18">
        <v>14794</v>
      </c>
      <c r="I10" s="19">
        <f>IFERROR(VLOOKUP(D10,[2]Pieces!A:C,3,0),"")</f>
        <v>80</v>
      </c>
      <c r="J10" s="16">
        <v>1</v>
      </c>
      <c r="K10" s="16">
        <f t="shared" ref="K10:K24" si="0">(F10-E10)*J10</f>
        <v>700</v>
      </c>
      <c r="L10" s="16">
        <f t="shared" ref="L10:L24" si="1">(G10-F10)*J10</f>
        <v>146</v>
      </c>
      <c r="M10" s="16">
        <f t="shared" ref="M10:M24" si="2">(H10-G10)*J10</f>
        <v>122</v>
      </c>
      <c r="N10" s="20">
        <f t="shared" ref="N10:N24" si="3">IF(I10="","",K10/I10)</f>
        <v>8.75</v>
      </c>
      <c r="O10" s="20">
        <f t="shared" ref="O10:O24" si="4">IF(I10="","",L10/I10)</f>
        <v>1.825</v>
      </c>
      <c r="P10" s="20">
        <f t="shared" ref="P10:P24" si="5">IF(I10="","",M10/I10)</f>
        <v>1.5249999999999999</v>
      </c>
      <c r="Q10" s="21">
        <v>13</v>
      </c>
      <c r="R10" s="16"/>
      <c r="S10" s="16">
        <f>U10+T10-K10-L10-M10</f>
        <v>0</v>
      </c>
      <c r="T10" s="16"/>
      <c r="U10" s="16">
        <f t="shared" ref="U10:U24" si="6">(K10+L10+M10)-T10-V10</f>
        <v>968</v>
      </c>
      <c r="V10" s="16"/>
      <c r="W10" s="16"/>
      <c r="X10" s="16"/>
      <c r="Y10" s="16"/>
      <c r="Z10" s="23">
        <f t="shared" ref="Z10:Z24" si="7">IF(OR(I10="",I10=0),0,(U10+T10)/I10)</f>
        <v>12.1</v>
      </c>
      <c r="AA10" s="104">
        <f t="shared" ref="AA10:AA24" si="8">IF(OR(Q10=0,I10=0),"",Z10/Q10*100)</f>
        <v>93.07692307692308</v>
      </c>
      <c r="AB10" s="26"/>
      <c r="AC10" s="26"/>
      <c r="AD10" s="26"/>
      <c r="AE10" s="27" t="str">
        <f t="shared" ref="AE10:AE24" si="9">IF(AA10&gt;85," ","WARNING")</f>
        <v xml:space="preserve"> </v>
      </c>
      <c r="AF10" s="27"/>
      <c r="AG10" s="27"/>
      <c r="AH10" s="27"/>
      <c r="AI10" s="27"/>
      <c r="AJ10" s="27"/>
      <c r="AK10" s="27"/>
      <c r="AL10" s="27"/>
      <c r="AM10">
        <f t="shared" ref="AM10:AM27" si="10">(N10+O10+P10)/(Q10*3600)</f>
        <v>2.5854700854700856E-4</v>
      </c>
      <c r="AN10">
        <f t="shared" ref="AN10:AN27" si="11">((3600/I10)*U10)/(N10+O10+P10)</f>
        <v>3600</v>
      </c>
      <c r="AO10">
        <f t="shared" ref="AO10:AO27" si="12">(U10-T10)/U10</f>
        <v>1</v>
      </c>
      <c r="AP10">
        <f t="shared" ref="AP10:AP27" si="13">AM10*AN10*AO10</f>
        <v>0.93076923076923079</v>
      </c>
      <c r="AQ10">
        <f t="shared" ref="AQ10:AQ27" si="14">((U10-T10)*(3600/I10))/(Q10*3600)</f>
        <v>0.93076923076923079</v>
      </c>
    </row>
    <row r="11" spans="1:43" ht="64.5" customHeight="1" x14ac:dyDescent="0.25">
      <c r="A11" s="13" t="s">
        <v>51</v>
      </c>
      <c r="B11" s="14" t="s">
        <v>52</v>
      </c>
      <c r="C11" s="15" t="str">
        <f>IFERROR(VLOOKUP(D11,[2]Pieces!A:B,2,0)," ")</f>
        <v>TF48-57-I162-CP2</v>
      </c>
      <c r="D11" s="16" t="s">
        <v>106</v>
      </c>
      <c r="E11" s="17">
        <v>157</v>
      </c>
      <c r="F11" s="17">
        <v>448</v>
      </c>
      <c r="G11" s="17">
        <v>500</v>
      </c>
      <c r="H11" s="17">
        <v>553</v>
      </c>
      <c r="I11" s="19">
        <f>IFERROR(VLOOKUP(D11,[2]Pieces!A:C,3,0),"")</f>
        <v>40</v>
      </c>
      <c r="J11" s="31">
        <v>1</v>
      </c>
      <c r="K11" s="16">
        <f t="shared" si="0"/>
        <v>291</v>
      </c>
      <c r="L11" s="16">
        <f t="shared" si="1"/>
        <v>52</v>
      </c>
      <c r="M11" s="16">
        <f t="shared" si="2"/>
        <v>53</v>
      </c>
      <c r="N11" s="20">
        <f t="shared" si="3"/>
        <v>7.2750000000000004</v>
      </c>
      <c r="O11" s="20">
        <f t="shared" si="4"/>
        <v>1.3</v>
      </c>
      <c r="P11" s="20">
        <f t="shared" si="5"/>
        <v>1.325</v>
      </c>
      <c r="Q11" s="21">
        <v>13</v>
      </c>
      <c r="R11" s="16"/>
      <c r="S11" s="16">
        <f t="shared" ref="S11:S24" si="15">U11+T11-K11-L11-M11</f>
        <v>0</v>
      </c>
      <c r="T11" s="16">
        <v>6</v>
      </c>
      <c r="U11" s="16">
        <f t="shared" si="6"/>
        <v>390</v>
      </c>
      <c r="V11" s="16"/>
      <c r="W11" s="16"/>
      <c r="X11" s="16"/>
      <c r="Y11" s="16"/>
      <c r="Z11" s="23">
        <f t="shared" si="7"/>
        <v>9.9</v>
      </c>
      <c r="AA11" s="104">
        <f t="shared" si="8"/>
        <v>76.15384615384616</v>
      </c>
      <c r="AB11" s="26"/>
      <c r="AC11" s="26"/>
      <c r="AD11" s="26"/>
      <c r="AE11" s="27" t="str">
        <f t="shared" si="9"/>
        <v>WARNING</v>
      </c>
      <c r="AF11" s="27"/>
      <c r="AG11" s="27"/>
      <c r="AH11" s="27"/>
      <c r="AI11" s="27"/>
      <c r="AJ11" s="27"/>
      <c r="AK11" s="27"/>
      <c r="AL11" s="27"/>
      <c r="AM11">
        <f t="shared" si="10"/>
        <v>2.1153846153846155E-4</v>
      </c>
      <c r="AN11">
        <f t="shared" si="11"/>
        <v>3545.4545454545455</v>
      </c>
      <c r="AO11">
        <f t="shared" si="12"/>
        <v>0.98461538461538467</v>
      </c>
      <c r="AP11">
        <f t="shared" si="13"/>
        <v>0.7384615384615385</v>
      </c>
      <c r="AQ11">
        <f t="shared" si="14"/>
        <v>0.7384615384615385</v>
      </c>
    </row>
    <row r="12" spans="1:43" ht="58.5" customHeight="1" x14ac:dyDescent="0.25">
      <c r="A12" s="13" t="s">
        <v>54</v>
      </c>
      <c r="B12" s="14" t="s">
        <v>55</v>
      </c>
      <c r="C12" s="15" t="str">
        <f>IFERROR(VLOOKUP(D12,[2]Pieces!A:B,2,0)," ")</f>
        <v xml:space="preserve">B001-CP1/chutes </v>
      </c>
      <c r="D12" s="16" t="s">
        <v>131</v>
      </c>
      <c r="E12" s="18">
        <v>1347</v>
      </c>
      <c r="F12" s="18">
        <v>1379</v>
      </c>
      <c r="G12" s="18">
        <v>1379</v>
      </c>
      <c r="H12" s="18">
        <v>1379</v>
      </c>
      <c r="I12" s="19">
        <f>IFERROR(VLOOKUP(D12,[2]Pieces!A:C,3,0),"")</f>
        <v>35</v>
      </c>
      <c r="J12" s="16">
        <v>1</v>
      </c>
      <c r="K12" s="16">
        <f t="shared" si="0"/>
        <v>32</v>
      </c>
      <c r="L12" s="16">
        <f t="shared" si="1"/>
        <v>0</v>
      </c>
      <c r="M12" s="16">
        <f t="shared" si="2"/>
        <v>0</v>
      </c>
      <c r="N12" s="20">
        <f t="shared" si="3"/>
        <v>0.91428571428571426</v>
      </c>
      <c r="O12" s="20">
        <f t="shared" si="4"/>
        <v>0</v>
      </c>
      <c r="P12" s="20">
        <f t="shared" si="5"/>
        <v>0</v>
      </c>
      <c r="Q12" s="21">
        <v>13</v>
      </c>
      <c r="R12" s="16"/>
      <c r="S12" s="16">
        <f t="shared" si="15"/>
        <v>0</v>
      </c>
      <c r="T12" s="16"/>
      <c r="U12" s="16">
        <f t="shared" si="6"/>
        <v>32</v>
      </c>
      <c r="V12" s="16"/>
      <c r="W12" s="16"/>
      <c r="X12" s="16"/>
      <c r="Y12" s="16"/>
      <c r="Z12" s="23">
        <f t="shared" si="7"/>
        <v>0.91428571428571426</v>
      </c>
      <c r="AA12" s="104">
        <f t="shared" si="8"/>
        <v>7.0329670329670328</v>
      </c>
      <c r="AB12" s="26"/>
      <c r="AC12" s="26"/>
      <c r="AD12" s="26"/>
      <c r="AE12" s="27" t="str">
        <f t="shared" si="9"/>
        <v>WARNING</v>
      </c>
      <c r="AF12" s="27"/>
      <c r="AG12" s="27"/>
      <c r="AH12" s="27"/>
      <c r="AI12" s="27"/>
      <c r="AJ12" s="27"/>
      <c r="AK12" s="27"/>
      <c r="AL12" s="27"/>
      <c r="AM12">
        <f t="shared" si="10"/>
        <v>1.9536019536019535E-5</v>
      </c>
      <c r="AN12">
        <f t="shared" si="11"/>
        <v>3600.0000000000005</v>
      </c>
      <c r="AO12">
        <f t="shared" si="12"/>
        <v>1</v>
      </c>
      <c r="AP12">
        <f t="shared" si="13"/>
        <v>7.032967032967033E-2</v>
      </c>
      <c r="AQ12">
        <f t="shared" si="14"/>
        <v>7.032967032967033E-2</v>
      </c>
    </row>
    <row r="13" spans="1:43" ht="58.5" customHeight="1" x14ac:dyDescent="0.25">
      <c r="A13" s="13" t="s">
        <v>57</v>
      </c>
      <c r="B13" s="14" t="s">
        <v>58</v>
      </c>
      <c r="C13" s="15">
        <f>IFERROR(VLOOKUP(D13,[2]Pieces!A:B,2,0)," ")</f>
        <v>2018130</v>
      </c>
      <c r="D13" s="16" t="s">
        <v>132</v>
      </c>
      <c r="E13" s="18">
        <v>500</v>
      </c>
      <c r="F13" s="18">
        <v>500</v>
      </c>
      <c r="G13" s="18">
        <v>500</v>
      </c>
      <c r="H13" s="18">
        <v>500</v>
      </c>
      <c r="I13" s="19">
        <f>IFERROR(VLOOKUP(D13,[2]Pieces!A:C,3,0),"")</f>
        <v>22</v>
      </c>
      <c r="J13" s="16">
        <v>1</v>
      </c>
      <c r="K13" s="16">
        <f t="shared" si="0"/>
        <v>0</v>
      </c>
      <c r="L13" s="16">
        <f t="shared" si="1"/>
        <v>0</v>
      </c>
      <c r="M13" s="16">
        <f t="shared" si="2"/>
        <v>0</v>
      </c>
      <c r="N13" s="20">
        <f t="shared" si="3"/>
        <v>0</v>
      </c>
      <c r="O13" s="20">
        <f t="shared" si="4"/>
        <v>0</v>
      </c>
      <c r="P13" s="20">
        <f t="shared" si="5"/>
        <v>0</v>
      </c>
      <c r="Q13" s="21">
        <v>13</v>
      </c>
      <c r="R13" s="16"/>
      <c r="S13" s="16">
        <f t="shared" si="15"/>
        <v>0</v>
      </c>
      <c r="T13" s="16"/>
      <c r="U13" s="16">
        <f t="shared" si="6"/>
        <v>0</v>
      </c>
      <c r="V13" s="16"/>
      <c r="W13" s="16"/>
      <c r="X13" s="16"/>
      <c r="Y13" s="16"/>
      <c r="Z13" s="23">
        <f t="shared" si="7"/>
        <v>0</v>
      </c>
      <c r="AA13" s="104">
        <f t="shared" si="8"/>
        <v>0</v>
      </c>
      <c r="AB13" s="26"/>
      <c r="AC13" s="26"/>
      <c r="AD13" s="26"/>
      <c r="AE13" s="27" t="str">
        <f t="shared" si="9"/>
        <v>WARNING</v>
      </c>
      <c r="AF13" s="27"/>
      <c r="AG13" s="27"/>
      <c r="AH13" s="27"/>
      <c r="AI13" s="27"/>
      <c r="AJ13" s="27"/>
      <c r="AK13" s="27"/>
      <c r="AL13" s="27"/>
      <c r="AM13">
        <f t="shared" si="10"/>
        <v>0</v>
      </c>
      <c r="AN13" t="e">
        <f t="shared" si="11"/>
        <v>#DIV/0!</v>
      </c>
      <c r="AO13" t="e">
        <f t="shared" si="12"/>
        <v>#DIV/0!</v>
      </c>
      <c r="AP13" t="e">
        <f t="shared" si="13"/>
        <v>#DIV/0!</v>
      </c>
      <c r="AQ13">
        <f t="shared" si="14"/>
        <v>0</v>
      </c>
    </row>
    <row r="14" spans="1:43" ht="68.25" customHeight="1" x14ac:dyDescent="0.25">
      <c r="A14" s="13" t="s">
        <v>60</v>
      </c>
      <c r="B14" s="14" t="s">
        <v>61</v>
      </c>
      <c r="C14" s="15" t="str">
        <f>IFERROR(VLOOKUP(D14,[2]Pieces!A:B,2,0)," ")</f>
        <v xml:space="preserve"> - </v>
      </c>
      <c r="D14" s="16" t="s">
        <v>62</v>
      </c>
      <c r="E14" s="18">
        <v>0</v>
      </c>
      <c r="F14" s="18">
        <v>0</v>
      </c>
      <c r="G14" s="18">
        <v>0</v>
      </c>
      <c r="H14" s="18">
        <v>0</v>
      </c>
      <c r="I14" s="19">
        <f>IFERROR(VLOOKUP(D14,[2]Pieces!A:C,3,0),"")</f>
        <v>1</v>
      </c>
      <c r="J14" s="16">
        <v>1</v>
      </c>
      <c r="K14" s="16">
        <f t="shared" si="0"/>
        <v>0</v>
      </c>
      <c r="L14" s="16">
        <f t="shared" si="1"/>
        <v>0</v>
      </c>
      <c r="M14" s="16">
        <f t="shared" si="2"/>
        <v>0</v>
      </c>
      <c r="N14" s="20">
        <f t="shared" si="3"/>
        <v>0</v>
      </c>
      <c r="O14" s="20">
        <f t="shared" si="4"/>
        <v>0</v>
      </c>
      <c r="P14" s="20">
        <f t="shared" si="5"/>
        <v>0</v>
      </c>
      <c r="Q14" s="21">
        <v>13</v>
      </c>
      <c r="R14" s="16"/>
      <c r="S14" s="16">
        <f t="shared" si="15"/>
        <v>0</v>
      </c>
      <c r="T14" s="16"/>
      <c r="U14" s="16">
        <f t="shared" si="6"/>
        <v>0</v>
      </c>
      <c r="V14" s="16"/>
      <c r="W14" s="16"/>
      <c r="X14" s="16"/>
      <c r="Y14" s="16"/>
      <c r="Z14" s="23">
        <f t="shared" si="7"/>
        <v>0</v>
      </c>
      <c r="AA14" s="104">
        <f t="shared" si="8"/>
        <v>0</v>
      </c>
      <c r="AB14" s="26"/>
      <c r="AC14" s="26"/>
      <c r="AD14" s="26"/>
      <c r="AE14" s="27" t="str">
        <f t="shared" si="9"/>
        <v>WARNING</v>
      </c>
      <c r="AF14" s="27"/>
      <c r="AG14" s="27"/>
      <c r="AH14" s="27"/>
      <c r="AI14" s="27"/>
      <c r="AJ14" s="27"/>
      <c r="AK14" s="27"/>
      <c r="AL14" s="27"/>
      <c r="AM14">
        <f t="shared" si="10"/>
        <v>0</v>
      </c>
      <c r="AN14" t="e">
        <f t="shared" si="11"/>
        <v>#DIV/0!</v>
      </c>
      <c r="AO14" t="e">
        <f t="shared" si="12"/>
        <v>#DIV/0!</v>
      </c>
      <c r="AP14" t="e">
        <f t="shared" si="13"/>
        <v>#DIV/0!</v>
      </c>
      <c r="AQ14">
        <f t="shared" si="14"/>
        <v>0</v>
      </c>
    </row>
    <row r="15" spans="1:43" ht="82.5" customHeight="1" x14ac:dyDescent="0.25">
      <c r="A15" s="13" t="s">
        <v>63</v>
      </c>
      <c r="B15" s="14" t="s">
        <v>64</v>
      </c>
      <c r="C15" s="15">
        <f>IFERROR(VLOOKUP(D15,[2]Pieces!A:B,2,0)," ")</f>
        <v>68.081500000000005</v>
      </c>
      <c r="D15" s="16" t="s">
        <v>65</v>
      </c>
      <c r="E15" s="18">
        <v>40350</v>
      </c>
      <c r="F15" s="32">
        <v>40807</v>
      </c>
      <c r="G15" s="32">
        <v>40890</v>
      </c>
      <c r="H15" s="32">
        <v>40980</v>
      </c>
      <c r="I15" s="19">
        <f>IFERROR(VLOOKUP(D15,[2]Pieces!A:C,3,0),"")</f>
        <v>56</v>
      </c>
      <c r="J15" s="16">
        <v>1</v>
      </c>
      <c r="K15" s="16">
        <f t="shared" si="0"/>
        <v>457</v>
      </c>
      <c r="L15" s="16">
        <f t="shared" si="1"/>
        <v>83</v>
      </c>
      <c r="M15" s="16">
        <f t="shared" si="2"/>
        <v>90</v>
      </c>
      <c r="N15" s="20">
        <f t="shared" si="3"/>
        <v>8.1607142857142865</v>
      </c>
      <c r="O15" s="20">
        <f t="shared" si="4"/>
        <v>1.4821428571428572</v>
      </c>
      <c r="P15" s="20">
        <f t="shared" si="5"/>
        <v>1.6071428571428572</v>
      </c>
      <c r="Q15" s="21">
        <v>13</v>
      </c>
      <c r="R15" s="16"/>
      <c r="S15" s="16">
        <f t="shared" si="15"/>
        <v>0</v>
      </c>
      <c r="T15" s="16"/>
      <c r="U15" s="16">
        <f t="shared" si="6"/>
        <v>630</v>
      </c>
      <c r="V15" s="33"/>
      <c r="W15" s="33"/>
      <c r="X15" s="33"/>
      <c r="Y15" s="33"/>
      <c r="Z15" s="23">
        <f t="shared" si="7"/>
        <v>11.25</v>
      </c>
      <c r="AA15" s="104">
        <f t="shared" si="8"/>
        <v>86.538461538461547</v>
      </c>
      <c r="AB15" s="34"/>
      <c r="AC15" s="34"/>
      <c r="AD15" s="34"/>
      <c r="AE15" s="27" t="str">
        <f t="shared" si="9"/>
        <v xml:space="preserve"> </v>
      </c>
      <c r="AF15" s="27"/>
      <c r="AG15" s="27"/>
      <c r="AH15" s="27"/>
      <c r="AI15" s="27"/>
      <c r="AJ15" s="27"/>
      <c r="AK15" s="27"/>
      <c r="AL15" s="27"/>
      <c r="AM15">
        <f t="shared" si="10"/>
        <v>2.4038461538461543E-4</v>
      </c>
      <c r="AN15">
        <f t="shared" si="11"/>
        <v>3600</v>
      </c>
      <c r="AO15">
        <f t="shared" si="12"/>
        <v>1</v>
      </c>
      <c r="AP15">
        <f t="shared" si="13"/>
        <v>0.86538461538461553</v>
      </c>
      <c r="AQ15">
        <f t="shared" si="14"/>
        <v>0.86538461538461553</v>
      </c>
    </row>
    <row r="16" spans="1:43" ht="76.5" customHeight="1" x14ac:dyDescent="0.25">
      <c r="A16" s="13" t="s">
        <v>66</v>
      </c>
      <c r="B16" s="14" t="s">
        <v>67</v>
      </c>
      <c r="C16" s="15">
        <f>IFERROR(VLOOKUP(D16,[2]Pieces!A:B,2,0)," ")</f>
        <v>1740</v>
      </c>
      <c r="D16" s="16" t="s">
        <v>68</v>
      </c>
      <c r="E16" s="18">
        <v>0</v>
      </c>
      <c r="F16" s="18">
        <v>0</v>
      </c>
      <c r="G16" s="18">
        <v>0</v>
      </c>
      <c r="H16" s="18">
        <v>0</v>
      </c>
      <c r="I16" s="19">
        <f>IFERROR(VLOOKUP(D16,[2]Pieces!A:C,3,0),"")</f>
        <v>36</v>
      </c>
      <c r="J16" s="16">
        <v>1</v>
      </c>
      <c r="K16" s="16">
        <f t="shared" si="0"/>
        <v>0</v>
      </c>
      <c r="L16" s="16">
        <f t="shared" si="1"/>
        <v>0</v>
      </c>
      <c r="M16" s="16">
        <f t="shared" si="2"/>
        <v>0</v>
      </c>
      <c r="N16" s="20">
        <f t="shared" si="3"/>
        <v>0</v>
      </c>
      <c r="O16" s="20">
        <f t="shared" si="4"/>
        <v>0</v>
      </c>
      <c r="P16" s="20">
        <f t="shared" si="5"/>
        <v>0</v>
      </c>
      <c r="Q16" s="21">
        <v>13</v>
      </c>
      <c r="R16" s="16"/>
      <c r="S16" s="16">
        <f t="shared" si="15"/>
        <v>0</v>
      </c>
      <c r="T16" s="16"/>
      <c r="U16" s="16">
        <f t="shared" si="6"/>
        <v>0</v>
      </c>
      <c r="V16" s="33"/>
      <c r="W16" s="33"/>
      <c r="X16" s="33"/>
      <c r="Y16" s="33"/>
      <c r="Z16" s="23">
        <f t="shared" si="7"/>
        <v>0</v>
      </c>
      <c r="AA16" s="104">
        <f t="shared" si="8"/>
        <v>0</v>
      </c>
      <c r="AB16" s="34"/>
      <c r="AC16" s="34"/>
      <c r="AD16" s="34"/>
      <c r="AE16" s="27" t="str">
        <f t="shared" si="9"/>
        <v>WARNING</v>
      </c>
      <c r="AF16" s="27"/>
      <c r="AG16" s="27"/>
      <c r="AH16" s="27"/>
      <c r="AI16" s="27"/>
      <c r="AJ16" s="27"/>
      <c r="AK16" s="27"/>
      <c r="AL16" s="27"/>
      <c r="AM16">
        <f t="shared" si="10"/>
        <v>0</v>
      </c>
      <c r="AN16" t="e">
        <f t="shared" si="11"/>
        <v>#DIV/0!</v>
      </c>
      <c r="AO16" t="e">
        <f t="shared" si="12"/>
        <v>#DIV/0!</v>
      </c>
      <c r="AP16" t="e">
        <f t="shared" si="13"/>
        <v>#DIV/0!</v>
      </c>
      <c r="AQ16">
        <f t="shared" si="14"/>
        <v>0</v>
      </c>
    </row>
    <row r="17" spans="1:43" ht="60.75" customHeight="1" x14ac:dyDescent="0.25">
      <c r="A17" s="13" t="s">
        <v>69</v>
      </c>
      <c r="B17" s="14" t="s">
        <v>70</v>
      </c>
      <c r="C17" s="15" t="str">
        <f>IFERROR(VLOOKUP(D17,[2]Pieces!A:B,2,0)," ")</f>
        <v>MPS000300</v>
      </c>
      <c r="D17" s="16" t="s">
        <v>71</v>
      </c>
      <c r="E17" s="18">
        <v>0</v>
      </c>
      <c r="F17" s="18">
        <v>0</v>
      </c>
      <c r="G17" s="18">
        <v>0</v>
      </c>
      <c r="H17" s="18">
        <v>0</v>
      </c>
      <c r="I17" s="19">
        <f>IFERROR(VLOOKUP(D17,[2]Pieces!A:C,3,0),"")</f>
        <v>500</v>
      </c>
      <c r="J17" s="16">
        <v>1</v>
      </c>
      <c r="K17" s="16">
        <f t="shared" si="0"/>
        <v>0</v>
      </c>
      <c r="L17" s="16">
        <f t="shared" si="1"/>
        <v>0</v>
      </c>
      <c r="M17" s="16">
        <f t="shared" si="2"/>
        <v>0</v>
      </c>
      <c r="N17" s="20">
        <f t="shared" si="3"/>
        <v>0</v>
      </c>
      <c r="O17" s="20">
        <f t="shared" si="4"/>
        <v>0</v>
      </c>
      <c r="P17" s="20">
        <f t="shared" si="5"/>
        <v>0</v>
      </c>
      <c r="Q17" s="21">
        <v>13</v>
      </c>
      <c r="R17" s="16"/>
      <c r="S17" s="16">
        <f t="shared" si="15"/>
        <v>0</v>
      </c>
      <c r="T17" s="16"/>
      <c r="U17" s="16">
        <f t="shared" si="6"/>
        <v>0</v>
      </c>
      <c r="V17" s="16"/>
      <c r="W17" s="16"/>
      <c r="X17" s="16"/>
      <c r="Y17" s="16"/>
      <c r="Z17" s="23">
        <f t="shared" si="7"/>
        <v>0</v>
      </c>
      <c r="AA17" s="104">
        <f t="shared" si="8"/>
        <v>0</v>
      </c>
      <c r="AB17" s="26"/>
      <c r="AC17" s="26"/>
      <c r="AD17" s="26"/>
      <c r="AE17" s="27" t="str">
        <f t="shared" si="9"/>
        <v>WARNING</v>
      </c>
      <c r="AF17" s="27"/>
      <c r="AG17" s="27"/>
      <c r="AH17" s="27"/>
      <c r="AI17" s="27"/>
      <c r="AJ17" s="27"/>
      <c r="AK17" s="27"/>
      <c r="AL17" s="27"/>
      <c r="AM17">
        <f t="shared" si="10"/>
        <v>0</v>
      </c>
      <c r="AN17" t="e">
        <f t="shared" si="11"/>
        <v>#DIV/0!</v>
      </c>
      <c r="AO17" t="e">
        <f t="shared" si="12"/>
        <v>#DIV/0!</v>
      </c>
      <c r="AP17" t="e">
        <f t="shared" si="13"/>
        <v>#DIV/0!</v>
      </c>
      <c r="AQ17">
        <f t="shared" si="14"/>
        <v>0</v>
      </c>
    </row>
    <row r="18" spans="1:43" ht="76.5" customHeight="1" x14ac:dyDescent="0.25">
      <c r="A18" s="13" t="s">
        <v>72</v>
      </c>
      <c r="B18" s="35" t="s">
        <v>73</v>
      </c>
      <c r="C18" s="15" t="str">
        <f>IFERROR(VLOOKUP(D18,[2]Pieces!A:B,2,0)," ")</f>
        <v>0-4180</v>
      </c>
      <c r="D18" s="16" t="s">
        <v>74</v>
      </c>
      <c r="E18" s="18">
        <v>0</v>
      </c>
      <c r="F18" s="18">
        <v>0</v>
      </c>
      <c r="G18" s="18">
        <v>0</v>
      </c>
      <c r="H18" s="18">
        <v>0</v>
      </c>
      <c r="I18" s="19">
        <f>IFERROR(VLOOKUP(D18,[2]Pieces!A:C,3,0),"")</f>
        <v>50</v>
      </c>
      <c r="J18" s="16">
        <v>1</v>
      </c>
      <c r="K18" s="16">
        <f t="shared" si="0"/>
        <v>0</v>
      </c>
      <c r="L18" s="16">
        <f t="shared" si="1"/>
        <v>0</v>
      </c>
      <c r="M18" s="16">
        <f t="shared" si="2"/>
        <v>0</v>
      </c>
      <c r="N18" s="20">
        <f t="shared" si="3"/>
        <v>0</v>
      </c>
      <c r="O18" s="20">
        <f t="shared" si="4"/>
        <v>0</v>
      </c>
      <c r="P18" s="20">
        <f t="shared" si="5"/>
        <v>0</v>
      </c>
      <c r="Q18" s="21">
        <v>9</v>
      </c>
      <c r="R18" s="16"/>
      <c r="S18" s="16">
        <f t="shared" si="15"/>
        <v>0</v>
      </c>
      <c r="T18" s="16"/>
      <c r="U18" s="16">
        <f t="shared" si="6"/>
        <v>0</v>
      </c>
      <c r="V18" s="33"/>
      <c r="W18" s="33"/>
      <c r="X18" s="33"/>
      <c r="Y18" s="33"/>
      <c r="Z18" s="23">
        <f t="shared" si="7"/>
        <v>0</v>
      </c>
      <c r="AA18" s="104">
        <f t="shared" si="8"/>
        <v>0</v>
      </c>
      <c r="AB18" s="34"/>
      <c r="AC18" s="34"/>
      <c r="AD18" s="34"/>
      <c r="AE18" s="27" t="str">
        <f t="shared" si="9"/>
        <v>WARNING</v>
      </c>
      <c r="AF18" s="27"/>
      <c r="AG18" s="27"/>
      <c r="AH18" s="27"/>
      <c r="AI18" s="27"/>
      <c r="AJ18" s="27"/>
      <c r="AK18" s="27"/>
      <c r="AL18" s="27"/>
      <c r="AM18">
        <f t="shared" si="10"/>
        <v>0</v>
      </c>
      <c r="AN18" t="e">
        <f t="shared" si="11"/>
        <v>#DIV/0!</v>
      </c>
      <c r="AO18" t="e">
        <f t="shared" si="12"/>
        <v>#DIV/0!</v>
      </c>
      <c r="AP18" t="e">
        <f t="shared" si="13"/>
        <v>#DIV/0!</v>
      </c>
      <c r="AQ18">
        <f t="shared" si="14"/>
        <v>0</v>
      </c>
    </row>
    <row r="19" spans="1:43" ht="56.25" customHeight="1" x14ac:dyDescent="0.25">
      <c r="A19" s="13" t="s">
        <v>75</v>
      </c>
      <c r="B19" s="35" t="s">
        <v>76</v>
      </c>
      <c r="C19" s="15" t="str">
        <f>IFERROR(VLOOKUP(D19,[2]Pieces!A:B,2,0)," ")</f>
        <v>4-7009-1</v>
      </c>
      <c r="D19" s="16" t="s">
        <v>77</v>
      </c>
      <c r="E19" s="18">
        <v>201</v>
      </c>
      <c r="F19" s="32">
        <v>533</v>
      </c>
      <c r="G19" s="32">
        <v>533</v>
      </c>
      <c r="H19" s="32">
        <v>560</v>
      </c>
      <c r="I19" s="19">
        <f>IFERROR(VLOOKUP(D19,[2]Pieces!A:C,3,0),"")</f>
        <v>45</v>
      </c>
      <c r="J19" s="16">
        <v>1</v>
      </c>
      <c r="K19" s="16">
        <f t="shared" si="0"/>
        <v>332</v>
      </c>
      <c r="L19" s="16">
        <f t="shared" si="1"/>
        <v>0</v>
      </c>
      <c r="M19" s="16">
        <f t="shared" si="2"/>
        <v>27</v>
      </c>
      <c r="N19" s="20">
        <f t="shared" si="3"/>
        <v>7.3777777777777782</v>
      </c>
      <c r="O19" s="20">
        <f t="shared" si="4"/>
        <v>0</v>
      </c>
      <c r="P19" s="20">
        <f t="shared" si="5"/>
        <v>0.6</v>
      </c>
      <c r="Q19" s="21">
        <v>9</v>
      </c>
      <c r="R19" s="16"/>
      <c r="S19" s="16">
        <f t="shared" si="15"/>
        <v>0</v>
      </c>
      <c r="T19" s="16"/>
      <c r="U19" s="16">
        <f t="shared" si="6"/>
        <v>359</v>
      </c>
      <c r="V19" s="33"/>
      <c r="W19" s="33"/>
      <c r="X19" s="33"/>
      <c r="Y19" s="33"/>
      <c r="Z19" s="23">
        <f t="shared" si="7"/>
        <v>7.9777777777777779</v>
      </c>
      <c r="AA19" s="104">
        <f t="shared" si="8"/>
        <v>88.641975308641975</v>
      </c>
      <c r="AB19" s="34"/>
      <c r="AC19" s="34"/>
      <c r="AD19" s="34"/>
      <c r="AE19" s="27" t="str">
        <f t="shared" si="9"/>
        <v xml:space="preserve"> </v>
      </c>
      <c r="AF19" s="27"/>
      <c r="AG19" s="27"/>
      <c r="AH19" s="27"/>
      <c r="AI19" s="27"/>
      <c r="AJ19" s="27"/>
      <c r="AK19" s="27"/>
      <c r="AL19" s="27"/>
      <c r="AM19">
        <f t="shared" si="10"/>
        <v>2.4622770919067213E-4</v>
      </c>
      <c r="AN19">
        <f t="shared" si="11"/>
        <v>3600</v>
      </c>
      <c r="AO19">
        <f t="shared" si="12"/>
        <v>1</v>
      </c>
      <c r="AP19">
        <f t="shared" si="13"/>
        <v>0.88641975308641963</v>
      </c>
      <c r="AQ19">
        <f t="shared" si="14"/>
        <v>0.88641975308641974</v>
      </c>
    </row>
    <row r="20" spans="1:43" ht="51" customHeight="1" x14ac:dyDescent="0.25">
      <c r="A20" s="13" t="s">
        <v>78</v>
      </c>
      <c r="B20" s="35" t="s">
        <v>79</v>
      </c>
      <c r="C20" s="15">
        <f>IFERROR(VLOOKUP(D20,[2]Pieces!A:B,2,0)," ")</f>
        <v>480387</v>
      </c>
      <c r="D20" s="16" t="s">
        <v>133</v>
      </c>
      <c r="E20" s="36">
        <v>2235</v>
      </c>
      <c r="F20" s="32">
        <v>2469</v>
      </c>
      <c r="G20" s="32">
        <v>2469</v>
      </c>
      <c r="H20" s="32">
        <v>2469</v>
      </c>
      <c r="I20" s="19">
        <f>IFERROR(VLOOKUP(D20,[2]Pieces!A:C,3,0),"")</f>
        <v>45</v>
      </c>
      <c r="J20" s="16">
        <v>1</v>
      </c>
      <c r="K20" s="16">
        <f t="shared" si="0"/>
        <v>234</v>
      </c>
      <c r="L20" s="16">
        <f t="shared" si="1"/>
        <v>0</v>
      </c>
      <c r="M20" s="16">
        <f t="shared" si="2"/>
        <v>0</v>
      </c>
      <c r="N20" s="20">
        <f t="shared" si="3"/>
        <v>5.2</v>
      </c>
      <c r="O20" s="20">
        <f t="shared" si="4"/>
        <v>0</v>
      </c>
      <c r="P20" s="20">
        <f t="shared" si="5"/>
        <v>0</v>
      </c>
      <c r="Q20" s="21">
        <v>9</v>
      </c>
      <c r="R20" s="17"/>
      <c r="S20" s="16">
        <f t="shared" si="15"/>
        <v>0</v>
      </c>
      <c r="T20" s="16"/>
      <c r="U20" s="16">
        <f t="shared" si="6"/>
        <v>234</v>
      </c>
      <c r="V20" s="16"/>
      <c r="W20" s="16"/>
      <c r="X20" s="16"/>
      <c r="Y20" s="16"/>
      <c r="Z20" s="23">
        <f t="shared" si="7"/>
        <v>5.2</v>
      </c>
      <c r="AA20" s="104">
        <f t="shared" si="8"/>
        <v>57.777777777777786</v>
      </c>
      <c r="AB20" s="37"/>
      <c r="AC20" s="37"/>
      <c r="AD20" s="37"/>
      <c r="AE20" s="27" t="str">
        <f t="shared" si="9"/>
        <v>WARNING</v>
      </c>
      <c r="AF20" s="27"/>
      <c r="AG20" s="27"/>
      <c r="AH20" s="27"/>
      <c r="AI20" s="27"/>
      <c r="AJ20" s="27"/>
      <c r="AK20" s="27"/>
      <c r="AL20" s="27"/>
      <c r="AM20">
        <f t="shared" si="10"/>
        <v>1.6049382716049382E-4</v>
      </c>
      <c r="AN20">
        <f t="shared" si="11"/>
        <v>3600</v>
      </c>
      <c r="AO20">
        <f t="shared" si="12"/>
        <v>1</v>
      </c>
      <c r="AP20">
        <f t="shared" si="13"/>
        <v>0.57777777777777772</v>
      </c>
      <c r="AQ20">
        <f t="shared" si="14"/>
        <v>0.57777777777777772</v>
      </c>
    </row>
    <row r="21" spans="1:43" ht="69" customHeight="1" x14ac:dyDescent="0.25">
      <c r="A21" s="13" t="s">
        <v>82</v>
      </c>
      <c r="B21" s="38" t="s">
        <v>83</v>
      </c>
      <c r="C21" s="15" t="str">
        <f>IFERROR(VLOOKUP(D21,[2]Pieces!A:B,2,0)," ")</f>
        <v xml:space="preserve">i004 </v>
      </c>
      <c r="D21" s="16" t="s">
        <v>84</v>
      </c>
      <c r="E21" s="18">
        <v>0</v>
      </c>
      <c r="F21" s="18">
        <v>0</v>
      </c>
      <c r="G21" s="18">
        <v>0</v>
      </c>
      <c r="H21" s="18">
        <v>0</v>
      </c>
      <c r="I21" s="19">
        <f>IFERROR(VLOOKUP(D21,[2]Pieces!A:C,3,0),"")</f>
        <v>54</v>
      </c>
      <c r="J21" s="16">
        <v>9</v>
      </c>
      <c r="K21" s="16">
        <f t="shared" si="0"/>
        <v>0</v>
      </c>
      <c r="L21" s="16">
        <f t="shared" si="1"/>
        <v>0</v>
      </c>
      <c r="M21" s="16">
        <f t="shared" si="2"/>
        <v>0</v>
      </c>
      <c r="N21" s="20">
        <f t="shared" si="3"/>
        <v>0</v>
      </c>
      <c r="O21" s="20">
        <f t="shared" si="4"/>
        <v>0</v>
      </c>
      <c r="P21" s="20">
        <f t="shared" si="5"/>
        <v>0</v>
      </c>
      <c r="Q21" s="21">
        <v>9</v>
      </c>
      <c r="R21" s="16"/>
      <c r="S21" s="16">
        <f t="shared" si="15"/>
        <v>0</v>
      </c>
      <c r="T21" s="16"/>
      <c r="U21" s="16">
        <f t="shared" si="6"/>
        <v>0</v>
      </c>
      <c r="V21" s="16"/>
      <c r="W21" s="16"/>
      <c r="X21" s="16"/>
      <c r="Y21" s="16"/>
      <c r="Z21" s="23">
        <f t="shared" si="7"/>
        <v>0</v>
      </c>
      <c r="AA21" s="104">
        <f t="shared" si="8"/>
        <v>0</v>
      </c>
      <c r="AB21" s="26"/>
      <c r="AC21" s="26"/>
      <c r="AD21" s="26"/>
      <c r="AE21" s="27" t="str">
        <f t="shared" si="9"/>
        <v>WARNING</v>
      </c>
      <c r="AF21" s="27"/>
      <c r="AG21" s="27"/>
      <c r="AH21" s="27"/>
      <c r="AI21" s="27"/>
      <c r="AJ21" s="27"/>
      <c r="AK21" s="27"/>
      <c r="AL21" s="27"/>
      <c r="AM21">
        <f t="shared" si="10"/>
        <v>0</v>
      </c>
      <c r="AN21" t="e">
        <f t="shared" si="11"/>
        <v>#DIV/0!</v>
      </c>
      <c r="AO21" t="e">
        <f t="shared" si="12"/>
        <v>#DIV/0!</v>
      </c>
      <c r="AP21" t="e">
        <f t="shared" si="13"/>
        <v>#DIV/0!</v>
      </c>
      <c r="AQ21">
        <f t="shared" si="14"/>
        <v>0</v>
      </c>
    </row>
    <row r="22" spans="1:43" ht="63" customHeight="1" x14ac:dyDescent="0.25">
      <c r="A22" s="13" t="s">
        <v>85</v>
      </c>
      <c r="B22" s="38" t="s">
        <v>86</v>
      </c>
      <c r="C22" s="15">
        <f>IFERROR(VLOOKUP(D22,[2]Pieces!A:B,2,0)," ")</f>
        <v>601130</v>
      </c>
      <c r="D22" s="16" t="s">
        <v>87</v>
      </c>
      <c r="E22" s="18">
        <v>319</v>
      </c>
      <c r="F22" s="18">
        <v>319</v>
      </c>
      <c r="G22" s="18">
        <v>319</v>
      </c>
      <c r="H22" s="18">
        <v>319</v>
      </c>
      <c r="I22" s="19">
        <f>IFERROR(VLOOKUP(D22,[2]Pieces!A:C,3,0),"")</f>
        <v>24</v>
      </c>
      <c r="J22" s="16">
        <v>5</v>
      </c>
      <c r="K22" s="16">
        <f t="shared" si="0"/>
        <v>0</v>
      </c>
      <c r="L22" s="16">
        <f t="shared" si="1"/>
        <v>0</v>
      </c>
      <c r="M22" s="16">
        <f t="shared" si="2"/>
        <v>0</v>
      </c>
      <c r="N22" s="20">
        <f t="shared" si="3"/>
        <v>0</v>
      </c>
      <c r="O22" s="20">
        <f t="shared" si="4"/>
        <v>0</v>
      </c>
      <c r="P22" s="20">
        <f t="shared" si="5"/>
        <v>0</v>
      </c>
      <c r="Q22" s="21">
        <v>9</v>
      </c>
      <c r="R22" s="16"/>
      <c r="S22" s="16">
        <f t="shared" si="15"/>
        <v>0</v>
      </c>
      <c r="T22" s="16"/>
      <c r="U22" s="16">
        <f t="shared" si="6"/>
        <v>0</v>
      </c>
      <c r="V22" s="16"/>
      <c r="W22" s="16"/>
      <c r="X22" s="16"/>
      <c r="Y22" s="16"/>
      <c r="Z22" s="23">
        <f t="shared" si="7"/>
        <v>0</v>
      </c>
      <c r="AA22" s="104">
        <f t="shared" si="8"/>
        <v>0</v>
      </c>
      <c r="AB22" s="26"/>
      <c r="AC22" s="26"/>
      <c r="AD22" s="26"/>
      <c r="AE22" s="27" t="str">
        <f t="shared" si="9"/>
        <v>WARNING</v>
      </c>
      <c r="AF22" s="27"/>
      <c r="AG22" s="27"/>
      <c r="AH22" s="27"/>
      <c r="AI22" s="27"/>
      <c r="AJ22" s="27"/>
      <c r="AK22" s="27"/>
      <c r="AL22" s="27"/>
      <c r="AM22">
        <f t="shared" si="10"/>
        <v>0</v>
      </c>
      <c r="AN22" t="e">
        <f t="shared" si="11"/>
        <v>#DIV/0!</v>
      </c>
      <c r="AO22" t="e">
        <f t="shared" si="12"/>
        <v>#DIV/0!</v>
      </c>
      <c r="AP22" t="e">
        <f t="shared" si="13"/>
        <v>#DIV/0!</v>
      </c>
      <c r="AQ22">
        <f t="shared" si="14"/>
        <v>0</v>
      </c>
    </row>
    <row r="23" spans="1:43" ht="55.5" customHeight="1" x14ac:dyDescent="0.25">
      <c r="A23" s="39" t="s">
        <v>88</v>
      </c>
      <c r="B23" s="38" t="s">
        <v>89</v>
      </c>
      <c r="C23" s="15" t="str">
        <f>IFERROR(VLOOKUP(D23,[2]Pieces!A:B,2,0)," ")</f>
        <v>480387-SF</v>
      </c>
      <c r="D23" s="16" t="s">
        <v>90</v>
      </c>
      <c r="E23" s="18">
        <v>90</v>
      </c>
      <c r="F23" s="18">
        <v>96</v>
      </c>
      <c r="G23" s="18">
        <v>96</v>
      </c>
      <c r="H23" s="18">
        <v>96</v>
      </c>
      <c r="I23" s="19">
        <f>IFERROR(VLOOKUP(D23,[2]Pieces!A:C,3,0),"")</f>
        <v>25</v>
      </c>
      <c r="J23" s="16">
        <v>20</v>
      </c>
      <c r="K23" s="16">
        <f t="shared" si="0"/>
        <v>120</v>
      </c>
      <c r="L23" s="16">
        <f t="shared" si="1"/>
        <v>0</v>
      </c>
      <c r="M23" s="16">
        <f t="shared" si="2"/>
        <v>0</v>
      </c>
      <c r="N23" s="20">
        <f t="shared" si="3"/>
        <v>4.8</v>
      </c>
      <c r="O23" s="20">
        <f t="shared" si="4"/>
        <v>0</v>
      </c>
      <c r="P23" s="20">
        <f t="shared" si="5"/>
        <v>0</v>
      </c>
      <c r="Q23" s="21">
        <v>9</v>
      </c>
      <c r="R23" s="16"/>
      <c r="S23" s="16">
        <f t="shared" si="15"/>
        <v>0</v>
      </c>
      <c r="T23" s="16"/>
      <c r="U23" s="16">
        <f t="shared" si="6"/>
        <v>120</v>
      </c>
      <c r="V23" s="16"/>
      <c r="W23" s="16"/>
      <c r="X23" s="16"/>
      <c r="Y23" s="16"/>
      <c r="Z23" s="23">
        <f t="shared" si="7"/>
        <v>4.8</v>
      </c>
      <c r="AA23" s="104">
        <f t="shared" si="8"/>
        <v>53.333333333333336</v>
      </c>
      <c r="AB23" s="26"/>
      <c r="AC23" s="26"/>
      <c r="AD23" s="26"/>
      <c r="AE23" s="27" t="str">
        <f t="shared" si="9"/>
        <v>WARNING</v>
      </c>
      <c r="AF23" s="27"/>
      <c r="AG23" s="27"/>
      <c r="AH23" s="27"/>
      <c r="AI23" s="27"/>
      <c r="AJ23" s="27"/>
      <c r="AK23" s="27"/>
      <c r="AL23" s="27"/>
      <c r="AM23">
        <f t="shared" si="10"/>
        <v>1.4814814814814815E-4</v>
      </c>
      <c r="AN23">
        <f t="shared" si="11"/>
        <v>3600</v>
      </c>
      <c r="AO23">
        <f t="shared" si="12"/>
        <v>1</v>
      </c>
      <c r="AP23">
        <f t="shared" si="13"/>
        <v>0.53333333333333333</v>
      </c>
      <c r="AQ23">
        <f t="shared" si="14"/>
        <v>0.53333333333333333</v>
      </c>
    </row>
    <row r="24" spans="1:43" ht="55.5" customHeight="1" x14ac:dyDescent="0.25">
      <c r="A24" s="39" t="s">
        <v>88</v>
      </c>
      <c r="B24" s="38" t="s">
        <v>89</v>
      </c>
      <c r="C24" s="15" t="str">
        <f>IFERROR(VLOOKUP(D24,[2]Pieces!A:B,2,0)," ")</f>
        <v>480387-PF</v>
      </c>
      <c r="D24" s="16" t="s">
        <v>91</v>
      </c>
      <c r="E24" s="18">
        <v>90</v>
      </c>
      <c r="F24" s="18">
        <v>96</v>
      </c>
      <c r="G24" s="18">
        <v>96</v>
      </c>
      <c r="H24" s="18">
        <v>96</v>
      </c>
      <c r="I24" s="19">
        <f>IFERROR(VLOOKUP(D24,[2]Pieces!A:C,3,0),"")</f>
        <v>40</v>
      </c>
      <c r="J24" s="16">
        <v>20</v>
      </c>
      <c r="K24" s="16">
        <f t="shared" si="0"/>
        <v>120</v>
      </c>
      <c r="L24" s="16">
        <f t="shared" si="1"/>
        <v>0</v>
      </c>
      <c r="M24" s="16">
        <f t="shared" si="2"/>
        <v>0</v>
      </c>
      <c r="N24" s="20">
        <f t="shared" si="3"/>
        <v>3</v>
      </c>
      <c r="O24" s="20">
        <f t="shared" si="4"/>
        <v>0</v>
      </c>
      <c r="P24" s="20">
        <f t="shared" si="5"/>
        <v>0</v>
      </c>
      <c r="Q24" s="21">
        <v>9</v>
      </c>
      <c r="R24" s="16"/>
      <c r="S24" s="16">
        <f t="shared" si="15"/>
        <v>0</v>
      </c>
      <c r="T24" s="16"/>
      <c r="U24" s="16">
        <f t="shared" si="6"/>
        <v>120</v>
      </c>
      <c r="V24" s="16"/>
      <c r="W24" s="16"/>
      <c r="X24" s="16"/>
      <c r="Y24" s="16"/>
      <c r="Z24" s="23">
        <f t="shared" si="7"/>
        <v>3</v>
      </c>
      <c r="AA24" s="104">
        <f t="shared" si="8"/>
        <v>33.333333333333329</v>
      </c>
      <c r="AB24" s="26"/>
      <c r="AC24" s="26"/>
      <c r="AD24" s="26"/>
      <c r="AE24" s="27" t="str">
        <f t="shared" si="9"/>
        <v>WARNING</v>
      </c>
      <c r="AF24" s="27"/>
      <c r="AG24" s="27"/>
      <c r="AH24" s="27"/>
      <c r="AI24" s="27"/>
      <c r="AJ24" s="27"/>
      <c r="AK24" s="27"/>
      <c r="AL24" s="27"/>
      <c r="AM24">
        <f t="shared" si="10"/>
        <v>9.2592592592592588E-5</v>
      </c>
      <c r="AN24">
        <f t="shared" si="11"/>
        <v>3600</v>
      </c>
      <c r="AO24">
        <f t="shared" si="12"/>
        <v>1</v>
      </c>
      <c r="AP24">
        <f t="shared" si="13"/>
        <v>0.33333333333333331</v>
      </c>
      <c r="AQ24">
        <f t="shared" si="14"/>
        <v>0.33333333333333331</v>
      </c>
    </row>
    <row r="25" spans="1:43" ht="59.25" customHeight="1" x14ac:dyDescent="0.25">
      <c r="A25" s="39" t="s">
        <v>43</v>
      </c>
      <c r="B25" s="38" t="s">
        <v>92</v>
      </c>
      <c r="C25" s="15" t="str">
        <f>IFERROR(VLOOKUP(D25,[2]Pieces!A:B,2,0)," ")</f>
        <v xml:space="preserve">9751-fraise a fielter </v>
      </c>
      <c r="D25" s="16" t="s">
        <v>93</v>
      </c>
      <c r="E25" s="18">
        <v>922</v>
      </c>
      <c r="F25" s="18">
        <v>1056</v>
      </c>
      <c r="G25" s="18">
        <v>1056</v>
      </c>
      <c r="H25" s="18">
        <v>1056</v>
      </c>
      <c r="I25" s="19">
        <f>IFERROR(VLOOKUP(D25,[2]Pieces!A:C,3,0),"")</f>
        <v>200</v>
      </c>
      <c r="J25" s="16">
        <v>12</v>
      </c>
      <c r="K25" s="16">
        <f>(F25-E25)*J25</f>
        <v>1608</v>
      </c>
      <c r="L25" s="16">
        <f>(G25-F25)*J25</f>
        <v>0</v>
      </c>
      <c r="M25" s="16">
        <f>(H25-G25)*J25</f>
        <v>0</v>
      </c>
      <c r="N25" s="20">
        <f>IF(I25="","",K25/I25)</f>
        <v>8.0399999999999991</v>
      </c>
      <c r="O25" s="20">
        <f>IF(I25="","",L25/I25)</f>
        <v>0</v>
      </c>
      <c r="P25" s="20">
        <f>IF(I25="","",M25/I25)</f>
        <v>0</v>
      </c>
      <c r="Q25" s="21">
        <v>9</v>
      </c>
      <c r="R25" s="16"/>
      <c r="S25" s="16">
        <f>U25+T25-K25-L25-M25</f>
        <v>0</v>
      </c>
      <c r="T25" s="16"/>
      <c r="U25" s="16">
        <f>(K25+L25+M25)-T25-V25</f>
        <v>1608</v>
      </c>
      <c r="V25" s="16"/>
      <c r="W25" s="16"/>
      <c r="X25" s="16"/>
      <c r="Y25" s="16"/>
      <c r="Z25" s="23">
        <f>IF(OR(I25="",I25=0),0,(U25+T25)/I25)</f>
        <v>8.0399999999999991</v>
      </c>
      <c r="AA25" s="104">
        <f>IF(OR(Q25=0,I25=0),"",Z25/Q25*100)</f>
        <v>89.333333333333314</v>
      </c>
      <c r="AB25" s="26"/>
      <c r="AC25" s="26"/>
      <c r="AD25" s="26"/>
      <c r="AE25" s="27" t="str">
        <f>IF(AA25&gt;85," ","WARNING")</f>
        <v xml:space="preserve"> </v>
      </c>
      <c r="AF25" s="27"/>
      <c r="AG25" s="27"/>
      <c r="AH25" s="27"/>
      <c r="AI25" s="27"/>
      <c r="AJ25" s="27"/>
      <c r="AK25" s="27"/>
      <c r="AL25" s="27"/>
      <c r="AM25">
        <f t="shared" si="10"/>
        <v>2.4814814814814811E-4</v>
      </c>
      <c r="AN25">
        <f t="shared" si="11"/>
        <v>3600.0000000000005</v>
      </c>
      <c r="AO25">
        <f t="shared" si="12"/>
        <v>1</v>
      </c>
      <c r="AP25">
        <f t="shared" si="13"/>
        <v>0.89333333333333331</v>
      </c>
      <c r="AQ25">
        <f t="shared" si="14"/>
        <v>0.89333333333333331</v>
      </c>
    </row>
    <row r="26" spans="1:43" ht="59.25" customHeight="1" x14ac:dyDescent="0.25">
      <c r="A26" s="39" t="s">
        <v>44</v>
      </c>
      <c r="B26" s="38" t="s">
        <v>94</v>
      </c>
      <c r="C26" s="15" t="str">
        <f>IFERROR(VLOOKUP(D26,[2]Pieces!A:B,2,0)," ")</f>
        <v xml:space="preserve">I035-CP2/chutes </v>
      </c>
      <c r="D26" s="16" t="s">
        <v>95</v>
      </c>
      <c r="E26" s="18">
        <v>347</v>
      </c>
      <c r="F26" s="18">
        <v>831</v>
      </c>
      <c r="G26" s="18">
        <v>831</v>
      </c>
      <c r="H26" s="18">
        <v>831</v>
      </c>
      <c r="I26" s="19">
        <f>IFERROR(VLOOKUP(D26,[2]Pieces!A:C,3,0),"")</f>
        <v>70</v>
      </c>
      <c r="J26" s="16">
        <v>1</v>
      </c>
      <c r="K26" s="16">
        <f>(F26-E26)*J26</f>
        <v>484</v>
      </c>
      <c r="L26" s="16">
        <f>(G26-F26)*J26</f>
        <v>0</v>
      </c>
      <c r="M26" s="16">
        <f>(H26-G26)*J26</f>
        <v>0</v>
      </c>
      <c r="N26" s="20">
        <f>IF(I26="","",K26/I26)</f>
        <v>6.9142857142857146</v>
      </c>
      <c r="O26" s="20">
        <f>IF(I26="","",L26/I26)</f>
        <v>0</v>
      </c>
      <c r="P26" s="20">
        <f>IF(I26="","",M26/I26)</f>
        <v>0</v>
      </c>
      <c r="Q26" s="21">
        <v>9</v>
      </c>
      <c r="R26" s="16"/>
      <c r="S26" s="16">
        <f>U26+T26-K26-L26-M26</f>
        <v>0</v>
      </c>
      <c r="T26" s="16"/>
      <c r="U26" s="16">
        <f>(K26+L26+M26)-T26-V26</f>
        <v>484</v>
      </c>
      <c r="V26" s="16"/>
      <c r="W26" s="16"/>
      <c r="X26" s="16"/>
      <c r="Y26" s="16"/>
      <c r="Z26" s="23">
        <f>IF(OR(I26="",I26=0),0,(U26+T26)/I26)</f>
        <v>6.9142857142857146</v>
      </c>
      <c r="AA26" s="104">
        <f>IF(OR(Q26=0,I26=0),"",Z26/Q26*100)</f>
        <v>76.825396825396837</v>
      </c>
      <c r="AB26" s="26"/>
      <c r="AC26" s="26"/>
      <c r="AD26" s="26"/>
      <c r="AE26" s="27" t="str">
        <f>IF(AA26&gt;85," ","WARNING")</f>
        <v>WARNING</v>
      </c>
      <c r="AF26" s="27"/>
      <c r="AG26" s="27"/>
      <c r="AH26" s="27"/>
      <c r="AI26" s="27"/>
      <c r="AJ26" s="27"/>
      <c r="AK26" s="27"/>
      <c r="AL26" s="27"/>
      <c r="AM26">
        <f t="shared" si="10"/>
        <v>2.1340388007054674E-4</v>
      </c>
      <c r="AN26">
        <f t="shared" si="11"/>
        <v>3600</v>
      </c>
      <c r="AO26">
        <f t="shared" si="12"/>
        <v>1</v>
      </c>
      <c r="AP26">
        <f t="shared" si="13"/>
        <v>0.7682539682539683</v>
      </c>
      <c r="AQ26">
        <f t="shared" si="14"/>
        <v>0.7682539682539683</v>
      </c>
    </row>
    <row r="27" spans="1:43" ht="59.25" customHeight="1" x14ac:dyDescent="0.25">
      <c r="A27" s="39" t="s">
        <v>44</v>
      </c>
      <c r="B27" s="38" t="s">
        <v>96</v>
      </c>
      <c r="C27" s="15" t="str">
        <f>IFERROR(VLOOKUP(D27,[2]Pieces!A:B,2,0)," ")</f>
        <v>TIGE M6+2ECROU</v>
      </c>
      <c r="D27" s="16" t="s">
        <v>97</v>
      </c>
      <c r="E27" s="18">
        <v>0</v>
      </c>
      <c r="F27" s="18">
        <v>314</v>
      </c>
      <c r="G27" s="18">
        <v>314</v>
      </c>
      <c r="H27" s="18">
        <v>314</v>
      </c>
      <c r="I27" s="19">
        <f>IFERROR(VLOOKUP(D27,[2]Pieces!A:C,3,0),"")</f>
        <v>120</v>
      </c>
      <c r="J27" s="16">
        <v>1</v>
      </c>
      <c r="K27" s="16">
        <f>(F27-E27)*J27</f>
        <v>314</v>
      </c>
      <c r="L27" s="16">
        <f>(G27-F27)*J27</f>
        <v>0</v>
      </c>
      <c r="M27" s="16">
        <f>(H27-G27)*J27</f>
        <v>0</v>
      </c>
      <c r="N27" s="20">
        <f>IF(I27="","",K27/I27)</f>
        <v>2.6166666666666667</v>
      </c>
      <c r="O27" s="20">
        <f>IF(I27="","",L27/I27)</f>
        <v>0</v>
      </c>
      <c r="P27" s="20">
        <f>IF(I27="","",M27/I27)</f>
        <v>0</v>
      </c>
      <c r="Q27" s="21">
        <v>9</v>
      </c>
      <c r="R27" s="16"/>
      <c r="S27" s="16">
        <f>U27+T27-K27-L27-M27</f>
        <v>0</v>
      </c>
      <c r="T27" s="16"/>
      <c r="U27" s="16">
        <f>(K27+L27+M27)-T27-V27</f>
        <v>314</v>
      </c>
      <c r="V27" s="16"/>
      <c r="W27" s="16"/>
      <c r="X27" s="16"/>
      <c r="Y27" s="16"/>
      <c r="Z27" s="23">
        <f>IF(OR(I27="",I27=0),0,(U27+T27)/I27)</f>
        <v>2.6166666666666667</v>
      </c>
      <c r="AA27" s="24">
        <f>IF(OR(Q27=0,I27=0),"",Z27/Q27*100)</f>
        <v>29.074074074074076</v>
      </c>
      <c r="AB27" s="26"/>
      <c r="AC27" s="26"/>
      <c r="AD27" s="26"/>
      <c r="AE27" s="27" t="str">
        <f>IF(AA27&gt;85," ","WARNING")</f>
        <v>WARNING</v>
      </c>
      <c r="AF27" s="27"/>
      <c r="AG27" s="27"/>
      <c r="AH27" s="27"/>
      <c r="AI27" s="27"/>
      <c r="AJ27" s="27"/>
      <c r="AK27" s="27"/>
      <c r="AL27" s="27"/>
      <c r="AM27">
        <f t="shared" si="10"/>
        <v>8.076131687242799E-5</v>
      </c>
      <c r="AN27">
        <f t="shared" si="11"/>
        <v>3600</v>
      </c>
      <c r="AO27">
        <f t="shared" si="12"/>
        <v>1</v>
      </c>
      <c r="AP27">
        <f t="shared" si="13"/>
        <v>0.29074074074074074</v>
      </c>
      <c r="AQ27">
        <f t="shared" si="14"/>
        <v>0.29074074074074074</v>
      </c>
    </row>
    <row r="28" spans="1:43" ht="21" thickBot="1" x14ac:dyDescent="0.3"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1"/>
      <c r="U28" s="41"/>
      <c r="V28" s="41"/>
      <c r="W28" s="41"/>
      <c r="X28" s="41"/>
      <c r="Y28" s="41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</row>
    <row r="29" spans="1:43" ht="70.5" thickBot="1" x14ac:dyDescent="0.3"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3" t="s">
        <v>98</v>
      </c>
      <c r="U29" s="44" t="e">
        <f>#REF!/#REF!</f>
        <v>#REF!</v>
      </c>
      <c r="V29" s="41"/>
      <c r="W29" s="41"/>
      <c r="X29" s="41"/>
      <c r="Y29" s="41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</row>
    <row r="30" spans="1:43" ht="20.25" x14ac:dyDescent="0.25"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1"/>
      <c r="U30" s="41"/>
      <c r="V30" s="41"/>
      <c r="W30" s="41"/>
      <c r="X30" s="41"/>
      <c r="Y30" s="41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</row>
    <row r="31" spans="1:43" x14ac:dyDescent="0.25">
      <c r="Z31" s="7"/>
    </row>
    <row r="32" spans="1:43" x14ac:dyDescent="0.25">
      <c r="Z32" s="7"/>
    </row>
    <row r="33" spans="5:26" ht="20.25" x14ac:dyDescent="0.25">
      <c r="E33" s="45"/>
      <c r="F33" s="45"/>
      <c r="G33" s="45"/>
      <c r="H33" s="45"/>
      <c r="I33" s="46"/>
      <c r="J33" s="47" t="s">
        <v>99</v>
      </c>
      <c r="K33" s="45"/>
      <c r="L33" s="45"/>
      <c r="M33" s="45"/>
      <c r="N33" s="45"/>
      <c r="O33" s="45"/>
      <c r="P33" s="46"/>
      <c r="Z33" s="7"/>
    </row>
    <row r="34" spans="5:26" ht="20.25" x14ac:dyDescent="0.25">
      <c r="E34" s="45"/>
      <c r="F34" s="45"/>
      <c r="G34" s="45"/>
      <c r="H34" s="45"/>
      <c r="I34" s="46"/>
      <c r="J34" s="47" t="s">
        <v>100</v>
      </c>
      <c r="K34" s="45"/>
      <c r="L34" s="45"/>
      <c r="M34" s="45"/>
      <c r="N34" s="45"/>
      <c r="O34" s="45"/>
      <c r="P34" s="46"/>
      <c r="Z34" s="7"/>
    </row>
    <row r="35" spans="5:26" ht="20.25" x14ac:dyDescent="0.25">
      <c r="E35" s="45"/>
      <c r="F35" s="45"/>
      <c r="G35" s="45"/>
      <c r="H35" s="45"/>
      <c r="I35" s="46"/>
      <c r="J35" s="47" t="s">
        <v>101</v>
      </c>
      <c r="K35" s="45"/>
      <c r="L35" s="45"/>
      <c r="M35" s="45"/>
      <c r="N35" s="45"/>
      <c r="O35" s="45"/>
      <c r="P35" s="46"/>
      <c r="Z35" s="7"/>
    </row>
    <row r="36" spans="5:26" x14ac:dyDescent="0.25">
      <c r="Z36" s="7"/>
    </row>
    <row r="37" spans="5:26" x14ac:dyDescent="0.25">
      <c r="Z37" s="7"/>
    </row>
    <row r="38" spans="5:26" x14ac:dyDescent="0.25">
      <c r="Z38" s="7"/>
    </row>
    <row r="39" spans="5:26" x14ac:dyDescent="0.25">
      <c r="Z39" s="7"/>
    </row>
  </sheetData>
  <mergeCells count="12">
    <mergeCell ref="E33:I33"/>
    <mergeCell ref="J33:P33"/>
    <mergeCell ref="E34:I34"/>
    <mergeCell ref="J34:P34"/>
    <mergeCell ref="E35:I35"/>
    <mergeCell ref="J35:P35"/>
    <mergeCell ref="A1:Y5"/>
    <mergeCell ref="Z1:AE1"/>
    <mergeCell ref="Z2:AE2"/>
    <mergeCell ref="Z3:AE3"/>
    <mergeCell ref="Z4:AE4"/>
    <mergeCell ref="Z7:AE7"/>
  </mergeCells>
  <conditionalFormatting sqref="AE27:AL27 AE9:AL22">
    <cfRule type="containsText" dxfId="65" priority="25" operator="containsText" text="WARNING">
      <formula>NOT(ISERROR(SEARCH("WARNING",AE9)))</formula>
    </cfRule>
  </conditionalFormatting>
  <conditionalFormatting sqref="AE10:AL10">
    <cfRule type="containsText" dxfId="64" priority="23" operator="containsText" text="WARNING">
      <formula>NOT(ISERROR(SEARCH("WARNING",AE10)))</formula>
    </cfRule>
    <cfRule type="iconSet" priority="24">
      <iconSet iconSet="3Symbols">
        <cfvo type="percent" val="0"/>
        <cfvo type="percent" val="33"/>
        <cfvo type="percent" val="67"/>
      </iconSet>
    </cfRule>
  </conditionalFormatting>
  <conditionalFormatting sqref="AE11:AL11">
    <cfRule type="containsText" dxfId="63" priority="21" operator="containsText" text="WARNING">
      <formula>NOT(ISERROR(SEARCH("WARNING",AE11)))</formula>
    </cfRule>
    <cfRule type="iconSet" priority="22">
      <iconSet iconSet="3Symbols">
        <cfvo type="percent" val="0"/>
        <cfvo type="percent" val="33"/>
        <cfvo type="percent" val="67"/>
      </iconSet>
    </cfRule>
  </conditionalFormatting>
  <conditionalFormatting sqref="AE16:AL16">
    <cfRule type="containsText" dxfId="62" priority="19" operator="containsText" text="WARNING">
      <formula>NOT(ISERROR(SEARCH("WARNING",AE16)))</formula>
    </cfRule>
    <cfRule type="iconSet" priority="20">
      <iconSet iconSet="3Symbols">
        <cfvo type="percent" val="0"/>
        <cfvo type="percent" val="33"/>
        <cfvo type="percent" val="67"/>
      </iconSet>
    </cfRule>
  </conditionalFormatting>
  <conditionalFormatting sqref="AE15:AL15">
    <cfRule type="containsText" dxfId="61" priority="17" operator="containsText" text="WARNING">
      <formula>NOT(ISERROR(SEARCH("WARNING",AE15)))</formula>
    </cfRule>
    <cfRule type="iconSet" priority="18">
      <iconSet iconSet="3Symbols">
        <cfvo type="percent" val="0"/>
        <cfvo type="percent" val="33"/>
        <cfvo type="percent" val="67"/>
      </iconSet>
    </cfRule>
  </conditionalFormatting>
  <conditionalFormatting sqref="AE18:AL18">
    <cfRule type="containsText" dxfId="60" priority="15" operator="containsText" text="WARNING">
      <formula>NOT(ISERROR(SEARCH("WARNING",AE18)))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7:AL27">
    <cfRule type="containsText" dxfId="59" priority="13" operator="containsText" text="WARNING">
      <formula>NOT(ISERROR(SEARCH("WARNING",AE27)))</formula>
    </cfRule>
    <cfRule type="iconSet" priority="14">
      <iconSet iconSet="3Symbols">
        <cfvo type="percent" val="0"/>
        <cfvo type="percent" val="33"/>
        <cfvo type="percent" val="67"/>
      </iconSet>
    </cfRule>
  </conditionalFormatting>
  <conditionalFormatting sqref="AE24:AL24">
    <cfRule type="containsText" dxfId="58" priority="12" operator="containsText" text="WARNING">
      <formula>NOT(ISERROR(SEARCH("WARNING",AE24)))</formula>
    </cfRule>
  </conditionalFormatting>
  <conditionalFormatting sqref="AE24:AL24">
    <cfRule type="containsText" dxfId="57" priority="10" operator="containsText" text="WARNING">
      <formula>NOT(ISERROR(SEARCH("WARNING",AE24)))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25:AL25">
    <cfRule type="containsText" dxfId="56" priority="9" operator="containsText" text="WARNING">
      <formula>NOT(ISERROR(SEARCH("WARNING",AE25)))</formula>
    </cfRule>
  </conditionalFormatting>
  <conditionalFormatting sqref="AE25:AL25">
    <cfRule type="containsText" dxfId="55" priority="7" operator="containsText" text="WARNING">
      <formula>NOT(ISERROR(SEARCH("WARNING",AE25)))</formula>
    </cfRule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19:AL22 AE9:AL14 AE17:AL17">
    <cfRule type="containsText" dxfId="54" priority="26" operator="containsText" text="WARNING">
      <formula>NOT(ISERROR(SEARCH("WARNING",AE9)))</formula>
    </cfRule>
    <cfRule type="iconSet" priority="27">
      <iconSet iconSet="3Symbols">
        <cfvo type="percent" val="0"/>
        <cfvo type="percent" val="33"/>
        <cfvo type="percent" val="67"/>
      </iconSet>
    </cfRule>
  </conditionalFormatting>
  <conditionalFormatting sqref="AE23:AL23">
    <cfRule type="containsText" dxfId="53" priority="6" operator="containsText" text="WARNING">
      <formula>NOT(ISERROR(SEARCH("WARNING",AE23)))</formula>
    </cfRule>
  </conditionalFormatting>
  <conditionalFormatting sqref="AE23:AL23">
    <cfRule type="containsText" dxfId="52" priority="4" operator="containsText" text="WARNING">
      <formula>NOT(ISERROR(SEARCH("WARNING",AE23)))</formula>
    </cfRule>
    <cfRule type="iconSet" priority="5">
      <iconSet iconSet="3Symbols">
        <cfvo type="percent" val="0"/>
        <cfvo type="percent" val="33"/>
        <cfvo type="percent" val="67"/>
      </iconSet>
    </cfRule>
  </conditionalFormatting>
  <conditionalFormatting sqref="AE26:AL26">
    <cfRule type="containsText" dxfId="51" priority="3" operator="containsText" text="WARNING">
      <formula>NOT(ISERROR(SEARCH("WARNING",AE26)))</formula>
    </cfRule>
  </conditionalFormatting>
  <conditionalFormatting sqref="AE26:AL26">
    <cfRule type="containsText" dxfId="50" priority="1" operator="containsText" text="WARNING">
      <formula>NOT(ISERROR(SEARCH("WARNING",AE26)))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G28:H30">
      <formula1>ouvriers</formula1>
    </dataValidation>
    <dataValidation type="list" allowBlank="1" showInputMessage="1" showErrorMessage="1" sqref="D13:D14 D9:D11 D17 D21:D25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mc:AlternateContent xmlns:mc="http://schemas.openxmlformats.org/markup-compatibility/2006">
      <mc:Choice Requires="x14">
        <control shapeId="8193" r:id="rId4" name="CommandButton1">
          <controlPr defaultSize="0" autoLine="0" r:id="rId5">
            <anchor moveWithCells="1">
              <from>
                <xdr:col>8</xdr:col>
                <xdr:colOff>571500</xdr:colOff>
                <xdr:row>1</xdr:row>
                <xdr:rowOff>76200</xdr:rowOff>
              </from>
              <to>
                <xdr:col>12</xdr:col>
                <xdr:colOff>190500</xdr:colOff>
                <xdr:row>3</xdr:row>
                <xdr:rowOff>266700</xdr:rowOff>
              </to>
            </anchor>
          </controlPr>
        </control>
      </mc:Choice>
      <mc:Fallback>
        <control shapeId="8193" r:id="rId4" name="CommandButton1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7">
    <tabColor rgb="FFC00000"/>
  </sheetPr>
  <dimension ref="A1:AQ38"/>
  <sheetViews>
    <sheetView tabSelected="1" zoomScale="40" zoomScaleNormal="40" zoomScaleSheetLayoutView="40" zoomScalePageLayoutView="42" workbookViewId="0">
      <pane xSplit="4" topLeftCell="T1" activePane="topRight" state="frozen"/>
      <selection activeCell="Y24" sqref="Y24"/>
      <selection pane="topRight" activeCell="Z2" sqref="Z2:AE2"/>
    </sheetView>
  </sheetViews>
  <sheetFormatPr baseColWidth="10" defaultRowHeight="15" x14ac:dyDescent="0.25"/>
  <cols>
    <col min="1" max="1" width="23.5703125" customWidth="1"/>
    <col min="2" max="2" width="56.5703125" customWidth="1"/>
    <col min="3" max="3" width="43.28515625" customWidth="1"/>
    <col min="4" max="4" width="71.42578125" customWidth="1"/>
    <col min="5" max="5" width="33.42578125" style="29" customWidth="1"/>
    <col min="6" max="7" width="21.5703125" style="29" customWidth="1"/>
    <col min="8" max="8" width="23.140625" style="29" customWidth="1"/>
    <col min="9" max="9" width="21.7109375" style="29" customWidth="1"/>
    <col min="10" max="11" width="19.140625" style="29" customWidth="1"/>
    <col min="12" max="12" width="26.5703125" style="29" customWidth="1"/>
    <col min="13" max="13" width="26.28515625" style="29" customWidth="1"/>
    <col min="14" max="14" width="20.42578125" style="29" customWidth="1"/>
    <col min="15" max="16" width="20.5703125" customWidth="1"/>
    <col min="17" max="17" width="25.140625" customWidth="1"/>
    <col min="18" max="18" width="85" customWidth="1"/>
    <col min="19" max="19" width="26.5703125" customWidth="1"/>
    <col min="20" max="20" width="31.5703125" style="29" customWidth="1"/>
    <col min="21" max="25" width="23" style="29" customWidth="1"/>
    <col min="26" max="30" width="24.5703125" customWidth="1"/>
    <col min="31" max="38" width="22.85546875" customWidth="1"/>
    <col min="39" max="39" width="12.85546875" bestFit="1" customWidth="1"/>
    <col min="40" max="40" width="17.42578125" customWidth="1"/>
    <col min="42" max="42" width="14.42578125" customWidth="1"/>
  </cols>
  <sheetData>
    <row r="1" spans="1:43" ht="30" customHeight="1" x14ac:dyDescent="0.25">
      <c r="A1" s="1" t="s">
        <v>134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" t="s">
        <v>1</v>
      </c>
      <c r="AA1" s="3"/>
      <c r="AB1" s="3"/>
      <c r="AC1" s="3"/>
      <c r="AD1" s="3"/>
      <c r="AE1" s="4"/>
      <c r="AF1" s="5"/>
      <c r="AG1" s="5"/>
      <c r="AH1" s="5"/>
      <c r="AI1" s="5"/>
      <c r="AJ1" s="5"/>
      <c r="AK1" s="5"/>
      <c r="AL1" s="5"/>
    </row>
    <row r="2" spans="1:43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" t="s">
        <v>2</v>
      </c>
      <c r="AA2" s="3"/>
      <c r="AB2" s="3"/>
      <c r="AC2" s="3"/>
      <c r="AD2" s="3"/>
      <c r="AE2" s="4"/>
      <c r="AF2" s="5"/>
      <c r="AG2" s="5"/>
      <c r="AH2" s="5"/>
      <c r="AI2" s="5"/>
      <c r="AJ2" s="5"/>
      <c r="AK2" s="5"/>
      <c r="AL2" s="5"/>
    </row>
    <row r="3" spans="1:43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" t="s">
        <v>3</v>
      </c>
      <c r="AA3" s="3"/>
      <c r="AB3" s="3"/>
      <c r="AC3" s="3"/>
      <c r="AD3" s="3"/>
      <c r="AE3" s="4"/>
      <c r="AF3" s="5"/>
      <c r="AG3" s="5"/>
      <c r="AH3" s="5"/>
      <c r="AI3" s="5"/>
      <c r="AJ3" s="5"/>
      <c r="AK3" s="5"/>
      <c r="AL3" s="5"/>
    </row>
    <row r="4" spans="1:43" ht="30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2" t="s">
        <v>4</v>
      </c>
      <c r="AA4" s="3"/>
      <c r="AB4" s="3"/>
      <c r="AC4" s="3"/>
      <c r="AD4" s="3"/>
      <c r="AE4" s="4"/>
      <c r="AF4" s="5"/>
      <c r="AG4" s="5"/>
      <c r="AH4" s="5"/>
      <c r="AI4" s="5"/>
      <c r="AJ4" s="5"/>
      <c r="AK4" s="5"/>
      <c r="AL4" s="5"/>
    </row>
    <row r="5" spans="1:43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7" spans="1:43" ht="54" customHeight="1" x14ac:dyDescent="0.5">
      <c r="E7" s="6"/>
      <c r="F7" s="6"/>
      <c r="G7" s="6"/>
      <c r="H7" s="6"/>
      <c r="I7" s="6"/>
      <c r="J7" s="6"/>
      <c r="K7" s="6"/>
      <c r="L7" s="6"/>
      <c r="M7" s="6"/>
      <c r="N7" s="6"/>
      <c r="O7" s="7"/>
      <c r="P7" s="7"/>
      <c r="Q7" s="7"/>
      <c r="R7" s="7"/>
      <c r="S7" s="7"/>
      <c r="T7" s="6"/>
      <c r="U7" s="6"/>
      <c r="V7" s="6"/>
      <c r="W7" s="6"/>
      <c r="X7" s="6"/>
      <c r="Y7" s="6"/>
      <c r="Z7" s="8"/>
      <c r="AA7" s="8"/>
      <c r="AB7" s="8"/>
      <c r="AC7" s="8"/>
      <c r="AD7" s="8"/>
      <c r="AE7" s="8"/>
      <c r="AF7" s="9"/>
      <c r="AG7" s="9"/>
      <c r="AH7" s="9"/>
      <c r="AI7" s="9"/>
      <c r="AJ7" s="9"/>
      <c r="AK7" s="9"/>
      <c r="AL7" s="9"/>
    </row>
    <row r="8" spans="1:43" ht="167.25" customHeight="1" x14ac:dyDescent="0.25">
      <c r="A8" s="10" t="s">
        <v>5</v>
      </c>
      <c r="B8" s="10" t="s">
        <v>6</v>
      </c>
      <c r="C8" s="10" t="s">
        <v>7</v>
      </c>
      <c r="D8" s="10" t="s">
        <v>8</v>
      </c>
      <c r="E8" s="10" t="s">
        <v>9</v>
      </c>
      <c r="F8" s="10" t="s">
        <v>10</v>
      </c>
      <c r="G8" s="10" t="s">
        <v>11</v>
      </c>
      <c r="H8" s="10" t="s">
        <v>9</v>
      </c>
      <c r="I8" s="11" t="s">
        <v>12</v>
      </c>
      <c r="J8" s="10" t="s">
        <v>13</v>
      </c>
      <c r="K8" s="10" t="s">
        <v>14</v>
      </c>
      <c r="L8" s="10" t="s">
        <v>15</v>
      </c>
      <c r="M8" s="10" t="s">
        <v>16</v>
      </c>
      <c r="N8" s="10" t="s">
        <v>17</v>
      </c>
      <c r="O8" s="10" t="s">
        <v>18</v>
      </c>
      <c r="P8" s="10" t="s">
        <v>19</v>
      </c>
      <c r="Q8" s="10" t="s">
        <v>20</v>
      </c>
      <c r="R8" s="10" t="s">
        <v>21</v>
      </c>
      <c r="S8" s="12" t="s">
        <v>22</v>
      </c>
      <c r="T8" s="10" t="s">
        <v>23</v>
      </c>
      <c r="U8" s="10" t="s">
        <v>24</v>
      </c>
      <c r="V8" s="10" t="s">
        <v>25</v>
      </c>
      <c r="W8" s="10" t="s">
        <v>26</v>
      </c>
      <c r="X8" s="10" t="s">
        <v>27</v>
      </c>
      <c r="Y8" s="10" t="s">
        <v>28</v>
      </c>
      <c r="Z8" s="10" t="s">
        <v>29</v>
      </c>
      <c r="AA8" s="10" t="s">
        <v>30</v>
      </c>
      <c r="AB8" s="10" t="s">
        <v>31</v>
      </c>
      <c r="AC8" s="10" t="s">
        <v>32</v>
      </c>
      <c r="AD8" s="10" t="s">
        <v>33</v>
      </c>
      <c r="AE8" s="10" t="s">
        <v>34</v>
      </c>
      <c r="AF8" s="10" t="s">
        <v>35</v>
      </c>
      <c r="AG8" s="10" t="s">
        <v>36</v>
      </c>
      <c r="AH8" s="10" t="s">
        <v>37</v>
      </c>
      <c r="AI8" s="10" t="s">
        <v>38</v>
      </c>
      <c r="AJ8" s="10" t="s">
        <v>39</v>
      </c>
      <c r="AK8" s="10" t="s">
        <v>40</v>
      </c>
      <c r="AL8" s="10" t="s">
        <v>41</v>
      </c>
      <c r="AM8" t="s">
        <v>42</v>
      </c>
      <c r="AN8" t="s">
        <v>43</v>
      </c>
      <c r="AO8" t="s">
        <v>44</v>
      </c>
      <c r="AP8" t="s">
        <v>45</v>
      </c>
      <c r="AQ8" t="s">
        <v>45</v>
      </c>
    </row>
    <row r="9" spans="1:43" ht="72.75" customHeight="1" x14ac:dyDescent="0.25">
      <c r="A9" s="13" t="s">
        <v>42</v>
      </c>
      <c r="B9" s="14" t="s">
        <v>46</v>
      </c>
      <c r="C9" s="15" t="str">
        <f>IFERROR(VLOOKUP(D9,[2]Pieces!A:B,2,0)," ")</f>
        <v>BROCH L230</v>
      </c>
      <c r="D9" s="16" t="s">
        <v>130</v>
      </c>
      <c r="E9" s="17">
        <v>0</v>
      </c>
      <c r="F9" s="18">
        <v>355</v>
      </c>
      <c r="G9" s="18">
        <v>355</v>
      </c>
      <c r="H9" s="18">
        <v>473</v>
      </c>
      <c r="I9" s="19">
        <f>IFERROR(VLOOKUP(D9,[2]Pieces!A:C,3,0),"")</f>
        <v>112</v>
      </c>
      <c r="J9" s="16">
        <v>1</v>
      </c>
      <c r="K9" s="16">
        <f>(F9-E9)*J9</f>
        <v>355</v>
      </c>
      <c r="L9" s="16">
        <f>(G9-F9)*J9</f>
        <v>0</v>
      </c>
      <c r="M9" s="16">
        <f>(H9-G9)*J9</f>
        <v>118</v>
      </c>
      <c r="N9" s="20">
        <f>IF(I9="","",K9/I9)</f>
        <v>3.1696428571428572</v>
      </c>
      <c r="O9" s="20">
        <f>IF(I9="","",L9/I9)</f>
        <v>0</v>
      </c>
      <c r="P9" s="20">
        <f>IF(I9="","",M9/I9)</f>
        <v>1.0535714285714286</v>
      </c>
      <c r="Q9" s="21">
        <v>7.5</v>
      </c>
      <c r="R9" s="16"/>
      <c r="S9" s="16">
        <f>U9+T9-K9-L9-M9</f>
        <v>0</v>
      </c>
      <c r="T9" s="16"/>
      <c r="U9" s="16">
        <f>(K9+L9+M9)-T9-V9</f>
        <v>473</v>
      </c>
      <c r="V9" s="16"/>
      <c r="W9" s="16"/>
      <c r="X9" s="16"/>
      <c r="Y9" s="22"/>
      <c r="Z9" s="23">
        <f>IF(OR(I9="",I9=0),0,(U9+T9)/I9)</f>
        <v>4.2232142857142856</v>
      </c>
      <c r="AA9" s="104">
        <f>IF(OR(Q9=0,I9=0),"",Z9/Q9*100)</f>
        <v>56.30952380952381</v>
      </c>
      <c r="AB9" s="25"/>
      <c r="AC9" s="25"/>
      <c r="AD9" s="26"/>
      <c r="AE9" s="27" t="str">
        <f>IF(AA9&gt;85," ","WARNING")</f>
        <v>WARNING</v>
      </c>
      <c r="AF9" s="28"/>
      <c r="AG9" s="28"/>
      <c r="AH9" s="28"/>
      <c r="AI9" s="28"/>
      <c r="AJ9" s="28"/>
      <c r="AK9" s="28"/>
      <c r="AL9" s="28"/>
      <c r="AM9" s="29">
        <f>(N9+O9+P9)/(Q9*3600)</f>
        <v>1.564153439153439E-4</v>
      </c>
      <c r="AN9">
        <f>((3600/I9)*U9)/(N9+O9+P9)</f>
        <v>3600.0000000000005</v>
      </c>
      <c r="AO9">
        <f>(U9-T9)/U9</f>
        <v>1</v>
      </c>
      <c r="AP9">
        <f>AM9*AN9*AO9</f>
        <v>0.56309523809523809</v>
      </c>
      <c r="AQ9">
        <f>((U9-T9)*(3600/I9))/(Q9*3600)</f>
        <v>0.56309523809523809</v>
      </c>
    </row>
    <row r="10" spans="1:43" ht="69.75" customHeight="1" x14ac:dyDescent="0.25">
      <c r="A10" s="13" t="s">
        <v>48</v>
      </c>
      <c r="B10" s="30" t="s">
        <v>49</v>
      </c>
      <c r="C10" s="15" t="str">
        <f>IFERROR(VLOOKUP(D10,[2]Pieces!A:B,2,0)," ")</f>
        <v>68.1010</v>
      </c>
      <c r="D10" s="16" t="s">
        <v>105</v>
      </c>
      <c r="E10" s="18">
        <v>13452</v>
      </c>
      <c r="F10" s="18">
        <v>13700</v>
      </c>
      <c r="G10" s="18">
        <v>13700</v>
      </c>
      <c r="H10" s="18">
        <v>13826</v>
      </c>
      <c r="I10" s="19">
        <f>IFERROR(VLOOKUP(D10,[2]Pieces!A:C,3,0),"")</f>
        <v>80</v>
      </c>
      <c r="J10" s="16">
        <v>1</v>
      </c>
      <c r="K10" s="16">
        <f t="shared" ref="K10:K24" si="0">(F10-E10)*J10</f>
        <v>248</v>
      </c>
      <c r="L10" s="16">
        <f t="shared" ref="L10:L24" si="1">(G10-F10)*J10</f>
        <v>0</v>
      </c>
      <c r="M10" s="16">
        <f t="shared" ref="M10:M24" si="2">(H10-G10)*J10</f>
        <v>126</v>
      </c>
      <c r="N10" s="20">
        <f t="shared" ref="N10:N24" si="3">IF(I10="","",K10/I10)</f>
        <v>3.1</v>
      </c>
      <c r="O10" s="20">
        <f t="shared" ref="O10:O24" si="4">IF(I10="","",L10/I10)</f>
        <v>0</v>
      </c>
      <c r="P10" s="20">
        <f t="shared" ref="P10:P24" si="5">IF(I10="","",M10/I10)</f>
        <v>1.575</v>
      </c>
      <c r="Q10" s="21">
        <v>7.5</v>
      </c>
      <c r="R10" s="16"/>
      <c r="S10" s="16">
        <f>U10+T10-K10-L10-M10</f>
        <v>0</v>
      </c>
      <c r="T10" s="16"/>
      <c r="U10" s="16">
        <f t="shared" ref="U10:U24" si="6">(K10+L10+M10)-T10-V10</f>
        <v>374</v>
      </c>
      <c r="V10" s="16"/>
      <c r="W10" s="16"/>
      <c r="X10" s="16"/>
      <c r="Y10" s="16"/>
      <c r="Z10" s="23">
        <f t="shared" ref="Z10:Z24" si="7">IF(OR(I10="",I10=0),0,(U10+T10)/I10)</f>
        <v>4.6749999999999998</v>
      </c>
      <c r="AA10" s="104">
        <f t="shared" ref="AA10:AA24" si="8">IF(OR(Q10=0,I10=0),"",Z10/Q10*100)</f>
        <v>62.333333333333329</v>
      </c>
      <c r="AB10" s="26"/>
      <c r="AC10" s="26"/>
      <c r="AD10" s="26"/>
      <c r="AE10" s="27" t="str">
        <f t="shared" ref="AE10:AE24" si="9">IF(AA10&gt;85," ","WARNING")</f>
        <v>WARNING</v>
      </c>
      <c r="AF10" s="27"/>
      <c r="AG10" s="27"/>
      <c r="AH10" s="27"/>
      <c r="AI10" s="27"/>
      <c r="AJ10" s="27"/>
      <c r="AK10" s="27"/>
      <c r="AL10" s="27"/>
      <c r="AM10">
        <f t="shared" ref="AM10:AM26" si="10">(N10+O10+P10)/(Q10*3600)</f>
        <v>1.7314814814814813E-4</v>
      </c>
      <c r="AN10">
        <f t="shared" ref="AN10:AN26" si="11">((3600/I10)*U10)/(N10+O10+P10)</f>
        <v>3600</v>
      </c>
      <c r="AO10">
        <f t="shared" ref="AO10:AO26" si="12">(U10-T10)/U10</f>
        <v>1</v>
      </c>
      <c r="AP10">
        <f t="shared" ref="AP10:AP26" si="13">AM10*AN10*AO10</f>
        <v>0.62333333333333329</v>
      </c>
      <c r="AQ10">
        <f t="shared" ref="AQ10:AQ26" si="14">((U10-T10)*(3600/I10))/(Q10*3600)</f>
        <v>0.62333333333333329</v>
      </c>
    </row>
    <row r="11" spans="1:43" ht="64.5" customHeight="1" x14ac:dyDescent="0.25">
      <c r="A11" s="13" t="s">
        <v>51</v>
      </c>
      <c r="B11" s="14" t="s">
        <v>52</v>
      </c>
      <c r="C11" s="15" t="str">
        <f>IFERROR(VLOOKUP(D11,[2]Pieces!A:B,2,0)," ")</f>
        <v>TF48-57-I162-CP2</v>
      </c>
      <c r="D11" s="16" t="s">
        <v>106</v>
      </c>
      <c r="E11" s="17">
        <v>0</v>
      </c>
      <c r="F11" s="17">
        <v>95</v>
      </c>
      <c r="G11" s="17">
        <v>95</v>
      </c>
      <c r="H11" s="17">
        <v>157</v>
      </c>
      <c r="I11" s="19">
        <f>IFERROR(VLOOKUP(D11,[2]Pieces!A:C,3,0),"")</f>
        <v>40</v>
      </c>
      <c r="J11" s="31">
        <v>1</v>
      </c>
      <c r="K11" s="16">
        <f t="shared" si="0"/>
        <v>95</v>
      </c>
      <c r="L11" s="16">
        <f t="shared" si="1"/>
        <v>0</v>
      </c>
      <c r="M11" s="16">
        <f t="shared" si="2"/>
        <v>62</v>
      </c>
      <c r="N11" s="20">
        <f t="shared" si="3"/>
        <v>2.375</v>
      </c>
      <c r="O11" s="20">
        <f t="shared" si="4"/>
        <v>0</v>
      </c>
      <c r="P11" s="20">
        <f t="shared" si="5"/>
        <v>1.55</v>
      </c>
      <c r="Q11" s="21">
        <v>7.5</v>
      </c>
      <c r="R11" s="16"/>
      <c r="S11" s="16">
        <f t="shared" ref="S11:S24" si="15">U11+T11-K11-L11-M11</f>
        <v>0</v>
      </c>
      <c r="T11" s="16"/>
      <c r="U11" s="16">
        <f t="shared" si="6"/>
        <v>157</v>
      </c>
      <c r="V11" s="16"/>
      <c r="W11" s="16"/>
      <c r="X11" s="16"/>
      <c r="Y11" s="16"/>
      <c r="Z11" s="23">
        <f t="shared" si="7"/>
        <v>3.9249999999999998</v>
      </c>
      <c r="AA11" s="104">
        <f t="shared" si="8"/>
        <v>52.333333333333329</v>
      </c>
      <c r="AB11" s="26"/>
      <c r="AC11" s="26"/>
      <c r="AD11" s="26"/>
      <c r="AE11" s="27" t="str">
        <f t="shared" si="9"/>
        <v>WARNING</v>
      </c>
      <c r="AF11" s="27"/>
      <c r="AG11" s="27"/>
      <c r="AH11" s="27"/>
      <c r="AI11" s="27"/>
      <c r="AJ11" s="27"/>
      <c r="AK11" s="27"/>
      <c r="AL11" s="27"/>
      <c r="AM11">
        <f t="shared" si="10"/>
        <v>1.4537037037037036E-4</v>
      </c>
      <c r="AN11">
        <f t="shared" si="11"/>
        <v>3600</v>
      </c>
      <c r="AO11">
        <f t="shared" si="12"/>
        <v>1</v>
      </c>
      <c r="AP11">
        <f t="shared" si="13"/>
        <v>0.52333333333333332</v>
      </c>
      <c r="AQ11">
        <f t="shared" si="14"/>
        <v>0.52333333333333332</v>
      </c>
    </row>
    <row r="12" spans="1:43" ht="58.5" customHeight="1" x14ac:dyDescent="0.25">
      <c r="A12" s="13" t="s">
        <v>54</v>
      </c>
      <c r="B12" s="14" t="s">
        <v>55</v>
      </c>
      <c r="C12" s="15" t="str">
        <f>IFERROR(VLOOKUP(D12,[2]Pieces!A:B,2,0)," ")</f>
        <v xml:space="preserve">B001-CP1/chutes </v>
      </c>
      <c r="D12" s="16" t="s">
        <v>131</v>
      </c>
      <c r="E12" s="18">
        <v>1347</v>
      </c>
      <c r="F12" s="18">
        <v>1347</v>
      </c>
      <c r="G12" s="18">
        <v>1347</v>
      </c>
      <c r="H12" s="18">
        <v>1347</v>
      </c>
      <c r="I12" s="19">
        <f>IFERROR(VLOOKUP(D12,[2]Pieces!A:C,3,0),"")</f>
        <v>35</v>
      </c>
      <c r="J12" s="16">
        <v>1</v>
      </c>
      <c r="K12" s="16">
        <f t="shared" si="0"/>
        <v>0</v>
      </c>
      <c r="L12" s="16">
        <f t="shared" si="1"/>
        <v>0</v>
      </c>
      <c r="M12" s="16">
        <f t="shared" si="2"/>
        <v>0</v>
      </c>
      <c r="N12" s="20">
        <f t="shared" si="3"/>
        <v>0</v>
      </c>
      <c r="O12" s="20">
        <f t="shared" si="4"/>
        <v>0</v>
      </c>
      <c r="P12" s="20">
        <f t="shared" si="5"/>
        <v>0</v>
      </c>
      <c r="Q12" s="21">
        <v>7.5</v>
      </c>
      <c r="R12" s="16"/>
      <c r="S12" s="16">
        <f t="shared" si="15"/>
        <v>0</v>
      </c>
      <c r="T12" s="16"/>
      <c r="U12" s="16">
        <f t="shared" si="6"/>
        <v>0</v>
      </c>
      <c r="V12" s="16"/>
      <c r="W12" s="16"/>
      <c r="X12" s="16"/>
      <c r="Y12" s="16"/>
      <c r="Z12" s="23">
        <f t="shared" si="7"/>
        <v>0</v>
      </c>
      <c r="AA12" s="104">
        <f t="shared" si="8"/>
        <v>0</v>
      </c>
      <c r="AB12" s="26"/>
      <c r="AC12" s="26"/>
      <c r="AD12" s="26"/>
      <c r="AE12" s="27" t="str">
        <f t="shared" si="9"/>
        <v>WARNING</v>
      </c>
      <c r="AF12" s="27"/>
      <c r="AG12" s="27"/>
      <c r="AH12" s="27"/>
      <c r="AI12" s="27"/>
      <c r="AJ12" s="27"/>
      <c r="AK12" s="27"/>
      <c r="AL12" s="27"/>
      <c r="AM12">
        <f t="shared" si="10"/>
        <v>0</v>
      </c>
      <c r="AN12" t="e">
        <f t="shared" si="11"/>
        <v>#DIV/0!</v>
      </c>
      <c r="AO12" t="e">
        <f t="shared" si="12"/>
        <v>#DIV/0!</v>
      </c>
      <c r="AP12" t="e">
        <f t="shared" si="13"/>
        <v>#DIV/0!</v>
      </c>
      <c r="AQ12">
        <f t="shared" si="14"/>
        <v>0</v>
      </c>
    </row>
    <row r="13" spans="1:43" ht="58.5" customHeight="1" x14ac:dyDescent="0.25">
      <c r="A13" s="13" t="s">
        <v>57</v>
      </c>
      <c r="B13" s="14" t="s">
        <v>58</v>
      </c>
      <c r="C13" s="15">
        <f>IFERROR(VLOOKUP(D13,[2]Pieces!A:B,2,0)," ")</f>
        <v>2018130</v>
      </c>
      <c r="D13" s="16" t="s">
        <v>132</v>
      </c>
      <c r="E13" s="18">
        <v>500</v>
      </c>
      <c r="F13" s="18">
        <v>500</v>
      </c>
      <c r="G13" s="18">
        <v>500</v>
      </c>
      <c r="H13" s="18">
        <v>500</v>
      </c>
      <c r="I13" s="19">
        <f>IFERROR(VLOOKUP(D13,[2]Pieces!A:C,3,0),"")</f>
        <v>22</v>
      </c>
      <c r="J13" s="16">
        <v>1</v>
      </c>
      <c r="K13" s="16">
        <f t="shared" si="0"/>
        <v>0</v>
      </c>
      <c r="L13" s="16">
        <f t="shared" si="1"/>
        <v>0</v>
      </c>
      <c r="M13" s="16">
        <f t="shared" si="2"/>
        <v>0</v>
      </c>
      <c r="N13" s="20">
        <f t="shared" si="3"/>
        <v>0</v>
      </c>
      <c r="O13" s="20">
        <f t="shared" si="4"/>
        <v>0</v>
      </c>
      <c r="P13" s="20">
        <f t="shared" si="5"/>
        <v>0</v>
      </c>
      <c r="Q13" s="21">
        <v>7.5</v>
      </c>
      <c r="R13" s="16"/>
      <c r="S13" s="16">
        <f t="shared" si="15"/>
        <v>0</v>
      </c>
      <c r="T13" s="16"/>
      <c r="U13" s="16">
        <f t="shared" si="6"/>
        <v>0</v>
      </c>
      <c r="V13" s="16"/>
      <c r="W13" s="16"/>
      <c r="X13" s="16"/>
      <c r="Y13" s="16"/>
      <c r="Z13" s="23">
        <f t="shared" si="7"/>
        <v>0</v>
      </c>
      <c r="AA13" s="104">
        <f t="shared" si="8"/>
        <v>0</v>
      </c>
      <c r="AB13" s="26"/>
      <c r="AC13" s="26"/>
      <c r="AD13" s="26"/>
      <c r="AE13" s="27" t="str">
        <f t="shared" si="9"/>
        <v>WARNING</v>
      </c>
      <c r="AF13" s="27"/>
      <c r="AG13" s="27"/>
      <c r="AH13" s="27"/>
      <c r="AI13" s="27"/>
      <c r="AJ13" s="27"/>
      <c r="AK13" s="27"/>
      <c r="AL13" s="27"/>
      <c r="AM13">
        <f t="shared" si="10"/>
        <v>0</v>
      </c>
      <c r="AN13" t="e">
        <f t="shared" si="11"/>
        <v>#DIV/0!</v>
      </c>
      <c r="AO13" t="e">
        <f t="shared" si="12"/>
        <v>#DIV/0!</v>
      </c>
      <c r="AP13" t="e">
        <f t="shared" si="13"/>
        <v>#DIV/0!</v>
      </c>
      <c r="AQ13">
        <f t="shared" si="14"/>
        <v>0</v>
      </c>
    </row>
    <row r="14" spans="1:43" ht="68.25" customHeight="1" x14ac:dyDescent="0.25">
      <c r="A14" s="13" t="s">
        <v>60</v>
      </c>
      <c r="B14" s="14" t="s">
        <v>61</v>
      </c>
      <c r="C14" s="15" t="str">
        <f>IFERROR(VLOOKUP(D14,[2]Pieces!A:B,2,0)," ")</f>
        <v xml:space="preserve"> - </v>
      </c>
      <c r="D14" s="16" t="s">
        <v>62</v>
      </c>
      <c r="E14" s="18">
        <v>0</v>
      </c>
      <c r="F14" s="18">
        <v>0</v>
      </c>
      <c r="G14" s="18">
        <v>0</v>
      </c>
      <c r="H14" s="18">
        <v>0</v>
      </c>
      <c r="I14" s="19">
        <f>IFERROR(VLOOKUP(D14,[2]Pieces!A:C,3,0),"")</f>
        <v>1</v>
      </c>
      <c r="J14" s="16">
        <v>1</v>
      </c>
      <c r="K14" s="16">
        <f t="shared" si="0"/>
        <v>0</v>
      </c>
      <c r="L14" s="16">
        <f t="shared" si="1"/>
        <v>0</v>
      </c>
      <c r="M14" s="16">
        <f t="shared" si="2"/>
        <v>0</v>
      </c>
      <c r="N14" s="20">
        <f t="shared" si="3"/>
        <v>0</v>
      </c>
      <c r="O14" s="20">
        <f t="shared" si="4"/>
        <v>0</v>
      </c>
      <c r="P14" s="20">
        <f t="shared" si="5"/>
        <v>0</v>
      </c>
      <c r="Q14" s="21">
        <v>7.5</v>
      </c>
      <c r="R14" s="16"/>
      <c r="S14" s="16">
        <f t="shared" si="15"/>
        <v>0</v>
      </c>
      <c r="T14" s="16"/>
      <c r="U14" s="16">
        <f t="shared" si="6"/>
        <v>0</v>
      </c>
      <c r="V14" s="16"/>
      <c r="W14" s="16"/>
      <c r="X14" s="16"/>
      <c r="Y14" s="16"/>
      <c r="Z14" s="23">
        <f t="shared" si="7"/>
        <v>0</v>
      </c>
      <c r="AA14" s="104">
        <f t="shared" si="8"/>
        <v>0</v>
      </c>
      <c r="AB14" s="26"/>
      <c r="AC14" s="26"/>
      <c r="AD14" s="26"/>
      <c r="AE14" s="27" t="str">
        <f t="shared" si="9"/>
        <v>WARNING</v>
      </c>
      <c r="AF14" s="27"/>
      <c r="AG14" s="27"/>
      <c r="AH14" s="27"/>
      <c r="AI14" s="27"/>
      <c r="AJ14" s="27"/>
      <c r="AK14" s="27"/>
      <c r="AL14" s="27"/>
      <c r="AM14">
        <f t="shared" si="10"/>
        <v>0</v>
      </c>
      <c r="AN14" t="e">
        <f t="shared" si="11"/>
        <v>#DIV/0!</v>
      </c>
      <c r="AO14" t="e">
        <f t="shared" si="12"/>
        <v>#DIV/0!</v>
      </c>
      <c r="AP14" t="e">
        <f t="shared" si="13"/>
        <v>#DIV/0!</v>
      </c>
      <c r="AQ14">
        <f t="shared" si="14"/>
        <v>0</v>
      </c>
    </row>
    <row r="15" spans="1:43" ht="82.5" customHeight="1" x14ac:dyDescent="0.25">
      <c r="A15" s="13" t="s">
        <v>63</v>
      </c>
      <c r="B15" s="14" t="s">
        <v>64</v>
      </c>
      <c r="C15" s="15">
        <f>IFERROR(VLOOKUP(D15,[2]Pieces!A:B,2,0)," ")</f>
        <v>68.081500000000005</v>
      </c>
      <c r="D15" s="16" t="s">
        <v>65</v>
      </c>
      <c r="E15" s="18">
        <v>40002</v>
      </c>
      <c r="F15" s="32">
        <v>40270</v>
      </c>
      <c r="G15" s="32">
        <v>40270</v>
      </c>
      <c r="H15" s="32">
        <v>40350</v>
      </c>
      <c r="I15" s="19">
        <f>IFERROR(VLOOKUP(D15,[2]Pieces!A:C,3,0),"")</f>
        <v>56</v>
      </c>
      <c r="J15" s="16">
        <v>1</v>
      </c>
      <c r="K15" s="16">
        <f t="shared" si="0"/>
        <v>268</v>
      </c>
      <c r="L15" s="16">
        <f t="shared" si="1"/>
        <v>0</v>
      </c>
      <c r="M15" s="16">
        <f t="shared" si="2"/>
        <v>80</v>
      </c>
      <c r="N15" s="20">
        <f t="shared" si="3"/>
        <v>4.7857142857142856</v>
      </c>
      <c r="O15" s="20">
        <f t="shared" si="4"/>
        <v>0</v>
      </c>
      <c r="P15" s="20">
        <f t="shared" si="5"/>
        <v>1.4285714285714286</v>
      </c>
      <c r="Q15" s="21">
        <v>7.5</v>
      </c>
      <c r="R15" s="16"/>
      <c r="S15" s="16">
        <f t="shared" si="15"/>
        <v>0</v>
      </c>
      <c r="T15" s="16"/>
      <c r="U15" s="16">
        <f t="shared" si="6"/>
        <v>348</v>
      </c>
      <c r="V15" s="33"/>
      <c r="W15" s="33"/>
      <c r="X15" s="33"/>
      <c r="Y15" s="33"/>
      <c r="Z15" s="23">
        <f t="shared" si="7"/>
        <v>6.2142857142857144</v>
      </c>
      <c r="AA15" s="104">
        <f t="shared" si="8"/>
        <v>82.857142857142861</v>
      </c>
      <c r="AB15" s="34"/>
      <c r="AC15" s="34"/>
      <c r="AD15" s="34"/>
      <c r="AE15" s="27" t="str">
        <f t="shared" si="9"/>
        <v>WARNING</v>
      </c>
      <c r="AF15" s="27"/>
      <c r="AG15" s="27"/>
      <c r="AH15" s="27"/>
      <c r="AI15" s="27"/>
      <c r="AJ15" s="27"/>
      <c r="AK15" s="27"/>
      <c r="AL15" s="27"/>
      <c r="AM15">
        <f t="shared" si="10"/>
        <v>2.3015873015873016E-4</v>
      </c>
      <c r="AN15">
        <f t="shared" si="11"/>
        <v>3600</v>
      </c>
      <c r="AO15">
        <f t="shared" si="12"/>
        <v>1</v>
      </c>
      <c r="AP15">
        <f t="shared" si="13"/>
        <v>0.82857142857142863</v>
      </c>
      <c r="AQ15">
        <f t="shared" si="14"/>
        <v>0.82857142857142863</v>
      </c>
    </row>
    <row r="16" spans="1:43" ht="76.5" customHeight="1" x14ac:dyDescent="0.25">
      <c r="A16" s="13" t="s">
        <v>66</v>
      </c>
      <c r="B16" s="14" t="s">
        <v>67</v>
      </c>
      <c r="C16" s="15">
        <f>IFERROR(VLOOKUP(D16,[2]Pieces!A:B,2,0)," ")</f>
        <v>1740</v>
      </c>
      <c r="D16" s="16" t="s">
        <v>68</v>
      </c>
      <c r="E16" s="18">
        <v>0</v>
      </c>
      <c r="F16" s="32">
        <v>0</v>
      </c>
      <c r="G16" s="32">
        <v>0</v>
      </c>
      <c r="H16" s="32">
        <v>0</v>
      </c>
      <c r="I16" s="19">
        <f>IFERROR(VLOOKUP(D16,[2]Pieces!A:C,3,0),"")</f>
        <v>36</v>
      </c>
      <c r="J16" s="16">
        <v>1</v>
      </c>
      <c r="K16" s="16">
        <f t="shared" si="0"/>
        <v>0</v>
      </c>
      <c r="L16" s="16">
        <f t="shared" si="1"/>
        <v>0</v>
      </c>
      <c r="M16" s="16">
        <f t="shared" si="2"/>
        <v>0</v>
      </c>
      <c r="N16" s="20">
        <f t="shared" si="3"/>
        <v>0</v>
      </c>
      <c r="O16" s="20">
        <f t="shared" si="4"/>
        <v>0</v>
      </c>
      <c r="P16" s="20">
        <f t="shared" si="5"/>
        <v>0</v>
      </c>
      <c r="Q16" s="21">
        <v>7.5</v>
      </c>
      <c r="R16" s="16"/>
      <c r="S16" s="16">
        <f t="shared" si="15"/>
        <v>0</v>
      </c>
      <c r="T16" s="16"/>
      <c r="U16" s="16">
        <f t="shared" si="6"/>
        <v>0</v>
      </c>
      <c r="V16" s="33"/>
      <c r="W16" s="33"/>
      <c r="X16" s="33"/>
      <c r="Y16" s="33"/>
      <c r="Z16" s="23">
        <f t="shared" si="7"/>
        <v>0</v>
      </c>
      <c r="AA16" s="104">
        <f t="shared" si="8"/>
        <v>0</v>
      </c>
      <c r="AB16" s="34"/>
      <c r="AC16" s="34"/>
      <c r="AD16" s="34"/>
      <c r="AE16" s="27" t="str">
        <f t="shared" si="9"/>
        <v>WARNING</v>
      </c>
      <c r="AF16" s="27"/>
      <c r="AG16" s="27"/>
      <c r="AH16" s="27"/>
      <c r="AI16" s="27"/>
      <c r="AJ16" s="27"/>
      <c r="AK16" s="27"/>
      <c r="AL16" s="27"/>
      <c r="AM16">
        <f t="shared" si="10"/>
        <v>0</v>
      </c>
      <c r="AN16" t="e">
        <f t="shared" si="11"/>
        <v>#DIV/0!</v>
      </c>
      <c r="AO16" t="e">
        <f t="shared" si="12"/>
        <v>#DIV/0!</v>
      </c>
      <c r="AP16" t="e">
        <f t="shared" si="13"/>
        <v>#DIV/0!</v>
      </c>
      <c r="AQ16">
        <f t="shared" si="14"/>
        <v>0</v>
      </c>
    </row>
    <row r="17" spans="1:43" ht="60.75" customHeight="1" x14ac:dyDescent="0.25">
      <c r="A17" s="13" t="s">
        <v>69</v>
      </c>
      <c r="B17" s="14" t="s">
        <v>70</v>
      </c>
      <c r="C17" s="15" t="str">
        <f>IFERROR(VLOOKUP(D17,[2]Pieces!A:B,2,0)," ")</f>
        <v>MPS000300</v>
      </c>
      <c r="D17" s="16" t="s">
        <v>71</v>
      </c>
      <c r="E17" s="18">
        <v>0</v>
      </c>
      <c r="F17" s="18">
        <v>0</v>
      </c>
      <c r="G17" s="18">
        <v>0</v>
      </c>
      <c r="H17" s="18">
        <v>0</v>
      </c>
      <c r="I17" s="19">
        <f>IFERROR(VLOOKUP(D17,[2]Pieces!A:C,3,0),"")</f>
        <v>500</v>
      </c>
      <c r="J17" s="16">
        <v>1</v>
      </c>
      <c r="K17" s="16">
        <f t="shared" si="0"/>
        <v>0</v>
      </c>
      <c r="L17" s="16">
        <f t="shared" si="1"/>
        <v>0</v>
      </c>
      <c r="M17" s="16">
        <f t="shared" si="2"/>
        <v>0</v>
      </c>
      <c r="N17" s="20">
        <f t="shared" si="3"/>
        <v>0</v>
      </c>
      <c r="O17" s="20">
        <f t="shared" si="4"/>
        <v>0</v>
      </c>
      <c r="P17" s="20">
        <f t="shared" si="5"/>
        <v>0</v>
      </c>
      <c r="Q17" s="21">
        <v>7.5</v>
      </c>
      <c r="R17" s="16"/>
      <c r="S17" s="16">
        <f t="shared" si="15"/>
        <v>0</v>
      </c>
      <c r="T17" s="16"/>
      <c r="U17" s="16">
        <f t="shared" si="6"/>
        <v>0</v>
      </c>
      <c r="V17" s="16"/>
      <c r="W17" s="16"/>
      <c r="X17" s="16"/>
      <c r="Y17" s="16"/>
      <c r="Z17" s="23">
        <f t="shared" si="7"/>
        <v>0</v>
      </c>
      <c r="AA17" s="104">
        <f t="shared" si="8"/>
        <v>0</v>
      </c>
      <c r="AB17" s="26"/>
      <c r="AC17" s="26"/>
      <c r="AD17" s="26"/>
      <c r="AE17" s="27" t="str">
        <f t="shared" si="9"/>
        <v>WARNING</v>
      </c>
      <c r="AF17" s="27"/>
      <c r="AG17" s="27"/>
      <c r="AH17" s="27"/>
      <c r="AI17" s="27"/>
      <c r="AJ17" s="27"/>
      <c r="AK17" s="27"/>
      <c r="AL17" s="27"/>
      <c r="AM17">
        <f t="shared" si="10"/>
        <v>0</v>
      </c>
      <c r="AN17" t="e">
        <f t="shared" si="11"/>
        <v>#DIV/0!</v>
      </c>
      <c r="AO17" t="e">
        <f t="shared" si="12"/>
        <v>#DIV/0!</v>
      </c>
      <c r="AP17" t="e">
        <f t="shared" si="13"/>
        <v>#DIV/0!</v>
      </c>
      <c r="AQ17">
        <f t="shared" si="14"/>
        <v>0</v>
      </c>
    </row>
    <row r="18" spans="1:43" ht="76.5" customHeight="1" x14ac:dyDescent="0.25">
      <c r="A18" s="13" t="s">
        <v>72</v>
      </c>
      <c r="B18" s="35" t="s">
        <v>73</v>
      </c>
      <c r="C18" s="15" t="str">
        <f>IFERROR(VLOOKUP(D18,[2]Pieces!A:B,2,0)," ")</f>
        <v>0-4180</v>
      </c>
      <c r="D18" s="16" t="s">
        <v>74</v>
      </c>
      <c r="E18" s="18">
        <v>0</v>
      </c>
      <c r="F18" s="18">
        <v>0</v>
      </c>
      <c r="G18" s="18">
        <v>0</v>
      </c>
      <c r="H18" s="18">
        <v>0</v>
      </c>
      <c r="I18" s="19">
        <f>IFERROR(VLOOKUP(D18,[2]Pieces!A:C,3,0),"")</f>
        <v>50</v>
      </c>
      <c r="J18" s="16">
        <v>1</v>
      </c>
      <c r="K18" s="16">
        <f t="shared" si="0"/>
        <v>0</v>
      </c>
      <c r="L18" s="16">
        <f t="shared" si="1"/>
        <v>0</v>
      </c>
      <c r="M18" s="16">
        <f t="shared" si="2"/>
        <v>0</v>
      </c>
      <c r="N18" s="20">
        <f t="shared" si="3"/>
        <v>0</v>
      </c>
      <c r="O18" s="20">
        <f t="shared" si="4"/>
        <v>0</v>
      </c>
      <c r="P18" s="20">
        <f t="shared" si="5"/>
        <v>0</v>
      </c>
      <c r="Q18" s="21">
        <v>5</v>
      </c>
      <c r="R18" s="16"/>
      <c r="S18" s="16">
        <f t="shared" si="15"/>
        <v>0</v>
      </c>
      <c r="T18" s="16"/>
      <c r="U18" s="16">
        <f t="shared" si="6"/>
        <v>0</v>
      </c>
      <c r="V18" s="33"/>
      <c r="W18" s="33"/>
      <c r="X18" s="33"/>
      <c r="Y18" s="33"/>
      <c r="Z18" s="23">
        <f t="shared" si="7"/>
        <v>0</v>
      </c>
      <c r="AA18" s="104">
        <f t="shared" si="8"/>
        <v>0</v>
      </c>
      <c r="AB18" s="34"/>
      <c r="AC18" s="34"/>
      <c r="AD18" s="34"/>
      <c r="AE18" s="27" t="str">
        <f t="shared" si="9"/>
        <v>WARNING</v>
      </c>
      <c r="AF18" s="27"/>
      <c r="AG18" s="27"/>
      <c r="AH18" s="27"/>
      <c r="AI18" s="27"/>
      <c r="AJ18" s="27"/>
      <c r="AK18" s="27"/>
      <c r="AL18" s="27"/>
      <c r="AM18">
        <f t="shared" si="10"/>
        <v>0</v>
      </c>
      <c r="AN18" t="e">
        <f t="shared" si="11"/>
        <v>#DIV/0!</v>
      </c>
      <c r="AO18" t="e">
        <f t="shared" si="12"/>
        <v>#DIV/0!</v>
      </c>
      <c r="AP18" t="e">
        <f t="shared" si="13"/>
        <v>#DIV/0!</v>
      </c>
      <c r="AQ18">
        <f t="shared" si="14"/>
        <v>0</v>
      </c>
    </row>
    <row r="19" spans="1:43" ht="56.25" customHeight="1" x14ac:dyDescent="0.25">
      <c r="A19" s="13" t="s">
        <v>75</v>
      </c>
      <c r="B19" s="35" t="s">
        <v>76</v>
      </c>
      <c r="C19" s="15" t="str">
        <f>IFERROR(VLOOKUP(D19,[2]Pieces!A:B,2,0)," ")</f>
        <v>4-7009-1</v>
      </c>
      <c r="D19" s="16" t="s">
        <v>77</v>
      </c>
      <c r="E19" s="18">
        <v>0</v>
      </c>
      <c r="F19" s="32">
        <v>178</v>
      </c>
      <c r="G19" s="32">
        <v>178</v>
      </c>
      <c r="H19" s="32">
        <v>201</v>
      </c>
      <c r="I19" s="19">
        <f>IFERROR(VLOOKUP(D19,[2]Pieces!A:C,3,0),"")</f>
        <v>45</v>
      </c>
      <c r="J19" s="16">
        <v>3</v>
      </c>
      <c r="K19" s="16">
        <f t="shared" si="0"/>
        <v>534</v>
      </c>
      <c r="L19" s="16">
        <f t="shared" si="1"/>
        <v>0</v>
      </c>
      <c r="M19" s="16">
        <f t="shared" si="2"/>
        <v>69</v>
      </c>
      <c r="N19" s="20">
        <f t="shared" si="3"/>
        <v>11.866666666666667</v>
      </c>
      <c r="O19" s="20">
        <f t="shared" si="4"/>
        <v>0</v>
      </c>
      <c r="P19" s="20">
        <f t="shared" si="5"/>
        <v>1.5333333333333334</v>
      </c>
      <c r="Q19" s="21">
        <v>5</v>
      </c>
      <c r="R19" s="16"/>
      <c r="S19" s="16">
        <f t="shared" si="15"/>
        <v>0</v>
      </c>
      <c r="T19" s="16"/>
      <c r="U19" s="16">
        <f t="shared" si="6"/>
        <v>603</v>
      </c>
      <c r="V19" s="33"/>
      <c r="W19" s="33"/>
      <c r="X19" s="33"/>
      <c r="Y19" s="33"/>
      <c r="Z19" s="23">
        <f t="shared" si="7"/>
        <v>13.4</v>
      </c>
      <c r="AA19" s="104">
        <f t="shared" si="8"/>
        <v>268</v>
      </c>
      <c r="AB19" s="34"/>
      <c r="AC19" s="34"/>
      <c r="AD19" s="34"/>
      <c r="AE19" s="27" t="str">
        <f t="shared" si="9"/>
        <v xml:space="preserve"> </v>
      </c>
      <c r="AF19" s="27"/>
      <c r="AG19" s="27"/>
      <c r="AH19" s="27"/>
      <c r="AI19" s="27"/>
      <c r="AJ19" s="27"/>
      <c r="AK19" s="27"/>
      <c r="AL19" s="27"/>
      <c r="AM19">
        <f t="shared" si="10"/>
        <v>7.4444444444444449E-4</v>
      </c>
      <c r="AN19">
        <f t="shared" si="11"/>
        <v>3600</v>
      </c>
      <c r="AO19">
        <f t="shared" si="12"/>
        <v>1</v>
      </c>
      <c r="AP19">
        <f t="shared" si="13"/>
        <v>2.68</v>
      </c>
      <c r="AQ19">
        <f t="shared" si="14"/>
        <v>2.68</v>
      </c>
    </row>
    <row r="20" spans="1:43" ht="51" customHeight="1" x14ac:dyDescent="0.25">
      <c r="A20" s="13" t="s">
        <v>78</v>
      </c>
      <c r="B20" s="35" t="s">
        <v>79</v>
      </c>
      <c r="C20" s="15">
        <f>IFERROR(VLOOKUP(D20,[2]Pieces!A:B,2,0)," ")</f>
        <v>480387</v>
      </c>
      <c r="D20" s="16" t="s">
        <v>133</v>
      </c>
      <c r="E20" s="36">
        <v>1996</v>
      </c>
      <c r="F20" s="32">
        <v>2235</v>
      </c>
      <c r="G20" s="32">
        <v>2235</v>
      </c>
      <c r="H20" s="32">
        <v>2235</v>
      </c>
      <c r="I20" s="19">
        <f>IFERROR(VLOOKUP(D20,[2]Pieces!A:C,3,0),"")</f>
        <v>45</v>
      </c>
      <c r="J20" s="16">
        <v>1</v>
      </c>
      <c r="K20" s="16">
        <f t="shared" si="0"/>
        <v>239</v>
      </c>
      <c r="L20" s="16">
        <f t="shared" si="1"/>
        <v>0</v>
      </c>
      <c r="M20" s="16">
        <f t="shared" si="2"/>
        <v>0</v>
      </c>
      <c r="N20" s="20">
        <f t="shared" si="3"/>
        <v>5.3111111111111109</v>
      </c>
      <c r="O20" s="20">
        <f t="shared" si="4"/>
        <v>0</v>
      </c>
      <c r="P20" s="20">
        <f t="shared" si="5"/>
        <v>0</v>
      </c>
      <c r="Q20" s="21">
        <v>5</v>
      </c>
      <c r="R20" s="17"/>
      <c r="S20" s="16">
        <f t="shared" si="15"/>
        <v>0</v>
      </c>
      <c r="T20" s="16"/>
      <c r="U20" s="16">
        <f t="shared" si="6"/>
        <v>239</v>
      </c>
      <c r="V20" s="16"/>
      <c r="W20" s="16"/>
      <c r="X20" s="16"/>
      <c r="Y20" s="16"/>
      <c r="Z20" s="23">
        <f t="shared" si="7"/>
        <v>5.3111111111111109</v>
      </c>
      <c r="AA20" s="104">
        <f t="shared" si="8"/>
        <v>106.22222222222221</v>
      </c>
      <c r="AB20" s="37"/>
      <c r="AC20" s="37"/>
      <c r="AD20" s="37"/>
      <c r="AE20" s="27" t="str">
        <f t="shared" si="9"/>
        <v xml:space="preserve"> </v>
      </c>
      <c r="AF20" s="27"/>
      <c r="AG20" s="27"/>
      <c r="AH20" s="27"/>
      <c r="AI20" s="27"/>
      <c r="AJ20" s="27"/>
      <c r="AK20" s="27"/>
      <c r="AL20" s="27"/>
      <c r="AM20">
        <f t="shared" si="10"/>
        <v>2.9506172839506171E-4</v>
      </c>
      <c r="AN20">
        <f t="shared" si="11"/>
        <v>3600</v>
      </c>
      <c r="AO20">
        <f t="shared" si="12"/>
        <v>1</v>
      </c>
      <c r="AP20">
        <f t="shared" si="13"/>
        <v>1.0622222222222222</v>
      </c>
      <c r="AQ20">
        <f t="shared" si="14"/>
        <v>1.0622222222222222</v>
      </c>
    </row>
    <row r="21" spans="1:43" ht="69" customHeight="1" x14ac:dyDescent="0.25">
      <c r="A21" s="13" t="s">
        <v>82</v>
      </c>
      <c r="B21" s="38" t="s">
        <v>83</v>
      </c>
      <c r="C21" s="15" t="str">
        <f>IFERROR(VLOOKUP(D21,[2]Pieces!A:B,2,0)," ")</f>
        <v xml:space="preserve">i004 </v>
      </c>
      <c r="D21" s="16" t="s">
        <v>84</v>
      </c>
      <c r="E21" s="18">
        <v>0</v>
      </c>
      <c r="F21" s="18">
        <v>0</v>
      </c>
      <c r="G21" s="18">
        <v>0</v>
      </c>
      <c r="H21" s="18">
        <v>0</v>
      </c>
      <c r="I21" s="19">
        <f>IFERROR(VLOOKUP(D21,[2]Pieces!A:C,3,0),"")</f>
        <v>54</v>
      </c>
      <c r="J21" s="16">
        <v>9</v>
      </c>
      <c r="K21" s="16">
        <f t="shared" si="0"/>
        <v>0</v>
      </c>
      <c r="L21" s="16">
        <f t="shared" si="1"/>
        <v>0</v>
      </c>
      <c r="M21" s="16">
        <f t="shared" si="2"/>
        <v>0</v>
      </c>
      <c r="N21" s="20">
        <f t="shared" si="3"/>
        <v>0</v>
      </c>
      <c r="O21" s="20">
        <f t="shared" si="4"/>
        <v>0</v>
      </c>
      <c r="P21" s="20">
        <f t="shared" si="5"/>
        <v>0</v>
      </c>
      <c r="Q21" s="21">
        <v>5</v>
      </c>
      <c r="R21" s="16"/>
      <c r="S21" s="16">
        <f t="shared" si="15"/>
        <v>0</v>
      </c>
      <c r="T21" s="16"/>
      <c r="U21" s="16">
        <f t="shared" si="6"/>
        <v>0</v>
      </c>
      <c r="V21" s="16"/>
      <c r="W21" s="16"/>
      <c r="X21" s="16"/>
      <c r="Y21" s="16"/>
      <c r="Z21" s="23">
        <f t="shared" si="7"/>
        <v>0</v>
      </c>
      <c r="AA21" s="104">
        <f t="shared" si="8"/>
        <v>0</v>
      </c>
      <c r="AB21" s="26"/>
      <c r="AC21" s="26"/>
      <c r="AD21" s="26"/>
      <c r="AE21" s="27" t="str">
        <f t="shared" si="9"/>
        <v>WARNING</v>
      </c>
      <c r="AF21" s="27"/>
      <c r="AG21" s="27"/>
      <c r="AH21" s="27"/>
      <c r="AI21" s="27"/>
      <c r="AJ21" s="27"/>
      <c r="AK21" s="27"/>
      <c r="AL21" s="27"/>
      <c r="AM21">
        <f t="shared" si="10"/>
        <v>0</v>
      </c>
      <c r="AN21" t="e">
        <f t="shared" si="11"/>
        <v>#DIV/0!</v>
      </c>
      <c r="AO21" t="e">
        <f t="shared" si="12"/>
        <v>#DIV/0!</v>
      </c>
      <c r="AP21" t="e">
        <f t="shared" si="13"/>
        <v>#DIV/0!</v>
      </c>
      <c r="AQ21">
        <f t="shared" si="14"/>
        <v>0</v>
      </c>
    </row>
    <row r="22" spans="1:43" ht="63" customHeight="1" x14ac:dyDescent="0.25">
      <c r="A22" s="13" t="s">
        <v>85</v>
      </c>
      <c r="B22" s="38" t="s">
        <v>86</v>
      </c>
      <c r="C22" s="15">
        <f>IFERROR(VLOOKUP(D22,[2]Pieces!A:B,2,0)," ")</f>
        <v>601130</v>
      </c>
      <c r="D22" s="16" t="s">
        <v>87</v>
      </c>
      <c r="E22" s="18">
        <v>278</v>
      </c>
      <c r="F22" s="18">
        <v>319</v>
      </c>
      <c r="G22" s="18">
        <v>319</v>
      </c>
      <c r="H22" s="18">
        <v>319</v>
      </c>
      <c r="I22" s="19">
        <f>IFERROR(VLOOKUP(D22,[2]Pieces!A:C,3,0),"")</f>
        <v>24</v>
      </c>
      <c r="J22" s="16">
        <v>5</v>
      </c>
      <c r="K22" s="16">
        <f t="shared" si="0"/>
        <v>205</v>
      </c>
      <c r="L22" s="16">
        <f t="shared" si="1"/>
        <v>0</v>
      </c>
      <c r="M22" s="16">
        <f t="shared" si="2"/>
        <v>0</v>
      </c>
      <c r="N22" s="20">
        <f t="shared" si="3"/>
        <v>8.5416666666666661</v>
      </c>
      <c r="O22" s="20">
        <f t="shared" si="4"/>
        <v>0</v>
      </c>
      <c r="P22" s="20">
        <f t="shared" si="5"/>
        <v>0</v>
      </c>
      <c r="Q22" s="21">
        <v>5</v>
      </c>
      <c r="R22" s="16"/>
      <c r="S22" s="16">
        <f t="shared" si="15"/>
        <v>0</v>
      </c>
      <c r="T22" s="16"/>
      <c r="U22" s="16">
        <f t="shared" si="6"/>
        <v>205</v>
      </c>
      <c r="V22" s="16"/>
      <c r="W22" s="16"/>
      <c r="X22" s="16"/>
      <c r="Y22" s="16"/>
      <c r="Z22" s="23">
        <f t="shared" si="7"/>
        <v>8.5416666666666661</v>
      </c>
      <c r="AA22" s="104">
        <f t="shared" si="8"/>
        <v>170.83333333333331</v>
      </c>
      <c r="AB22" s="26"/>
      <c r="AC22" s="26"/>
      <c r="AD22" s="26"/>
      <c r="AE22" s="27" t="str">
        <f t="shared" si="9"/>
        <v xml:space="preserve"> </v>
      </c>
      <c r="AF22" s="27"/>
      <c r="AG22" s="27"/>
      <c r="AH22" s="27"/>
      <c r="AI22" s="27"/>
      <c r="AJ22" s="27"/>
      <c r="AK22" s="27"/>
      <c r="AL22" s="27"/>
      <c r="AM22">
        <f t="shared" si="10"/>
        <v>4.7453703703703698E-4</v>
      </c>
      <c r="AN22">
        <f t="shared" si="11"/>
        <v>3600.0000000000005</v>
      </c>
      <c r="AO22">
        <f t="shared" si="12"/>
        <v>1</v>
      </c>
      <c r="AP22">
        <f t="shared" si="13"/>
        <v>1.7083333333333333</v>
      </c>
      <c r="AQ22">
        <f t="shared" si="14"/>
        <v>1.7083333333333333</v>
      </c>
    </row>
    <row r="23" spans="1:43" ht="55.5" customHeight="1" x14ac:dyDescent="0.25">
      <c r="A23" s="39" t="s">
        <v>88</v>
      </c>
      <c r="B23" s="38" t="s">
        <v>89</v>
      </c>
      <c r="C23" s="15" t="str">
        <f>IFERROR(VLOOKUP(D23,[2]Pieces!A:B,2,0)," ")</f>
        <v>480387-SF</v>
      </c>
      <c r="D23" s="16" t="s">
        <v>90</v>
      </c>
      <c r="E23" s="18">
        <v>84</v>
      </c>
      <c r="F23" s="18">
        <v>90</v>
      </c>
      <c r="G23" s="18">
        <v>90</v>
      </c>
      <c r="H23" s="18">
        <v>90</v>
      </c>
      <c r="I23" s="19">
        <f>IFERROR(VLOOKUP(D23,[2]Pieces!A:C,3,0),"")</f>
        <v>25</v>
      </c>
      <c r="J23" s="16">
        <v>20</v>
      </c>
      <c r="K23" s="16">
        <f t="shared" si="0"/>
        <v>120</v>
      </c>
      <c r="L23" s="16">
        <f t="shared" si="1"/>
        <v>0</v>
      </c>
      <c r="M23" s="16">
        <f t="shared" si="2"/>
        <v>0</v>
      </c>
      <c r="N23" s="20">
        <f t="shared" si="3"/>
        <v>4.8</v>
      </c>
      <c r="O23" s="20">
        <f t="shared" si="4"/>
        <v>0</v>
      </c>
      <c r="P23" s="20">
        <f t="shared" si="5"/>
        <v>0</v>
      </c>
      <c r="Q23" s="21">
        <v>5</v>
      </c>
      <c r="R23" s="16"/>
      <c r="S23" s="16">
        <f t="shared" si="15"/>
        <v>0</v>
      </c>
      <c r="T23" s="16"/>
      <c r="U23" s="16">
        <f t="shared" si="6"/>
        <v>120</v>
      </c>
      <c r="V23" s="16"/>
      <c r="W23" s="16"/>
      <c r="X23" s="16"/>
      <c r="Y23" s="16"/>
      <c r="Z23" s="23">
        <f t="shared" si="7"/>
        <v>4.8</v>
      </c>
      <c r="AA23" s="104">
        <f t="shared" si="8"/>
        <v>96</v>
      </c>
      <c r="AB23" s="26"/>
      <c r="AC23" s="26"/>
      <c r="AD23" s="26"/>
      <c r="AE23" s="27" t="str">
        <f t="shared" si="9"/>
        <v xml:space="preserve"> </v>
      </c>
      <c r="AF23" s="27"/>
      <c r="AG23" s="27"/>
      <c r="AH23" s="27"/>
      <c r="AI23" s="27"/>
      <c r="AJ23" s="27"/>
      <c r="AK23" s="27"/>
      <c r="AL23" s="27"/>
      <c r="AM23">
        <f t="shared" si="10"/>
        <v>2.6666666666666668E-4</v>
      </c>
      <c r="AN23">
        <f t="shared" si="11"/>
        <v>3600</v>
      </c>
      <c r="AO23">
        <f t="shared" si="12"/>
        <v>1</v>
      </c>
      <c r="AP23">
        <f t="shared" si="13"/>
        <v>0.96000000000000008</v>
      </c>
      <c r="AQ23">
        <f t="shared" si="14"/>
        <v>0.96</v>
      </c>
    </row>
    <row r="24" spans="1:43" ht="55.5" customHeight="1" x14ac:dyDescent="0.25">
      <c r="A24" s="39" t="s">
        <v>88</v>
      </c>
      <c r="B24" s="38" t="s">
        <v>89</v>
      </c>
      <c r="C24" s="15" t="str">
        <f>IFERROR(VLOOKUP(D24,[2]Pieces!A:B,2,0)," ")</f>
        <v>480387-PF</v>
      </c>
      <c r="D24" s="16" t="s">
        <v>91</v>
      </c>
      <c r="E24" s="18">
        <v>84</v>
      </c>
      <c r="F24" s="18">
        <v>90</v>
      </c>
      <c r="G24" s="18">
        <v>90</v>
      </c>
      <c r="H24" s="18">
        <v>90</v>
      </c>
      <c r="I24" s="19">
        <f>IFERROR(VLOOKUP(D24,[2]Pieces!A:C,3,0),"")</f>
        <v>40</v>
      </c>
      <c r="J24" s="16">
        <v>20</v>
      </c>
      <c r="K24" s="16">
        <f t="shared" si="0"/>
        <v>120</v>
      </c>
      <c r="L24" s="16">
        <f t="shared" si="1"/>
        <v>0</v>
      </c>
      <c r="M24" s="16">
        <f t="shared" si="2"/>
        <v>0</v>
      </c>
      <c r="N24" s="20">
        <f t="shared" si="3"/>
        <v>3</v>
      </c>
      <c r="O24" s="20">
        <f t="shared" si="4"/>
        <v>0</v>
      </c>
      <c r="P24" s="20">
        <f t="shared" si="5"/>
        <v>0</v>
      </c>
      <c r="Q24" s="21">
        <v>5</v>
      </c>
      <c r="R24" s="16"/>
      <c r="S24" s="16">
        <f t="shared" si="15"/>
        <v>0</v>
      </c>
      <c r="T24" s="16"/>
      <c r="U24" s="16">
        <f t="shared" si="6"/>
        <v>120</v>
      </c>
      <c r="V24" s="16"/>
      <c r="W24" s="16"/>
      <c r="X24" s="16"/>
      <c r="Y24" s="16"/>
      <c r="Z24" s="23">
        <f t="shared" si="7"/>
        <v>3</v>
      </c>
      <c r="AA24" s="104">
        <f t="shared" si="8"/>
        <v>60</v>
      </c>
      <c r="AB24" s="26"/>
      <c r="AC24" s="26"/>
      <c r="AD24" s="26"/>
      <c r="AE24" s="27" t="str">
        <f t="shared" si="9"/>
        <v>WARNING</v>
      </c>
      <c r="AF24" s="27"/>
      <c r="AG24" s="27"/>
      <c r="AH24" s="27"/>
      <c r="AI24" s="27"/>
      <c r="AJ24" s="27"/>
      <c r="AK24" s="27"/>
      <c r="AL24" s="27"/>
      <c r="AM24">
        <f t="shared" si="10"/>
        <v>1.6666666666666666E-4</v>
      </c>
      <c r="AN24">
        <f t="shared" si="11"/>
        <v>3600</v>
      </c>
      <c r="AO24">
        <f t="shared" si="12"/>
        <v>1</v>
      </c>
      <c r="AP24">
        <f t="shared" si="13"/>
        <v>0.6</v>
      </c>
      <c r="AQ24">
        <f t="shared" si="14"/>
        <v>0.6</v>
      </c>
    </row>
    <row r="25" spans="1:43" ht="59.25" customHeight="1" x14ac:dyDescent="0.25">
      <c r="A25" s="39" t="s">
        <v>43</v>
      </c>
      <c r="B25" s="38" t="s">
        <v>92</v>
      </c>
      <c r="C25" s="15" t="str">
        <f>IFERROR(VLOOKUP(D25,[2]Pieces!A:B,2,0)," ")</f>
        <v xml:space="preserve">9751-fraise a fielter </v>
      </c>
      <c r="D25" s="16" t="s">
        <v>93</v>
      </c>
      <c r="E25" s="18">
        <v>842</v>
      </c>
      <c r="F25" s="18">
        <v>922</v>
      </c>
      <c r="G25" s="18">
        <v>922</v>
      </c>
      <c r="H25" s="18">
        <v>922</v>
      </c>
      <c r="I25" s="19">
        <f>IFERROR(VLOOKUP(D25,[2]Pieces!A:C,3,0),"")</f>
        <v>200</v>
      </c>
      <c r="J25" s="16">
        <v>12</v>
      </c>
      <c r="K25" s="16">
        <f>(F25-E25)*J25</f>
        <v>960</v>
      </c>
      <c r="L25" s="16">
        <f>(G25-F25)*J25</f>
        <v>0</v>
      </c>
      <c r="M25" s="16">
        <f>(H25-G25)*J25</f>
        <v>0</v>
      </c>
      <c r="N25" s="20">
        <f>IF(I25="","",K25/I25)</f>
        <v>4.8</v>
      </c>
      <c r="O25" s="20">
        <f>IF(I25="","",L25/I25)</f>
        <v>0</v>
      </c>
      <c r="P25" s="20">
        <f>IF(I25="","",M25/I25)</f>
        <v>0</v>
      </c>
      <c r="Q25" s="21">
        <v>5</v>
      </c>
      <c r="R25" s="16"/>
      <c r="S25" s="16">
        <f>U25+T25-K25-L25-M25</f>
        <v>0</v>
      </c>
      <c r="T25" s="16"/>
      <c r="U25" s="16">
        <f>(K25+L25+M25)-T25-V25</f>
        <v>960</v>
      </c>
      <c r="V25" s="16"/>
      <c r="W25" s="16"/>
      <c r="X25" s="16"/>
      <c r="Y25" s="16"/>
      <c r="Z25" s="23">
        <f>IF(OR(I25="",I25=0),0,(U25+T25)/I25)</f>
        <v>4.8</v>
      </c>
      <c r="AA25" s="104">
        <f>IF(OR(Q25=0,I25=0),"",Z25/Q25*100)</f>
        <v>96</v>
      </c>
      <c r="AB25" s="26"/>
      <c r="AC25" s="26"/>
      <c r="AD25" s="26"/>
      <c r="AE25" s="27" t="str">
        <f>IF(AA25&gt;85," ","WARNING")</f>
        <v xml:space="preserve"> </v>
      </c>
      <c r="AF25" s="27"/>
      <c r="AG25" s="27"/>
      <c r="AH25" s="27"/>
      <c r="AI25" s="27"/>
      <c r="AJ25" s="27"/>
      <c r="AK25" s="27"/>
      <c r="AL25" s="27"/>
      <c r="AM25">
        <f t="shared" si="10"/>
        <v>2.6666666666666668E-4</v>
      </c>
      <c r="AN25">
        <f t="shared" si="11"/>
        <v>3600</v>
      </c>
      <c r="AO25">
        <f t="shared" si="12"/>
        <v>1</v>
      </c>
      <c r="AP25">
        <f t="shared" si="13"/>
        <v>0.96000000000000008</v>
      </c>
      <c r="AQ25">
        <f t="shared" si="14"/>
        <v>0.96</v>
      </c>
    </row>
    <row r="26" spans="1:43" ht="59.25" customHeight="1" x14ac:dyDescent="0.25">
      <c r="A26" s="39" t="s">
        <v>44</v>
      </c>
      <c r="B26" s="38" t="s">
        <v>94</v>
      </c>
      <c r="C26" s="15" t="str">
        <f>IFERROR(VLOOKUP(D26,[2]Pieces!A:B,2,0)," ")</f>
        <v xml:space="preserve">I035-CP2/chutes </v>
      </c>
      <c r="D26" s="16" t="s">
        <v>95</v>
      </c>
      <c r="E26" s="18">
        <v>47</v>
      </c>
      <c r="F26" s="18">
        <v>357</v>
      </c>
      <c r="G26" s="18">
        <v>357</v>
      </c>
      <c r="H26" s="18">
        <v>357</v>
      </c>
      <c r="I26" s="19">
        <f>IFERROR(VLOOKUP(D26,[2]Pieces!A:C,3,0),"")</f>
        <v>70</v>
      </c>
      <c r="J26" s="16">
        <v>1</v>
      </c>
      <c r="K26" s="16">
        <f>(F26-E26)*J26</f>
        <v>310</v>
      </c>
      <c r="L26" s="16">
        <f>(G26-F26)*J26</f>
        <v>0</v>
      </c>
      <c r="M26" s="16">
        <f>(H26-G26)*J26</f>
        <v>0</v>
      </c>
      <c r="N26" s="20">
        <f>IF(I26="","",K26/I26)</f>
        <v>4.4285714285714288</v>
      </c>
      <c r="O26" s="20">
        <f>IF(I26="","",L26/I26)</f>
        <v>0</v>
      </c>
      <c r="P26" s="20">
        <f>IF(I26="","",M26/I26)</f>
        <v>0</v>
      </c>
      <c r="Q26" s="21">
        <v>5</v>
      </c>
      <c r="R26" s="16"/>
      <c r="S26" s="16">
        <f>U26+T26-K26-L26-M26</f>
        <v>0</v>
      </c>
      <c r="T26" s="16"/>
      <c r="U26" s="16">
        <f>(K26+L26+M26)-T26-V26</f>
        <v>310</v>
      </c>
      <c r="V26" s="16"/>
      <c r="W26" s="16"/>
      <c r="X26" s="16"/>
      <c r="Y26" s="16"/>
      <c r="Z26" s="23">
        <f>IF(OR(I26="",I26=0),0,(U26+T26)/I26)</f>
        <v>4.4285714285714288</v>
      </c>
      <c r="AA26" s="104">
        <f>IF(OR(Q26=0,I26=0),"",Z26/Q26*100)</f>
        <v>88.571428571428584</v>
      </c>
      <c r="AB26" s="26"/>
      <c r="AC26" s="26"/>
      <c r="AD26" s="26"/>
      <c r="AE26" s="27" t="str">
        <f>IF(AA26&gt;85," ","WARNING")</f>
        <v xml:space="preserve"> </v>
      </c>
      <c r="AF26" s="27"/>
      <c r="AG26" s="27"/>
      <c r="AH26" s="27"/>
      <c r="AI26" s="27"/>
      <c r="AJ26" s="27"/>
      <c r="AK26" s="27"/>
      <c r="AL26" s="27"/>
      <c r="AM26">
        <f t="shared" si="10"/>
        <v>2.4603174603174605E-4</v>
      </c>
      <c r="AN26">
        <f t="shared" si="11"/>
        <v>3600</v>
      </c>
      <c r="AO26">
        <f t="shared" si="12"/>
        <v>1</v>
      </c>
      <c r="AP26">
        <f t="shared" si="13"/>
        <v>0.88571428571428579</v>
      </c>
      <c r="AQ26">
        <f t="shared" si="14"/>
        <v>0.88571428571428568</v>
      </c>
    </row>
    <row r="27" spans="1:43" ht="21" thickBot="1" x14ac:dyDescent="0.3"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1"/>
      <c r="U27" s="41"/>
      <c r="V27" s="41"/>
      <c r="W27" s="41"/>
      <c r="X27" s="41"/>
      <c r="Y27" s="41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</row>
    <row r="28" spans="1:43" ht="70.5" thickBot="1" x14ac:dyDescent="0.3"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3" t="s">
        <v>98</v>
      </c>
      <c r="U28" s="44" t="e">
        <f>#REF!/#REF!</f>
        <v>#REF!</v>
      </c>
      <c r="V28" s="41"/>
      <c r="W28" s="41"/>
      <c r="X28" s="41"/>
      <c r="Y28" s="41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</row>
    <row r="29" spans="1:43" ht="20.25" x14ac:dyDescent="0.25"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1"/>
      <c r="U29" s="41"/>
      <c r="V29" s="41"/>
      <c r="W29" s="41"/>
      <c r="X29" s="41"/>
      <c r="Y29" s="41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</row>
    <row r="30" spans="1:43" x14ac:dyDescent="0.25">
      <c r="Z30" s="7"/>
    </row>
    <row r="31" spans="1:43" x14ac:dyDescent="0.25">
      <c r="Z31" s="7"/>
    </row>
    <row r="32" spans="1:43" ht="20.25" x14ac:dyDescent="0.25">
      <c r="E32" s="45"/>
      <c r="F32" s="45"/>
      <c r="G32" s="45"/>
      <c r="H32" s="45"/>
      <c r="I32" s="46"/>
      <c r="J32" s="47" t="s">
        <v>99</v>
      </c>
      <c r="K32" s="45"/>
      <c r="L32" s="45"/>
      <c r="M32" s="45"/>
      <c r="N32" s="45"/>
      <c r="O32" s="45"/>
      <c r="P32" s="46"/>
      <c r="Z32" s="7"/>
    </row>
    <row r="33" spans="5:26" ht="20.25" x14ac:dyDescent="0.25">
      <c r="E33" s="45"/>
      <c r="F33" s="45"/>
      <c r="G33" s="45"/>
      <c r="H33" s="45"/>
      <c r="I33" s="46"/>
      <c r="J33" s="47" t="s">
        <v>100</v>
      </c>
      <c r="K33" s="45"/>
      <c r="L33" s="45"/>
      <c r="M33" s="45"/>
      <c r="N33" s="45"/>
      <c r="O33" s="45"/>
      <c r="P33" s="46"/>
      <c r="Z33" s="7"/>
    </row>
    <row r="34" spans="5:26" ht="20.25" x14ac:dyDescent="0.25">
      <c r="E34" s="45"/>
      <c r="F34" s="45"/>
      <c r="G34" s="45"/>
      <c r="H34" s="45"/>
      <c r="I34" s="46"/>
      <c r="J34" s="47" t="s">
        <v>101</v>
      </c>
      <c r="K34" s="45"/>
      <c r="L34" s="45"/>
      <c r="M34" s="45"/>
      <c r="N34" s="45"/>
      <c r="O34" s="45"/>
      <c r="P34" s="46"/>
      <c r="Z34" s="7"/>
    </row>
    <row r="35" spans="5:26" x14ac:dyDescent="0.25">
      <c r="Z35" s="7"/>
    </row>
    <row r="36" spans="5:26" x14ac:dyDescent="0.25">
      <c r="Z36" s="7"/>
    </row>
    <row r="37" spans="5:26" x14ac:dyDescent="0.25">
      <c r="Z37" s="7"/>
    </row>
    <row r="38" spans="5:26" x14ac:dyDescent="0.25">
      <c r="Z38" s="7"/>
    </row>
  </sheetData>
  <mergeCells count="12">
    <mergeCell ref="E32:I32"/>
    <mergeCell ref="J32:P32"/>
    <mergeCell ref="E33:I33"/>
    <mergeCell ref="J33:P33"/>
    <mergeCell ref="E34:I34"/>
    <mergeCell ref="J34:P34"/>
    <mergeCell ref="A1:Y5"/>
    <mergeCell ref="Z1:AE1"/>
    <mergeCell ref="Z2:AE2"/>
    <mergeCell ref="Z3:AE3"/>
    <mergeCell ref="Z4:AE4"/>
    <mergeCell ref="Z7:AE7"/>
  </mergeCells>
  <conditionalFormatting sqref="AE26:AL26 AE9:AL22">
    <cfRule type="containsText" dxfId="49" priority="22" operator="containsText" text="WARNING">
      <formula>NOT(ISERROR(SEARCH("WARNING",AE9)))</formula>
    </cfRule>
  </conditionalFormatting>
  <conditionalFormatting sqref="AE10:AL10">
    <cfRule type="containsText" dxfId="48" priority="20" operator="containsText" text="WARNING">
      <formula>NOT(ISERROR(SEARCH("WARNING",AE10)))</formula>
    </cfRule>
    <cfRule type="iconSet" priority="21">
      <iconSet iconSet="3Symbols">
        <cfvo type="percent" val="0"/>
        <cfvo type="percent" val="33"/>
        <cfvo type="percent" val="67"/>
      </iconSet>
    </cfRule>
  </conditionalFormatting>
  <conditionalFormatting sqref="AE11:AL11">
    <cfRule type="containsText" dxfId="47" priority="18" operator="containsText" text="WARNING">
      <formula>NOT(ISERROR(SEARCH("WARNING",AE11)))</formula>
    </cfRule>
    <cfRule type="iconSet" priority="19">
      <iconSet iconSet="3Symbols">
        <cfvo type="percent" val="0"/>
        <cfvo type="percent" val="33"/>
        <cfvo type="percent" val="67"/>
      </iconSet>
    </cfRule>
  </conditionalFormatting>
  <conditionalFormatting sqref="AE16:AL16">
    <cfRule type="containsText" dxfId="46" priority="16" operator="containsText" text="WARNING">
      <formula>NOT(ISERROR(SEARCH("WARNING",AE16)))</formula>
    </cfRule>
    <cfRule type="iconSet" priority="17">
      <iconSet iconSet="3Symbols">
        <cfvo type="percent" val="0"/>
        <cfvo type="percent" val="33"/>
        <cfvo type="percent" val="67"/>
      </iconSet>
    </cfRule>
  </conditionalFormatting>
  <conditionalFormatting sqref="AE15:AL15">
    <cfRule type="containsText" dxfId="45" priority="14" operator="containsText" text="WARNING">
      <formula>NOT(ISERROR(SEARCH("WARNING",AE15)))</formula>
    </cfRule>
    <cfRule type="iconSet" priority="15">
      <iconSet iconSet="3Symbols">
        <cfvo type="percent" val="0"/>
        <cfvo type="percent" val="33"/>
        <cfvo type="percent" val="67"/>
      </iconSet>
    </cfRule>
  </conditionalFormatting>
  <conditionalFormatting sqref="AE18:AL18">
    <cfRule type="containsText" dxfId="44" priority="12" operator="containsText" text="WARNING">
      <formula>NOT(ISERROR(SEARCH("WARNING",AE18)))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26:AL26">
    <cfRule type="containsText" dxfId="43" priority="10" operator="containsText" text="WARNING">
      <formula>NOT(ISERROR(SEARCH("WARNING",AE26)))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24:AL24">
    <cfRule type="containsText" dxfId="42" priority="9" operator="containsText" text="WARNING">
      <formula>NOT(ISERROR(SEARCH("WARNING",AE24)))</formula>
    </cfRule>
  </conditionalFormatting>
  <conditionalFormatting sqref="AE24:AL24">
    <cfRule type="containsText" dxfId="41" priority="7" operator="containsText" text="WARNING">
      <formula>NOT(ISERROR(SEARCH("WARNING",AE24)))</formula>
    </cfRule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25:AL25">
    <cfRule type="containsText" dxfId="40" priority="6" operator="containsText" text="WARNING">
      <formula>NOT(ISERROR(SEARCH("WARNING",AE25)))</formula>
    </cfRule>
  </conditionalFormatting>
  <conditionalFormatting sqref="AE25:AL25">
    <cfRule type="containsText" dxfId="39" priority="4" operator="containsText" text="WARNING">
      <formula>NOT(ISERROR(SEARCH("WARNING",AE25)))</formula>
    </cfRule>
    <cfRule type="iconSet" priority="5">
      <iconSet iconSet="3Symbols">
        <cfvo type="percent" val="0"/>
        <cfvo type="percent" val="33"/>
        <cfvo type="percent" val="67"/>
      </iconSet>
    </cfRule>
  </conditionalFormatting>
  <conditionalFormatting sqref="AE19:AL22 AE9:AL14 AE17:AL17">
    <cfRule type="containsText" dxfId="38" priority="23" operator="containsText" text="WARNING">
      <formula>NOT(ISERROR(SEARCH("WARNING",AE9)))</formula>
    </cfRule>
    <cfRule type="iconSet" priority="24">
      <iconSet iconSet="3Symbols">
        <cfvo type="percent" val="0"/>
        <cfvo type="percent" val="33"/>
        <cfvo type="percent" val="67"/>
      </iconSet>
    </cfRule>
  </conditionalFormatting>
  <conditionalFormatting sqref="AE23:AL23">
    <cfRule type="containsText" dxfId="37" priority="3" operator="containsText" text="WARNING">
      <formula>NOT(ISERROR(SEARCH("WARNING",AE23)))</formula>
    </cfRule>
  </conditionalFormatting>
  <conditionalFormatting sqref="AE23:AL23">
    <cfRule type="containsText" dxfId="36" priority="1" operator="containsText" text="WARNING">
      <formula>NOT(ISERROR(SEARCH("WARNING",AE23)))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G27:H29">
      <formula1>ouvriers</formula1>
    </dataValidation>
    <dataValidation type="list" allowBlank="1" showInputMessage="1" showErrorMessage="1" sqref="D13:D14 D10 D17 D24:D25 D21:D22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mc:AlternateContent xmlns:mc="http://schemas.openxmlformats.org/markup-compatibility/2006">
      <mc:Choice Requires="x14">
        <control shapeId="9217" r:id="rId4" name="CommandButton1">
          <controlPr defaultSize="0" autoLine="0" r:id="rId5">
            <anchor moveWithCells="1">
              <from>
                <xdr:col>8</xdr:col>
                <xdr:colOff>571500</xdr:colOff>
                <xdr:row>1</xdr:row>
                <xdr:rowOff>76200</xdr:rowOff>
              </from>
              <to>
                <xdr:col>12</xdr:col>
                <xdr:colOff>190500</xdr:colOff>
                <xdr:row>3</xdr:row>
                <xdr:rowOff>266700</xdr:rowOff>
              </to>
            </anchor>
          </controlPr>
        </control>
      </mc:Choice>
      <mc:Fallback>
        <control shapeId="9217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21</vt:i4>
      </vt:variant>
    </vt:vector>
  </HeadingPairs>
  <TitlesOfParts>
    <vt:vector size="32" baseType="lpstr">
      <vt:lpstr>MODELE</vt:lpstr>
      <vt:lpstr>Pieces</vt:lpstr>
      <vt:lpstr>28-6-22</vt:lpstr>
      <vt:lpstr>27-6-22</vt:lpstr>
      <vt:lpstr>25-6-22</vt:lpstr>
      <vt:lpstr>24-6-22</vt:lpstr>
      <vt:lpstr>23-6-22</vt:lpstr>
      <vt:lpstr>22-6-22</vt:lpstr>
      <vt:lpstr>21-6-22</vt:lpstr>
      <vt:lpstr>20-6-22</vt:lpstr>
      <vt:lpstr>18-6-22</vt:lpstr>
      <vt:lpstr>'18-6-22'!tab</vt:lpstr>
      <vt:lpstr>'20-6-22'!tab</vt:lpstr>
      <vt:lpstr>'21-6-22'!tab</vt:lpstr>
      <vt:lpstr>'22-6-22'!tab</vt:lpstr>
      <vt:lpstr>'23-6-22'!tab</vt:lpstr>
      <vt:lpstr>'24-6-22'!tab</vt:lpstr>
      <vt:lpstr>'25-6-22'!tab</vt:lpstr>
      <vt:lpstr>'27-6-22'!tab</vt:lpstr>
      <vt:lpstr>'28-6-22'!tab</vt:lpstr>
      <vt:lpstr>MODELE!tab</vt:lpstr>
      <vt:lpstr>'18-6-22'!Zone_d_impression</vt:lpstr>
      <vt:lpstr>'20-6-22'!Zone_d_impression</vt:lpstr>
      <vt:lpstr>'21-6-22'!Zone_d_impression</vt:lpstr>
      <vt:lpstr>'22-6-22'!Zone_d_impression</vt:lpstr>
      <vt:lpstr>'23-6-22'!Zone_d_impression</vt:lpstr>
      <vt:lpstr>'24-6-22'!Zone_d_impression</vt:lpstr>
      <vt:lpstr>'25-6-22'!Zone_d_impression</vt:lpstr>
      <vt:lpstr>'27-6-22'!Zone_d_impression</vt:lpstr>
      <vt:lpstr>'28-6-22'!Zone_d_impression</vt:lpstr>
      <vt:lpstr>MODELE!Zone_d_impression</vt:lpstr>
      <vt:lpstr>Pieces!Zone_d_impression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2022-06-30T08:02:43Z</dcterms:created>
  <dcterms:modified xsi:type="dcterms:W3CDTF">2022-06-30T08:34:50Z</dcterms:modified>
</cp:coreProperties>
</file>