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7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8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9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10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11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4000" windowHeight="9735" activeTab="2"/>
  </bookViews>
  <sheets>
    <sheet name="MODELE" sheetId="1" r:id="rId1"/>
    <sheet name="Pieces" sheetId="2" r:id="rId2"/>
    <sheet name="05-4-22" sheetId="3" r:id="rId3"/>
    <sheet name="04-4-22" sheetId="4" r:id="rId4"/>
    <sheet name="02-4-22" sheetId="5" r:id="rId5"/>
    <sheet name="01-4-22" sheetId="6" r:id="rId6"/>
    <sheet name="31-3-22" sheetId="7" r:id="rId7"/>
    <sheet name="30-3-22" sheetId="8" r:id="rId8"/>
    <sheet name="29-3-22" sheetId="9" r:id="rId9"/>
    <sheet name="28-3-22" sheetId="10" r:id="rId10"/>
    <sheet name="26-3-22" sheetId="11" r:id="rId11"/>
  </sheets>
  <externalReferences>
    <externalReference r:id="rId12"/>
    <externalReference r:id="rId13"/>
  </externalReferences>
  <definedNames>
    <definedName name="apièces" localSheetId="5">OFFSET([2]Pieces!#REF!,,,COUNTA([2]Pieces!$A:$A))</definedName>
    <definedName name="apièces" localSheetId="4">OFFSET([2]Pieces!#REF!,,,COUNTA([2]Pieces!$A:$A))</definedName>
    <definedName name="apièces" localSheetId="3">OFFSET([2]Pieces!#REF!,,,COUNTA([2]Pieces!$A:$A))</definedName>
    <definedName name="apièces" localSheetId="2">OFFSET([2]Pieces!#REF!,,,COUNTA([2]Pieces!$A:$A))</definedName>
    <definedName name="apièces" localSheetId="10">OFFSET([2]Pieces!#REF!,,,COUNTA([2]Pieces!$A:$A))</definedName>
    <definedName name="apièces" localSheetId="9">OFFSET([2]Pieces!#REF!,,,COUNTA([2]Pieces!$A:$A))</definedName>
    <definedName name="apièces" localSheetId="8">OFFSET([2]Pieces!#REF!,,,COUNTA([2]Pieces!$A:$A))</definedName>
    <definedName name="apièces" localSheetId="7">OFFSET([2]Pieces!#REF!,,,COUNTA([2]Pieces!$A:$A))</definedName>
    <definedName name="apièces" localSheetId="6">OFFSET([2]Pieces!#REF!,,,COUNTA([2]Pieces!$A:$A))</definedName>
    <definedName name="apièces">OFFSET([2]Pieces!#REF!,,,COUNTA([2]Pieces!$A:$A))</definedName>
    <definedName name="arim" localSheetId="5">OFFSET([2]Pieces!#REF!,,,COUNTA([2]Pieces!$A:$A))</definedName>
    <definedName name="arim" localSheetId="4">OFFSET([2]Pieces!#REF!,,,COUNTA([2]Pieces!$A:$A))</definedName>
    <definedName name="arim" localSheetId="3">OFFSET([2]Pieces!#REF!,,,COUNTA([2]Pieces!$A:$A))</definedName>
    <definedName name="arim" localSheetId="2">OFFSET([2]Pieces!#REF!,,,COUNTA([2]Pieces!$A:$A))</definedName>
    <definedName name="arim" localSheetId="10">OFFSET([2]Pieces!#REF!,,,COUNTA([2]Pieces!$A:$A))</definedName>
    <definedName name="arim" localSheetId="9">OFFSET([2]Pieces!#REF!,,,COUNTA([2]Pieces!$A:$A))</definedName>
    <definedName name="arim" localSheetId="8">OFFSET([2]Pieces!#REF!,,,COUNTA([2]Pieces!$A:$A))</definedName>
    <definedName name="arim" localSheetId="7">OFFSET([2]Pieces!#REF!,,,COUNTA([2]Pieces!$A:$A))</definedName>
    <definedName name="arim" localSheetId="6">OFFSET([2]Pieces!#REF!,,,COUNTA([2]Pieces!$A:$A))</definedName>
    <definedName name="arim">OFFSET([2]Pieces!#REF!,,,COUNTA([2]Pieces!$A:$A))</definedName>
    <definedName name="BDD" localSheetId="5">#REF!</definedName>
    <definedName name="BDD" localSheetId="4">#REF!</definedName>
    <definedName name="BDD" localSheetId="3">#REF!</definedName>
    <definedName name="BDD" localSheetId="2">#REF!</definedName>
    <definedName name="BDD" localSheetId="10">#REF!</definedName>
    <definedName name="BDD" localSheetId="9">#REF!</definedName>
    <definedName name="BDD" localSheetId="8">#REF!</definedName>
    <definedName name="BDD" localSheetId="7">#REF!</definedName>
    <definedName name="BDD" localSheetId="6">#REF!</definedName>
    <definedName name="BDD">#REF!</definedName>
    <definedName name="fchv" localSheetId="5">OFFSET([2]Pieces!#REF!,,,COUNTA([2]Pieces!$A:$A))</definedName>
    <definedName name="fchv" localSheetId="4">OFFSET([2]Pieces!#REF!,,,COUNTA([2]Pieces!$A:$A))</definedName>
    <definedName name="fchv" localSheetId="3">OFFSET([2]Pieces!#REF!,,,COUNTA([2]Pieces!$A:$A))</definedName>
    <definedName name="fchv" localSheetId="2">OFFSET([2]Pieces!#REF!,,,COUNTA([2]Pieces!$A:$A))</definedName>
    <definedName name="fchv" localSheetId="10">OFFSET([2]Pieces!#REF!,,,COUNTA([2]Pieces!$A:$A))</definedName>
    <definedName name="fchv" localSheetId="9">OFFSET([2]Pieces!#REF!,,,COUNTA([2]Pieces!$A:$A))</definedName>
    <definedName name="fchv" localSheetId="8">OFFSET([2]Pieces!#REF!,,,COUNTA([2]Pieces!$A:$A))</definedName>
    <definedName name="fchv" localSheetId="7">OFFSET([2]Pieces!#REF!,,,COUNTA([2]Pieces!$A:$A))</definedName>
    <definedName name="fchv" localSheetId="6">OFFSET([2]Pieces!#REF!,,,COUNTA([2]Pieces!$A:$A))</definedName>
    <definedName name="fchv">OFFSET([2]Pieces!#REF!,,,COUNTA([2]Pieces!$A:$A))</definedName>
    <definedName name="kk" localSheetId="5">#REF!</definedName>
    <definedName name="kk" localSheetId="4">#REF!</definedName>
    <definedName name="kk" localSheetId="3">#REF!</definedName>
    <definedName name="kk" localSheetId="2">#REF!</definedName>
    <definedName name="kk" localSheetId="10">#REF!</definedName>
    <definedName name="kk" localSheetId="9">#REF!</definedName>
    <definedName name="kk" localSheetId="8">#REF!</definedName>
    <definedName name="kk" localSheetId="7">#REF!</definedName>
    <definedName name="kk" localSheetId="6">#REF!</definedName>
    <definedName name="kk">#REF!</definedName>
    <definedName name="ll" localSheetId="5">#REF!</definedName>
    <definedName name="ll" localSheetId="4">#REF!</definedName>
    <definedName name="ll" localSheetId="3">#REF!</definedName>
    <definedName name="ll" localSheetId="2">#REF!</definedName>
    <definedName name="ll" localSheetId="10">#REF!</definedName>
    <definedName name="ll" localSheetId="9">#REF!</definedName>
    <definedName name="ll" localSheetId="8">#REF!</definedName>
    <definedName name="ll" localSheetId="7">#REF!</definedName>
    <definedName name="ll" localSheetId="6">#REF!</definedName>
    <definedName name="ll">#REF!</definedName>
    <definedName name="lllllll" localSheetId="5">OFFSET(Pieces!#REF!,,,COUNTA(Pieces!$A:$A))</definedName>
    <definedName name="lllllll" localSheetId="4">OFFSET(Pieces!#REF!,,,COUNTA(Pieces!$A:$A))</definedName>
    <definedName name="lllllll" localSheetId="3">OFFSET(Pieces!#REF!,,,COUNTA(Pieces!$A:$A))</definedName>
    <definedName name="lllllll" localSheetId="2">OFFSET(Pieces!#REF!,,,COUNTA(Pieces!$A:$A))</definedName>
    <definedName name="lllllll" localSheetId="10">OFFSET(Pieces!#REF!,,,COUNTA(Pieces!$A:$A))</definedName>
    <definedName name="lllllll" localSheetId="9">OFFSET(Pieces!#REF!,,,COUNTA(Pieces!$A:$A))</definedName>
    <definedName name="lllllll" localSheetId="8">OFFSET(Pieces!#REF!,,,COUNTA(Pieces!$A:$A))</definedName>
    <definedName name="lllllll" localSheetId="7">OFFSET(Pieces!#REF!,,,COUNTA(Pieces!$A:$A))</definedName>
    <definedName name="lllllll" localSheetId="6">OFFSET(Pieces!#REF!,,,COUNTA(Pieces!$A:$A))</definedName>
    <definedName name="lllllll">OFFSET(Pieces!#REF!,,,COUNTA(Pieces!$A:$A))</definedName>
    <definedName name="maya" localSheetId="5">#REF!</definedName>
    <definedName name="maya" localSheetId="4">#REF!</definedName>
    <definedName name="maya" localSheetId="3">#REF!</definedName>
    <definedName name="maya" localSheetId="2">#REF!</definedName>
    <definedName name="maya" localSheetId="10">#REF!</definedName>
    <definedName name="maya" localSheetId="9">#REF!</definedName>
    <definedName name="maya" localSheetId="8">#REF!</definedName>
    <definedName name="maya" localSheetId="7">#REF!</definedName>
    <definedName name="maya" localSheetId="6">#REF!</definedName>
    <definedName name="maya">#REF!</definedName>
    <definedName name="mayaaa" localSheetId="5">#REF!</definedName>
    <definedName name="mayaaa" localSheetId="4">#REF!</definedName>
    <definedName name="mayaaa" localSheetId="3">#REF!</definedName>
    <definedName name="mayaaa" localSheetId="2">#REF!</definedName>
    <definedName name="mayaaa" localSheetId="10">#REF!</definedName>
    <definedName name="mayaaa" localSheetId="9">#REF!</definedName>
    <definedName name="mayaaa" localSheetId="8">#REF!</definedName>
    <definedName name="mayaaa" localSheetId="7">#REF!</definedName>
    <definedName name="mayaaa" localSheetId="6">#REF!</definedName>
    <definedName name="mayaaa">#REF!</definedName>
    <definedName name="ouv" localSheetId="5">#REF!</definedName>
    <definedName name="ouv" localSheetId="4">#REF!</definedName>
    <definedName name="ouv" localSheetId="3">#REF!</definedName>
    <definedName name="ouv" localSheetId="2">#REF!</definedName>
    <definedName name="ouv" localSheetId="10">#REF!</definedName>
    <definedName name="ouv" localSheetId="9">#REF!</definedName>
    <definedName name="ouv" localSheetId="8">#REF!</definedName>
    <definedName name="ouv" localSheetId="7">#REF!</definedName>
    <definedName name="ouv" localSheetId="6">#REF!</definedName>
    <definedName name="ouv">#REF!</definedName>
    <definedName name="ouvriers" localSheetId="5">#REF!</definedName>
    <definedName name="ouvriers" localSheetId="4">#REF!</definedName>
    <definedName name="ouvriers" localSheetId="3">#REF!</definedName>
    <definedName name="ouvriers" localSheetId="2">#REF!</definedName>
    <definedName name="ouvriers" localSheetId="10">#REF!</definedName>
    <definedName name="ouvriers" localSheetId="9">#REF!</definedName>
    <definedName name="ouvriers" localSheetId="8">#REF!</definedName>
    <definedName name="ouvriers" localSheetId="7">#REF!</definedName>
    <definedName name="ouvriers" localSheetId="6">#REF!</definedName>
    <definedName name="ouvriers">#REF!</definedName>
    <definedName name="pieces" localSheetId="5">OFFSET(Pieces!#REF!,,,COUNTA(Pieces!$A:$A))</definedName>
    <definedName name="pieces" localSheetId="4">OFFSET(Pieces!#REF!,,,COUNTA(Pieces!$A:$A))</definedName>
    <definedName name="pieces" localSheetId="3">OFFSET(Pieces!#REF!,,,COUNTA(Pieces!$A:$A))</definedName>
    <definedName name="pieces" localSheetId="2">OFFSET(Pieces!#REF!,,,COUNTA(Pieces!$A:$A))</definedName>
    <definedName name="pieces" localSheetId="10">OFFSET(Pieces!#REF!,,,COUNTA(Pieces!$A:$A))</definedName>
    <definedName name="pieces" localSheetId="9">OFFSET(Pieces!#REF!,,,COUNTA(Pieces!$A:$A))</definedName>
    <definedName name="pieces" localSheetId="8">OFFSET(Pieces!#REF!,,,COUNTA(Pieces!$A:$A))</definedName>
    <definedName name="pieces" localSheetId="7">OFFSET(Pieces!#REF!,,,COUNTA(Pieces!$A:$A))</definedName>
    <definedName name="pieces" localSheetId="6">OFFSET(Pieces!#REF!,,,COUNTA(Pieces!$A:$A))</definedName>
    <definedName name="pieces">OFFSET(Pieces!#REF!,,,COUNTA(Pieces!$A:$A))</definedName>
    <definedName name="plage" localSheetId="1">#REF!</definedName>
    <definedName name="rim" localSheetId="5">OFFSET(Pieces!#REF!,,,COUNTA(Pieces!$A:$A))</definedName>
    <definedName name="rim" localSheetId="4">OFFSET(Pieces!#REF!,,,COUNTA(Pieces!$A:$A))</definedName>
    <definedName name="rim" localSheetId="3">OFFSET(Pieces!#REF!,,,COUNTA(Pieces!$A:$A))</definedName>
    <definedName name="rim" localSheetId="2">OFFSET(Pieces!#REF!,,,COUNTA(Pieces!$A:$A))</definedName>
    <definedName name="rim" localSheetId="10">OFFSET(Pieces!#REF!,,,COUNTA(Pieces!$A:$A))</definedName>
    <definedName name="rim" localSheetId="9">OFFSET(Pieces!#REF!,,,COUNTA(Pieces!$A:$A))</definedName>
    <definedName name="rim" localSheetId="8">OFFSET(Pieces!#REF!,,,COUNTA(Pieces!$A:$A))</definedName>
    <definedName name="rim" localSheetId="7">OFFSET(Pieces!#REF!,,,COUNTA(Pieces!$A:$A))</definedName>
    <definedName name="rim" localSheetId="6">OFFSET(Pieces!#REF!,,,COUNTA(Pieces!$A:$A))</definedName>
    <definedName name="rim">OFFSET(Pieces!#REF!,,,COUNTA(Pieces!$A:$A))</definedName>
    <definedName name="tab" localSheetId="5">'01-4-22'!$B$8:$D$23</definedName>
    <definedName name="tab" localSheetId="4">'02-4-22'!$B$8:$D$23</definedName>
    <definedName name="tab" localSheetId="3">'04-4-22'!$B$8:$D$23</definedName>
    <definedName name="tab" localSheetId="2">'05-4-22'!$B$8:$D$23</definedName>
    <definedName name="tab" localSheetId="10">'26-3-22'!$B$8:$D$23</definedName>
    <definedName name="tab" localSheetId="9">'28-3-22'!$B$8:$D$23</definedName>
    <definedName name="tab" localSheetId="8">'29-3-22'!$B$8:$D$23</definedName>
    <definedName name="tab" localSheetId="7">'30-3-22'!$B$8:$D$23</definedName>
    <definedName name="tab" localSheetId="6">'31-3-22'!$B$8:$D$23</definedName>
    <definedName name="tab">MODELE!$B$8:$D$23</definedName>
    <definedName name="tabc" localSheetId="5">#REF!</definedName>
    <definedName name="tabc" localSheetId="4">#REF!</definedName>
    <definedName name="tabc" localSheetId="3">#REF!</definedName>
    <definedName name="tabc" localSheetId="2">#REF!</definedName>
    <definedName name="tabc" localSheetId="10">#REF!</definedName>
    <definedName name="tabc" localSheetId="9">#REF!</definedName>
    <definedName name="tabc" localSheetId="8">#REF!</definedName>
    <definedName name="tabc" localSheetId="7">#REF!</definedName>
    <definedName name="tabc" localSheetId="6">#REF!</definedName>
    <definedName name="tabc">#REF!</definedName>
    <definedName name="tt" localSheetId="5">OFFSET(Pieces!#REF!,,,COUNTA(Pieces!$A:$A))</definedName>
    <definedName name="tt" localSheetId="4">OFFSET(Pieces!#REF!,,,COUNTA(Pieces!$A:$A))</definedName>
    <definedName name="tt" localSheetId="3">OFFSET(Pieces!#REF!,,,COUNTA(Pieces!$A:$A))</definedName>
    <definedName name="tt" localSheetId="2">OFFSET(Pieces!#REF!,,,COUNTA(Pieces!$A:$A))</definedName>
    <definedName name="tt" localSheetId="10">OFFSET(Pieces!#REF!,,,COUNTA(Pieces!$A:$A))</definedName>
    <definedName name="tt" localSheetId="9">OFFSET(Pieces!#REF!,,,COUNTA(Pieces!$A:$A))</definedName>
    <definedName name="tt" localSheetId="8">OFFSET(Pieces!#REF!,,,COUNTA(Pieces!$A:$A))</definedName>
    <definedName name="tt" localSheetId="7">OFFSET(Pieces!#REF!,,,COUNTA(Pieces!$A:$A))</definedName>
    <definedName name="tt" localSheetId="6">OFFSET(Pieces!#REF!,,,COUNTA(Pieces!$A:$A))</definedName>
    <definedName name="tt">OFFSET(Pieces!#REF!,,,COUNTA(Pieces!$A:$A))</definedName>
    <definedName name="vierose" localSheetId="5">#REF!</definedName>
    <definedName name="vierose" localSheetId="4">#REF!</definedName>
    <definedName name="vierose" localSheetId="3">#REF!</definedName>
    <definedName name="vierose" localSheetId="2">#REF!</definedName>
    <definedName name="vierose" localSheetId="10">#REF!</definedName>
    <definedName name="vierose" localSheetId="9">#REF!</definedName>
    <definedName name="vierose" localSheetId="8">#REF!</definedName>
    <definedName name="vierose" localSheetId="7">#REF!</definedName>
    <definedName name="vierose" localSheetId="6">#REF!</definedName>
    <definedName name="vierose">#REF!</definedName>
    <definedName name="_xlnm.Print_Area" localSheetId="5">'01-4-22'!$A$1:$AE$40</definedName>
    <definedName name="_xlnm.Print_Area" localSheetId="4">'02-4-22'!$A$1:$AE$40</definedName>
    <definedName name="_xlnm.Print_Area" localSheetId="3">'04-4-22'!$A$1:$AE$40</definedName>
    <definedName name="_xlnm.Print_Area" localSheetId="2">'05-4-22'!$A$1:$AE$40</definedName>
    <definedName name="_xlnm.Print_Area" localSheetId="10">'26-3-22'!$A$1:$AE$40</definedName>
    <definedName name="_xlnm.Print_Area" localSheetId="9">'28-3-22'!$A$1:$AE$40</definedName>
    <definedName name="_xlnm.Print_Area" localSheetId="8">'29-3-22'!$A$1:$AE$40</definedName>
    <definedName name="_xlnm.Print_Area" localSheetId="7">'30-3-22'!$A$1:$AE$40</definedName>
    <definedName name="_xlnm.Print_Area" localSheetId="6">'31-3-22'!$A$1:$AE$40</definedName>
    <definedName name="_xlnm.Print_Area" localSheetId="0">MODELE!$A$1:$AE$40</definedName>
    <definedName name="_xlnm.Print_Area" localSheetId="1">Pieces!$A$1:$C$26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1" i="4" l="1"/>
  <c r="U11" i="5"/>
  <c r="U11" i="6"/>
  <c r="U11" i="7"/>
  <c r="U11" i="8"/>
  <c r="U11" i="9"/>
  <c r="U11" i="10"/>
  <c r="U11" i="11"/>
  <c r="U11" i="3"/>
  <c r="U26" i="11" l="1"/>
  <c r="M24" i="11"/>
  <c r="L24" i="11"/>
  <c r="K24" i="11"/>
  <c r="U24" i="11" s="1"/>
  <c r="I24" i="11"/>
  <c r="O24" i="11" s="1"/>
  <c r="M23" i="11"/>
  <c r="L23" i="11"/>
  <c r="K23" i="11"/>
  <c r="U23" i="11" s="1"/>
  <c r="I23" i="11"/>
  <c r="O23" i="11" s="1"/>
  <c r="M22" i="11"/>
  <c r="L22" i="11"/>
  <c r="K22" i="11"/>
  <c r="U22" i="11" s="1"/>
  <c r="I22" i="11"/>
  <c r="O22" i="11" s="1"/>
  <c r="Z21" i="11"/>
  <c r="M21" i="11"/>
  <c r="L21" i="11"/>
  <c r="K21" i="11"/>
  <c r="U21" i="11" s="1"/>
  <c r="I21" i="11"/>
  <c r="M20" i="11"/>
  <c r="L20" i="11"/>
  <c r="K20" i="11"/>
  <c r="U20" i="11" s="1"/>
  <c r="I20" i="11"/>
  <c r="O20" i="11" s="1"/>
  <c r="M19" i="11"/>
  <c r="L19" i="11"/>
  <c r="K19" i="11"/>
  <c r="U19" i="11" s="1"/>
  <c r="I19" i="11"/>
  <c r="Z19" i="11" s="1"/>
  <c r="M18" i="11"/>
  <c r="L18" i="11"/>
  <c r="K18" i="11"/>
  <c r="U18" i="11" s="1"/>
  <c r="I18" i="11"/>
  <c r="O18" i="11" s="1"/>
  <c r="Z17" i="11"/>
  <c r="M17" i="11"/>
  <c r="L17" i="11"/>
  <c r="K17" i="11"/>
  <c r="U17" i="11" s="1"/>
  <c r="I17" i="11"/>
  <c r="M16" i="11"/>
  <c r="L16" i="11"/>
  <c r="K16" i="11"/>
  <c r="U16" i="11" s="1"/>
  <c r="I16" i="11"/>
  <c r="O16" i="11" s="1"/>
  <c r="M15" i="11"/>
  <c r="L15" i="11"/>
  <c r="K15" i="11"/>
  <c r="U15" i="11" s="1"/>
  <c r="I15" i="11"/>
  <c r="Z15" i="11" s="1"/>
  <c r="M14" i="11"/>
  <c r="L14" i="11"/>
  <c r="K14" i="11"/>
  <c r="U14" i="11" s="1"/>
  <c r="I14" i="11"/>
  <c r="O14" i="11" s="1"/>
  <c r="Z13" i="11"/>
  <c r="M13" i="11"/>
  <c r="L13" i="11"/>
  <c r="K13" i="11"/>
  <c r="U13" i="11" s="1"/>
  <c r="I13" i="11"/>
  <c r="M12" i="11"/>
  <c r="L12" i="11"/>
  <c r="K12" i="11"/>
  <c r="U12" i="11" s="1"/>
  <c r="I12" i="11"/>
  <c r="O12" i="11" s="1"/>
  <c r="M11" i="11"/>
  <c r="L11" i="11"/>
  <c r="K11" i="11"/>
  <c r="I11" i="11"/>
  <c r="Z11" i="11" s="1"/>
  <c r="M10" i="11"/>
  <c r="L10" i="11"/>
  <c r="K10" i="11"/>
  <c r="U10" i="11" s="1"/>
  <c r="I10" i="11"/>
  <c r="O10" i="11" s="1"/>
  <c r="Z9" i="11"/>
  <c r="M9" i="11"/>
  <c r="L9" i="11"/>
  <c r="K9" i="11"/>
  <c r="U9" i="11" s="1"/>
  <c r="I9" i="11"/>
  <c r="U26" i="10"/>
  <c r="M24" i="10"/>
  <c r="L24" i="10"/>
  <c r="U24" i="10" s="1"/>
  <c r="K24" i="10"/>
  <c r="I24" i="10"/>
  <c r="P24" i="10" s="1"/>
  <c r="P23" i="10"/>
  <c r="N23" i="10"/>
  <c r="AF23" i="10" s="1"/>
  <c r="M23" i="10"/>
  <c r="L23" i="10"/>
  <c r="O23" i="10" s="1"/>
  <c r="K23" i="10"/>
  <c r="M22" i="10"/>
  <c r="L22" i="10"/>
  <c r="K22" i="10"/>
  <c r="U22" i="10" s="1"/>
  <c r="I22" i="10"/>
  <c r="O22" i="10" s="1"/>
  <c r="AH21" i="10"/>
  <c r="M21" i="10"/>
  <c r="L21" i="10"/>
  <c r="U21" i="10" s="1"/>
  <c r="K21" i="10"/>
  <c r="I21" i="10"/>
  <c r="P21" i="10" s="1"/>
  <c r="M20" i="10"/>
  <c r="L20" i="10"/>
  <c r="U20" i="10" s="1"/>
  <c r="K20" i="10"/>
  <c r="I20" i="10"/>
  <c r="P20" i="10" s="1"/>
  <c r="AH19" i="10"/>
  <c r="M19" i="10"/>
  <c r="L19" i="10"/>
  <c r="U19" i="10" s="1"/>
  <c r="K19" i="10"/>
  <c r="I19" i="10"/>
  <c r="P19" i="10" s="1"/>
  <c r="M18" i="10"/>
  <c r="L18" i="10"/>
  <c r="U18" i="10" s="1"/>
  <c r="K18" i="10"/>
  <c r="I18" i="10"/>
  <c r="P18" i="10" s="1"/>
  <c r="AH17" i="10"/>
  <c r="M17" i="10"/>
  <c r="L17" i="10"/>
  <c r="U17" i="10" s="1"/>
  <c r="K17" i="10"/>
  <c r="I17" i="10"/>
  <c r="P17" i="10" s="1"/>
  <c r="M16" i="10"/>
  <c r="L16" i="10"/>
  <c r="U16" i="10" s="1"/>
  <c r="K16" i="10"/>
  <c r="I16" i="10"/>
  <c r="P16" i="10" s="1"/>
  <c r="AH15" i="10"/>
  <c r="M15" i="10"/>
  <c r="L15" i="10"/>
  <c r="U15" i="10" s="1"/>
  <c r="K15" i="10"/>
  <c r="I15" i="10"/>
  <c r="P15" i="10" s="1"/>
  <c r="M14" i="10"/>
  <c r="L14" i="10"/>
  <c r="U14" i="10" s="1"/>
  <c r="K14" i="10"/>
  <c r="I14" i="10"/>
  <c r="P14" i="10" s="1"/>
  <c r="AH13" i="10"/>
  <c r="M13" i="10"/>
  <c r="L13" i="10"/>
  <c r="U13" i="10" s="1"/>
  <c r="K13" i="10"/>
  <c r="I13" i="10"/>
  <c r="P13" i="10" s="1"/>
  <c r="M12" i="10"/>
  <c r="L12" i="10"/>
  <c r="U12" i="10" s="1"/>
  <c r="K12" i="10"/>
  <c r="I12" i="10"/>
  <c r="P12" i="10" s="1"/>
  <c r="AH11" i="10"/>
  <c r="M11" i="10"/>
  <c r="L11" i="10"/>
  <c r="K11" i="10"/>
  <c r="I11" i="10"/>
  <c r="P11" i="10" s="1"/>
  <c r="M10" i="10"/>
  <c r="L10" i="10"/>
  <c r="U10" i="10" s="1"/>
  <c r="K10" i="10"/>
  <c r="I10" i="10"/>
  <c r="P10" i="10" s="1"/>
  <c r="AH9" i="10"/>
  <c r="M9" i="10"/>
  <c r="L9" i="10"/>
  <c r="U9" i="10" s="1"/>
  <c r="K9" i="10"/>
  <c r="I9" i="10"/>
  <c r="P9" i="10" s="1"/>
  <c r="U26" i="9"/>
  <c r="M24" i="9"/>
  <c r="L24" i="9"/>
  <c r="K24" i="9"/>
  <c r="U24" i="9" s="1"/>
  <c r="I24" i="9"/>
  <c r="O24" i="9" s="1"/>
  <c r="Z23" i="9"/>
  <c r="M23" i="9"/>
  <c r="L23" i="9"/>
  <c r="K23" i="9"/>
  <c r="U23" i="9" s="1"/>
  <c r="I23" i="9"/>
  <c r="M22" i="9"/>
  <c r="L22" i="9"/>
  <c r="K22" i="9"/>
  <c r="U22" i="9" s="1"/>
  <c r="I22" i="9"/>
  <c r="O22" i="9" s="1"/>
  <c r="M21" i="9"/>
  <c r="L21" i="9"/>
  <c r="K21" i="9"/>
  <c r="U21" i="9" s="1"/>
  <c r="I21" i="9"/>
  <c r="Z21" i="9" s="1"/>
  <c r="M20" i="9"/>
  <c r="L20" i="9"/>
  <c r="K20" i="9"/>
  <c r="U20" i="9" s="1"/>
  <c r="I20" i="9"/>
  <c r="O20" i="9" s="1"/>
  <c r="Z19" i="9"/>
  <c r="M19" i="9"/>
  <c r="L19" i="9"/>
  <c r="K19" i="9"/>
  <c r="U19" i="9" s="1"/>
  <c r="I19" i="9"/>
  <c r="M18" i="9"/>
  <c r="L18" i="9"/>
  <c r="K18" i="9"/>
  <c r="U18" i="9" s="1"/>
  <c r="I18" i="9"/>
  <c r="O18" i="9" s="1"/>
  <c r="M17" i="9"/>
  <c r="L17" i="9"/>
  <c r="K17" i="9"/>
  <c r="U17" i="9" s="1"/>
  <c r="I17" i="9"/>
  <c r="Z17" i="9" s="1"/>
  <c r="M16" i="9"/>
  <c r="L16" i="9"/>
  <c r="K16" i="9"/>
  <c r="U16" i="9" s="1"/>
  <c r="I16" i="9"/>
  <c r="O16" i="9" s="1"/>
  <c r="Z15" i="9"/>
  <c r="M15" i="9"/>
  <c r="L15" i="9"/>
  <c r="K15" i="9"/>
  <c r="U15" i="9" s="1"/>
  <c r="I15" i="9"/>
  <c r="M14" i="9"/>
  <c r="L14" i="9"/>
  <c r="K14" i="9"/>
  <c r="U14" i="9" s="1"/>
  <c r="I14" i="9"/>
  <c r="O14" i="9" s="1"/>
  <c r="M13" i="9"/>
  <c r="L13" i="9"/>
  <c r="K13" i="9"/>
  <c r="U13" i="9" s="1"/>
  <c r="I13" i="9"/>
  <c r="Z13" i="9" s="1"/>
  <c r="M12" i="9"/>
  <c r="L12" i="9"/>
  <c r="K12" i="9"/>
  <c r="U12" i="9" s="1"/>
  <c r="I12" i="9"/>
  <c r="O12" i="9" s="1"/>
  <c r="Z11" i="9"/>
  <c r="M11" i="9"/>
  <c r="L11" i="9"/>
  <c r="K11" i="9"/>
  <c r="I11" i="9"/>
  <c r="M10" i="9"/>
  <c r="L10" i="9"/>
  <c r="K10" i="9"/>
  <c r="U10" i="9" s="1"/>
  <c r="I10" i="9"/>
  <c r="O10" i="9" s="1"/>
  <c r="M9" i="9"/>
  <c r="L9" i="9"/>
  <c r="K9" i="9"/>
  <c r="U9" i="9" s="1"/>
  <c r="I9" i="9"/>
  <c r="Z9" i="9" s="1"/>
  <c r="U26" i="8"/>
  <c r="AH24" i="8"/>
  <c r="M24" i="8"/>
  <c r="L24" i="8"/>
  <c r="U24" i="8" s="1"/>
  <c r="K24" i="8"/>
  <c r="I24" i="8"/>
  <c r="P24" i="8" s="1"/>
  <c r="M23" i="8"/>
  <c r="L23" i="8"/>
  <c r="U23" i="8" s="1"/>
  <c r="AH23" i="8" s="1"/>
  <c r="K23" i="8"/>
  <c r="I23" i="8"/>
  <c r="P23" i="8" s="1"/>
  <c r="AH22" i="8"/>
  <c r="M22" i="8"/>
  <c r="L22" i="8"/>
  <c r="U22" i="8" s="1"/>
  <c r="K22" i="8"/>
  <c r="I22" i="8"/>
  <c r="P22" i="8" s="1"/>
  <c r="M21" i="8"/>
  <c r="L21" i="8"/>
  <c r="U21" i="8" s="1"/>
  <c r="AH21" i="8" s="1"/>
  <c r="K21" i="8"/>
  <c r="I21" i="8"/>
  <c r="P21" i="8" s="1"/>
  <c r="AH20" i="8"/>
  <c r="M20" i="8"/>
  <c r="L20" i="8"/>
  <c r="U20" i="8" s="1"/>
  <c r="K20" i="8"/>
  <c r="I20" i="8"/>
  <c r="P20" i="8" s="1"/>
  <c r="M19" i="8"/>
  <c r="L19" i="8"/>
  <c r="U19" i="8" s="1"/>
  <c r="AH19" i="8" s="1"/>
  <c r="K19" i="8"/>
  <c r="I19" i="8"/>
  <c r="P19" i="8" s="1"/>
  <c r="AH18" i="8"/>
  <c r="M18" i="8"/>
  <c r="L18" i="8"/>
  <c r="U18" i="8" s="1"/>
  <c r="K18" i="8"/>
  <c r="I18" i="8"/>
  <c r="P18" i="8" s="1"/>
  <c r="M17" i="8"/>
  <c r="L17" i="8"/>
  <c r="U17" i="8" s="1"/>
  <c r="AH17" i="8" s="1"/>
  <c r="K17" i="8"/>
  <c r="I17" i="8"/>
  <c r="P17" i="8" s="1"/>
  <c r="AH16" i="8"/>
  <c r="M16" i="8"/>
  <c r="L16" i="8"/>
  <c r="U16" i="8" s="1"/>
  <c r="K16" i="8"/>
  <c r="I16" i="8"/>
  <c r="P16" i="8" s="1"/>
  <c r="M15" i="8"/>
  <c r="L15" i="8"/>
  <c r="U15" i="8" s="1"/>
  <c r="AH15" i="8" s="1"/>
  <c r="K15" i="8"/>
  <c r="I15" i="8"/>
  <c r="P15" i="8" s="1"/>
  <c r="AH14" i="8"/>
  <c r="M14" i="8"/>
  <c r="L14" i="8"/>
  <c r="U14" i="8" s="1"/>
  <c r="K14" i="8"/>
  <c r="I14" i="8"/>
  <c r="P14" i="8" s="1"/>
  <c r="M13" i="8"/>
  <c r="L13" i="8"/>
  <c r="U13" i="8" s="1"/>
  <c r="AH13" i="8" s="1"/>
  <c r="K13" i="8"/>
  <c r="I13" i="8"/>
  <c r="P13" i="8" s="1"/>
  <c r="AH12" i="8"/>
  <c r="M12" i="8"/>
  <c r="L12" i="8"/>
  <c r="U12" i="8" s="1"/>
  <c r="K12" i="8"/>
  <c r="I12" i="8"/>
  <c r="P12" i="8" s="1"/>
  <c r="M11" i="8"/>
  <c r="L11" i="8"/>
  <c r="AH11" i="8" s="1"/>
  <c r="K11" i="8"/>
  <c r="I11" i="8"/>
  <c r="P11" i="8" s="1"/>
  <c r="AH10" i="8"/>
  <c r="M10" i="8"/>
  <c r="L10" i="8"/>
  <c r="U10" i="8" s="1"/>
  <c r="K10" i="8"/>
  <c r="I10" i="8"/>
  <c r="P10" i="8" s="1"/>
  <c r="M9" i="8"/>
  <c r="L9" i="8"/>
  <c r="U9" i="8" s="1"/>
  <c r="AH9" i="8" s="1"/>
  <c r="K9" i="8"/>
  <c r="I9" i="8"/>
  <c r="P9" i="8" s="1"/>
  <c r="U26" i="7"/>
  <c r="M24" i="7"/>
  <c r="L24" i="7"/>
  <c r="K24" i="7"/>
  <c r="U24" i="7" s="1"/>
  <c r="I24" i="7"/>
  <c r="O24" i="7" s="1"/>
  <c r="Z23" i="7"/>
  <c r="M23" i="7"/>
  <c r="L23" i="7"/>
  <c r="K23" i="7"/>
  <c r="U23" i="7" s="1"/>
  <c r="I23" i="7"/>
  <c r="M22" i="7"/>
  <c r="L22" i="7"/>
  <c r="K22" i="7"/>
  <c r="U22" i="7" s="1"/>
  <c r="I22" i="7"/>
  <c r="O22" i="7" s="1"/>
  <c r="M21" i="7"/>
  <c r="L21" i="7"/>
  <c r="K21" i="7"/>
  <c r="U21" i="7" s="1"/>
  <c r="I21" i="7"/>
  <c r="Z21" i="7" s="1"/>
  <c r="M20" i="7"/>
  <c r="L20" i="7"/>
  <c r="K20" i="7"/>
  <c r="U20" i="7" s="1"/>
  <c r="I20" i="7"/>
  <c r="O20" i="7" s="1"/>
  <c r="Z19" i="7"/>
  <c r="M19" i="7"/>
  <c r="L19" i="7"/>
  <c r="K19" i="7"/>
  <c r="U19" i="7" s="1"/>
  <c r="I19" i="7"/>
  <c r="M18" i="7"/>
  <c r="L18" i="7"/>
  <c r="K18" i="7"/>
  <c r="U18" i="7" s="1"/>
  <c r="I18" i="7"/>
  <c r="O18" i="7" s="1"/>
  <c r="M17" i="7"/>
  <c r="L17" i="7"/>
  <c r="K17" i="7"/>
  <c r="U17" i="7" s="1"/>
  <c r="I17" i="7"/>
  <c r="Z17" i="7" s="1"/>
  <c r="M16" i="7"/>
  <c r="L16" i="7"/>
  <c r="K16" i="7"/>
  <c r="U16" i="7" s="1"/>
  <c r="I16" i="7"/>
  <c r="O16" i="7" s="1"/>
  <c r="Z15" i="7"/>
  <c r="M15" i="7"/>
  <c r="L15" i="7"/>
  <c r="K15" i="7"/>
  <c r="U15" i="7" s="1"/>
  <c r="I15" i="7"/>
  <c r="M14" i="7"/>
  <c r="L14" i="7"/>
  <c r="K14" i="7"/>
  <c r="U14" i="7" s="1"/>
  <c r="I14" i="7"/>
  <c r="O14" i="7" s="1"/>
  <c r="M13" i="7"/>
  <c r="L13" i="7"/>
  <c r="K13" i="7"/>
  <c r="U13" i="7" s="1"/>
  <c r="I13" i="7"/>
  <c r="Z13" i="7" s="1"/>
  <c r="M12" i="7"/>
  <c r="L12" i="7"/>
  <c r="K12" i="7"/>
  <c r="U12" i="7" s="1"/>
  <c r="I12" i="7"/>
  <c r="O12" i="7" s="1"/>
  <c r="M11" i="7"/>
  <c r="L11" i="7"/>
  <c r="K11" i="7"/>
  <c r="I11" i="7"/>
  <c r="O11" i="7" s="1"/>
  <c r="M10" i="7"/>
  <c r="L10" i="7"/>
  <c r="K10" i="7"/>
  <c r="U10" i="7" s="1"/>
  <c r="I10" i="7"/>
  <c r="Z10" i="7" s="1"/>
  <c r="M9" i="7"/>
  <c r="L9" i="7"/>
  <c r="K9" i="7"/>
  <c r="U9" i="7" s="1"/>
  <c r="I9" i="7"/>
  <c r="O9" i="7" s="1"/>
  <c r="U26" i="6"/>
  <c r="M24" i="6"/>
  <c r="L24" i="6"/>
  <c r="U24" i="6" s="1"/>
  <c r="K24" i="6"/>
  <c r="I24" i="6"/>
  <c r="U23" i="6"/>
  <c r="M23" i="6"/>
  <c r="L23" i="6"/>
  <c r="K23" i="6"/>
  <c r="I23" i="6"/>
  <c r="M22" i="6"/>
  <c r="L22" i="6"/>
  <c r="U22" i="6" s="1"/>
  <c r="K22" i="6"/>
  <c r="I22" i="6"/>
  <c r="U21" i="6"/>
  <c r="M21" i="6"/>
  <c r="L21" i="6"/>
  <c r="K21" i="6"/>
  <c r="I21" i="6"/>
  <c r="M20" i="6"/>
  <c r="L20" i="6"/>
  <c r="U20" i="6" s="1"/>
  <c r="K20" i="6"/>
  <c r="I20" i="6"/>
  <c r="U19" i="6"/>
  <c r="M19" i="6"/>
  <c r="L19" i="6"/>
  <c r="K19" i="6"/>
  <c r="I19" i="6"/>
  <c r="M18" i="6"/>
  <c r="L18" i="6"/>
  <c r="U18" i="6" s="1"/>
  <c r="K18" i="6"/>
  <c r="I18" i="6"/>
  <c r="U17" i="6"/>
  <c r="M17" i="6"/>
  <c r="L17" i="6"/>
  <c r="K17" i="6"/>
  <c r="I17" i="6"/>
  <c r="M16" i="6"/>
  <c r="L16" i="6"/>
  <c r="U16" i="6" s="1"/>
  <c r="K16" i="6"/>
  <c r="I16" i="6"/>
  <c r="U15" i="6"/>
  <c r="M15" i="6"/>
  <c r="L15" i="6"/>
  <c r="K15" i="6"/>
  <c r="I15" i="6"/>
  <c r="M14" i="6"/>
  <c r="L14" i="6"/>
  <c r="U14" i="6" s="1"/>
  <c r="K14" i="6"/>
  <c r="I14" i="6"/>
  <c r="U13" i="6"/>
  <c r="M13" i="6"/>
  <c r="L13" i="6"/>
  <c r="K13" i="6"/>
  <c r="I13" i="6"/>
  <c r="M12" i="6"/>
  <c r="L12" i="6"/>
  <c r="U12" i="6" s="1"/>
  <c r="K12" i="6"/>
  <c r="I12" i="6"/>
  <c r="M11" i="6"/>
  <c r="L11" i="6"/>
  <c r="K11" i="6"/>
  <c r="I11" i="6"/>
  <c r="M10" i="6"/>
  <c r="L10" i="6"/>
  <c r="U10" i="6" s="1"/>
  <c r="K10" i="6"/>
  <c r="I10" i="6"/>
  <c r="U9" i="6"/>
  <c r="M9" i="6"/>
  <c r="L9" i="6"/>
  <c r="K9" i="6"/>
  <c r="I9" i="6"/>
  <c r="U26" i="5"/>
  <c r="Z24" i="5"/>
  <c r="M24" i="5"/>
  <c r="L24" i="5"/>
  <c r="K24" i="5"/>
  <c r="U24" i="5" s="1"/>
  <c r="I24" i="5"/>
  <c r="M23" i="5"/>
  <c r="L23" i="5"/>
  <c r="K23" i="5"/>
  <c r="U23" i="5" s="1"/>
  <c r="I23" i="5"/>
  <c r="O23" i="5" s="1"/>
  <c r="M22" i="5"/>
  <c r="L22" i="5"/>
  <c r="K22" i="5"/>
  <c r="U22" i="5" s="1"/>
  <c r="I22" i="5"/>
  <c r="Z22" i="5" s="1"/>
  <c r="M21" i="5"/>
  <c r="L21" i="5"/>
  <c r="K21" i="5"/>
  <c r="U21" i="5" s="1"/>
  <c r="I21" i="5"/>
  <c r="O21" i="5" s="1"/>
  <c r="Z20" i="5"/>
  <c r="M20" i="5"/>
  <c r="L20" i="5"/>
  <c r="K20" i="5"/>
  <c r="U20" i="5" s="1"/>
  <c r="I20" i="5"/>
  <c r="M19" i="5"/>
  <c r="L19" i="5"/>
  <c r="K19" i="5"/>
  <c r="U19" i="5" s="1"/>
  <c r="I19" i="5"/>
  <c r="O19" i="5" s="1"/>
  <c r="M18" i="5"/>
  <c r="L18" i="5"/>
  <c r="K18" i="5"/>
  <c r="U18" i="5" s="1"/>
  <c r="I18" i="5"/>
  <c r="Z18" i="5" s="1"/>
  <c r="M17" i="5"/>
  <c r="L17" i="5"/>
  <c r="K17" i="5"/>
  <c r="U17" i="5" s="1"/>
  <c r="I17" i="5"/>
  <c r="O17" i="5" s="1"/>
  <c r="Z16" i="5"/>
  <c r="M16" i="5"/>
  <c r="L16" i="5"/>
  <c r="K16" i="5"/>
  <c r="U16" i="5" s="1"/>
  <c r="I16" i="5"/>
  <c r="M15" i="5"/>
  <c r="L15" i="5"/>
  <c r="K15" i="5"/>
  <c r="U15" i="5" s="1"/>
  <c r="I15" i="5"/>
  <c r="O15" i="5" s="1"/>
  <c r="M14" i="5"/>
  <c r="L14" i="5"/>
  <c r="K14" i="5"/>
  <c r="U14" i="5" s="1"/>
  <c r="I14" i="5"/>
  <c r="Z14" i="5" s="1"/>
  <c r="M13" i="5"/>
  <c r="L13" i="5"/>
  <c r="K13" i="5"/>
  <c r="U13" i="5" s="1"/>
  <c r="I13" i="5"/>
  <c r="O13" i="5" s="1"/>
  <c r="Z12" i="5"/>
  <c r="M12" i="5"/>
  <c r="L12" i="5"/>
  <c r="K12" i="5"/>
  <c r="U12" i="5" s="1"/>
  <c r="I12" i="5"/>
  <c r="M11" i="5"/>
  <c r="L11" i="5"/>
  <c r="K11" i="5"/>
  <c r="I11" i="5"/>
  <c r="O11" i="5" s="1"/>
  <c r="M10" i="5"/>
  <c r="L10" i="5"/>
  <c r="K10" i="5"/>
  <c r="U10" i="5" s="1"/>
  <c r="I10" i="5"/>
  <c r="Z10" i="5" s="1"/>
  <c r="M9" i="5"/>
  <c r="L9" i="5"/>
  <c r="K9" i="5"/>
  <c r="U9" i="5" s="1"/>
  <c r="I9" i="5"/>
  <c r="O9" i="5" s="1"/>
  <c r="U26" i="4"/>
  <c r="M24" i="4"/>
  <c r="L24" i="4"/>
  <c r="U24" i="4" s="1"/>
  <c r="K24" i="4"/>
  <c r="I24" i="4"/>
  <c r="M23" i="4"/>
  <c r="L23" i="4"/>
  <c r="U23" i="4" s="1"/>
  <c r="K23" i="4"/>
  <c r="I23" i="4"/>
  <c r="M22" i="4"/>
  <c r="L22" i="4"/>
  <c r="U22" i="4" s="1"/>
  <c r="K22" i="4"/>
  <c r="I22" i="4"/>
  <c r="M21" i="4"/>
  <c r="L21" i="4"/>
  <c r="U21" i="4" s="1"/>
  <c r="K21" i="4"/>
  <c r="I21" i="4"/>
  <c r="M20" i="4"/>
  <c r="L20" i="4"/>
  <c r="U20" i="4" s="1"/>
  <c r="K20" i="4"/>
  <c r="I20" i="4"/>
  <c r="M19" i="4"/>
  <c r="L19" i="4"/>
  <c r="U19" i="4" s="1"/>
  <c r="K19" i="4"/>
  <c r="I19" i="4"/>
  <c r="M18" i="4"/>
  <c r="L18" i="4"/>
  <c r="U18" i="4" s="1"/>
  <c r="K18" i="4"/>
  <c r="I18" i="4"/>
  <c r="M17" i="4"/>
  <c r="L17" i="4"/>
  <c r="U17" i="4" s="1"/>
  <c r="K17" i="4"/>
  <c r="I17" i="4"/>
  <c r="M16" i="4"/>
  <c r="L16" i="4"/>
  <c r="U16" i="4" s="1"/>
  <c r="K16" i="4"/>
  <c r="I16" i="4"/>
  <c r="M15" i="4"/>
  <c r="L15" i="4"/>
  <c r="U15" i="4" s="1"/>
  <c r="K15" i="4"/>
  <c r="I15" i="4"/>
  <c r="M14" i="4"/>
  <c r="L14" i="4"/>
  <c r="U14" i="4" s="1"/>
  <c r="K14" i="4"/>
  <c r="I14" i="4"/>
  <c r="M13" i="4"/>
  <c r="L13" i="4"/>
  <c r="U13" i="4" s="1"/>
  <c r="K13" i="4"/>
  <c r="I13" i="4"/>
  <c r="M12" i="4"/>
  <c r="L12" i="4"/>
  <c r="U12" i="4" s="1"/>
  <c r="K12" i="4"/>
  <c r="I12" i="4"/>
  <c r="M11" i="4"/>
  <c r="L11" i="4"/>
  <c r="K11" i="4"/>
  <c r="I11" i="4"/>
  <c r="M10" i="4"/>
  <c r="L10" i="4"/>
  <c r="U10" i="4" s="1"/>
  <c r="K10" i="4"/>
  <c r="I10" i="4"/>
  <c r="M9" i="4"/>
  <c r="L9" i="4"/>
  <c r="U9" i="4" s="1"/>
  <c r="K9" i="4"/>
  <c r="I9" i="4"/>
  <c r="U26" i="3"/>
  <c r="Z24" i="3"/>
  <c r="M24" i="3"/>
  <c r="L24" i="3"/>
  <c r="K24" i="3"/>
  <c r="U24" i="3" s="1"/>
  <c r="I24" i="3"/>
  <c r="M23" i="3"/>
  <c r="L23" i="3"/>
  <c r="K23" i="3"/>
  <c r="U23" i="3" s="1"/>
  <c r="I23" i="3"/>
  <c r="O23" i="3" s="1"/>
  <c r="M22" i="3"/>
  <c r="L22" i="3"/>
  <c r="K22" i="3"/>
  <c r="U22" i="3" s="1"/>
  <c r="I22" i="3"/>
  <c r="M21" i="3"/>
  <c r="L21" i="3"/>
  <c r="K21" i="3"/>
  <c r="U21" i="3" s="1"/>
  <c r="I21" i="3"/>
  <c r="O21" i="3" s="1"/>
  <c r="M20" i="3"/>
  <c r="L20" i="3"/>
  <c r="K20" i="3"/>
  <c r="U20" i="3" s="1"/>
  <c r="I20" i="3"/>
  <c r="M19" i="3"/>
  <c r="L19" i="3"/>
  <c r="K19" i="3"/>
  <c r="U19" i="3" s="1"/>
  <c r="I19" i="3"/>
  <c r="O19" i="3" s="1"/>
  <c r="Z18" i="3"/>
  <c r="M18" i="3"/>
  <c r="L18" i="3"/>
  <c r="K18" i="3"/>
  <c r="U18" i="3" s="1"/>
  <c r="I18" i="3"/>
  <c r="M17" i="3"/>
  <c r="L17" i="3"/>
  <c r="K17" i="3"/>
  <c r="U17" i="3" s="1"/>
  <c r="I17" i="3"/>
  <c r="O17" i="3" s="1"/>
  <c r="M16" i="3"/>
  <c r="L16" i="3"/>
  <c r="K16" i="3"/>
  <c r="U16" i="3" s="1"/>
  <c r="I16" i="3"/>
  <c r="M15" i="3"/>
  <c r="L15" i="3"/>
  <c r="K15" i="3"/>
  <c r="U15" i="3" s="1"/>
  <c r="I15" i="3"/>
  <c r="O15" i="3" s="1"/>
  <c r="Z14" i="3"/>
  <c r="M14" i="3"/>
  <c r="L14" i="3"/>
  <c r="K14" i="3"/>
  <c r="U14" i="3" s="1"/>
  <c r="I14" i="3"/>
  <c r="M13" i="3"/>
  <c r="L13" i="3"/>
  <c r="K13" i="3"/>
  <c r="U13" i="3" s="1"/>
  <c r="I13" i="3"/>
  <c r="O13" i="3" s="1"/>
  <c r="M12" i="3"/>
  <c r="L12" i="3"/>
  <c r="K12" i="3"/>
  <c r="U12" i="3" s="1"/>
  <c r="I12" i="3"/>
  <c r="M11" i="3"/>
  <c r="L11" i="3"/>
  <c r="K11" i="3"/>
  <c r="I11" i="3"/>
  <c r="O11" i="3" s="1"/>
  <c r="Z10" i="3"/>
  <c r="M10" i="3"/>
  <c r="L10" i="3"/>
  <c r="K10" i="3"/>
  <c r="U10" i="3" s="1"/>
  <c r="I10" i="3"/>
  <c r="M9" i="3"/>
  <c r="L9" i="3"/>
  <c r="K9" i="3"/>
  <c r="U9" i="3" s="1"/>
  <c r="I9" i="3"/>
  <c r="O9" i="3" s="1"/>
  <c r="U26" i="1"/>
  <c r="M24" i="1"/>
  <c r="L24" i="1"/>
  <c r="U24" i="1" s="1"/>
  <c r="K24" i="1"/>
  <c r="I24" i="1"/>
  <c r="C24" i="1"/>
  <c r="M23" i="1"/>
  <c r="L23" i="1"/>
  <c r="U23" i="1" s="1"/>
  <c r="K23" i="1"/>
  <c r="I23" i="1"/>
  <c r="C23" i="1"/>
  <c r="M22" i="1"/>
  <c r="L22" i="1"/>
  <c r="U22" i="1" s="1"/>
  <c r="K22" i="1"/>
  <c r="I22" i="1"/>
  <c r="C22" i="1"/>
  <c r="M21" i="1"/>
  <c r="L21" i="1"/>
  <c r="U21" i="1" s="1"/>
  <c r="K21" i="1"/>
  <c r="I21" i="1"/>
  <c r="C21" i="1"/>
  <c r="M20" i="1"/>
  <c r="L20" i="1"/>
  <c r="U20" i="1" s="1"/>
  <c r="K20" i="1"/>
  <c r="I20" i="1"/>
  <c r="C20" i="1"/>
  <c r="M19" i="1"/>
  <c r="L19" i="1"/>
  <c r="U19" i="1" s="1"/>
  <c r="K19" i="1"/>
  <c r="I19" i="1"/>
  <c r="C19" i="1"/>
  <c r="M18" i="1"/>
  <c r="L18" i="1"/>
  <c r="U18" i="1" s="1"/>
  <c r="K18" i="1"/>
  <c r="I18" i="1"/>
  <c r="C18" i="1"/>
  <c r="M17" i="1"/>
  <c r="L17" i="1"/>
  <c r="U17" i="1" s="1"/>
  <c r="K17" i="1"/>
  <c r="I17" i="1"/>
  <c r="C17" i="1"/>
  <c r="M16" i="1"/>
  <c r="L16" i="1"/>
  <c r="U16" i="1" s="1"/>
  <c r="K16" i="1"/>
  <c r="I16" i="1"/>
  <c r="C16" i="1"/>
  <c r="M15" i="1"/>
  <c r="L15" i="1"/>
  <c r="U15" i="1" s="1"/>
  <c r="K15" i="1"/>
  <c r="I15" i="1"/>
  <c r="C15" i="1"/>
  <c r="M14" i="1"/>
  <c r="L14" i="1"/>
  <c r="U14" i="1" s="1"/>
  <c r="K14" i="1"/>
  <c r="I14" i="1"/>
  <c r="C14" i="1"/>
  <c r="U13" i="1"/>
  <c r="M13" i="1"/>
  <c r="L13" i="1"/>
  <c r="K13" i="1"/>
  <c r="I13" i="1"/>
  <c r="C13" i="1"/>
  <c r="M12" i="1"/>
  <c r="L12" i="1"/>
  <c r="U12" i="1" s="1"/>
  <c r="K12" i="1"/>
  <c r="I12" i="1"/>
  <c r="C12" i="1"/>
  <c r="AE11" i="1"/>
  <c r="Z11" i="1"/>
  <c r="O11" i="1"/>
  <c r="M11" i="1"/>
  <c r="L11" i="1"/>
  <c r="K11" i="1"/>
  <c r="U11" i="1" s="1"/>
  <c r="AH11" i="1" s="1"/>
  <c r="I11" i="1"/>
  <c r="AA11" i="1" s="1"/>
  <c r="C11" i="1"/>
  <c r="Z10" i="1"/>
  <c r="O10" i="1"/>
  <c r="M10" i="1"/>
  <c r="L10" i="1"/>
  <c r="K10" i="1"/>
  <c r="U10" i="1" s="1"/>
  <c r="I10" i="1"/>
  <c r="AA10" i="1" s="1"/>
  <c r="AE10" i="1" s="1"/>
  <c r="C10" i="1"/>
  <c r="AE9" i="1"/>
  <c r="Z9" i="1"/>
  <c r="O9" i="1"/>
  <c r="M9" i="1"/>
  <c r="L9" i="1"/>
  <c r="K9" i="1"/>
  <c r="U9" i="1" s="1"/>
  <c r="I9" i="1"/>
  <c r="AA9" i="1" s="1"/>
  <c r="C9" i="1"/>
  <c r="AA12" i="3" l="1"/>
  <c r="AE12" i="3" s="1"/>
  <c r="O12" i="3"/>
  <c r="O16" i="3"/>
  <c r="O20" i="3"/>
  <c r="Z20" i="3"/>
  <c r="AA20" i="3" s="1"/>
  <c r="AE20" i="3" s="1"/>
  <c r="O10" i="5"/>
  <c r="O18" i="5"/>
  <c r="O10" i="7"/>
  <c r="O13" i="7"/>
  <c r="O21" i="7"/>
  <c r="O13" i="9"/>
  <c r="O21" i="9"/>
  <c r="O11" i="11"/>
  <c r="AA10" i="3"/>
  <c r="AE10" i="3" s="1"/>
  <c r="O10" i="3"/>
  <c r="Z12" i="3"/>
  <c r="AA14" i="3"/>
  <c r="AE14" i="3" s="1"/>
  <c r="O14" i="3"/>
  <c r="Z16" i="3"/>
  <c r="AA16" i="3" s="1"/>
  <c r="AE16" i="3" s="1"/>
  <c r="AA18" i="3"/>
  <c r="AE18" i="3" s="1"/>
  <c r="O18" i="3"/>
  <c r="Z22" i="3"/>
  <c r="AA22" i="3" s="1"/>
  <c r="AE22" i="3" s="1"/>
  <c r="O22" i="3"/>
  <c r="O14" i="5"/>
  <c r="O22" i="5"/>
  <c r="O17" i="7"/>
  <c r="O9" i="9"/>
  <c r="O17" i="9"/>
  <c r="O15" i="11"/>
  <c r="O19" i="11"/>
  <c r="AA24" i="3"/>
  <c r="AE24" i="3" s="1"/>
  <c r="O24" i="3"/>
  <c r="AA12" i="5"/>
  <c r="AE12" i="5" s="1"/>
  <c r="O12" i="5"/>
  <c r="AA16" i="5"/>
  <c r="AE16" i="5" s="1"/>
  <c r="O16" i="5"/>
  <c r="AA20" i="5"/>
  <c r="AE20" i="5" s="1"/>
  <c r="O20" i="5"/>
  <c r="AA24" i="5"/>
  <c r="AE24" i="5" s="1"/>
  <c r="O24" i="5"/>
  <c r="AA15" i="7"/>
  <c r="AE15" i="7" s="1"/>
  <c r="O15" i="7"/>
  <c r="AA19" i="7"/>
  <c r="AE19" i="7" s="1"/>
  <c r="O19" i="7"/>
  <c r="AA23" i="7"/>
  <c r="AE23" i="7" s="1"/>
  <c r="O23" i="7"/>
  <c r="AA11" i="9"/>
  <c r="AE11" i="9" s="1"/>
  <c r="O11" i="9"/>
  <c r="AA15" i="9"/>
  <c r="AE15" i="9" s="1"/>
  <c r="O15" i="9"/>
  <c r="AA19" i="9"/>
  <c r="AE19" i="9" s="1"/>
  <c r="O19" i="9"/>
  <c r="AA23" i="9"/>
  <c r="AE23" i="9" s="1"/>
  <c r="O23" i="9"/>
  <c r="AA9" i="11"/>
  <c r="AE9" i="11" s="1"/>
  <c r="O9" i="11"/>
  <c r="AA13" i="11"/>
  <c r="AE13" i="11" s="1"/>
  <c r="O13" i="11"/>
  <c r="AA17" i="11"/>
  <c r="AE17" i="11" s="1"/>
  <c r="O17" i="11"/>
  <c r="AA21" i="11"/>
  <c r="AE21" i="11" s="1"/>
  <c r="O21" i="11"/>
  <c r="Z23" i="11"/>
  <c r="S14" i="1"/>
  <c r="AH14" i="1"/>
  <c r="AJ14" i="1"/>
  <c r="S12" i="1"/>
  <c r="AH12" i="1"/>
  <c r="AJ12" i="1"/>
  <c r="S11" i="1"/>
  <c r="AJ11" i="1"/>
  <c r="Z12" i="1"/>
  <c r="O12" i="1"/>
  <c r="AA12" i="1"/>
  <c r="AE12" i="1" s="1"/>
  <c r="P12" i="1"/>
  <c r="N12" i="1"/>
  <c r="AF12" i="1" s="1"/>
  <c r="S13" i="1"/>
  <c r="AH13" i="1"/>
  <c r="AJ13" i="1"/>
  <c r="Z14" i="1"/>
  <c r="O14" i="1"/>
  <c r="AA14" i="1"/>
  <c r="AE14" i="1" s="1"/>
  <c r="P14" i="1"/>
  <c r="N14" i="1"/>
  <c r="AG14" i="1" s="1"/>
  <c r="S16" i="1"/>
  <c r="AH16" i="1"/>
  <c r="AJ16" i="1"/>
  <c r="S18" i="1"/>
  <c r="AH18" i="1"/>
  <c r="AJ18" i="1"/>
  <c r="S20" i="1"/>
  <c r="AH20" i="1"/>
  <c r="AJ20" i="1"/>
  <c r="S22" i="1"/>
  <c r="AH22" i="1"/>
  <c r="AJ22" i="1"/>
  <c r="S24" i="1"/>
  <c r="AH24" i="1"/>
  <c r="AJ24" i="1"/>
  <c r="S10" i="4"/>
  <c r="AJ10" i="4"/>
  <c r="AH10" i="4"/>
  <c r="S12" i="4"/>
  <c r="AJ12" i="4"/>
  <c r="AH12" i="4"/>
  <c r="S14" i="4"/>
  <c r="AH14" i="4"/>
  <c r="AJ14" i="4"/>
  <c r="S16" i="4"/>
  <c r="AJ16" i="4"/>
  <c r="AH16" i="4"/>
  <c r="S18" i="4"/>
  <c r="AJ18" i="4"/>
  <c r="AH18" i="4"/>
  <c r="S20" i="4"/>
  <c r="AJ20" i="4"/>
  <c r="AH20" i="4"/>
  <c r="S22" i="4"/>
  <c r="AJ22" i="4"/>
  <c r="AH22" i="4"/>
  <c r="S24" i="4"/>
  <c r="AH24" i="4"/>
  <c r="AJ24" i="4"/>
  <c r="S12" i="6"/>
  <c r="AH12" i="6"/>
  <c r="AJ12" i="6"/>
  <c r="S16" i="6"/>
  <c r="AH16" i="6"/>
  <c r="AJ16" i="6"/>
  <c r="S20" i="6"/>
  <c r="AH20" i="6"/>
  <c r="AJ20" i="6"/>
  <c r="S24" i="6"/>
  <c r="AH24" i="6"/>
  <c r="AJ24" i="6"/>
  <c r="AJ9" i="1"/>
  <c r="AH9" i="1"/>
  <c r="S9" i="1"/>
  <c r="AJ10" i="1"/>
  <c r="AH10" i="1"/>
  <c r="S10" i="1"/>
  <c r="Z13" i="1"/>
  <c r="O13" i="1"/>
  <c r="AG13" i="1" s="1"/>
  <c r="AA13" i="1"/>
  <c r="AE13" i="1" s="1"/>
  <c r="P13" i="1"/>
  <c r="N13" i="1"/>
  <c r="S15" i="1"/>
  <c r="AJ15" i="1"/>
  <c r="AH15" i="1"/>
  <c r="S17" i="1"/>
  <c r="AJ17" i="1"/>
  <c r="AH17" i="1"/>
  <c r="S19" i="1"/>
  <c r="AJ19" i="1"/>
  <c r="AH19" i="1"/>
  <c r="S21" i="1"/>
  <c r="AJ21" i="1"/>
  <c r="AH21" i="1"/>
  <c r="S23" i="1"/>
  <c r="AH23" i="1"/>
  <c r="AJ23" i="1"/>
  <c r="S9" i="4"/>
  <c r="AH9" i="4"/>
  <c r="AJ9" i="4"/>
  <c r="S11" i="4"/>
  <c r="AJ11" i="4"/>
  <c r="AH11" i="4"/>
  <c r="S13" i="4"/>
  <c r="AH13" i="4"/>
  <c r="AJ13" i="4"/>
  <c r="S15" i="4"/>
  <c r="AJ15" i="4"/>
  <c r="AH15" i="4"/>
  <c r="S17" i="4"/>
  <c r="AH17" i="4"/>
  <c r="AJ17" i="4"/>
  <c r="S19" i="4"/>
  <c r="AH19" i="4"/>
  <c r="AJ19" i="4"/>
  <c r="S21" i="4"/>
  <c r="AJ21" i="4"/>
  <c r="AH21" i="4"/>
  <c r="S23" i="4"/>
  <c r="AH23" i="4"/>
  <c r="AJ23" i="4"/>
  <c r="S10" i="6"/>
  <c r="AH10" i="6"/>
  <c r="AJ10" i="6"/>
  <c r="S14" i="6"/>
  <c r="AH14" i="6"/>
  <c r="AJ14" i="6"/>
  <c r="S18" i="6"/>
  <c r="AH18" i="6"/>
  <c r="AJ18" i="6"/>
  <c r="S22" i="6"/>
  <c r="AH22" i="6"/>
  <c r="AJ22" i="6"/>
  <c r="Z16" i="1"/>
  <c r="O16" i="1"/>
  <c r="N16" i="1"/>
  <c r="Z18" i="1"/>
  <c r="O18" i="1"/>
  <c r="N18" i="1"/>
  <c r="Z20" i="1"/>
  <c r="O20" i="1"/>
  <c r="N20" i="1"/>
  <c r="Z22" i="1"/>
  <c r="O22" i="1"/>
  <c r="N22" i="1"/>
  <c r="Z23" i="1"/>
  <c r="O23" i="1"/>
  <c r="N23" i="1"/>
  <c r="Z24" i="1"/>
  <c r="O24" i="1"/>
  <c r="N24" i="1"/>
  <c r="AJ9" i="3"/>
  <c r="AH9" i="3"/>
  <c r="S9" i="3"/>
  <c r="AJ11" i="3"/>
  <c r="AH11" i="3"/>
  <c r="S11" i="3"/>
  <c r="AJ15" i="3"/>
  <c r="AH15" i="3"/>
  <c r="S15" i="3"/>
  <c r="AJ17" i="3"/>
  <c r="AH17" i="3"/>
  <c r="S17" i="3"/>
  <c r="AJ21" i="3"/>
  <c r="AH21" i="3"/>
  <c r="S21" i="3"/>
  <c r="AJ23" i="3"/>
  <c r="AH23" i="3"/>
  <c r="S23" i="3"/>
  <c r="Z9" i="4"/>
  <c r="AA9" i="4" s="1"/>
  <c r="AE9" i="4" s="1"/>
  <c r="O9" i="4"/>
  <c r="N9" i="4"/>
  <c r="Z13" i="4"/>
  <c r="O13" i="4"/>
  <c r="N13" i="4"/>
  <c r="Z14" i="4"/>
  <c r="O14" i="4"/>
  <c r="N14" i="4"/>
  <c r="Z17" i="4"/>
  <c r="O17" i="4"/>
  <c r="N17" i="4"/>
  <c r="Z19" i="4"/>
  <c r="AA19" i="4" s="1"/>
  <c r="AE19" i="4" s="1"/>
  <c r="O19" i="4"/>
  <c r="N19" i="4"/>
  <c r="Z23" i="4"/>
  <c r="O23" i="4"/>
  <c r="N23" i="4"/>
  <c r="AJ11" i="5"/>
  <c r="AH11" i="5"/>
  <c r="Z11" i="5"/>
  <c r="AA11" i="5" s="1"/>
  <c r="AE11" i="5" s="1"/>
  <c r="S11" i="5"/>
  <c r="AJ15" i="5"/>
  <c r="AH15" i="5"/>
  <c r="Z15" i="5"/>
  <c r="AA15" i="5" s="1"/>
  <c r="AE15" i="5" s="1"/>
  <c r="S15" i="5"/>
  <c r="AJ23" i="5"/>
  <c r="AH23" i="5"/>
  <c r="Z23" i="5"/>
  <c r="AA23" i="5" s="1"/>
  <c r="AE23" i="5" s="1"/>
  <c r="S23" i="5"/>
  <c r="S9" i="6"/>
  <c r="AH9" i="6"/>
  <c r="AJ9" i="6"/>
  <c r="Z12" i="6"/>
  <c r="O12" i="6"/>
  <c r="AA12" i="6"/>
  <c r="AE12" i="6" s="1"/>
  <c r="P12" i="6"/>
  <c r="N12" i="6"/>
  <c r="S13" i="6"/>
  <c r="AH13" i="6"/>
  <c r="AJ13" i="6"/>
  <c r="N9" i="1"/>
  <c r="AF9" i="1" s="1"/>
  <c r="P9" i="1"/>
  <c r="N10" i="1"/>
  <c r="P10" i="1"/>
  <c r="N11" i="1"/>
  <c r="AF11" i="1" s="1"/>
  <c r="P11" i="1"/>
  <c r="P15" i="1"/>
  <c r="P16" i="1"/>
  <c r="AA16" i="1"/>
  <c r="AE16" i="1" s="1"/>
  <c r="P17" i="1"/>
  <c r="P18" i="1"/>
  <c r="AA18" i="1"/>
  <c r="AE18" i="1" s="1"/>
  <c r="P19" i="1"/>
  <c r="P20" i="1"/>
  <c r="AA20" i="1"/>
  <c r="AE20" i="1" s="1"/>
  <c r="P21" i="1"/>
  <c r="P22" i="1"/>
  <c r="AA22" i="1"/>
  <c r="AE22" i="1" s="1"/>
  <c r="P23" i="1"/>
  <c r="AA23" i="1"/>
  <c r="AE23" i="1" s="1"/>
  <c r="P24" i="1"/>
  <c r="AA24" i="1"/>
  <c r="AE24" i="1" s="1"/>
  <c r="Z9" i="3"/>
  <c r="AA9" i="3" s="1"/>
  <c r="AE9" i="3" s="1"/>
  <c r="AJ10" i="3"/>
  <c r="AH10" i="3"/>
  <c r="S10" i="3"/>
  <c r="AA11" i="3"/>
  <c r="AE11" i="3" s="1"/>
  <c r="Z11" i="3"/>
  <c r="AJ12" i="3"/>
  <c r="AH12" i="3"/>
  <c r="S12" i="3"/>
  <c r="Z13" i="3"/>
  <c r="AA13" i="3" s="1"/>
  <c r="AE13" i="3" s="1"/>
  <c r="AJ14" i="3"/>
  <c r="AH14" i="3"/>
  <c r="S14" i="3"/>
  <c r="Z15" i="3"/>
  <c r="AA15" i="3" s="1"/>
  <c r="AE15" i="3" s="1"/>
  <c r="AJ16" i="3"/>
  <c r="AH16" i="3"/>
  <c r="S16" i="3"/>
  <c r="Z17" i="3"/>
  <c r="AA17" i="3" s="1"/>
  <c r="AE17" i="3" s="1"/>
  <c r="AJ18" i="3"/>
  <c r="AH18" i="3"/>
  <c r="S18" i="3"/>
  <c r="Z19" i="3"/>
  <c r="AA19" i="3" s="1"/>
  <c r="AE19" i="3" s="1"/>
  <c r="AJ20" i="3"/>
  <c r="AH20" i="3"/>
  <c r="S20" i="3"/>
  <c r="AA21" i="3"/>
  <c r="AE21" i="3" s="1"/>
  <c r="Z21" i="3"/>
  <c r="AJ22" i="3"/>
  <c r="AH22" i="3"/>
  <c r="S22" i="3"/>
  <c r="Z23" i="3"/>
  <c r="AA23" i="3" s="1"/>
  <c r="AE23" i="3" s="1"/>
  <c r="AJ24" i="3"/>
  <c r="AH24" i="3"/>
  <c r="S24" i="3"/>
  <c r="P9" i="4"/>
  <c r="P10" i="4"/>
  <c r="P11" i="4"/>
  <c r="P12" i="4"/>
  <c r="P13" i="4"/>
  <c r="AA13" i="4"/>
  <c r="AE13" i="4" s="1"/>
  <c r="P14" i="4"/>
  <c r="AA14" i="4"/>
  <c r="AE14" i="4" s="1"/>
  <c r="P15" i="4"/>
  <c r="P16" i="4"/>
  <c r="P17" i="4"/>
  <c r="AA17" i="4"/>
  <c r="AE17" i="4" s="1"/>
  <c r="P18" i="4"/>
  <c r="P19" i="4"/>
  <c r="P20" i="4"/>
  <c r="P21" i="4"/>
  <c r="P22" i="4"/>
  <c r="P23" i="4"/>
  <c r="AA23" i="4"/>
  <c r="AE23" i="4" s="1"/>
  <c r="AJ9" i="5"/>
  <c r="AH9" i="5"/>
  <c r="Z9" i="5"/>
  <c r="S9" i="5"/>
  <c r="AA10" i="5"/>
  <c r="AE10" i="5" s="1"/>
  <c r="AJ13" i="5"/>
  <c r="AH13" i="5"/>
  <c r="Z13" i="5"/>
  <c r="AA13" i="5" s="1"/>
  <c r="AE13" i="5" s="1"/>
  <c r="S13" i="5"/>
  <c r="AA14" i="5"/>
  <c r="AE14" i="5" s="1"/>
  <c r="AJ17" i="5"/>
  <c r="AH17" i="5"/>
  <c r="Z17" i="5"/>
  <c r="S17" i="5"/>
  <c r="AA18" i="5"/>
  <c r="AE18" i="5" s="1"/>
  <c r="AJ21" i="5"/>
  <c r="AH21" i="5"/>
  <c r="Z21" i="5"/>
  <c r="AA21" i="5" s="1"/>
  <c r="AE21" i="5" s="1"/>
  <c r="S21" i="5"/>
  <c r="AA22" i="5"/>
  <c r="AE22" i="5" s="1"/>
  <c r="Z9" i="6"/>
  <c r="O9" i="6"/>
  <c r="AA9" i="6"/>
  <c r="AE9" i="6" s="1"/>
  <c r="P9" i="6"/>
  <c r="N9" i="6"/>
  <c r="Z11" i="6"/>
  <c r="O11" i="6"/>
  <c r="AA11" i="6"/>
  <c r="AE11" i="6" s="1"/>
  <c r="P11" i="6"/>
  <c r="N11" i="6"/>
  <c r="AF11" i="6" s="1"/>
  <c r="Z13" i="6"/>
  <c r="O13" i="6"/>
  <c r="AA13" i="6"/>
  <c r="AE13" i="6" s="1"/>
  <c r="P13" i="6"/>
  <c r="N13" i="6"/>
  <c r="Z15" i="6"/>
  <c r="O15" i="6"/>
  <c r="AA15" i="6"/>
  <c r="AE15" i="6" s="1"/>
  <c r="P15" i="6"/>
  <c r="N15" i="6"/>
  <c r="AF15" i="6" s="1"/>
  <c r="Z17" i="6"/>
  <c r="O17" i="6"/>
  <c r="AA17" i="6"/>
  <c r="AE17" i="6" s="1"/>
  <c r="P17" i="6"/>
  <c r="N17" i="6"/>
  <c r="Z19" i="6"/>
  <c r="O19" i="6"/>
  <c r="AA19" i="6"/>
  <c r="AE19" i="6" s="1"/>
  <c r="P19" i="6"/>
  <c r="N19" i="6"/>
  <c r="AF19" i="6" s="1"/>
  <c r="Z21" i="6"/>
  <c r="O21" i="6"/>
  <c r="AA21" i="6"/>
  <c r="AE21" i="6" s="1"/>
  <c r="P21" i="6"/>
  <c r="N21" i="6"/>
  <c r="Z23" i="6"/>
  <c r="O23" i="6"/>
  <c r="AA23" i="6"/>
  <c r="AE23" i="6" s="1"/>
  <c r="P23" i="6"/>
  <c r="N23" i="6"/>
  <c r="AF23" i="6" s="1"/>
  <c r="AJ9" i="7"/>
  <c r="AH9" i="7"/>
  <c r="Z9" i="7"/>
  <c r="S9" i="7"/>
  <c r="AA10" i="7"/>
  <c r="AE10" i="7" s="1"/>
  <c r="AJ14" i="7"/>
  <c r="AH14" i="7"/>
  <c r="Z14" i="7"/>
  <c r="S14" i="7"/>
  <c r="AJ18" i="7"/>
  <c r="AH18" i="7"/>
  <c r="Z18" i="7"/>
  <c r="AA18" i="7" s="1"/>
  <c r="AE18" i="7" s="1"/>
  <c r="S18" i="7"/>
  <c r="AJ22" i="7"/>
  <c r="AH22" i="7"/>
  <c r="Z22" i="7"/>
  <c r="S22" i="7"/>
  <c r="S10" i="8"/>
  <c r="AJ10" i="8"/>
  <c r="S12" i="8"/>
  <c r="AJ12" i="8"/>
  <c r="S14" i="8"/>
  <c r="AJ14" i="8"/>
  <c r="S16" i="8"/>
  <c r="AJ16" i="8"/>
  <c r="S18" i="8"/>
  <c r="AJ18" i="8"/>
  <c r="S20" i="8"/>
  <c r="AJ20" i="8"/>
  <c r="S22" i="8"/>
  <c r="AJ22" i="8"/>
  <c r="S24" i="8"/>
  <c r="AJ24" i="8"/>
  <c r="AJ10" i="9"/>
  <c r="AH10" i="9"/>
  <c r="Z10" i="9"/>
  <c r="AA10" i="9" s="1"/>
  <c r="AE10" i="9" s="1"/>
  <c r="S10" i="9"/>
  <c r="AJ14" i="9"/>
  <c r="AH14" i="9"/>
  <c r="Z14" i="9"/>
  <c r="S14" i="9"/>
  <c r="Z15" i="1"/>
  <c r="AA15" i="1" s="1"/>
  <c r="AE15" i="1" s="1"/>
  <c r="O15" i="1"/>
  <c r="AG15" i="1" s="1"/>
  <c r="N15" i="1"/>
  <c r="Z17" i="1"/>
  <c r="AA17" i="1" s="1"/>
  <c r="AE17" i="1" s="1"/>
  <c r="O17" i="1"/>
  <c r="AG17" i="1" s="1"/>
  <c r="N17" i="1"/>
  <c r="Z19" i="1"/>
  <c r="AA19" i="1" s="1"/>
  <c r="AE19" i="1" s="1"/>
  <c r="O19" i="1"/>
  <c r="AG19" i="1" s="1"/>
  <c r="N19" i="1"/>
  <c r="Z21" i="1"/>
  <c r="AA21" i="1" s="1"/>
  <c r="AE21" i="1" s="1"/>
  <c r="O21" i="1"/>
  <c r="AG21" i="1" s="1"/>
  <c r="N21" i="1"/>
  <c r="AJ13" i="3"/>
  <c r="AH13" i="3"/>
  <c r="S13" i="3"/>
  <c r="AJ19" i="3"/>
  <c r="AH19" i="3"/>
  <c r="S19" i="3"/>
  <c r="Z10" i="4"/>
  <c r="AA10" i="4" s="1"/>
  <c r="AE10" i="4" s="1"/>
  <c r="O10" i="4"/>
  <c r="N10" i="4"/>
  <c r="Z11" i="4"/>
  <c r="AA11" i="4" s="1"/>
  <c r="AE11" i="4" s="1"/>
  <c r="O11" i="4"/>
  <c r="AG11" i="4" s="1"/>
  <c r="N11" i="4"/>
  <c r="Z12" i="4"/>
  <c r="AA12" i="4" s="1"/>
  <c r="AE12" i="4" s="1"/>
  <c r="O12" i="4"/>
  <c r="N12" i="4"/>
  <c r="Z15" i="4"/>
  <c r="AA15" i="4" s="1"/>
  <c r="AE15" i="4" s="1"/>
  <c r="O15" i="4"/>
  <c r="AG15" i="4" s="1"/>
  <c r="N15" i="4"/>
  <c r="Z16" i="4"/>
  <c r="AA16" i="4" s="1"/>
  <c r="AE16" i="4" s="1"/>
  <c r="O16" i="4"/>
  <c r="N16" i="4"/>
  <c r="Z18" i="4"/>
  <c r="AA18" i="4" s="1"/>
  <c r="AE18" i="4" s="1"/>
  <c r="O18" i="4"/>
  <c r="AG18" i="4" s="1"/>
  <c r="N18" i="4"/>
  <c r="Z20" i="4"/>
  <c r="AA20" i="4" s="1"/>
  <c r="AE20" i="4" s="1"/>
  <c r="O20" i="4"/>
  <c r="N20" i="4"/>
  <c r="Z21" i="4"/>
  <c r="AA21" i="4" s="1"/>
  <c r="AE21" i="4" s="1"/>
  <c r="O21" i="4"/>
  <c r="AG21" i="4" s="1"/>
  <c r="N21" i="4"/>
  <c r="Z22" i="4"/>
  <c r="AA22" i="4" s="1"/>
  <c r="AE22" i="4" s="1"/>
  <c r="O22" i="4"/>
  <c r="N22" i="4"/>
  <c r="Z24" i="4"/>
  <c r="O24" i="4"/>
  <c r="AA24" i="4"/>
  <c r="AE24" i="4" s="1"/>
  <c r="P24" i="4"/>
  <c r="N24" i="4"/>
  <c r="AJ19" i="5"/>
  <c r="AH19" i="5"/>
  <c r="Z19" i="5"/>
  <c r="AA19" i="5" s="1"/>
  <c r="AE19" i="5" s="1"/>
  <c r="S19" i="5"/>
  <c r="Z10" i="6"/>
  <c r="O10" i="6"/>
  <c r="AA10" i="6"/>
  <c r="AE10" i="6" s="1"/>
  <c r="P10" i="6"/>
  <c r="N10" i="6"/>
  <c r="AF10" i="6" s="1"/>
  <c r="S11" i="6"/>
  <c r="AH11" i="6"/>
  <c r="AJ11" i="6"/>
  <c r="Z14" i="6"/>
  <c r="O14" i="6"/>
  <c r="AA14" i="6"/>
  <c r="AE14" i="6" s="1"/>
  <c r="P14" i="6"/>
  <c r="N14" i="6"/>
  <c r="S15" i="6"/>
  <c r="AH15" i="6"/>
  <c r="AJ15" i="6"/>
  <c r="Z16" i="6"/>
  <c r="O16" i="6"/>
  <c r="AA16" i="6"/>
  <c r="AE16" i="6" s="1"/>
  <c r="P16" i="6"/>
  <c r="N16" i="6"/>
  <c r="AF16" i="6" s="1"/>
  <c r="S17" i="6"/>
  <c r="AH17" i="6"/>
  <c r="AJ17" i="6"/>
  <c r="Z18" i="6"/>
  <c r="O18" i="6"/>
  <c r="AA18" i="6"/>
  <c r="AE18" i="6" s="1"/>
  <c r="P18" i="6"/>
  <c r="N18" i="6"/>
  <c r="S19" i="6"/>
  <c r="AH19" i="6"/>
  <c r="AJ19" i="6"/>
  <c r="Z20" i="6"/>
  <c r="O20" i="6"/>
  <c r="AA20" i="6"/>
  <c r="AE20" i="6" s="1"/>
  <c r="P20" i="6"/>
  <c r="N20" i="6"/>
  <c r="AF20" i="6" s="1"/>
  <c r="S21" i="6"/>
  <c r="AH21" i="6"/>
  <c r="AJ21" i="6"/>
  <c r="Z22" i="6"/>
  <c r="O22" i="6"/>
  <c r="AA22" i="6"/>
  <c r="AE22" i="6" s="1"/>
  <c r="P22" i="6"/>
  <c r="N22" i="6"/>
  <c r="S23" i="6"/>
  <c r="AH23" i="6"/>
  <c r="AJ23" i="6"/>
  <c r="Z24" i="6"/>
  <c r="O24" i="6"/>
  <c r="AA24" i="6"/>
  <c r="AE24" i="6" s="1"/>
  <c r="P24" i="6"/>
  <c r="N24" i="6"/>
  <c r="AF24" i="6" s="1"/>
  <c r="AJ11" i="7"/>
  <c r="AH11" i="7"/>
  <c r="Z11" i="7"/>
  <c r="S11" i="7"/>
  <c r="S9" i="8"/>
  <c r="AJ9" i="8"/>
  <c r="S11" i="8"/>
  <c r="AJ11" i="8"/>
  <c r="S13" i="8"/>
  <c r="AJ13" i="8"/>
  <c r="S15" i="8"/>
  <c r="AJ15" i="8"/>
  <c r="S17" i="8"/>
  <c r="AJ17" i="8"/>
  <c r="S19" i="8"/>
  <c r="AJ19" i="8"/>
  <c r="S21" i="8"/>
  <c r="AJ21" i="8"/>
  <c r="S23" i="8"/>
  <c r="AJ23" i="8"/>
  <c r="AA9" i="5"/>
  <c r="AE9" i="5" s="1"/>
  <c r="AJ10" i="5"/>
  <c r="AH10" i="5"/>
  <c r="S10" i="5"/>
  <c r="AJ12" i="5"/>
  <c r="AH12" i="5"/>
  <c r="S12" i="5"/>
  <c r="AJ14" i="5"/>
  <c r="AH14" i="5"/>
  <c r="S14" i="5"/>
  <c r="AJ16" i="5"/>
  <c r="AH16" i="5"/>
  <c r="S16" i="5"/>
  <c r="AA17" i="5"/>
  <c r="AE17" i="5" s="1"/>
  <c r="AJ18" i="5"/>
  <c r="AH18" i="5"/>
  <c r="S18" i="5"/>
  <c r="AJ20" i="5"/>
  <c r="AH20" i="5"/>
  <c r="S20" i="5"/>
  <c r="AJ22" i="5"/>
  <c r="AH22" i="5"/>
  <c r="S22" i="5"/>
  <c r="AJ24" i="5"/>
  <c r="AH24" i="5"/>
  <c r="S24" i="5"/>
  <c r="AA9" i="7"/>
  <c r="AE9" i="7" s="1"/>
  <c r="AJ10" i="7"/>
  <c r="AH10" i="7"/>
  <c r="S10" i="7"/>
  <c r="AA11" i="7"/>
  <c r="AE11" i="7" s="1"/>
  <c r="AJ12" i="7"/>
  <c r="AH12" i="7"/>
  <c r="S12" i="7"/>
  <c r="AA13" i="7"/>
  <c r="AE13" i="7" s="1"/>
  <c r="AJ16" i="7"/>
  <c r="AH16" i="7"/>
  <c r="Z16" i="7"/>
  <c r="AA16" i="7" s="1"/>
  <c r="AE16" i="7" s="1"/>
  <c r="S16" i="7"/>
  <c r="AA17" i="7"/>
  <c r="AE17" i="7" s="1"/>
  <c r="AJ20" i="7"/>
  <c r="AH20" i="7"/>
  <c r="Z20" i="7"/>
  <c r="AA20" i="7" s="1"/>
  <c r="AE20" i="7" s="1"/>
  <c r="S20" i="7"/>
  <c r="AA21" i="7"/>
  <c r="AE21" i="7" s="1"/>
  <c r="AJ24" i="7"/>
  <c r="AH24" i="7"/>
  <c r="Z24" i="7"/>
  <c r="AA24" i="7" s="1"/>
  <c r="AE24" i="7" s="1"/>
  <c r="S24" i="7"/>
  <c r="AA9" i="9"/>
  <c r="AE9" i="9" s="1"/>
  <c r="AJ12" i="9"/>
  <c r="AH12" i="9"/>
  <c r="Z12" i="9"/>
  <c r="AA12" i="9" s="1"/>
  <c r="AE12" i="9" s="1"/>
  <c r="S12" i="9"/>
  <c r="AA13" i="9"/>
  <c r="AE13" i="9" s="1"/>
  <c r="AJ16" i="9"/>
  <c r="AH16" i="9"/>
  <c r="Z16" i="9"/>
  <c r="AA16" i="9" s="1"/>
  <c r="AE16" i="9" s="1"/>
  <c r="S16" i="9"/>
  <c r="AJ18" i="9"/>
  <c r="AH18" i="9"/>
  <c r="Z18" i="9"/>
  <c r="AA18" i="9" s="1"/>
  <c r="AE18" i="9" s="1"/>
  <c r="S18" i="9"/>
  <c r="AJ22" i="9"/>
  <c r="AH22" i="9"/>
  <c r="Z22" i="9"/>
  <c r="AA22" i="9" s="1"/>
  <c r="AE22" i="9" s="1"/>
  <c r="S22" i="9"/>
  <c r="S10" i="10"/>
  <c r="AJ10" i="10"/>
  <c r="S12" i="10"/>
  <c r="AJ12" i="10"/>
  <c r="S14" i="10"/>
  <c r="AJ14" i="10"/>
  <c r="S16" i="10"/>
  <c r="AJ16" i="10"/>
  <c r="S18" i="10"/>
  <c r="AJ18" i="10"/>
  <c r="S20" i="10"/>
  <c r="AJ20" i="10"/>
  <c r="S9" i="10"/>
  <c r="AJ9" i="10"/>
  <c r="AH10" i="10"/>
  <c r="S11" i="10"/>
  <c r="AJ11" i="10"/>
  <c r="AH12" i="10"/>
  <c r="S13" i="10"/>
  <c r="AJ13" i="10"/>
  <c r="AH14" i="10"/>
  <c r="S15" i="10"/>
  <c r="AJ15" i="10"/>
  <c r="AH16" i="10"/>
  <c r="S17" i="10"/>
  <c r="AJ17" i="10"/>
  <c r="AH18" i="10"/>
  <c r="S19" i="10"/>
  <c r="AJ19" i="10"/>
  <c r="AH20" i="10"/>
  <c r="AJ21" i="10"/>
  <c r="S21" i="10"/>
  <c r="N9" i="3"/>
  <c r="AG9" i="3" s="1"/>
  <c r="P9" i="3"/>
  <c r="N10" i="3"/>
  <c r="P10" i="3"/>
  <c r="N11" i="3"/>
  <c r="AG11" i="3" s="1"/>
  <c r="P11" i="3"/>
  <c r="N12" i="3"/>
  <c r="P12" i="3"/>
  <c r="N13" i="3"/>
  <c r="P13" i="3"/>
  <c r="N14" i="3"/>
  <c r="P14" i="3"/>
  <c r="N15" i="3"/>
  <c r="P15" i="3"/>
  <c r="N16" i="3"/>
  <c r="P16" i="3"/>
  <c r="N17" i="3"/>
  <c r="P17" i="3"/>
  <c r="N18" i="3"/>
  <c r="P18" i="3"/>
  <c r="N19" i="3"/>
  <c r="P19" i="3"/>
  <c r="N20" i="3"/>
  <c r="P20" i="3"/>
  <c r="N21" i="3"/>
  <c r="AG21" i="3" s="1"/>
  <c r="P21" i="3"/>
  <c r="N22" i="3"/>
  <c r="P22" i="3"/>
  <c r="N23" i="3"/>
  <c r="AG23" i="3" s="1"/>
  <c r="P23" i="3"/>
  <c r="N24" i="3"/>
  <c r="P24" i="3"/>
  <c r="N9" i="5"/>
  <c r="P9" i="5"/>
  <c r="N10" i="5"/>
  <c r="P10" i="5"/>
  <c r="N11" i="5"/>
  <c r="P11" i="5"/>
  <c r="N12" i="5"/>
  <c r="P12" i="5"/>
  <c r="N13" i="5"/>
  <c r="P13" i="5"/>
  <c r="N14" i="5"/>
  <c r="P14" i="5"/>
  <c r="N15" i="5"/>
  <c r="AG15" i="5" s="1"/>
  <c r="P15" i="5"/>
  <c r="N16" i="5"/>
  <c r="P16" i="5"/>
  <c r="N17" i="5"/>
  <c r="P17" i="5"/>
  <c r="N18" i="5"/>
  <c r="P18" i="5"/>
  <c r="N19" i="5"/>
  <c r="P19" i="5"/>
  <c r="N20" i="5"/>
  <c r="P20" i="5"/>
  <c r="N21" i="5"/>
  <c r="P21" i="5"/>
  <c r="N22" i="5"/>
  <c r="P22" i="5"/>
  <c r="N23" i="5"/>
  <c r="P23" i="5"/>
  <c r="N24" i="5"/>
  <c r="P24" i="5"/>
  <c r="N9" i="7"/>
  <c r="P9" i="7"/>
  <c r="N10" i="7"/>
  <c r="P10" i="7"/>
  <c r="N11" i="7"/>
  <c r="P11" i="7"/>
  <c r="N12" i="7"/>
  <c r="AF12" i="7" s="1"/>
  <c r="P12" i="7"/>
  <c r="Z12" i="7"/>
  <c r="AA12" i="7" s="1"/>
  <c r="AE12" i="7" s="1"/>
  <c r="AJ13" i="7"/>
  <c r="AH13" i="7"/>
  <c r="S13" i="7"/>
  <c r="AA14" i="7"/>
  <c r="AE14" i="7" s="1"/>
  <c r="AJ15" i="7"/>
  <c r="AH15" i="7"/>
  <c r="S15" i="7"/>
  <c r="AJ17" i="7"/>
  <c r="AH17" i="7"/>
  <c r="S17" i="7"/>
  <c r="AJ19" i="7"/>
  <c r="AH19" i="7"/>
  <c r="S19" i="7"/>
  <c r="AJ21" i="7"/>
  <c r="AH21" i="7"/>
  <c r="S21" i="7"/>
  <c r="AA22" i="7"/>
  <c r="AE22" i="7" s="1"/>
  <c r="AJ23" i="7"/>
  <c r="AH23" i="7"/>
  <c r="S23" i="7"/>
  <c r="Z9" i="8"/>
  <c r="AA9" i="8" s="1"/>
  <c r="AE9" i="8" s="1"/>
  <c r="O9" i="8"/>
  <c r="N9" i="8"/>
  <c r="Z10" i="8"/>
  <c r="AA10" i="8" s="1"/>
  <c r="AE10" i="8" s="1"/>
  <c r="O10" i="8"/>
  <c r="AG10" i="8" s="1"/>
  <c r="N10" i="8"/>
  <c r="Z11" i="8"/>
  <c r="AA11" i="8" s="1"/>
  <c r="AE11" i="8" s="1"/>
  <c r="O11" i="8"/>
  <c r="N11" i="8"/>
  <c r="Z12" i="8"/>
  <c r="AA12" i="8" s="1"/>
  <c r="AE12" i="8" s="1"/>
  <c r="O12" i="8"/>
  <c r="AG12" i="8" s="1"/>
  <c r="N12" i="8"/>
  <c r="Z13" i="8"/>
  <c r="AA13" i="8" s="1"/>
  <c r="AE13" i="8" s="1"/>
  <c r="O13" i="8"/>
  <c r="N13" i="8"/>
  <c r="Z14" i="8"/>
  <c r="AA14" i="8" s="1"/>
  <c r="AE14" i="8" s="1"/>
  <c r="O14" i="8"/>
  <c r="AG14" i="8" s="1"/>
  <c r="N14" i="8"/>
  <c r="Z15" i="8"/>
  <c r="AA15" i="8" s="1"/>
  <c r="AE15" i="8" s="1"/>
  <c r="O15" i="8"/>
  <c r="N15" i="8"/>
  <c r="Z16" i="8"/>
  <c r="AA16" i="8" s="1"/>
  <c r="AE16" i="8" s="1"/>
  <c r="O16" i="8"/>
  <c r="AG16" i="8" s="1"/>
  <c r="N16" i="8"/>
  <c r="Z17" i="8"/>
  <c r="AA17" i="8" s="1"/>
  <c r="AE17" i="8" s="1"/>
  <c r="O17" i="8"/>
  <c r="N17" i="8"/>
  <c r="Z18" i="8"/>
  <c r="AA18" i="8" s="1"/>
  <c r="AE18" i="8" s="1"/>
  <c r="O18" i="8"/>
  <c r="AG18" i="8" s="1"/>
  <c r="N18" i="8"/>
  <c r="Z19" i="8"/>
  <c r="AA19" i="8" s="1"/>
  <c r="AE19" i="8" s="1"/>
  <c r="O19" i="8"/>
  <c r="N19" i="8"/>
  <c r="Z20" i="8"/>
  <c r="AA20" i="8" s="1"/>
  <c r="AE20" i="8" s="1"/>
  <c r="O20" i="8"/>
  <c r="AG20" i="8" s="1"/>
  <c r="N20" i="8"/>
  <c r="Z21" i="8"/>
  <c r="AA21" i="8" s="1"/>
  <c r="AE21" i="8" s="1"/>
  <c r="O21" i="8"/>
  <c r="N21" i="8"/>
  <c r="Z22" i="8"/>
  <c r="AA22" i="8" s="1"/>
  <c r="AE22" i="8" s="1"/>
  <c r="O22" i="8"/>
  <c r="AG22" i="8" s="1"/>
  <c r="N22" i="8"/>
  <c r="Z23" i="8"/>
  <c r="AA23" i="8" s="1"/>
  <c r="AE23" i="8" s="1"/>
  <c r="O23" i="8"/>
  <c r="N23" i="8"/>
  <c r="Z24" i="8"/>
  <c r="AA24" i="8" s="1"/>
  <c r="AE24" i="8" s="1"/>
  <c r="O24" i="8"/>
  <c r="AG24" i="8" s="1"/>
  <c r="N24" i="8"/>
  <c r="AJ9" i="9"/>
  <c r="AH9" i="9"/>
  <c r="S9" i="9"/>
  <c r="AJ11" i="9"/>
  <c r="AH11" i="9"/>
  <c r="S11" i="9"/>
  <c r="AJ13" i="9"/>
  <c r="AH13" i="9"/>
  <c r="S13" i="9"/>
  <c r="AA14" i="9"/>
  <c r="AE14" i="9" s="1"/>
  <c r="AJ15" i="9"/>
  <c r="AH15" i="9"/>
  <c r="S15" i="9"/>
  <c r="AJ17" i="9"/>
  <c r="AH17" i="9"/>
  <c r="S17" i="9"/>
  <c r="AJ20" i="9"/>
  <c r="AH20" i="9"/>
  <c r="Z20" i="9"/>
  <c r="S20" i="9"/>
  <c r="AA21" i="9"/>
  <c r="AE21" i="9" s="1"/>
  <c r="AJ24" i="9"/>
  <c r="AH24" i="9"/>
  <c r="Z24" i="9"/>
  <c r="AA24" i="9" s="1"/>
  <c r="AE24" i="9" s="1"/>
  <c r="S24" i="9"/>
  <c r="AJ12" i="11"/>
  <c r="AH12" i="11"/>
  <c r="Z12" i="11"/>
  <c r="AA12" i="11" s="1"/>
  <c r="AE12" i="11" s="1"/>
  <c r="S12" i="11"/>
  <c r="N13" i="7"/>
  <c r="P13" i="7"/>
  <c r="N14" i="7"/>
  <c r="AF14" i="7" s="1"/>
  <c r="P14" i="7"/>
  <c r="N15" i="7"/>
  <c r="P15" i="7"/>
  <c r="N16" i="7"/>
  <c r="AF16" i="7" s="1"/>
  <c r="P16" i="7"/>
  <c r="N17" i="7"/>
  <c r="P17" i="7"/>
  <c r="N18" i="7"/>
  <c r="AF18" i="7" s="1"/>
  <c r="P18" i="7"/>
  <c r="N19" i="7"/>
  <c r="P19" i="7"/>
  <c r="N20" i="7"/>
  <c r="AF20" i="7" s="1"/>
  <c r="P20" i="7"/>
  <c r="N21" i="7"/>
  <c r="P21" i="7"/>
  <c r="N22" i="7"/>
  <c r="AF22" i="7" s="1"/>
  <c r="P22" i="7"/>
  <c r="N23" i="7"/>
  <c r="P23" i="7"/>
  <c r="N24" i="7"/>
  <c r="AF24" i="7" s="1"/>
  <c r="P24" i="7"/>
  <c r="N9" i="9"/>
  <c r="P9" i="9"/>
  <c r="N10" i="9"/>
  <c r="AF10" i="9" s="1"/>
  <c r="P10" i="9"/>
  <c r="N11" i="9"/>
  <c r="P11" i="9"/>
  <c r="N12" i="9"/>
  <c r="AF12" i="9" s="1"/>
  <c r="P12" i="9"/>
  <c r="N13" i="9"/>
  <c r="P13" i="9"/>
  <c r="N14" i="9"/>
  <c r="AF14" i="9" s="1"/>
  <c r="P14" i="9"/>
  <c r="N15" i="9"/>
  <c r="P15" i="9"/>
  <c r="N16" i="9"/>
  <c r="AF16" i="9" s="1"/>
  <c r="P16" i="9"/>
  <c r="AA17" i="9"/>
  <c r="AE17" i="9" s="1"/>
  <c r="N17" i="9"/>
  <c r="P17" i="9"/>
  <c r="AJ19" i="9"/>
  <c r="AH19" i="9"/>
  <c r="S19" i="9"/>
  <c r="AA20" i="9"/>
  <c r="AE20" i="9" s="1"/>
  <c r="AJ21" i="9"/>
  <c r="AH21" i="9"/>
  <c r="S21" i="9"/>
  <c r="AJ23" i="9"/>
  <c r="AH23" i="9"/>
  <c r="S23" i="9"/>
  <c r="Z9" i="10"/>
  <c r="AA9" i="10" s="1"/>
  <c r="AE9" i="10" s="1"/>
  <c r="O9" i="10"/>
  <c r="N9" i="10"/>
  <c r="Z10" i="10"/>
  <c r="AA10" i="10" s="1"/>
  <c r="AE10" i="10" s="1"/>
  <c r="O10" i="10"/>
  <c r="AG10" i="10" s="1"/>
  <c r="N10" i="10"/>
  <c r="Z11" i="10"/>
  <c r="AA11" i="10" s="1"/>
  <c r="AE11" i="10" s="1"/>
  <c r="O11" i="10"/>
  <c r="N11" i="10"/>
  <c r="Z12" i="10"/>
  <c r="AA12" i="10" s="1"/>
  <c r="AE12" i="10" s="1"/>
  <c r="O12" i="10"/>
  <c r="AG12" i="10" s="1"/>
  <c r="N12" i="10"/>
  <c r="Z13" i="10"/>
  <c r="AA13" i="10" s="1"/>
  <c r="AE13" i="10" s="1"/>
  <c r="O13" i="10"/>
  <c r="N13" i="10"/>
  <c r="Z14" i="10"/>
  <c r="AA14" i="10" s="1"/>
  <c r="AE14" i="10" s="1"/>
  <c r="O14" i="10"/>
  <c r="AG14" i="10" s="1"/>
  <c r="N14" i="10"/>
  <c r="Z15" i="10"/>
  <c r="AA15" i="10" s="1"/>
  <c r="AE15" i="10" s="1"/>
  <c r="O15" i="10"/>
  <c r="N15" i="10"/>
  <c r="Z16" i="10"/>
  <c r="AA16" i="10" s="1"/>
  <c r="AE16" i="10" s="1"/>
  <c r="O16" i="10"/>
  <c r="AG16" i="10" s="1"/>
  <c r="N16" i="10"/>
  <c r="Z17" i="10"/>
  <c r="AA17" i="10" s="1"/>
  <c r="AE17" i="10" s="1"/>
  <c r="O17" i="10"/>
  <c r="N17" i="10"/>
  <c r="Z18" i="10"/>
  <c r="AA18" i="10" s="1"/>
  <c r="AE18" i="10" s="1"/>
  <c r="O18" i="10"/>
  <c r="AG18" i="10" s="1"/>
  <c r="N18" i="10"/>
  <c r="Z19" i="10"/>
  <c r="AA19" i="10" s="1"/>
  <c r="AE19" i="10" s="1"/>
  <c r="O19" i="10"/>
  <c r="N19" i="10"/>
  <c r="Z20" i="10"/>
  <c r="AA20" i="10" s="1"/>
  <c r="AE20" i="10" s="1"/>
  <c r="O20" i="10"/>
  <c r="AG20" i="10" s="1"/>
  <c r="N20" i="10"/>
  <c r="Z21" i="10"/>
  <c r="AA21" i="10" s="1"/>
  <c r="AE21" i="10" s="1"/>
  <c r="O21" i="10"/>
  <c r="N21" i="10"/>
  <c r="AJ22" i="10"/>
  <c r="AH22" i="10"/>
  <c r="Z22" i="10"/>
  <c r="S22" i="10"/>
  <c r="S24" i="10"/>
  <c r="AJ24" i="10"/>
  <c r="AH24" i="10"/>
  <c r="AJ10" i="11"/>
  <c r="AH10" i="11"/>
  <c r="Z10" i="11"/>
  <c r="AA10" i="11" s="1"/>
  <c r="AE10" i="11" s="1"/>
  <c r="S10" i="11"/>
  <c r="AA11" i="11"/>
  <c r="AE11" i="11" s="1"/>
  <c r="AJ16" i="11"/>
  <c r="AH16" i="11"/>
  <c r="Z16" i="11"/>
  <c r="S16" i="11"/>
  <c r="AJ20" i="11"/>
  <c r="AH20" i="11"/>
  <c r="Z20" i="11"/>
  <c r="S20" i="11"/>
  <c r="AJ24" i="11"/>
  <c r="AH24" i="11"/>
  <c r="Z24" i="11"/>
  <c r="S24" i="11"/>
  <c r="N18" i="9"/>
  <c r="P18" i="9"/>
  <c r="N19" i="9"/>
  <c r="P19" i="9"/>
  <c r="N20" i="9"/>
  <c r="P20" i="9"/>
  <c r="N21" i="9"/>
  <c r="P21" i="9"/>
  <c r="N22" i="9"/>
  <c r="P22" i="9"/>
  <c r="N23" i="9"/>
  <c r="P23" i="9"/>
  <c r="N24" i="9"/>
  <c r="P24" i="9"/>
  <c r="AA22" i="10"/>
  <c r="AE22" i="10" s="1"/>
  <c r="U23" i="10"/>
  <c r="Z24" i="10"/>
  <c r="AA24" i="10" s="1"/>
  <c r="AE24" i="10" s="1"/>
  <c r="O24" i="10"/>
  <c r="N24" i="10"/>
  <c r="AJ9" i="11"/>
  <c r="AH9" i="11"/>
  <c r="S9" i="11"/>
  <c r="AJ11" i="11"/>
  <c r="AH11" i="11"/>
  <c r="S11" i="11"/>
  <c r="AJ14" i="11"/>
  <c r="AH14" i="11"/>
  <c r="Z14" i="11"/>
  <c r="S14" i="11"/>
  <c r="AA15" i="11"/>
  <c r="AE15" i="11" s="1"/>
  <c r="AJ18" i="11"/>
  <c r="AH18" i="11"/>
  <c r="Z18" i="11"/>
  <c r="S18" i="11"/>
  <c r="AA19" i="11"/>
  <c r="AE19" i="11" s="1"/>
  <c r="AJ22" i="11"/>
  <c r="AH22" i="11"/>
  <c r="Z22" i="11"/>
  <c r="S22" i="11"/>
  <c r="AA23" i="11"/>
  <c r="AE23" i="11" s="1"/>
  <c r="N22" i="10"/>
  <c r="P22" i="10"/>
  <c r="AG22" i="10" s="1"/>
  <c r="N9" i="11"/>
  <c r="P9" i="11"/>
  <c r="N10" i="11"/>
  <c r="P10" i="11"/>
  <c r="AG10" i="11" s="1"/>
  <c r="N11" i="11"/>
  <c r="P11" i="11"/>
  <c r="N12" i="11"/>
  <c r="P12" i="11"/>
  <c r="AJ13" i="11"/>
  <c r="AH13" i="11"/>
  <c r="S13" i="11"/>
  <c r="AA14" i="11"/>
  <c r="AE14" i="11" s="1"/>
  <c r="AJ15" i="11"/>
  <c r="AH15" i="11"/>
  <c r="S15" i="11"/>
  <c r="AA16" i="11"/>
  <c r="AE16" i="11" s="1"/>
  <c r="AJ17" i="11"/>
  <c r="AH17" i="11"/>
  <c r="S17" i="11"/>
  <c r="AA18" i="11"/>
  <c r="AE18" i="11" s="1"/>
  <c r="AJ19" i="11"/>
  <c r="AH19" i="11"/>
  <c r="S19" i="11"/>
  <c r="AA20" i="11"/>
  <c r="AE20" i="11" s="1"/>
  <c r="AJ21" i="11"/>
  <c r="AH21" i="11"/>
  <c r="S21" i="11"/>
  <c r="AA22" i="11"/>
  <c r="AE22" i="11" s="1"/>
  <c r="AJ23" i="11"/>
  <c r="AH23" i="11"/>
  <c r="S23" i="11"/>
  <c r="AA24" i="11"/>
  <c r="AE24" i="11" s="1"/>
  <c r="N13" i="11"/>
  <c r="P13" i="11"/>
  <c r="N14" i="11"/>
  <c r="P14" i="11"/>
  <c r="N15" i="11"/>
  <c r="P15" i="11"/>
  <c r="N16" i="11"/>
  <c r="P16" i="11"/>
  <c r="N17" i="11"/>
  <c r="P17" i="11"/>
  <c r="N18" i="11"/>
  <c r="P18" i="11"/>
  <c r="N19" i="11"/>
  <c r="P19" i="11"/>
  <c r="N20" i="11"/>
  <c r="P20" i="11"/>
  <c r="N21" i="11"/>
  <c r="P21" i="11"/>
  <c r="N22" i="11"/>
  <c r="P22" i="11"/>
  <c r="N23" i="11"/>
  <c r="P23" i="11"/>
  <c r="N24" i="11"/>
  <c r="P24" i="11"/>
  <c r="AG24" i="4" l="1"/>
  <c r="AG24" i="11"/>
  <c r="AG16" i="11"/>
  <c r="AF24" i="10"/>
  <c r="AG24" i="9"/>
  <c r="AG20" i="9"/>
  <c r="AG18" i="9"/>
  <c r="AG21" i="10"/>
  <c r="AG19" i="10"/>
  <c r="AG17" i="10"/>
  <c r="AG15" i="10"/>
  <c r="AG13" i="10"/>
  <c r="AG11" i="10"/>
  <c r="AG9" i="10"/>
  <c r="AG23" i="8"/>
  <c r="AG21" i="8"/>
  <c r="AG19" i="8"/>
  <c r="AG17" i="8"/>
  <c r="AG15" i="8"/>
  <c r="AG13" i="8"/>
  <c r="AG11" i="8"/>
  <c r="AG9" i="8"/>
  <c r="AG19" i="5"/>
  <c r="AG22" i="6"/>
  <c r="AG18" i="6"/>
  <c r="AG14" i="6"/>
  <c r="AG22" i="4"/>
  <c r="AG20" i="4"/>
  <c r="AG16" i="4"/>
  <c r="AG12" i="4"/>
  <c r="AG10" i="4"/>
  <c r="AF21" i="6"/>
  <c r="AF17" i="6"/>
  <c r="AF13" i="6"/>
  <c r="AF9" i="6"/>
  <c r="AF12" i="6"/>
  <c r="AG23" i="10"/>
  <c r="Z23" i="10"/>
  <c r="AA23" i="10" s="1"/>
  <c r="AE23" i="10" s="1"/>
  <c r="S23" i="10"/>
  <c r="AJ23" i="10"/>
  <c r="AH23" i="10"/>
  <c r="AF15" i="9"/>
  <c r="AG15" i="9"/>
  <c r="AF13" i="9"/>
  <c r="AG13" i="9"/>
  <c r="AF11" i="9"/>
  <c r="AG11" i="9"/>
  <c r="AF9" i="9"/>
  <c r="AG9" i="9"/>
  <c r="AF23" i="7"/>
  <c r="AG23" i="7"/>
  <c r="AF21" i="7"/>
  <c r="AG21" i="7"/>
  <c r="AF19" i="7"/>
  <c r="AG19" i="7"/>
  <c r="AF17" i="7"/>
  <c r="AG17" i="7"/>
  <c r="AF15" i="7"/>
  <c r="AG15" i="7"/>
  <c r="AF13" i="7"/>
  <c r="AG13" i="7"/>
  <c r="AG10" i="9"/>
  <c r="AI10" i="9" s="1"/>
  <c r="AG18" i="7"/>
  <c r="AI18" i="7" s="1"/>
  <c r="AF10" i="1"/>
  <c r="AI10" i="1" s="1"/>
  <c r="AG10" i="1"/>
  <c r="AF23" i="4"/>
  <c r="AF19" i="4"/>
  <c r="AF17" i="4"/>
  <c r="AF14" i="4"/>
  <c r="AF13" i="4"/>
  <c r="AF9" i="4"/>
  <c r="AF24" i="1"/>
  <c r="AF23" i="1"/>
  <c r="AF22" i="1"/>
  <c r="AF20" i="1"/>
  <c r="AF18" i="1"/>
  <c r="AF16" i="1"/>
  <c r="AF24" i="11"/>
  <c r="AI24" i="11" s="1"/>
  <c r="AF23" i="11"/>
  <c r="AI23" i="11" s="1"/>
  <c r="AG23" i="11"/>
  <c r="AF22" i="11"/>
  <c r="AF21" i="11"/>
  <c r="AG21" i="11"/>
  <c r="AF20" i="11"/>
  <c r="AF19" i="11"/>
  <c r="AI19" i="11" s="1"/>
  <c r="AG19" i="11"/>
  <c r="AF18" i="11"/>
  <c r="AF17" i="11"/>
  <c r="AG17" i="11"/>
  <c r="AF16" i="11"/>
  <c r="AF15" i="11"/>
  <c r="AI15" i="11" s="1"/>
  <c r="AG15" i="11"/>
  <c r="AF14" i="11"/>
  <c r="AF13" i="11"/>
  <c r="AG13" i="11"/>
  <c r="AF12" i="11"/>
  <c r="AF11" i="11"/>
  <c r="AI11" i="11" s="1"/>
  <c r="AG11" i="11"/>
  <c r="AF10" i="11"/>
  <c r="AI10" i="11" s="1"/>
  <c r="AF9" i="11"/>
  <c r="AG9" i="11"/>
  <c r="AF22" i="10"/>
  <c r="AI22" i="10" s="1"/>
  <c r="AG22" i="11"/>
  <c r="AG18" i="11"/>
  <c r="AG14" i="11"/>
  <c r="AG24" i="10"/>
  <c r="AI24" i="10" s="1"/>
  <c r="AF24" i="9"/>
  <c r="AI24" i="9" s="1"/>
  <c r="AF23" i="9"/>
  <c r="AG23" i="9"/>
  <c r="AF22" i="9"/>
  <c r="AF21" i="9"/>
  <c r="AI21" i="9" s="1"/>
  <c r="AG21" i="9"/>
  <c r="AF20" i="9"/>
  <c r="AI20" i="9" s="1"/>
  <c r="AF19" i="9"/>
  <c r="AG19" i="9"/>
  <c r="AF18" i="9"/>
  <c r="AG20" i="11"/>
  <c r="AF21" i="10"/>
  <c r="AI21" i="10" s="1"/>
  <c r="AF20" i="10"/>
  <c r="AI20" i="10" s="1"/>
  <c r="AF19" i="10"/>
  <c r="AF18" i="10"/>
  <c r="AI18" i="10" s="1"/>
  <c r="AF17" i="10"/>
  <c r="AI17" i="10" s="1"/>
  <c r="AF16" i="10"/>
  <c r="AI16" i="10" s="1"/>
  <c r="AF15" i="10"/>
  <c r="AF14" i="10"/>
  <c r="AI14" i="10" s="1"/>
  <c r="AF13" i="10"/>
  <c r="AI13" i="10" s="1"/>
  <c r="AF12" i="10"/>
  <c r="AI12" i="10" s="1"/>
  <c r="AF11" i="10"/>
  <c r="AF10" i="10"/>
  <c r="AI10" i="10" s="1"/>
  <c r="AF9" i="10"/>
  <c r="AI9" i="10" s="1"/>
  <c r="AF17" i="9"/>
  <c r="AG12" i="11"/>
  <c r="AG17" i="9"/>
  <c r="AF24" i="8"/>
  <c r="AI24" i="8" s="1"/>
  <c r="AF23" i="8"/>
  <c r="AI23" i="8" s="1"/>
  <c r="AF22" i="8"/>
  <c r="AI22" i="8" s="1"/>
  <c r="AF21" i="8"/>
  <c r="AI21" i="8" s="1"/>
  <c r="AF20" i="8"/>
  <c r="AI20" i="8" s="1"/>
  <c r="AF19" i="8"/>
  <c r="AI19" i="8" s="1"/>
  <c r="AF18" i="8"/>
  <c r="AI18" i="8" s="1"/>
  <c r="AF17" i="8"/>
  <c r="AI17" i="8" s="1"/>
  <c r="AF16" i="8"/>
  <c r="AI16" i="8" s="1"/>
  <c r="AF15" i="8"/>
  <c r="AI15" i="8" s="1"/>
  <c r="AF14" i="8"/>
  <c r="AI14" i="8" s="1"/>
  <c r="AF13" i="8"/>
  <c r="AI13" i="8" s="1"/>
  <c r="AF12" i="8"/>
  <c r="AI12" i="8" s="1"/>
  <c r="AF11" i="8"/>
  <c r="AI11" i="8" s="1"/>
  <c r="AF10" i="8"/>
  <c r="AI10" i="8" s="1"/>
  <c r="AF9" i="8"/>
  <c r="AI9" i="8" s="1"/>
  <c r="AG12" i="7"/>
  <c r="AI12" i="7" s="1"/>
  <c r="AF11" i="7"/>
  <c r="AF10" i="7"/>
  <c r="AG10" i="7"/>
  <c r="AF9" i="7"/>
  <c r="AF24" i="5"/>
  <c r="AI24" i="5" s="1"/>
  <c r="AG24" i="5"/>
  <c r="AF23" i="5"/>
  <c r="AF22" i="5"/>
  <c r="AG22" i="5"/>
  <c r="AF21" i="5"/>
  <c r="AF20" i="5"/>
  <c r="AI20" i="5" s="1"/>
  <c r="AG20" i="5"/>
  <c r="AF19" i="5"/>
  <c r="AI19" i="5" s="1"/>
  <c r="AF18" i="5"/>
  <c r="AG18" i="5"/>
  <c r="AF17" i="5"/>
  <c r="AF16" i="5"/>
  <c r="AI16" i="5" s="1"/>
  <c r="AG16" i="5"/>
  <c r="AF15" i="5"/>
  <c r="AI15" i="5" s="1"/>
  <c r="AF14" i="5"/>
  <c r="AG14" i="5"/>
  <c r="AF13" i="5"/>
  <c r="AF12" i="5"/>
  <c r="AI12" i="5" s="1"/>
  <c r="AG12" i="5"/>
  <c r="AF11" i="5"/>
  <c r="AF10" i="5"/>
  <c r="AG10" i="5"/>
  <c r="AF9" i="5"/>
  <c r="AF24" i="3"/>
  <c r="AI24" i="3" s="1"/>
  <c r="AG24" i="3"/>
  <c r="AF23" i="3"/>
  <c r="AI23" i="3" s="1"/>
  <c r="AF22" i="3"/>
  <c r="AG22" i="3"/>
  <c r="AF21" i="3"/>
  <c r="AI21" i="3" s="1"/>
  <c r="AF20" i="3"/>
  <c r="AI20" i="3" s="1"/>
  <c r="AG20" i="3"/>
  <c r="AF19" i="3"/>
  <c r="AF18" i="3"/>
  <c r="AG18" i="3"/>
  <c r="AF17" i="3"/>
  <c r="AF16" i="3"/>
  <c r="AI16" i="3" s="1"/>
  <c r="AG16" i="3"/>
  <c r="AF15" i="3"/>
  <c r="AF14" i="3"/>
  <c r="AG14" i="3"/>
  <c r="AF13" i="3"/>
  <c r="AF12" i="3"/>
  <c r="AI12" i="3" s="1"/>
  <c r="AG12" i="3"/>
  <c r="AF11" i="3"/>
  <c r="AI11" i="3" s="1"/>
  <c r="AF10" i="3"/>
  <c r="AG10" i="3"/>
  <c r="AF9" i="3"/>
  <c r="AI9" i="3" s="1"/>
  <c r="AG22" i="9"/>
  <c r="AG16" i="9"/>
  <c r="AI16" i="9" s="1"/>
  <c r="AG12" i="9"/>
  <c r="AI12" i="9" s="1"/>
  <c r="AG24" i="7"/>
  <c r="AI24" i="7" s="1"/>
  <c r="AG20" i="7"/>
  <c r="AI20" i="7" s="1"/>
  <c r="AG16" i="7"/>
  <c r="AI16" i="7" s="1"/>
  <c r="AG11" i="7"/>
  <c r="AG24" i="6"/>
  <c r="AI24" i="6" s="1"/>
  <c r="AF22" i="6"/>
  <c r="AI22" i="6" s="1"/>
  <c r="AG20" i="6"/>
  <c r="AI20" i="6" s="1"/>
  <c r="AF18" i="6"/>
  <c r="AI18" i="6" s="1"/>
  <c r="AG16" i="6"/>
  <c r="AI16" i="6" s="1"/>
  <c r="AF14" i="6"/>
  <c r="AI14" i="6" s="1"/>
  <c r="AG10" i="6"/>
  <c r="AI10" i="6" s="1"/>
  <c r="AF24" i="4"/>
  <c r="AI24" i="4" s="1"/>
  <c r="AF22" i="4"/>
  <c r="AF21" i="4"/>
  <c r="AI21" i="4" s="1"/>
  <c r="AF20" i="4"/>
  <c r="AI20" i="4" s="1"/>
  <c r="AF18" i="4"/>
  <c r="AI18" i="4" s="1"/>
  <c r="AF16" i="4"/>
  <c r="AF15" i="4"/>
  <c r="AI15" i="4" s="1"/>
  <c r="AF12" i="4"/>
  <c r="AI12" i="4" s="1"/>
  <c r="AF11" i="4"/>
  <c r="AI11" i="4" s="1"/>
  <c r="AF10" i="4"/>
  <c r="AF21" i="1"/>
  <c r="AI21" i="1" s="1"/>
  <c r="AF19" i="1"/>
  <c r="AI19" i="1" s="1"/>
  <c r="AF17" i="1"/>
  <c r="AI17" i="1" s="1"/>
  <c r="AF15" i="1"/>
  <c r="AI15" i="1" s="1"/>
  <c r="AG14" i="9"/>
  <c r="AI14" i="9" s="1"/>
  <c r="AG22" i="7"/>
  <c r="AI22" i="7" s="1"/>
  <c r="AG14" i="7"/>
  <c r="AI14" i="7" s="1"/>
  <c r="AG9" i="7"/>
  <c r="AG23" i="6"/>
  <c r="AI23" i="6" s="1"/>
  <c r="AG21" i="6"/>
  <c r="AI21" i="6" s="1"/>
  <c r="AG19" i="6"/>
  <c r="AI19" i="6" s="1"/>
  <c r="AG17" i="6"/>
  <c r="AG15" i="6"/>
  <c r="AI15" i="6" s="1"/>
  <c r="AG13" i="6"/>
  <c r="AI13" i="6" s="1"/>
  <c r="AG11" i="6"/>
  <c r="AI11" i="6" s="1"/>
  <c r="AG9" i="6"/>
  <c r="AG21" i="5"/>
  <c r="AG17" i="5"/>
  <c r="AG13" i="5"/>
  <c r="AG9" i="5"/>
  <c r="AG17" i="3"/>
  <c r="AG15" i="3"/>
  <c r="AG12" i="6"/>
  <c r="AI12" i="6" s="1"/>
  <c r="AG23" i="5"/>
  <c r="AG11" i="5"/>
  <c r="AG23" i="4"/>
  <c r="AG19" i="4"/>
  <c r="AG17" i="4"/>
  <c r="AG14" i="4"/>
  <c r="AG13" i="4"/>
  <c r="AG9" i="4"/>
  <c r="AG24" i="1"/>
  <c r="AG23" i="1"/>
  <c r="AG22" i="1"/>
  <c r="AG20" i="1"/>
  <c r="AG18" i="1"/>
  <c r="AG16" i="1"/>
  <c r="AG13" i="3"/>
  <c r="AF13" i="1"/>
  <c r="AI13" i="1" s="1"/>
  <c r="AG11" i="1"/>
  <c r="AI11" i="1" s="1"/>
  <c r="AG9" i="1"/>
  <c r="AI9" i="1" s="1"/>
  <c r="AG19" i="3"/>
  <c r="AF14" i="1"/>
  <c r="AI14" i="1" s="1"/>
  <c r="AG12" i="1"/>
  <c r="AI12" i="1" s="1"/>
  <c r="AI9" i="6" l="1"/>
  <c r="AI17" i="6"/>
  <c r="AI10" i="4"/>
  <c r="AI16" i="4"/>
  <c r="AI22" i="4"/>
  <c r="AI11" i="10"/>
  <c r="AI15" i="10"/>
  <c r="AI19" i="10"/>
  <c r="AI18" i="9"/>
  <c r="AI16" i="11"/>
  <c r="AI13" i="7"/>
  <c r="AI17" i="7"/>
  <c r="AI21" i="7"/>
  <c r="AI9" i="9"/>
  <c r="AI13" i="9"/>
  <c r="AI10" i="3"/>
  <c r="AI13" i="3"/>
  <c r="AI14" i="3"/>
  <c r="AI17" i="3"/>
  <c r="AI18" i="3"/>
  <c r="AI22" i="3"/>
  <c r="AI9" i="5"/>
  <c r="AI10" i="5"/>
  <c r="AI13" i="5"/>
  <c r="AI14" i="5"/>
  <c r="AI17" i="5"/>
  <c r="AI18" i="5"/>
  <c r="AI21" i="5"/>
  <c r="AI22" i="5"/>
  <c r="AI9" i="7"/>
  <c r="AI10" i="7"/>
  <c r="AI19" i="9"/>
  <c r="AI22" i="9"/>
  <c r="AI23" i="9"/>
  <c r="AI9" i="11"/>
  <c r="AI12" i="11"/>
  <c r="AI13" i="11"/>
  <c r="AI17" i="11"/>
  <c r="AI20" i="11"/>
  <c r="AI21" i="11"/>
  <c r="AI16" i="1"/>
  <c r="AI20" i="1"/>
  <c r="AI23" i="1"/>
  <c r="AI9" i="4"/>
  <c r="AI14" i="4"/>
  <c r="AI19" i="4"/>
  <c r="AI15" i="7"/>
  <c r="AI19" i="7"/>
  <c r="AI23" i="7"/>
  <c r="AI11" i="9"/>
  <c r="AI15" i="9"/>
  <c r="AI23" i="10"/>
  <c r="AI15" i="3"/>
  <c r="AI19" i="3"/>
  <c r="AI11" i="5"/>
  <c r="AI23" i="5"/>
  <c r="AI11" i="7"/>
  <c r="AI17" i="9"/>
  <c r="AI14" i="11"/>
  <c r="AI18" i="11"/>
  <c r="AI22" i="11"/>
  <c r="AI18" i="1"/>
  <c r="AI22" i="1"/>
  <c r="AI24" i="1"/>
  <c r="AI13" i="4"/>
  <c r="AI17" i="4"/>
  <c r="AI23" i="4"/>
</calcChain>
</file>

<file path=xl/sharedStrings.xml><?xml version="1.0" encoding="utf-8"?>
<sst xmlns="http://schemas.openxmlformats.org/spreadsheetml/2006/main" count="1913" uniqueCount="1410">
  <si>
    <t>CODE: DAS-PRO-16</t>
  </si>
  <si>
    <t>DATE:30/08/2019</t>
  </si>
  <si>
    <t>VERSION:07</t>
  </si>
  <si>
    <t>PAGE:1</t>
  </si>
  <si>
    <t>SYMBOLE</t>
  </si>
  <si>
    <t xml:space="preserve"> PIECES NC</t>
  </si>
  <si>
    <t>Pieces REELLES</t>
  </si>
  <si>
    <t>A</t>
  </si>
  <si>
    <t>P</t>
  </si>
  <si>
    <t>Q</t>
  </si>
  <si>
    <t>OEE</t>
  </si>
  <si>
    <t>B</t>
  </si>
  <si>
    <t>SB16</t>
  </si>
  <si>
    <t>C</t>
  </si>
  <si>
    <t>D</t>
  </si>
  <si>
    <t>E</t>
  </si>
  <si>
    <t>L32</t>
  </si>
  <si>
    <t>F</t>
  </si>
  <si>
    <t>M</t>
  </si>
  <si>
    <t>R</t>
  </si>
  <si>
    <t>O</t>
  </si>
  <si>
    <t>TOUR WEILER</t>
  </si>
  <si>
    <t>N</t>
  </si>
  <si>
    <t>NAKAMURA</t>
  </si>
  <si>
    <t>G</t>
  </si>
  <si>
    <t>I</t>
  </si>
  <si>
    <t>MORI SEIKI 5 axes</t>
  </si>
  <si>
    <t>J</t>
  </si>
  <si>
    <t>K</t>
  </si>
  <si>
    <t>KITAMURA</t>
  </si>
  <si>
    <t xml:space="preserve">Taux de NC journalière
</t>
  </si>
  <si>
    <t>Approbateur:</t>
  </si>
  <si>
    <t>Date:</t>
  </si>
  <si>
    <t>Visa:</t>
  </si>
  <si>
    <t xml:space="preserve">desgination </t>
  </si>
  <si>
    <t xml:space="preserve">reference </t>
  </si>
  <si>
    <t>Cadence réelle</t>
  </si>
  <si>
    <t xml:space="preserve">machine </t>
  </si>
  <si>
    <t xml:space="preserve"> BUSS. DIS. 14-3003 1320X28.7 AVP CARB </t>
  </si>
  <si>
    <t xml:space="preserve">A1-AXE MET </t>
  </si>
  <si>
    <t>20086-2</t>
  </si>
  <si>
    <t xml:space="preserve">Anneau FX 25,2*32*21- par chutes </t>
  </si>
  <si>
    <t>0-4180</t>
  </si>
  <si>
    <t>AOE 950 12 BOX SPINA INOX</t>
  </si>
  <si>
    <t>SPINA00010</t>
  </si>
  <si>
    <t>AOE 950/12/9.5 SPINA INOX</t>
  </si>
  <si>
    <t>SPINA00009</t>
  </si>
  <si>
    <t>AOE 956/14/40 SPINA INOX</t>
  </si>
  <si>
    <t>SPINA00011</t>
  </si>
  <si>
    <t>armature intérieure-MULTI</t>
  </si>
  <si>
    <t>E355306</t>
  </si>
  <si>
    <t>Arrêt</t>
  </si>
  <si>
    <t xml:space="preserve"> - </t>
  </si>
  <si>
    <t>AXE</t>
  </si>
  <si>
    <t>2018012-01</t>
  </si>
  <si>
    <t>AXE 100x8-M4</t>
  </si>
  <si>
    <t>AXE 140 INOX D8 L66 140/76</t>
  </si>
  <si>
    <t>AXE-IN-D8-L66</t>
  </si>
  <si>
    <t>AXE 90 INOX D7</t>
  </si>
  <si>
    <t>AXE-IN-D7</t>
  </si>
  <si>
    <t>AXE AVEC INSERT INTEGRES</t>
  </si>
  <si>
    <t>2018110-01</t>
  </si>
  <si>
    <t>AXE BOITIER TFR+KB</t>
  </si>
  <si>
    <t>I081-95-CP8</t>
  </si>
  <si>
    <t>BIGLIA MIM</t>
  </si>
  <si>
    <t>AXE COLLIER ISUZU TFR NON ZINGUEE</t>
  </si>
  <si>
    <t>I138-139-CP3</t>
  </si>
  <si>
    <t>AXE D15-M11x100</t>
  </si>
  <si>
    <t>G022-CP1</t>
  </si>
  <si>
    <t xml:space="preserve">AXE D'ARTICULATION </t>
  </si>
  <si>
    <t>AXE D'ARTICULATION -NV SB16</t>
  </si>
  <si>
    <t>200101-NVSB16</t>
  </si>
  <si>
    <t>AXE DE FREIN OM40 PROD</t>
  </si>
  <si>
    <t>M030-PROD</t>
  </si>
  <si>
    <t>AXE DIRECTION ISUZU</t>
  </si>
  <si>
    <t>I059</t>
  </si>
  <si>
    <t>AXE ESC H11</t>
  </si>
  <si>
    <t>20111-21</t>
  </si>
  <si>
    <t>AXE ETRIER FORD RANGER-PROD</t>
  </si>
  <si>
    <t>FO011-PROD</t>
  </si>
  <si>
    <t>AXE ETRIER MITSUBISHI D21.2 PROD</t>
  </si>
  <si>
    <t>MI029-CP1-PROD</t>
  </si>
  <si>
    <t>AXE ETRIER MITSUBISHI D21.9 AVEC SOUFFLET-CP1 PROD</t>
  </si>
  <si>
    <t>MI030-CP1-PROD</t>
  </si>
  <si>
    <t>AXE ETRIER SUP MITSUBISHI L200(536)</t>
  </si>
  <si>
    <t>MI029</t>
  </si>
  <si>
    <t>AXE FEMELLE</t>
  </si>
  <si>
    <t>AXE FEMELLE-D16</t>
  </si>
  <si>
    <t xml:space="preserve">AXE FEMELLE </t>
  </si>
  <si>
    <t>2018051-01</t>
  </si>
  <si>
    <t>AXE FEMELLE M8X55</t>
  </si>
  <si>
    <t>2018106-02-02</t>
  </si>
  <si>
    <t>AXE FOURCHETTE</t>
  </si>
  <si>
    <t>19037-1</t>
  </si>
  <si>
    <t>AXE FOURCHETTE SIMPLE</t>
  </si>
  <si>
    <t>2018013-01</t>
  </si>
  <si>
    <t xml:space="preserve">AXE GM JUMELLE MITSUBITCHI </t>
  </si>
  <si>
    <t>MI013-CP1</t>
  </si>
  <si>
    <t>AXE INOX D8 LG720mm</t>
  </si>
  <si>
    <t>3-72-70033</t>
  </si>
  <si>
    <t>AXE INOX 303</t>
  </si>
  <si>
    <t>500-1-46933</t>
  </si>
  <si>
    <t xml:space="preserve">AXE JUMELLE-CP2 - chariotage sur nak </t>
  </si>
  <si>
    <t>TF48-57-I162-CP2</t>
  </si>
  <si>
    <t>AXE L=124mm JEMELLE FORD PROD</t>
  </si>
  <si>
    <t>FO021-CP2</t>
  </si>
  <si>
    <t>AXE LAITON Ø10.2*41.3</t>
  </si>
  <si>
    <t>AXE-LAIT 10.2X41.3</t>
  </si>
  <si>
    <t xml:space="preserve">AXE LEVIER PORTE </t>
  </si>
  <si>
    <t>P210203</t>
  </si>
  <si>
    <t>AXE LISSE D8</t>
  </si>
  <si>
    <t>Tz36000005388</t>
  </si>
  <si>
    <t>AXE MALE AVEC TROU</t>
  </si>
  <si>
    <t>AXE MALE A-T D16</t>
  </si>
  <si>
    <t>AXE MALE EN I</t>
  </si>
  <si>
    <t>2018146-02</t>
  </si>
  <si>
    <t>AXE MALE L=100</t>
  </si>
  <si>
    <t>l32</t>
  </si>
  <si>
    <t>AXE MALE SANS TROU</t>
  </si>
  <si>
    <t>AXE MALE S-T D16</t>
  </si>
  <si>
    <t>AXE MALE V02</t>
  </si>
  <si>
    <t>2018106-02-01</t>
  </si>
  <si>
    <t>AXE MALE-001</t>
  </si>
  <si>
    <t>2018122-03</t>
  </si>
  <si>
    <t>AXE PORTE TURBINE D10</t>
  </si>
  <si>
    <t>A001</t>
  </si>
  <si>
    <t>PROD 09/2021</t>
  </si>
  <si>
    <t>Axe tendeur de 10</t>
  </si>
  <si>
    <t>AXE - T - D10</t>
  </si>
  <si>
    <t xml:space="preserve">AXE TENDEUR DE 11 </t>
  </si>
  <si>
    <t>AXE-T- D11</t>
  </si>
  <si>
    <t>AXE TRIANGLE SUSPENSION-CP1 PROD</t>
  </si>
  <si>
    <t>I094-CP1-PROD</t>
  </si>
  <si>
    <t>BAGUE  GALVANISEE 16X11X4</t>
  </si>
  <si>
    <t>G022-CP5</t>
  </si>
  <si>
    <t>Bague 10.5x25x75</t>
  </si>
  <si>
    <t>BAGUE 12*22*56,2</t>
  </si>
  <si>
    <t>12x22x56.2</t>
  </si>
  <si>
    <t>BAGUE 12*22*65</t>
  </si>
  <si>
    <t>12x22x65</t>
  </si>
  <si>
    <t>BAGUE 12*25*60.5</t>
  </si>
  <si>
    <t>B42</t>
  </si>
  <si>
    <t>BAGUE 18*14.5*68</t>
  </si>
  <si>
    <t>BAG 18x14.5</t>
  </si>
  <si>
    <t>Bague acier 10x14x102</t>
  </si>
  <si>
    <t>10x14x102</t>
  </si>
  <si>
    <t>BAGUE ACIER 12*9*11</t>
  </si>
  <si>
    <t>12x9x11</t>
  </si>
  <si>
    <t>Bague acier 12x11x9.5(4g)</t>
  </si>
  <si>
    <t>12*11*9,5</t>
  </si>
  <si>
    <t>bague acier 14*20*48</t>
  </si>
  <si>
    <t>14*20*48</t>
  </si>
  <si>
    <t xml:space="preserve">pf42 ebauche </t>
  </si>
  <si>
    <t>BAGUE ACIER 8.5x6.5x10</t>
  </si>
  <si>
    <t>8.5x6.5x10</t>
  </si>
  <si>
    <t>BAGUE ACIER 8.5x6.5x5.8</t>
  </si>
  <si>
    <t>8.5x6.5x5.8</t>
  </si>
  <si>
    <t>bague acier galvanisée 10x14x112</t>
  </si>
  <si>
    <t>10x14x112</t>
  </si>
  <si>
    <t>BAGUE ACIER GALVANISEE 14*10*102</t>
  </si>
  <si>
    <t>14X10X102</t>
  </si>
  <si>
    <t>BAGUE ACIER GALVANISEE 14*10*112</t>
  </si>
  <si>
    <t>Bague acier nécessaire OM40</t>
  </si>
  <si>
    <t>M018-CP1</t>
  </si>
  <si>
    <t>BAGUE ACIER NECESSAIRE-CP1 PROD</t>
  </si>
  <si>
    <t>m020-cp1</t>
  </si>
  <si>
    <t>Bague acier Ø13</t>
  </si>
  <si>
    <t>12.75x28.2x8.5</t>
  </si>
  <si>
    <t>bague allu 27*14,5*55</t>
  </si>
  <si>
    <t>14,5x27x55</t>
  </si>
  <si>
    <t>BAGUE ALU 14,5*27*42</t>
  </si>
  <si>
    <t>14.5x27x42</t>
  </si>
  <si>
    <t>BAGUE ALU 18*27*43</t>
  </si>
  <si>
    <t>18X27X43</t>
  </si>
  <si>
    <t>Bague aluminium 14,4*24*40 biglia</t>
  </si>
  <si>
    <t>4-7828</t>
  </si>
  <si>
    <t>bague aluminum lg30</t>
  </si>
  <si>
    <t>-</t>
  </si>
  <si>
    <t>BAGUE BOUGIE CULASSE</t>
  </si>
  <si>
    <t>D001</t>
  </si>
  <si>
    <t>BAGUE BRUTE 12x20x14,5</t>
  </si>
  <si>
    <t>4-8661</t>
  </si>
  <si>
    <t>Bague galvanisée 16*28*62</t>
  </si>
  <si>
    <t>4-8591-1</t>
  </si>
  <si>
    <t>Bague brute 20x28x43</t>
  </si>
  <si>
    <t>4-76 86</t>
  </si>
  <si>
    <t>bague butée</t>
  </si>
  <si>
    <t>7171-N</t>
  </si>
  <si>
    <t>bague butée interne Ø25</t>
  </si>
  <si>
    <t>BAGUE D12*D8.3*10.4</t>
  </si>
  <si>
    <t>T1201-1000-040</t>
  </si>
  <si>
    <t>BAGUE D12*D8.3*D3.6</t>
  </si>
  <si>
    <t>T1201-1000-030</t>
  </si>
  <si>
    <t>BAGUE D32*22 L=21</t>
  </si>
  <si>
    <t>G011</t>
  </si>
  <si>
    <t>BAGUE DE CENTRAGE D20</t>
  </si>
  <si>
    <t>bague decolletée 7009</t>
  </si>
  <si>
    <t>BAGUE DU FIXATION  D25 PROD</t>
  </si>
  <si>
    <t>895700-D25-PROD</t>
  </si>
  <si>
    <t>BAGUE ECHAPPEMENT ISUZU</t>
  </si>
  <si>
    <t>I056</t>
  </si>
  <si>
    <t>BAGUE EN ACIER AXE RESSORT NM+AM OM40</t>
  </si>
  <si>
    <t>M018-28-29-32-CP1</t>
  </si>
  <si>
    <t>BAGUE EN LAITON AXE RESSORT NM+AM OM40</t>
  </si>
  <si>
    <t>M018-28-29-32-CP2</t>
  </si>
  <si>
    <t>bague épaulée 12*25*41</t>
  </si>
  <si>
    <t>BAGUE EPAULEE 14*20*60</t>
  </si>
  <si>
    <t>bague epaulee 14*30*66,5</t>
  </si>
  <si>
    <t>4-8209</t>
  </si>
  <si>
    <t>BAGUE EXT SILENT BLOC FORD BT50</t>
  </si>
  <si>
    <t>FO020-CP1</t>
  </si>
  <si>
    <t>Bague Galvanisée  14*22,9*54,2</t>
  </si>
  <si>
    <t>0-5928A-1</t>
  </si>
  <si>
    <t>BAGUE GALVANISEE 10*16*80</t>
  </si>
  <si>
    <t>0-3738</t>
  </si>
  <si>
    <t>tour weiler</t>
  </si>
  <si>
    <t>Bague galvanisée 10x16x50</t>
  </si>
  <si>
    <t>0-3748-1</t>
  </si>
  <si>
    <t>CHUTTE NAK</t>
  </si>
  <si>
    <t>Bague Galvanisée 12*16*36</t>
  </si>
  <si>
    <t>4-7935-1</t>
  </si>
  <si>
    <t>chutte</t>
  </si>
  <si>
    <t>Bague Galvanisée 12*18*44+A647</t>
  </si>
  <si>
    <t>0-6128-1</t>
  </si>
  <si>
    <t xml:space="preserve">Bague Galvanisée 12*20*38-weiller </t>
  </si>
  <si>
    <t>4-7029-1</t>
  </si>
  <si>
    <t xml:space="preserve">Bague Galvanisée 12*22*69 - WEILLER </t>
  </si>
  <si>
    <t>4-7062-1</t>
  </si>
  <si>
    <t>Bague galvanisée 12x16x32</t>
  </si>
  <si>
    <t>4-7002</t>
  </si>
  <si>
    <t xml:space="preserve">Bague galvanisée 12x16x32- weiller </t>
  </si>
  <si>
    <t>bague galvanisée 12x20x40-chutte nak</t>
  </si>
  <si>
    <t>4-7634-1</t>
  </si>
  <si>
    <t>Bague galvanisée 12x22x65</t>
  </si>
  <si>
    <t>12*22*42</t>
  </si>
  <si>
    <t xml:space="preserve">travail de chutte sur weileur </t>
  </si>
  <si>
    <t>bague galvanisée 14x20x52</t>
  </si>
  <si>
    <t xml:space="preserve">4- 72 83 </t>
  </si>
  <si>
    <t>percage sur nak apres decoupage sur pf25</t>
  </si>
  <si>
    <t xml:space="preserve">Bague Galvanisée 16*20*38 - CHUTES </t>
  </si>
  <si>
    <t>0-4236-1</t>
  </si>
  <si>
    <t xml:space="preserve">Bague Galvanisée 16*22*38- weiller </t>
  </si>
  <si>
    <t>0-4238-1</t>
  </si>
  <si>
    <t>Bague Galvanisée 16*28*100</t>
  </si>
  <si>
    <t>4-7002-1</t>
  </si>
  <si>
    <t>Bague Galvanisée 16*28*62</t>
  </si>
  <si>
    <t>Bague Galvanisée 16*28*66</t>
  </si>
  <si>
    <t>4-7003-1</t>
  </si>
  <si>
    <t xml:space="preserve">Bague Galvanisée 16*28*66-novembre </t>
  </si>
  <si>
    <t>4-7003-1-b301</t>
  </si>
  <si>
    <t>Bague galvanisée 16x28x100 - biglia b301</t>
  </si>
  <si>
    <t xml:space="preserve">Bague galvanisée 18x22x42-WEILLER </t>
  </si>
  <si>
    <t>4-7235-1</t>
  </si>
  <si>
    <t xml:space="preserve">bague galvanisée 20*26*45-chutes weiller </t>
  </si>
  <si>
    <t>0-4989-1</t>
  </si>
  <si>
    <t xml:space="preserve">bague galvanisée 20x26x50- weiller </t>
  </si>
  <si>
    <t>0-5023-1</t>
  </si>
  <si>
    <t xml:space="preserve">Bague Galvanisée 20x26x7-WEILLER </t>
  </si>
  <si>
    <t>4- 8362-1</t>
  </si>
  <si>
    <t>BAGUE HEXAGONE TARAUDEE M16*150</t>
  </si>
  <si>
    <t>4-7986-1</t>
  </si>
  <si>
    <t>bague int silent bloc 18-14-68.8</t>
  </si>
  <si>
    <t>Bague Int silent bloc canter</t>
  </si>
  <si>
    <t>I043</t>
  </si>
  <si>
    <t>BAGUE INT SILENT BLOC FORD BT50</t>
  </si>
  <si>
    <t>FO020-CP2</t>
  </si>
  <si>
    <t>BAGUE INT SILENT BLOC INF-CP2 PROD</t>
  </si>
  <si>
    <t>I016-CP1-PROD</t>
  </si>
  <si>
    <t xml:space="preserve">BAGUE INT SILENT BLOC MIT </t>
  </si>
  <si>
    <t>MI23-CP2</t>
  </si>
  <si>
    <t>BAGUE INT SILENT BLOC MITSUBISHI PROD</t>
  </si>
  <si>
    <t>I044-CP2-PROD</t>
  </si>
  <si>
    <t>BAGUE INT SILENT BLOC RESSORT-CP2 PROD</t>
  </si>
  <si>
    <t>MI031-CP1-PROD</t>
  </si>
  <si>
    <t>BAGUE L=62mm SUPPORT CABINE TFR</t>
  </si>
  <si>
    <t>TF62-CP4</t>
  </si>
  <si>
    <t>BAGUE L=78 SUPP CABINE D'MAX</t>
  </si>
  <si>
    <t>I164-CP6</t>
  </si>
  <si>
    <t>BAGUE LAITON 10,2*12,7</t>
  </si>
  <si>
    <t>I043-CP2-PROD</t>
  </si>
  <si>
    <t>BAGUE LAITON 13*8.5*12</t>
  </si>
  <si>
    <t>13x8.5x12</t>
  </si>
  <si>
    <t>Bague laiton necessaire axe ressort</t>
  </si>
  <si>
    <t>12.7x7.3x10.4</t>
  </si>
  <si>
    <t>BAGUE LAITON NECESSAIRE AXE RESSORT AR F110</t>
  </si>
  <si>
    <t>F042-CP1</t>
  </si>
  <si>
    <t>BAGUE LAITON NECESSAIRE AXE RESSORT AV F110</t>
  </si>
  <si>
    <t>F043-cp1</t>
  </si>
  <si>
    <t>BAGUE RIVET COUVERCLE T80</t>
  </si>
  <si>
    <t>BAG-T80</t>
  </si>
  <si>
    <t>Bague tarraudée</t>
  </si>
  <si>
    <t>BAGUE TUBE DEAU FORD PROD</t>
  </si>
  <si>
    <t>FO012-CP1-PROD</t>
  </si>
  <si>
    <t>bielle direction</t>
  </si>
  <si>
    <t>36X40X28</t>
  </si>
  <si>
    <t>bossage purge M6</t>
  </si>
  <si>
    <t>ALBS06100L08</t>
  </si>
  <si>
    <t>BOUCHON ALUMINIUM D38</t>
  </si>
  <si>
    <t>BOUCH-ALU-D38</t>
  </si>
  <si>
    <t>Bouchon carter</t>
  </si>
  <si>
    <t>I009</t>
  </si>
  <si>
    <t>bouchon Fan out 72</t>
  </si>
  <si>
    <t>Part C</t>
  </si>
  <si>
    <t xml:space="preserve">BOUCHON INOX D12-7.1-sb16 nv </t>
  </si>
  <si>
    <t>BCH-IN-D12-7.1</t>
  </si>
  <si>
    <t>BOUCHON INOX D14</t>
  </si>
  <si>
    <t>BOUCH-IN-D14</t>
  </si>
  <si>
    <t>BOUCHON INOX D7.9 140X76X3</t>
  </si>
  <si>
    <t>BCH-IN-D7.9</t>
  </si>
  <si>
    <t>BOUCHON INOX D8.1 140X76X3</t>
  </si>
  <si>
    <t>BCH-IN-D8.1</t>
  </si>
  <si>
    <t>BOULON AXE RESSORT NM OM40</t>
  </si>
  <si>
    <t>M018-29-CP3</t>
  </si>
  <si>
    <t>BOULON D'ASSEMBLAGE PROD</t>
  </si>
  <si>
    <t>B001-CP1</t>
  </si>
  <si>
    <t>Boulon support moteur Ford</t>
  </si>
  <si>
    <t>FO008-cp3</t>
  </si>
  <si>
    <t>Boulon support moteur Ford GM</t>
  </si>
  <si>
    <t>BRIDE TDW200</t>
  </si>
  <si>
    <t>99MATBRIDE200</t>
  </si>
  <si>
    <t>BROCHE ACIER D13 ZINGUE L180 mj c decembre2021</t>
  </si>
  <si>
    <t>BROCH L 180</t>
  </si>
  <si>
    <t>BROCHE ACIER D13 ZINGUE L180 mj c</t>
  </si>
  <si>
    <t>BROCHE ACIER D13 ZINGUE L180</t>
  </si>
  <si>
    <t>BROCHE ACIER D13 ZINGUE L230</t>
  </si>
  <si>
    <t>BROCH L 230</t>
  </si>
  <si>
    <t>Bronzina 16/18*10.3</t>
  </si>
  <si>
    <t>BUSS D13/20X18,2 AVP CARB-BAGUE ACIER D20</t>
  </si>
  <si>
    <t xml:space="preserve">BUSS DIS 14-3003 1320x28.7 AVP CARB </t>
  </si>
  <si>
    <t>BUTEE INTERNE METALLIQUE</t>
  </si>
  <si>
    <t>Butée interne métallique</t>
  </si>
  <si>
    <t>CAL ACIER SUSPENSION TOYOTA</t>
  </si>
  <si>
    <t>I090-CP3</t>
  </si>
  <si>
    <t>CAL SUSPENSION PM ISUZU</t>
  </si>
  <si>
    <t>I006</t>
  </si>
  <si>
    <t>kitamura</t>
  </si>
  <si>
    <t xml:space="preserve">CAL SUSPENSION PM ISUZU-fraisage +  percage sur centre </t>
  </si>
  <si>
    <t>CHARNIERE DE PORTE ISUZU D/B NON COUPEE - 894155315</t>
  </si>
  <si>
    <t>I078</t>
  </si>
  <si>
    <t>CHEMISE 440 DIN</t>
  </si>
  <si>
    <t>040DECO0032</t>
  </si>
  <si>
    <t>CHEMISE 82US-43BUS PF01245B- biglia mjm</t>
  </si>
  <si>
    <t>040DECO0009</t>
  </si>
  <si>
    <t>CHEMISE 840-450 DIN</t>
  </si>
  <si>
    <t xml:space="preserve">040DECO0015- nak </t>
  </si>
  <si>
    <t>Chemise Fan out 72</t>
  </si>
  <si>
    <t xml:space="preserve">Clamping ring 240Fo -percage </t>
  </si>
  <si>
    <t>OTT-171-TSUGAMI</t>
  </si>
  <si>
    <t>chq 20 min / 40pcs</t>
  </si>
  <si>
    <t xml:space="preserve">clamping ring 240fo </t>
  </si>
  <si>
    <t>OTT-171-L32</t>
  </si>
  <si>
    <t>Clamping ring 360FO</t>
  </si>
  <si>
    <t>OTT-172-TSUGAMI</t>
  </si>
  <si>
    <t>CORDGRIP M20 FOR PRIMARY FANOUT biglia</t>
  </si>
  <si>
    <t>301-601-002</t>
  </si>
  <si>
    <t>CORDGRIP M20 FOR PRIMARY FANOUT L32</t>
  </si>
  <si>
    <t xml:space="preserve">CRIMP BODY FOR SECONDARY FAN OUT </t>
  </si>
  <si>
    <t>OPE-047</t>
  </si>
  <si>
    <t xml:space="preserve">Culot bougie GM Culasse-percage harding </t>
  </si>
  <si>
    <t>D002</t>
  </si>
  <si>
    <t>harding</t>
  </si>
  <si>
    <t>CULOT BOUGIE GM EN ACIER PROD-decolletage</t>
  </si>
  <si>
    <t>D002-AC-PROD</t>
  </si>
  <si>
    <t xml:space="preserve">Culot Bougie PM Culasse - decolletage </t>
  </si>
  <si>
    <t>D003</t>
  </si>
  <si>
    <t>DECOUPAGE AXE 100 INOX D8 L60</t>
  </si>
  <si>
    <t>AXE-IN-D8-L60</t>
  </si>
  <si>
    <t>douille carre 24</t>
  </si>
  <si>
    <t>douille Ø4</t>
  </si>
  <si>
    <t>15-0795</t>
  </si>
  <si>
    <t xml:space="preserve">ECROU 430-440 DECOLLETE- nak </t>
  </si>
  <si>
    <t>020DECO0004</t>
  </si>
  <si>
    <t>ECROU 430-440 DECOLLETE- nak PH2</t>
  </si>
  <si>
    <t>ECROU 6.5X10</t>
  </si>
  <si>
    <t>ECR-6.5X10</t>
  </si>
  <si>
    <t>ECROU 85-85B reprise</t>
  </si>
  <si>
    <t>020DECO0006</t>
  </si>
  <si>
    <t xml:space="preserve">ECROU 85-85B reprise chanfrien </t>
  </si>
  <si>
    <t>020DECO0006- chanfrien</t>
  </si>
  <si>
    <t>ecrou acier hex 10</t>
  </si>
  <si>
    <t>ECROU h10</t>
  </si>
  <si>
    <t>Ecrou alu D38-JAMEL</t>
  </si>
  <si>
    <t>Ecrou M27</t>
  </si>
  <si>
    <t>ECROU BIELLE DIRECTION DROITE</t>
  </si>
  <si>
    <t>I113</t>
  </si>
  <si>
    <t>ECROU BIELLE DROITE</t>
  </si>
  <si>
    <t>I113-CP1</t>
  </si>
  <si>
    <t xml:space="preserve">ECROU BRIDE HEX 22 M14*1.5 </t>
  </si>
  <si>
    <t>ECR BRIDE HEX 22</t>
  </si>
  <si>
    <t>ECROU BRIDE HEX 24 PROD</t>
  </si>
  <si>
    <t>ECROU-H24-PROD</t>
  </si>
  <si>
    <t>Ecrou bride M14*1.5</t>
  </si>
  <si>
    <t>Ecrou collier ISUZU TFR</t>
  </si>
  <si>
    <t>I138-cp</t>
  </si>
  <si>
    <t>chanfrein sur NAKAMURA</t>
  </si>
  <si>
    <t>ECROU DE BLOC</t>
  </si>
  <si>
    <t>4-7326</t>
  </si>
  <si>
    <t xml:space="preserve">CARRE SUR CENTRE </t>
  </si>
  <si>
    <t>ECROU DE FUSEE</t>
  </si>
  <si>
    <t xml:space="preserve">reprise taraudage sur nak </t>
  </si>
  <si>
    <t>ecrou de fusée</t>
  </si>
  <si>
    <t>601130-NAK</t>
  </si>
  <si>
    <t xml:space="preserve">ECROU DE FUSEE- HARDING </t>
  </si>
  <si>
    <t>Ecrou de roue Mitsubitchi PM</t>
  </si>
  <si>
    <t>MI08-cp1</t>
  </si>
  <si>
    <t>ECROU DE ROUE NISSAN PM</t>
  </si>
  <si>
    <t>NIS001</t>
  </si>
  <si>
    <t>Ecrou de roue origine</t>
  </si>
  <si>
    <t>I143</t>
  </si>
  <si>
    <t>Ecrou de roue TFR ISUZU</t>
  </si>
  <si>
    <t>I025</t>
  </si>
  <si>
    <t>ECROU DE ROUE TFR ISUZU -nak</t>
  </si>
  <si>
    <t>I143-CP1</t>
  </si>
  <si>
    <t>ECROU DEMI CARTER ISUZU</t>
  </si>
  <si>
    <t>I096-CP2</t>
  </si>
  <si>
    <t>ecrou frein</t>
  </si>
  <si>
    <t>ecrou frein M12x150</t>
  </si>
  <si>
    <t>ECROU FUSEE 404 PROD</t>
  </si>
  <si>
    <t>B012-PROD</t>
  </si>
  <si>
    <t>ECROU FUSEE OM40</t>
  </si>
  <si>
    <t>M023</t>
  </si>
  <si>
    <t>Ecrou goujon de 14 NM</t>
  </si>
  <si>
    <t>G002-CP2</t>
  </si>
  <si>
    <t>ECROU HEX 17</t>
  </si>
  <si>
    <t>ECROU HEX 19 LG16.4</t>
  </si>
  <si>
    <t>G022-CP4</t>
  </si>
  <si>
    <t>ecrou hex 8 Acier</t>
  </si>
  <si>
    <t>ECROU HEXAGON</t>
  </si>
  <si>
    <t>Ecrou hex8</t>
  </si>
  <si>
    <t>ECROU HEXAGON+MULTI</t>
  </si>
  <si>
    <t xml:space="preserve">ECROU JUMELLE SIMLPE MIT AM </t>
  </si>
  <si>
    <t>MI11-CP3</t>
  </si>
  <si>
    <t>ECROU M12x1,25</t>
  </si>
  <si>
    <t>I066-I098-CP5</t>
  </si>
  <si>
    <t xml:space="preserve">ECROU M12x125 ROULEMENT CENTRE FASTER 10 CV </t>
  </si>
  <si>
    <t>I158-CP7</t>
  </si>
  <si>
    <t>Ecrou M16x1.50 lg18 HEX19</t>
  </si>
  <si>
    <t>ECM16L18HEX19</t>
  </si>
  <si>
    <t>ECROU Ø   10 LG10</t>
  </si>
  <si>
    <t>ecrou R5/R4 RENAULT</t>
  </si>
  <si>
    <t>R006-CP1</t>
  </si>
  <si>
    <t>ECROU SEMI ARBRE ISUZU</t>
  </si>
  <si>
    <t>I007</t>
  </si>
  <si>
    <t xml:space="preserve">Ecrou suspension- percage + demi taraudage </t>
  </si>
  <si>
    <t>I004</t>
  </si>
  <si>
    <t>ECROU SUSPENSION PROD</t>
  </si>
  <si>
    <t>I004-PROD</t>
  </si>
  <si>
    <t>Ecrou taraudée de tête pompête</t>
  </si>
  <si>
    <t>B041-cp4</t>
  </si>
  <si>
    <t>ecrou tige embrayage F110</t>
  </si>
  <si>
    <t>F110</t>
  </si>
  <si>
    <t>ecrou trompête 404</t>
  </si>
  <si>
    <t>B006</t>
  </si>
  <si>
    <t>ECROU VIS PONT AR OM40 nakamurah</t>
  </si>
  <si>
    <t>M024</t>
  </si>
  <si>
    <t>ECROU.ROUE TFR CHR-CP1 PRO</t>
  </si>
  <si>
    <t>I137-CP1-PROD</t>
  </si>
  <si>
    <t>Embout H10</t>
  </si>
  <si>
    <t>LE1PM2118S112250-B</t>
  </si>
  <si>
    <t>EMBOUT H11.5</t>
  </si>
  <si>
    <t>LE1PM2118S112249-A</t>
  </si>
  <si>
    <t>embout porte rotule</t>
  </si>
  <si>
    <t>embout tige piston</t>
  </si>
  <si>
    <t>Entretoise de serrage TDW</t>
  </si>
  <si>
    <t>PPMATBRIDE200</t>
  </si>
  <si>
    <t>entretoise hex11</t>
  </si>
  <si>
    <t xml:space="preserve">SUR MORI SEIKI </t>
  </si>
  <si>
    <t xml:space="preserve">Entretoise Hex11 </t>
  </si>
  <si>
    <t>Entretoise hexagonal Hex15</t>
  </si>
  <si>
    <t xml:space="preserve">EVACUATION 2/3G X-ONE nakamura </t>
  </si>
  <si>
    <t>EVACUATION 2/3G X-ONE</t>
  </si>
  <si>
    <t xml:space="preserve">EVACUATION 2/3G X-ONE-TARAUDAGE M4 </t>
  </si>
  <si>
    <t xml:space="preserve">EVACUATION 2/3G X-ONE carre l32 </t>
  </si>
  <si>
    <t>FAN OUT JENOPTEC 12FO</t>
  </si>
  <si>
    <t>301-603-009</t>
  </si>
  <si>
    <t xml:space="preserve">FAN OUT JENOPTEC 12FO-maj cadence </t>
  </si>
  <si>
    <t xml:space="preserve">301-603-009-maj </t>
  </si>
  <si>
    <t>FAN OUT JENOPTEC 12FO-b301</t>
  </si>
  <si>
    <t>301-603-009-b301</t>
  </si>
  <si>
    <t>FANOUT 72FO POM C NOIR</t>
  </si>
  <si>
    <t>901-609-001</t>
  </si>
  <si>
    <t>FANOUT FOR 36FO JENOPTEC-CP1 maj c septembre 2021</t>
  </si>
  <si>
    <t>301-603-011-CP1</t>
  </si>
  <si>
    <t xml:space="preserve">sur biglia nv lot alp steels </t>
  </si>
  <si>
    <t>FANOUT FOR 36FO JENOPTEC-CP1</t>
  </si>
  <si>
    <t>FANOUT FOR 36FO JENOPTEC-CP2</t>
  </si>
  <si>
    <t>301-603-011-CP2</t>
  </si>
  <si>
    <t>percage -FANOUT FOR 36FO JENOPTEC-CP2</t>
  </si>
  <si>
    <t xml:space="preserve">301-603-011-CP2-percage </t>
  </si>
  <si>
    <t>FANOUT FOR 36FO JENOPTEC-CP3 Biglia</t>
  </si>
  <si>
    <t>901-609-001-CP3</t>
  </si>
  <si>
    <t>FANOUT FOR 72FO JENOPTEC-CP2</t>
  </si>
  <si>
    <t>301-603-CP2</t>
  </si>
  <si>
    <t>PERCAGE FANOUT FOR 72FO JENOPTEC-CP2</t>
  </si>
  <si>
    <t xml:space="preserve">301-603-CP2-PERCAGE </t>
  </si>
  <si>
    <t>FANOUT FOR 72FO JENOPTEC-CP3</t>
  </si>
  <si>
    <t xml:space="preserve">FC FOURCHETTE </t>
  </si>
  <si>
    <t>19087-1-1</t>
  </si>
  <si>
    <t>fileté</t>
  </si>
  <si>
    <t>part A</t>
  </si>
  <si>
    <t>FIXATION SUPERIEUR VIS</t>
  </si>
  <si>
    <t>flasque</t>
  </si>
  <si>
    <t>FORME D 30</t>
  </si>
  <si>
    <t>2018021-01-30</t>
  </si>
  <si>
    <t>FORME D 40</t>
  </si>
  <si>
    <t>2018021-01-40</t>
  </si>
  <si>
    <t>FUHRUNGSSAULE-D8-90-M4-i-i</t>
  </si>
  <si>
    <t>SAP NR 5-001-46857</t>
  </si>
  <si>
    <t>Gewindeeinsatz Ensat M4*5</t>
  </si>
  <si>
    <t>200505-0-F</t>
  </si>
  <si>
    <t>gojon LG 51.5 Ø19.7</t>
  </si>
  <si>
    <t>GOUJON COLLECTEUR 404</t>
  </si>
  <si>
    <t>B016</t>
  </si>
  <si>
    <t xml:space="preserve">GOUJON COLLECTEUR 404-tsughami </t>
  </si>
  <si>
    <t>GOUJON DE 10 AR</t>
  </si>
  <si>
    <t>G001-CP1</t>
  </si>
  <si>
    <t>GOUJON DE 11 LG 160</t>
  </si>
  <si>
    <t>GOUJON DE 11 LG180</t>
  </si>
  <si>
    <t>Goujon de 12 L = 183 mm</t>
  </si>
  <si>
    <t>G003</t>
  </si>
  <si>
    <t>goujon de 12 l160</t>
  </si>
  <si>
    <t>goujon de 12 l180</t>
  </si>
  <si>
    <t xml:space="preserve">fraisage sur centre </t>
  </si>
  <si>
    <t xml:space="preserve">Goujon de 15 NM </t>
  </si>
  <si>
    <t>G022-cp1</t>
  </si>
  <si>
    <t xml:space="preserve">GOUJON DE ROUE  HONDA/SUZUKI </t>
  </si>
  <si>
    <t>H001</t>
  </si>
  <si>
    <t>GOUJON DE ROUE MITSIBITCHI GM</t>
  </si>
  <si>
    <t>MI018</t>
  </si>
  <si>
    <t>GOUJON DE ROUE AR OM40 PROD</t>
  </si>
  <si>
    <t>M034-PROD</t>
  </si>
  <si>
    <t>GOUJON de roue AR ZEHO NM</t>
  </si>
  <si>
    <t>GOUJON DE ROUE AV</t>
  </si>
  <si>
    <t>M033</t>
  </si>
  <si>
    <t>GOUJON DE ROUE ISUZU</t>
  </si>
  <si>
    <t>I039</t>
  </si>
  <si>
    <t>biglia mim</t>
  </si>
  <si>
    <t>Goujon de roue ISUZU</t>
  </si>
  <si>
    <t>GOUJON DE ROUE MAZDA</t>
  </si>
  <si>
    <t>fo014-NAK</t>
  </si>
  <si>
    <t>sb16</t>
  </si>
  <si>
    <t>goujon de roue MI PM av</t>
  </si>
  <si>
    <t>MI19</t>
  </si>
  <si>
    <t xml:space="preserve">sur tsughami </t>
  </si>
  <si>
    <t>Goujon de roue Mit GM MB 584750 VT</t>
  </si>
  <si>
    <t>MI18</t>
  </si>
  <si>
    <t xml:space="preserve">sst </t>
  </si>
  <si>
    <t>Goujon de roue Mit GMB584750V T</t>
  </si>
  <si>
    <t xml:space="preserve">mori seki </t>
  </si>
  <si>
    <t>GOUJON DE ROUE NISSAN D22 PATROL</t>
  </si>
  <si>
    <t>NIS004</t>
  </si>
  <si>
    <t>GOUJON DE ROUE NISSAN URVAN LOUAGE</t>
  </si>
  <si>
    <t>NIS003</t>
  </si>
  <si>
    <t>goujon de roue OM grand model</t>
  </si>
  <si>
    <t>OM40</t>
  </si>
  <si>
    <t>GOUJON HILUX-PROD</t>
  </si>
  <si>
    <t>TO008-PROD</t>
  </si>
  <si>
    <t xml:space="preserve">GOUJON M4 </t>
  </si>
  <si>
    <t>LC1327C200</t>
  </si>
  <si>
    <t xml:space="preserve">BROCHE ACIER D13 ZINGUE L180 -CHUTES  WEILLER </t>
  </si>
  <si>
    <t>BROCH L 180-WEILLER</t>
  </si>
  <si>
    <t>goujon l 180.5</t>
  </si>
  <si>
    <t>Weiler</t>
  </si>
  <si>
    <t>GOUJON LONCLUSER AV ET AR-PROD</t>
  </si>
  <si>
    <t>TO009-PROD</t>
  </si>
  <si>
    <t>GOUJON M12*1.5 L=50</t>
  </si>
  <si>
    <t>G018</t>
  </si>
  <si>
    <t>GOUJON M12*1.5 L=56</t>
  </si>
  <si>
    <t>G017</t>
  </si>
  <si>
    <t>GOUJON M12*1.5 L=56 PROD</t>
  </si>
  <si>
    <t>G017-PROD</t>
  </si>
  <si>
    <t xml:space="preserve">GOUJON M14*1.5 L=52 </t>
  </si>
  <si>
    <t>G021-CP2</t>
  </si>
  <si>
    <t>GOUJON M14*1.5 L=52 fraisé</t>
  </si>
  <si>
    <t>G026-cp2</t>
  </si>
  <si>
    <t>GOUJON M14*1.5 L=52 NON FRAISEE PROD</t>
  </si>
  <si>
    <t>G028-PROD</t>
  </si>
  <si>
    <t>GOUJON M4</t>
  </si>
  <si>
    <t>GOUJON Ø 28</t>
  </si>
  <si>
    <t>B003-PROD</t>
  </si>
  <si>
    <t>GOUJON TREMPETTE 404 PROD</t>
  </si>
  <si>
    <t>TRM200</t>
  </si>
  <si>
    <t>GOUPILLE LAITON D6</t>
  </si>
  <si>
    <t>GOUPILLE D6</t>
  </si>
  <si>
    <t>GOUPILLE TUBE D'EAU PUNTO 2-CP5 PROD</t>
  </si>
  <si>
    <t>F029-CP5</t>
  </si>
  <si>
    <t>INSERT  MOLETE LAITON D6-90-CP1</t>
  </si>
  <si>
    <t>INSERT D6-90-CP1</t>
  </si>
  <si>
    <t>insert Hex 8 laiton</t>
  </si>
  <si>
    <t xml:space="preserve">decolletage a partir de chuttes d50 sue nak </t>
  </si>
  <si>
    <t>Insert Inox M8</t>
  </si>
  <si>
    <t>insert laiton D6</t>
  </si>
  <si>
    <t>insert D6</t>
  </si>
  <si>
    <t>INSERT LAITON D6-120-CP1</t>
  </si>
  <si>
    <t>INSERT D6-120-CP1</t>
  </si>
  <si>
    <t>INSERT LAITON D8</t>
  </si>
  <si>
    <t>INSERT D8</t>
  </si>
  <si>
    <t>INSERT LAITON D9  à120°</t>
  </si>
  <si>
    <t>INSERT D9 à120°</t>
  </si>
  <si>
    <t>INSERT LAITON D9 à 90°</t>
  </si>
  <si>
    <t>INSERT D9 à 90°</t>
  </si>
  <si>
    <t>INSERT LEVIER PROD charioté</t>
  </si>
  <si>
    <t>I110-01-004-PROD</t>
  </si>
  <si>
    <t xml:space="preserve">INSERT LEVIER SURMOULEE 345833-sst  </t>
  </si>
  <si>
    <t>I110-01-004</t>
  </si>
  <si>
    <t xml:space="preserve">INSERT LEVIER SURMOULEE 345833-01 - fraisage </t>
  </si>
  <si>
    <t>insert M10</t>
  </si>
  <si>
    <t>INSERT métalique</t>
  </si>
  <si>
    <t>8087-1</t>
  </si>
  <si>
    <t>INSERT POUR FOURCHETTE FORME D</t>
  </si>
  <si>
    <t>insert R171</t>
  </si>
  <si>
    <t>DE-10048</t>
  </si>
  <si>
    <t>insert W164 court</t>
  </si>
  <si>
    <t>DE 10144</t>
  </si>
  <si>
    <t>Insert Zinguée 14.2*20*48.5</t>
  </si>
  <si>
    <t>14.2x20x48.5</t>
  </si>
  <si>
    <t>Inserto Esag M8 12x12</t>
  </si>
  <si>
    <t>INSERTO ESAG.M6 8*6</t>
  </si>
  <si>
    <t>INSERTO MANOPOLA  INOX M8</t>
  </si>
  <si>
    <t xml:space="preserve">MAIN BODY FOR SECONDRY FAN OUT </t>
  </si>
  <si>
    <t>OTT-169</t>
  </si>
  <si>
    <t>MAIN BODY PRIMARY FAN OUT  -l32</t>
  </si>
  <si>
    <t>IC5253</t>
  </si>
  <si>
    <t>MAIN BODY PRIMARY FAN OUT  -b42</t>
  </si>
  <si>
    <t>IC5253-b42</t>
  </si>
  <si>
    <t>Perno  AGGANCIO</t>
  </si>
  <si>
    <t>Perno 510530</t>
  </si>
  <si>
    <t>DIS.0050213300 PERNO D.6X30,6 INOX D6</t>
  </si>
  <si>
    <t xml:space="preserve">DIS.0050227100 PERNO D.6X62 </t>
  </si>
  <si>
    <t>PERNO DISINNESTO RULLO G16922290 laiton d7</t>
  </si>
  <si>
    <t>PIECE CARRE DE 7</t>
  </si>
  <si>
    <t>PIECE-CARRE-7</t>
  </si>
  <si>
    <t>PIECE DECOLLETE TUBE DEAU MIT PROD</t>
  </si>
  <si>
    <t>MI022-CP3-PROD</t>
  </si>
  <si>
    <t>piece decolte tube d'eau d38 -cp1</t>
  </si>
  <si>
    <t>H003-CP1</t>
  </si>
  <si>
    <t>piece decolte tube d'eau d50</t>
  </si>
  <si>
    <t>h001-CP1</t>
  </si>
  <si>
    <t xml:space="preserve">PIECE IMPEREMERIE CAP BON </t>
  </si>
  <si>
    <t xml:space="preserve">PIECE INOX </t>
  </si>
  <si>
    <t>PIECE MOULEE V02</t>
  </si>
  <si>
    <t>19097-2-1</t>
  </si>
  <si>
    <t>Pignon 28 dent  L=234</t>
  </si>
  <si>
    <t>PIG-28D-L234-SG</t>
  </si>
  <si>
    <t>Pignon 28 dent BRAVO L=255</t>
  </si>
  <si>
    <t>PIG-28D-L255-SG</t>
  </si>
  <si>
    <t>Pignon 28 dent CIAO L=245</t>
  </si>
  <si>
    <t>PIG-28D-L245-SG</t>
  </si>
  <si>
    <t xml:space="preserve">PIGNON PLATEAU SIMPLE ETAGE D50 - contournage dents </t>
  </si>
  <si>
    <t xml:space="preserve">PIG 50 SE- harding </t>
  </si>
  <si>
    <t>PIGNON PLATEAU SIMPLE ETAGE D50 - contournage dents 3axe</t>
  </si>
  <si>
    <t>PIG 50 SE- 3axe</t>
  </si>
  <si>
    <t>pignon simple etage</t>
  </si>
  <si>
    <t>PIG 50 SE</t>
  </si>
  <si>
    <t>pignon simple etage fraisage</t>
  </si>
  <si>
    <t xml:space="preserve">PIG 50 SE-mori seiki </t>
  </si>
  <si>
    <t>PIGNON SOUDE L=236-24DENTS avec graisseur</t>
  </si>
  <si>
    <t>PIG-L236-24D-G</t>
  </si>
  <si>
    <t>Pignon soudé lg=216 -28 dents avec graisseur</t>
  </si>
  <si>
    <t>PIG-L216-28D-G</t>
  </si>
  <si>
    <t>pion</t>
  </si>
  <si>
    <t>piston</t>
  </si>
  <si>
    <t>plot nez de marche</t>
  </si>
  <si>
    <t>outi-plot</t>
  </si>
  <si>
    <t>poigné aluminum</t>
  </si>
  <si>
    <t xml:space="preserve">porta valvola </t>
  </si>
  <si>
    <t>SH42Z1</t>
  </si>
  <si>
    <t xml:space="preserve">Porta valvola </t>
  </si>
  <si>
    <t>SH42Z1-Fraiseuse</t>
  </si>
  <si>
    <t xml:space="preserve">PORTE ROTULE </t>
  </si>
  <si>
    <t>QAB14*18-D16 NLD(BAGUE ACIER D22)</t>
  </si>
  <si>
    <t>QUADRO 10</t>
  </si>
  <si>
    <t>AVP60</t>
  </si>
  <si>
    <t>QUADRO 10*60 AVP-axe acier-d14</t>
  </si>
  <si>
    <t>QUADRO 10*60 AVP-AXE ACIER</t>
  </si>
  <si>
    <t>QUADRO 10*60 AVP-AXE ACIER-janvier 2022</t>
  </si>
  <si>
    <t>510021-janv 2022</t>
  </si>
  <si>
    <t>raccord 504</t>
  </si>
  <si>
    <t>RACCORD F110 PROD</t>
  </si>
  <si>
    <t>RAC-F110</t>
  </si>
  <si>
    <t>RACCORD FIAT 113 PROD</t>
  </si>
  <si>
    <t>F100/13</t>
  </si>
  <si>
    <t>raccord HEX 17</t>
  </si>
  <si>
    <t>MPS000300</t>
  </si>
  <si>
    <t>RACCORD ISUZU PROD</t>
  </si>
  <si>
    <t>RAC-ISUZU</t>
  </si>
  <si>
    <t>raccord OM 40</t>
  </si>
  <si>
    <t>RAC-OM40</t>
  </si>
  <si>
    <t>raccord pompe a l'eau</t>
  </si>
  <si>
    <t>I071</t>
  </si>
  <si>
    <t>Raccord refroidisseur ISUZU</t>
  </si>
  <si>
    <t>I070-cp1</t>
  </si>
  <si>
    <t>Rehausse-NAKAMURHA</t>
  </si>
  <si>
    <t>PT8666</t>
  </si>
  <si>
    <r>
      <t xml:space="preserve">rewinder axis </t>
    </r>
    <r>
      <rPr>
        <sz val="11"/>
        <color theme="1"/>
        <rFont val="Calibri"/>
        <family val="2"/>
      </rPr>
      <t>Ø 14 inox</t>
    </r>
  </si>
  <si>
    <t>300035-5-f</t>
  </si>
  <si>
    <t>rivet laiton D6</t>
  </si>
  <si>
    <t>6.2-9</t>
  </si>
  <si>
    <t>rivet laiton D6-fraiseuse</t>
  </si>
  <si>
    <t>RIVET MECANISME D6</t>
  </si>
  <si>
    <t>T-RM200</t>
  </si>
  <si>
    <t>rivet Ø15</t>
  </si>
  <si>
    <t>TVRC100</t>
  </si>
  <si>
    <t>rivet tarraudé T80</t>
  </si>
  <si>
    <t>R-T80</t>
  </si>
  <si>
    <t>rivet tarraudée B55</t>
  </si>
  <si>
    <t>B55 6*14,8</t>
  </si>
  <si>
    <t>RIVET TRB400</t>
  </si>
  <si>
    <t>T-RB400</t>
  </si>
  <si>
    <t>Rivet TRC300</t>
  </si>
  <si>
    <t>T-RC300</t>
  </si>
  <si>
    <t>RIVET TVRC 100</t>
  </si>
  <si>
    <t>RIVET TVRC 100-Multibroche</t>
  </si>
  <si>
    <t>Rondelle axe etirée de frein ISUZU</t>
  </si>
  <si>
    <t>I100-CP2</t>
  </si>
  <si>
    <t>RONDELLE BOUCHON CARTER PROD</t>
  </si>
  <si>
    <t>ROND-IN-D12</t>
  </si>
  <si>
    <t>RONDELLE INOX 304 D12</t>
  </si>
  <si>
    <t>ROND-IN-D14</t>
  </si>
  <si>
    <t>RONDELLE INOX 304 D14</t>
  </si>
  <si>
    <t>IN-304-D14</t>
  </si>
  <si>
    <t>Rouleau contacteur</t>
  </si>
  <si>
    <t>SEAL RING STRAIN RELIEF</t>
  </si>
  <si>
    <t>DPA-00369114</t>
  </si>
  <si>
    <t>Serrure encastrée B55</t>
  </si>
  <si>
    <t>B55-5*13</t>
  </si>
  <si>
    <t>Siege JCU</t>
  </si>
  <si>
    <t>ChSIEGE-JCN</t>
  </si>
  <si>
    <t>signalisation d'intégrateur</t>
  </si>
  <si>
    <t>SPINA GRIGIA INOX</t>
  </si>
  <si>
    <t>PI50V0</t>
  </si>
  <si>
    <t>SUPPORT VENTOUSE L75</t>
  </si>
  <si>
    <t>SUPPORT-VENT-L75</t>
  </si>
  <si>
    <t>teton</t>
  </si>
  <si>
    <t>T8/12</t>
  </si>
  <si>
    <t>TIGE D8-M6</t>
  </si>
  <si>
    <t>2018069-01</t>
  </si>
  <si>
    <t>TIGE DE PISTON</t>
  </si>
  <si>
    <t>tige d'embrayage</t>
  </si>
  <si>
    <t>TIGE INOX 303</t>
  </si>
  <si>
    <t>5001-46933</t>
  </si>
  <si>
    <t>TIGE M4 AVEC ECROU</t>
  </si>
  <si>
    <t>TIGE M4</t>
  </si>
  <si>
    <t>TIGE M6 AVEC ECROU</t>
  </si>
  <si>
    <t>TIGE M6</t>
  </si>
  <si>
    <t>TIGE-D10-M8</t>
  </si>
  <si>
    <t>2018021-01-01</t>
  </si>
  <si>
    <t>TIGED8-M6</t>
  </si>
  <si>
    <t>TIRANT ACIER D6 -NV SB16</t>
  </si>
  <si>
    <t>199400-nv sb16</t>
  </si>
  <si>
    <t>TIRANT ACIER D6</t>
  </si>
  <si>
    <t>tube d'eau fiat tupo</t>
  </si>
  <si>
    <t>F044</t>
  </si>
  <si>
    <t>TUBE PM TUBE D'EAU 404</t>
  </si>
  <si>
    <t>B070-CP2</t>
  </si>
  <si>
    <t>VIS DE MOTORISATION FENTS</t>
  </si>
  <si>
    <t>0203-0015</t>
  </si>
  <si>
    <t>VIS DE PLOMBAGE --D</t>
  </si>
  <si>
    <t>vis DEC inox M2.5</t>
  </si>
  <si>
    <t>Vis imperdable</t>
  </si>
  <si>
    <t>Vis-imperdable</t>
  </si>
  <si>
    <t>VIS M6 LG 20</t>
  </si>
  <si>
    <t>VIS-M6-LG20</t>
  </si>
  <si>
    <t>VIS PM SUP MOTEUR FORD RANGER</t>
  </si>
  <si>
    <t>FO008-CP3</t>
  </si>
  <si>
    <t>VIS TC 6*9 (D11)</t>
  </si>
  <si>
    <t>VIS-TC-6-9</t>
  </si>
  <si>
    <t>Vis ressort</t>
  </si>
  <si>
    <t>M018-BIGLIA</t>
  </si>
  <si>
    <t>BAGUE d'ANNEAU OUVERT-INOX D20</t>
  </si>
  <si>
    <t>28407-100-10</t>
  </si>
  <si>
    <t>EMBOUT DE TIGE</t>
  </si>
  <si>
    <t>AXE JUMELLE TOYOTA PM-CP2</t>
  </si>
  <si>
    <t>TO010-CP2</t>
  </si>
  <si>
    <t>BIGLIA</t>
  </si>
  <si>
    <t>AXE JUMELLE TOYOTA GM-CP1</t>
  </si>
  <si>
    <t>TO010-CP1</t>
  </si>
  <si>
    <t>AXE JUMELLE ISUZU CANTER-CP1</t>
  </si>
  <si>
    <t>I188-CP1</t>
  </si>
  <si>
    <t>BAGUE DECOLLETEE D35-CP1</t>
  </si>
  <si>
    <t>BAGUE DECOLLETEE TUBE D'EAU PALIO -CP2</t>
  </si>
  <si>
    <t>F046-CP2</t>
  </si>
  <si>
    <t>BAGUE DECOLLETEE TUBE D'EAU UNO DIESEL- CP2</t>
  </si>
  <si>
    <t>F045-CP2</t>
  </si>
  <si>
    <t>GOUJON DE ROUE MITSIBITCHI PM</t>
  </si>
  <si>
    <t>MI019</t>
  </si>
  <si>
    <t>AXE JUMELLE SIMPLE MIT AM</t>
  </si>
  <si>
    <t>MI11-CP1</t>
  </si>
  <si>
    <t>SA-V7</t>
  </si>
  <si>
    <t>19081-3</t>
  </si>
  <si>
    <t>BOULON AXE ETRIER MITSUBISHI D21.9-CP2 PROD</t>
  </si>
  <si>
    <t>MI030-CP2-PROD</t>
  </si>
  <si>
    <t>Anneau Brute 30*38*27 finition NAK</t>
  </si>
  <si>
    <t>0-4965</t>
  </si>
  <si>
    <t>AXE SUPPORT AMORTISSEUR OM40</t>
  </si>
  <si>
    <t>TF46-CP1</t>
  </si>
  <si>
    <t>ECROU FREIN M12*150(taraudage sur PF42 apres reclamation)</t>
  </si>
  <si>
    <t>AXE METALLIQUE MONODIGT</t>
  </si>
  <si>
    <t>20013-21</t>
  </si>
  <si>
    <t>BAGUE 12*22*69</t>
  </si>
  <si>
    <t>12x22x69</t>
  </si>
  <si>
    <t>weiler</t>
  </si>
  <si>
    <t>ECROU FUSEE 404</t>
  </si>
  <si>
    <t>B012</t>
  </si>
  <si>
    <t xml:space="preserve">a partir de 1000pcs nc ltm </t>
  </si>
  <si>
    <t>Bague Galvanisée  10*16*25weiler</t>
  </si>
  <si>
    <t>4-8809-1</t>
  </si>
  <si>
    <t>AXE INOX D5*1828</t>
  </si>
  <si>
    <t>tsugumi</t>
  </si>
  <si>
    <t>CHEMISE BOITIER TFR+KB</t>
  </si>
  <si>
    <t>I081-95-CP9</t>
  </si>
  <si>
    <t>biglia mjm</t>
  </si>
  <si>
    <t>BAGUE EPAULEE 12*25*41</t>
  </si>
  <si>
    <t>Bague Galvanisée 14*16*32 weiler</t>
  </si>
  <si>
    <t>0-4226-1</t>
  </si>
  <si>
    <t>Bague Galvanisée 12*18*32weiler</t>
  </si>
  <si>
    <t>PISTON TETE POMPETE 404</t>
  </si>
  <si>
    <t>B041-CP3</t>
  </si>
  <si>
    <t>Bague Galvanisée 9*12*30,5weiler</t>
  </si>
  <si>
    <t>a</t>
  </si>
  <si>
    <t>BAGUE LAITON Ø10.2*12.9</t>
  </si>
  <si>
    <t>BAG LAIT 10.2X12.9</t>
  </si>
  <si>
    <t>AXE ETRIER ISUZU-CP2</t>
  </si>
  <si>
    <t>Anneau Brute 30*38*21-FINITION</t>
  </si>
  <si>
    <t>0-4457</t>
  </si>
  <si>
    <t>finition sur nakamura</t>
  </si>
  <si>
    <t>SUPPORT DE ROTULE D40</t>
  </si>
  <si>
    <t>BAGUE 10.5X24X75</t>
  </si>
  <si>
    <t>b301</t>
  </si>
  <si>
    <t>ECROU GOUJON DE ROUE TOYOTA</t>
  </si>
  <si>
    <t>I097</t>
  </si>
  <si>
    <t>Anneau Brute 30*38*24 finition NAK</t>
  </si>
  <si>
    <t>4-7088</t>
  </si>
  <si>
    <t>RIVET TARAUDEE T80</t>
  </si>
  <si>
    <t xml:space="preserve">AXE JUMELLE-CP2 </t>
  </si>
  <si>
    <t>TF057-CP2</t>
  </si>
  <si>
    <t>mjm</t>
  </si>
  <si>
    <t>BOUCHON INOX D14-10 finition</t>
  </si>
  <si>
    <t>BCH-IN-D14-10</t>
  </si>
  <si>
    <t xml:space="preserve">Anneau Brute 30*38*21ebauche </t>
  </si>
  <si>
    <t>AXE INOX D5.5*1620+AXE INOX D5*1828</t>
  </si>
  <si>
    <t>3-72-70036+7531</t>
  </si>
  <si>
    <t xml:space="preserve">BAGUE INTERIEUR SILENT BLOC FORD RANGER percage </t>
  </si>
  <si>
    <t>FO002-CP2</t>
  </si>
  <si>
    <t xml:space="preserve">Bague Galvanisée 16*22*44 apartir des chutes </t>
  </si>
  <si>
    <t>4-7348-1</t>
  </si>
  <si>
    <t xml:space="preserve">Bague Galvanisée 16*22*38 a partir des chutes </t>
  </si>
  <si>
    <t>4-7494-1</t>
  </si>
  <si>
    <t xml:space="preserve">AXE L=103mm JUMELLE FORD </t>
  </si>
  <si>
    <t>FO021-CP1</t>
  </si>
  <si>
    <t xml:space="preserve">BAGUE INTERIEUR SILENT BLOC TRIANGLE TFR percage </t>
  </si>
  <si>
    <t>I035-CP2</t>
  </si>
  <si>
    <t xml:space="preserve">Bague Galvanisée 14*20*40 -chutes  </t>
  </si>
  <si>
    <t>0-5202-1</t>
  </si>
  <si>
    <t xml:space="preserve">CAL SUSPENSION GM sur Kitamura </t>
  </si>
  <si>
    <t>I002</t>
  </si>
  <si>
    <t xml:space="preserve">Bague Galvanisée 14*20*32 - chutes </t>
  </si>
  <si>
    <t>4-7783-1</t>
  </si>
  <si>
    <t xml:space="preserve">Bague Galvanisée 12*18*44  -chutes </t>
  </si>
  <si>
    <t>4-7176-1</t>
  </si>
  <si>
    <t xml:space="preserve">CAL NECESSAIRE CONTRE RESSORT OM40+ECROU SUSPENSION PROD </t>
  </si>
  <si>
    <t>M062+I004-PROD</t>
  </si>
  <si>
    <t xml:space="preserve">Bague Galvanisée 12*18*32 -chutes </t>
  </si>
  <si>
    <t>AXE INOX D5.5*1620)+(AXE INOX D5.5*1828</t>
  </si>
  <si>
    <t>7531+3-72-70036</t>
  </si>
  <si>
    <t xml:space="preserve"> Bague Galvaniée  10*16*15  -chutes </t>
  </si>
  <si>
    <t>0-5052-1</t>
  </si>
  <si>
    <t xml:space="preserve">CULOT BOUGIE H16 C9YC EN ACIER-decolletage </t>
  </si>
  <si>
    <t>D004-ACI</t>
  </si>
  <si>
    <t xml:space="preserve">Anneau Brute 25,2*32*17- chutes </t>
  </si>
  <si>
    <t>0-3888</t>
  </si>
  <si>
    <t>CULOT BOUGIE H16 C9YC EN ACIER+CULOT DE BOUGIE PM CULASSE EN ACIER-percage harding</t>
  </si>
  <si>
    <t>D004-ACI+D003-ACI</t>
  </si>
  <si>
    <t xml:space="preserve">Bague Galvanisée 12*20*40 -chutes </t>
  </si>
  <si>
    <t>0-5280-1</t>
  </si>
  <si>
    <t xml:space="preserve">tour weiler </t>
  </si>
  <si>
    <t>DIS.0050213300 PERNO D6X30,6 INOX D6</t>
  </si>
  <si>
    <t>sst 16</t>
  </si>
  <si>
    <t xml:space="preserve">RACCORD ACIER HEX 17 MPS000300 percage </t>
  </si>
  <si>
    <t>SE89O0</t>
  </si>
  <si>
    <t xml:space="preserve">biglia mjm </t>
  </si>
  <si>
    <t>CULOT DE BOUGIE PM CULASSE EN ACIER-percage sur harding</t>
  </si>
  <si>
    <t>D003-ACI</t>
  </si>
  <si>
    <t xml:space="preserve">harding </t>
  </si>
  <si>
    <t xml:space="preserve">Bague Galvanisée 12*22*43 a partir des chutes </t>
  </si>
  <si>
    <t>0-6210-1</t>
  </si>
  <si>
    <t xml:space="preserve">Anneau BN 25,2*32*31,5 a partir des chutes </t>
  </si>
  <si>
    <t>0-3863</t>
  </si>
  <si>
    <t>nakamura</t>
  </si>
  <si>
    <t>Bague Brute 12*20*14,5</t>
  </si>
  <si>
    <t>FANOUT FOR 48FO JENOPTEC-BOUCH.FILETE</t>
  </si>
  <si>
    <t>301-603-017-CP3</t>
  </si>
  <si>
    <t xml:space="preserve">Bague Brute 25,2*32*24,8-chanfrien </t>
  </si>
  <si>
    <t>4-7575</t>
  </si>
  <si>
    <t>P1 FSS V01</t>
  </si>
  <si>
    <t>19164-11</t>
  </si>
  <si>
    <t xml:space="preserve">Bague Aluminium 14,4*27*50- chanfrien </t>
  </si>
  <si>
    <t>4-7910</t>
  </si>
  <si>
    <t>ANNEAU 25,2*32*29- nak</t>
  </si>
  <si>
    <t>4-7611</t>
  </si>
  <si>
    <t xml:space="preserve">Bague aluminium 14,4*27*42 - chutes </t>
  </si>
  <si>
    <t>4-7971</t>
  </si>
  <si>
    <t>Anneau Brute 25,2*32*17 -chanfrien</t>
  </si>
  <si>
    <t>Bague Galvanisée 12*21,9*53</t>
  </si>
  <si>
    <t>4-8136-1</t>
  </si>
  <si>
    <t>Bague Galvanisée 20*26*52</t>
  </si>
  <si>
    <t>0-5022-1</t>
  </si>
  <si>
    <t>Anneau Brute 25,2*32*17-chutes</t>
  </si>
  <si>
    <t xml:space="preserve">ANNEAU 25,2*32*29-CHUTES </t>
  </si>
  <si>
    <t xml:space="preserve">Anneau FX 25,2*32*21-CHUTES </t>
  </si>
  <si>
    <t>FANOUT FOR 72FO JENOPTEC-CP1</t>
  </si>
  <si>
    <t>901-609-001-CP1</t>
  </si>
  <si>
    <t>biglia b42 fevrier 2021</t>
  </si>
  <si>
    <t>FANOUT FOR 72FO JENOPTEC-CP1-nak d47</t>
  </si>
  <si>
    <t xml:space="preserve">sur nak </t>
  </si>
  <si>
    <t>ARRET DE PORTE-CP1</t>
  </si>
  <si>
    <t>ARRET-PORTE-CP1</t>
  </si>
  <si>
    <t>ARRET DE PORTE-CP2</t>
  </si>
  <si>
    <t>ARRET-PORTE-CP2</t>
  </si>
  <si>
    <t xml:space="preserve">Bague Galvaniée 40*42.4*49-chutes </t>
  </si>
  <si>
    <t>4-8746</t>
  </si>
  <si>
    <t>AXE ETRIER D'MAX 8-98006256 TETE CARRE-CP1</t>
  </si>
  <si>
    <t>I197-CP1</t>
  </si>
  <si>
    <t xml:space="preserve">Bague Galvaniée 40*42.4*24-chutes </t>
  </si>
  <si>
    <t>4-8749</t>
  </si>
  <si>
    <t xml:space="preserve">Bague Brute 32*42*34-chutes </t>
  </si>
  <si>
    <t>0-5331</t>
  </si>
  <si>
    <t xml:space="preserve">Bague Galvanisée 16*20*34-chutes </t>
  </si>
  <si>
    <t>4-7100-1</t>
  </si>
  <si>
    <t xml:space="preserve">ANNEAU BRUTE EL 32*42*25-chutes </t>
  </si>
  <si>
    <t>0-3886</t>
  </si>
  <si>
    <t xml:space="preserve">CULOT BOUGIE GM CULASSE EN ACIER- fieltage exterieur sur tsughami </t>
  </si>
  <si>
    <t>D002-ACI</t>
  </si>
  <si>
    <t>AXE  ETRIER D'MAX 8-98006256 TETE AVEC MEPLAT-CP2</t>
  </si>
  <si>
    <t>I197-CP2</t>
  </si>
  <si>
    <t>Bague Galvanisée 12*27*39.5</t>
  </si>
  <si>
    <t>4-8344</t>
  </si>
  <si>
    <t xml:space="preserve">Bague Galvanisée 10*16*18- WEILLER </t>
  </si>
  <si>
    <t>0-6258-1</t>
  </si>
  <si>
    <t xml:space="preserve">Ecrou suspension- surfacage </t>
  </si>
  <si>
    <t xml:space="preserve">i004 </t>
  </si>
  <si>
    <t>BAGUE 20X30X46</t>
  </si>
  <si>
    <t>182046</t>
  </si>
  <si>
    <t>BAGUE 20X30X46-novembre 2021</t>
  </si>
  <si>
    <t>182046-maj</t>
  </si>
  <si>
    <t xml:space="preserve">Bague Brute 40*50*39- chutes </t>
  </si>
  <si>
    <t>4-8690</t>
  </si>
  <si>
    <t>GOUPILLE D6.35 L 39</t>
  </si>
  <si>
    <t>GOUP-6.35</t>
  </si>
  <si>
    <t xml:space="preserve">ANNEAU  BRUTE 40*50*38-chutes </t>
  </si>
  <si>
    <t>0-3866</t>
  </si>
  <si>
    <t>ANNEAU BRUTE 32*42*20 chuttes</t>
  </si>
  <si>
    <t>4-7891</t>
  </si>
  <si>
    <t xml:space="preserve">Bague Galvanisée  10*16*24- chutes </t>
  </si>
  <si>
    <t>4-8844</t>
  </si>
  <si>
    <t xml:space="preserve">Bague Brute 40*50*21- chutes </t>
  </si>
  <si>
    <t>4-7704</t>
  </si>
  <si>
    <t xml:space="preserve">VIS DE PLANCHER </t>
  </si>
  <si>
    <t>890060</t>
  </si>
  <si>
    <t xml:space="preserve">Bague Galvaniée 38*40,4*28-chutes </t>
  </si>
  <si>
    <t>4-8748-1</t>
  </si>
  <si>
    <t>Bague Galvanisée 10,5*25*75</t>
  </si>
  <si>
    <t>4-7087-1</t>
  </si>
  <si>
    <t>GOUJON DE ROUE MAZDA/ FORD RANGER</t>
  </si>
  <si>
    <t>FO014</t>
  </si>
  <si>
    <t>Bague aluminium 16*27*43 manuelle</t>
  </si>
  <si>
    <t>4-8405</t>
  </si>
  <si>
    <t>AXE INOX D8 LG800mm</t>
  </si>
  <si>
    <t>3-72-70031</t>
  </si>
  <si>
    <t>BAGUE DECOLLETEE TUBE D EAU HONDA ACCORD -CP6</t>
  </si>
  <si>
    <t>H006-CP6</t>
  </si>
  <si>
    <t>AXE MALE EN I V02</t>
  </si>
  <si>
    <t>20110-A</t>
  </si>
  <si>
    <t xml:space="preserve">Bague Galvanisée  10*18*40- CHUTES </t>
  </si>
  <si>
    <t>0-5329-1</t>
  </si>
  <si>
    <t xml:space="preserve">Bague Galvanisée 12x16x34- CHUTES </t>
  </si>
  <si>
    <t>0-3775-1</t>
  </si>
  <si>
    <t>Fanout for 72FO Idea-1.6MM-CP1</t>
  </si>
  <si>
    <t>301-603-029-CP1</t>
  </si>
  <si>
    <t xml:space="preserve">bague galvanisée 14x18x40- chutes </t>
  </si>
  <si>
    <t>0-4229-1</t>
  </si>
  <si>
    <t>GOUJON DE ROUE ISUZU DMAX-l32</t>
  </si>
  <si>
    <t>Fanout for 72FO Idea-1.6MM-CP3</t>
  </si>
  <si>
    <t>301-603-029-CP3</t>
  </si>
  <si>
    <t>VIS D11 M4X0.7</t>
  </si>
  <si>
    <t>VIS-D11-M4X0.7</t>
  </si>
  <si>
    <t>Pomello Corpo GA- echantillion rialteck</t>
  </si>
  <si>
    <t>POS11</t>
  </si>
  <si>
    <t>BAGUE BUTEE INTERNE GALVANISEE</t>
  </si>
  <si>
    <t>4-8888</t>
  </si>
  <si>
    <t>Anneau  Brute 30*38*27 CHANF EXT 2x45</t>
  </si>
  <si>
    <t>4-7233-1</t>
  </si>
  <si>
    <t>USINAGE BORNE CPF SANS TROU Ø10 maj c dec 2021</t>
  </si>
  <si>
    <t>4-8748</t>
  </si>
  <si>
    <t>USINAGE BORNE CPF SANS TROU Ø10</t>
  </si>
  <si>
    <t>Bague Brute 38*40,4*28-Chutte</t>
  </si>
  <si>
    <t>VIS-TH-8-15</t>
  </si>
  <si>
    <t>VIS TH 8*15 (D14)</t>
  </si>
  <si>
    <t>FO013</t>
  </si>
  <si>
    <t>ECROU DE ROUE FORD RANGER</t>
  </si>
  <si>
    <t>I043-CP1</t>
  </si>
  <si>
    <t>BAGUE EXTERIEUR SILENT BLOC AR ISUZU</t>
  </si>
  <si>
    <t>I035-FO002-CP1</t>
  </si>
  <si>
    <t>RIEUR SILENT BLOC TRIANGLE TFR-FORD RANGER</t>
  </si>
  <si>
    <t>VIS-TC-8-12</t>
  </si>
  <si>
    <t>VIS TC 8*12 (C10)</t>
  </si>
  <si>
    <t>VIS-TC-10-12</t>
  </si>
  <si>
    <t>VIS TC 10*12 (C10)</t>
  </si>
  <si>
    <t>AXE-ACI 10.2X41.3</t>
  </si>
  <si>
    <t>STAR SB16</t>
  </si>
  <si>
    <t>AXE ACIER Ø10.2*41.3</t>
  </si>
  <si>
    <t>4-7630</t>
  </si>
  <si>
    <t>ANNEAU  BRUTE AVEC CHANF.INT.40*50*32</t>
  </si>
  <si>
    <t>1025441000</t>
  </si>
  <si>
    <t>AXE TARAUDE L44</t>
  </si>
  <si>
    <t>BAG ACI 10.2X12.9</t>
  </si>
  <si>
    <t>Tour star SST</t>
  </si>
  <si>
    <t>BAGUE ACIER Ø10.2*12.9</t>
  </si>
  <si>
    <t>Bague Epaulee zinguéé 14*30*66,5</t>
  </si>
  <si>
    <t>DIS.G16622070 POMELLO COPERCHIO</t>
  </si>
  <si>
    <t>513610</t>
  </si>
  <si>
    <t>DIS.G16622070 POMELLO COPERCHIO-B301</t>
  </si>
  <si>
    <t>513610-B301</t>
  </si>
  <si>
    <t>BAGUE DECOLLETEE TUBE D EAU HYUNDAI TUSCON- CP7</t>
  </si>
  <si>
    <t>H007-CP7</t>
  </si>
  <si>
    <t>Insert levier à partit d 12</t>
  </si>
  <si>
    <t>USINAGE BORNE T030</t>
  </si>
  <si>
    <t>9630</t>
  </si>
  <si>
    <t>USINAGE LOPIN EBCP-FSD</t>
  </si>
  <si>
    <t>9524</t>
  </si>
  <si>
    <t>BRAS DE MANOEUVRE  G  MAN</t>
  </si>
  <si>
    <t>230500</t>
  </si>
  <si>
    <t>BRAS DE MANOEUVRE  G  MAN-maj novembre 2021</t>
  </si>
  <si>
    <t xml:space="preserve">230500-maj </t>
  </si>
  <si>
    <t xml:space="preserve">MAIN BODY FOR SECONDRY FAN OUT - augmentation cadence </t>
  </si>
  <si>
    <t>INSERT</t>
  </si>
  <si>
    <t>34717800</t>
  </si>
  <si>
    <t>GICLEUR POUR MEMBRANE BP 1' 1/4</t>
  </si>
  <si>
    <t>377 803</t>
  </si>
  <si>
    <t>GICLEUR POUR MEMBRANE BP 1'</t>
  </si>
  <si>
    <t>377 802</t>
  </si>
  <si>
    <t xml:space="preserve">USINAGE BORNE T030-APRES MODIFICATION </t>
  </si>
  <si>
    <t xml:space="preserve">Anneau Brute 25,2*32*17- finition </t>
  </si>
  <si>
    <t>BAGUE 12*22*69-reprise</t>
  </si>
  <si>
    <t>181269</t>
  </si>
  <si>
    <t xml:space="preserve">BAGUE 20X30X46 - BITOURELLE </t>
  </si>
  <si>
    <t xml:space="preserve">BAGUE EPAULEE 12*25*41-BIGLIA </t>
  </si>
  <si>
    <t>181241</t>
  </si>
  <si>
    <t xml:space="preserve">GOUJON DE ROUE ISUZU DMAX- CHUTES </t>
  </si>
  <si>
    <t>USINAGE BORNE RBD</t>
  </si>
  <si>
    <t>9518</t>
  </si>
  <si>
    <t>USINAGE BORNE T030- montage mjm</t>
  </si>
  <si>
    <t>BAGUE EPAULEE 12*20*45</t>
  </si>
  <si>
    <t>181246</t>
  </si>
  <si>
    <t xml:space="preserve">Bague Galvanisée 10,5*25*75- correction de reglage </t>
  </si>
  <si>
    <t xml:space="preserve">ECROU SUSPENSION ISUZU- surfacage mori seiki 3 axe </t>
  </si>
  <si>
    <t xml:space="preserve">Bague Galvanisée 12*20*45- chute </t>
  </si>
  <si>
    <t>0-5213-1</t>
  </si>
  <si>
    <t xml:space="preserve">USINAGE LOPIN EBCP-FSD- montage mjm </t>
  </si>
  <si>
    <t>PERCAGE CLAMPING RING 120Fo</t>
  </si>
  <si>
    <t>OTT-170-PER</t>
  </si>
  <si>
    <t xml:space="preserve">Bague Galvanisée 12*20*16.5-chutte </t>
  </si>
  <si>
    <t>4-8853</t>
  </si>
  <si>
    <t>Fanout for 6FO Idea-CP1</t>
  </si>
  <si>
    <t>301-603-026-CP1</t>
  </si>
  <si>
    <t xml:space="preserve">GOUJON DE ROUE ISUZU GM - par chutes </t>
  </si>
  <si>
    <t>I168</t>
  </si>
  <si>
    <t xml:space="preserve">TIGE DE PISTON- maj process </t>
  </si>
  <si>
    <t>200300</t>
  </si>
  <si>
    <t xml:space="preserve">USINAGE LOPIN EBCP-FSD- foret de forme mjm </t>
  </si>
  <si>
    <t>ECROU- d14</t>
  </si>
  <si>
    <t>S3PM00000124349</t>
  </si>
  <si>
    <t>GOUJON INJECTEUR 404</t>
  </si>
  <si>
    <t>B042</t>
  </si>
  <si>
    <t>BUTEE</t>
  </si>
  <si>
    <t>S3SD14632</t>
  </si>
  <si>
    <t>BUTEE-d9</t>
  </si>
  <si>
    <t>S3SD14632-d9</t>
  </si>
  <si>
    <t>CHEMISE ZINGUEE TETE POMPETE 404</t>
  </si>
  <si>
    <t>B041-CP1</t>
  </si>
  <si>
    <t xml:space="preserve">Bague Galvanisée 10*16*36- par chutes </t>
  </si>
  <si>
    <t>0-3746-1</t>
  </si>
  <si>
    <t>BAGUE DU FIXATION  D50</t>
  </si>
  <si>
    <t>895700-D50</t>
  </si>
  <si>
    <t xml:space="preserve">Bague Brute  10*16*7- chutes </t>
  </si>
  <si>
    <t xml:space="preserve">USINAGE BORNE CPF SANS TROU Ø10 -3montage </t>
  </si>
  <si>
    <t>9531</t>
  </si>
  <si>
    <t xml:space="preserve">USINAGE LOPIN EBCP-FSD- 1montage </t>
  </si>
  <si>
    <t>BAGUE GOUJON MITSUBISHI CANTER/FSR/FK D32*22 L=21- big42</t>
  </si>
  <si>
    <t>taraudage ECROU</t>
  </si>
  <si>
    <t>percage + chariotage BOULON NECESSAIRE M16X110 OM40</t>
  </si>
  <si>
    <t>M018-CP3</t>
  </si>
  <si>
    <t>INSERT FILETE LAITON M8</t>
  </si>
  <si>
    <t>DIN982M08LT</t>
  </si>
  <si>
    <t>Buse droite à collerette Ø8</t>
  </si>
  <si>
    <t>68.0814</t>
  </si>
  <si>
    <t>Anneau 30*38*23-EBAUCHE</t>
  </si>
  <si>
    <t>0-4599</t>
  </si>
  <si>
    <t>USINAGE BORNE RBD-en parrallel avec 9524</t>
  </si>
  <si>
    <t>9518-mixte</t>
  </si>
  <si>
    <t xml:space="preserve">Anneau 30*38*23-finition </t>
  </si>
  <si>
    <t>0-4599-finition</t>
  </si>
  <si>
    <t>AXE DE ROTATION-SIRCOVER B5</t>
  </si>
  <si>
    <t>525595</t>
  </si>
  <si>
    <t>ECROU-l32</t>
  </si>
  <si>
    <t xml:space="preserve">Bague aluminium 14.4*25*40-chutes </t>
  </si>
  <si>
    <t>4-7989</t>
  </si>
  <si>
    <t>Bague Epaulee zinguéé 14*30*66.5</t>
  </si>
  <si>
    <t>Bague Epaulee zinguéé 14*30*66.5-B301</t>
  </si>
  <si>
    <t>BAGUE 20X30X46 -b301 avec foret d20</t>
  </si>
  <si>
    <t xml:space="preserve">USINAGE BORNE CPF SANS TROU Ø10-2 MONTAGE </t>
  </si>
  <si>
    <t xml:space="preserve">USINAGE LOPIN EBCP-FSD-2 MONTAGE </t>
  </si>
  <si>
    <t>BAGUE INTERIEURE SILENT BLOC TRIANGLE SUSP INF ISUZU DMAX 4*2 8-97364174-CP2</t>
  </si>
  <si>
    <t>I199-CP2</t>
  </si>
  <si>
    <t xml:space="preserve">Bague Brute 40*50*21-FINITION </t>
  </si>
  <si>
    <t xml:space="preserve">EVACUATION 2/3G X-ONE-harding-taraudageM4+GAZ </t>
  </si>
  <si>
    <t>480387-PF</t>
  </si>
  <si>
    <t>EVACUATION 2/3G X-ONE-harding-CARRE+M4</t>
  </si>
  <si>
    <t>480387-SF-pf</t>
  </si>
  <si>
    <t xml:space="preserve">Bague Brute 41*50*30-chutes </t>
  </si>
  <si>
    <t>4-7366A</t>
  </si>
  <si>
    <t xml:space="preserve">Bague Galvanisée 16*28*100- maj </t>
  </si>
  <si>
    <t>Bague Galvanisée 20*28*43-B301</t>
  </si>
  <si>
    <t>4-7686</t>
  </si>
  <si>
    <t xml:space="preserve">AVEC NV GAMME du production  RECTIFIEE PAR Mr mounir </t>
  </si>
  <si>
    <t xml:space="preserve">Bague aluminium 14.4*24*40-CHARIOTAGE WEILLER </t>
  </si>
  <si>
    <t xml:space="preserve">4-7828-finition </t>
  </si>
  <si>
    <t xml:space="preserve">Bague Galvanisée 12*27*39.5-B301 </t>
  </si>
  <si>
    <t>VIS HC M12X26 B.PILOTE Zn ANTICOR.</t>
  </si>
  <si>
    <t>3754</t>
  </si>
  <si>
    <t xml:space="preserve">USINAGE BORNE CPF SANS TROU Ø10-4 MONTAGE </t>
  </si>
  <si>
    <t>INSERT LEVIER SURMOULEE 345833-01- sb16</t>
  </si>
  <si>
    <t xml:space="preserve">BIELLE DIRECTION ISUZU- chariotage + mise a longeur </t>
  </si>
  <si>
    <t>I037</t>
  </si>
  <si>
    <t>TIGE M6 AVEC 2 ECROUS-CP1</t>
  </si>
  <si>
    <t>TIGEM6+2ECROUS-CP1</t>
  </si>
  <si>
    <t xml:space="preserve">PAR ARTICLE MORT X204 </t>
  </si>
  <si>
    <t>Primaire en laiton</t>
  </si>
  <si>
    <t>328090</t>
  </si>
  <si>
    <t>Primaire en laiton mjc</t>
  </si>
  <si>
    <t>TIGE M4 AVEC 2 ECROUS-CP1</t>
  </si>
  <si>
    <t>TIGEM4+2ECROUS-CP1</t>
  </si>
  <si>
    <t>18x27x43</t>
  </si>
  <si>
    <t>Bague Galvanisée 10.5*25*75</t>
  </si>
  <si>
    <t>CLAMPING RING 240Fo</t>
  </si>
  <si>
    <t>OTT-171</t>
  </si>
  <si>
    <t>ECROU DE ROUE ISUZU-CP1</t>
  </si>
  <si>
    <t>Developpement</t>
  </si>
  <si>
    <t>0</t>
  </si>
  <si>
    <t>VIS HC M12X31 B.PILOTE Zn ANTICOR.</t>
  </si>
  <si>
    <t>3753</t>
  </si>
  <si>
    <t>FAN OUT JENOPTEC 12FO-NAK</t>
  </si>
  <si>
    <t>301-603-009-NAK</t>
  </si>
  <si>
    <t>AXE PIGNON 28 DENTS BRAVO  L=255MM-CP2</t>
  </si>
  <si>
    <t>PIG-L255-28D-SGCP2</t>
  </si>
  <si>
    <t>PIGNON 28 DENTS BRAVO  L=255MM-CP1</t>
  </si>
  <si>
    <t>PIG-L255-28D-SGCP1</t>
  </si>
  <si>
    <t>AXE PIGNON 28 DENTS CIAO  L=245MM-CP2</t>
  </si>
  <si>
    <t>PIG-L245-28D-SGCP2</t>
  </si>
  <si>
    <t xml:space="preserve"> Buse Ø10</t>
  </si>
  <si>
    <t>68.1010</t>
  </si>
  <si>
    <t xml:space="preserve"> Buse Ø10-apres maj cadence </t>
  </si>
  <si>
    <t>68.1010 -maj</t>
  </si>
  <si>
    <t>PLOT NEZ DE MARCHE</t>
  </si>
  <si>
    <t>OUTI-PLOT</t>
  </si>
  <si>
    <t>CHAPEAU ECROU DE ROUE TFR I143-CP2</t>
  </si>
  <si>
    <t>I143-CP2</t>
  </si>
  <si>
    <t>AXE PIGNON SOUDEE 28 DENTS L=234mm-CP2</t>
  </si>
  <si>
    <t>PIG-234-28D-CP2</t>
  </si>
  <si>
    <t>AXE PIGNON SOUDEE 24 DENTS L=218mm-CP2</t>
  </si>
  <si>
    <t>PIG-24D-CP2</t>
  </si>
  <si>
    <t>AXE PIGNON SOUDEE 28 DENTS L=216mm-CP2</t>
  </si>
  <si>
    <t>PIG-28D-CP2</t>
  </si>
  <si>
    <t xml:space="preserve"> Buse Ø10 avec collerette </t>
  </si>
  <si>
    <t>68.1005</t>
  </si>
  <si>
    <t xml:space="preserve"> Buse Ø10 avec collerette -maj cadence </t>
  </si>
  <si>
    <t>68.1005-maj</t>
  </si>
  <si>
    <t>Bague Galvanisée  14*22.9*54.2</t>
  </si>
  <si>
    <t>GOUJON COLLECTEUR GWADA MITSH</t>
  </si>
  <si>
    <t>MI038</t>
  </si>
  <si>
    <t>Bague Galvanisée 12*21.9*56.2</t>
  </si>
  <si>
    <t>4-8119-1</t>
  </si>
  <si>
    <t xml:space="preserve">Bague Galvanisée 24*30*55 PAR CHUTES </t>
  </si>
  <si>
    <t>4-7561-1</t>
  </si>
  <si>
    <t xml:space="preserve">A VERIFIER </t>
  </si>
  <si>
    <t>AXE JUMELLE NPR-NKR</t>
  </si>
  <si>
    <t>I165-CP2</t>
  </si>
  <si>
    <t>BAGUE 12*22*56.2</t>
  </si>
  <si>
    <t>AXE INOX 303 8*64.5</t>
  </si>
  <si>
    <t>AXE-8x64.5</t>
  </si>
  <si>
    <t>TUBE L=125.5 TUBE D'EAU PUNTO 2</t>
  </si>
  <si>
    <t>F029-CP3</t>
  </si>
  <si>
    <t xml:space="preserve">BROCHE ACIER D13 ZINGUE L230 -CHUTES  WEILLER </t>
  </si>
  <si>
    <t>BROCH L 230-chutes</t>
  </si>
  <si>
    <t xml:space="preserve">Anneau Brute 30*38*27- nv weiller </t>
  </si>
  <si>
    <t xml:space="preserve">0-4965-nv weiller </t>
  </si>
  <si>
    <t>BAGUE EPAULEE 12*22*61</t>
  </si>
  <si>
    <t>181261</t>
  </si>
  <si>
    <t>P4-CHAINE RAL 100</t>
  </si>
  <si>
    <t>21162-D</t>
  </si>
  <si>
    <t>P2-CHAINE RAL 100</t>
  </si>
  <si>
    <t>21162-B</t>
  </si>
  <si>
    <t>AXE DE RACCORDEMENT</t>
  </si>
  <si>
    <t>19155-PT11</t>
  </si>
  <si>
    <t xml:space="preserve">BAGUE 10.5X24X75-maj </t>
  </si>
  <si>
    <t>181075-b301</t>
  </si>
  <si>
    <t>VIS DEC ALU M10x20 6 LOBES EXT.</t>
  </si>
  <si>
    <t>3759</t>
  </si>
  <si>
    <t>tsughami</t>
  </si>
  <si>
    <t>Bague Galvanisée  14*22.9*54.2-b301</t>
  </si>
  <si>
    <t>0-5928A-1-b301</t>
  </si>
  <si>
    <t>CLAMPING RING 140Fo tsugamu</t>
  </si>
  <si>
    <t>OTT-170</t>
  </si>
  <si>
    <t xml:space="preserve">BAGUE 10.5X24X75-maj novembre </t>
  </si>
  <si>
    <t>Bague galvanisée 16*28*52</t>
  </si>
  <si>
    <t>16*28*52</t>
  </si>
  <si>
    <t>Bague ALLUM 16*27*64</t>
  </si>
  <si>
    <t>4-7135</t>
  </si>
  <si>
    <t>USINAGE BORNE CPF SANS TROU Ø10-4 MONTAGE maj cadence 26-11-2021</t>
  </si>
  <si>
    <t>USINAGE BORNE CPF SANS TROU Ø10-1MONTAGE</t>
  </si>
  <si>
    <t xml:space="preserve">9531-1MONTAGE </t>
  </si>
  <si>
    <t>Bague galvanisée 16*28*84</t>
  </si>
  <si>
    <t>16*28*84</t>
  </si>
  <si>
    <t>Bague galvanisée 10*16*24 finition</t>
  </si>
  <si>
    <t xml:space="preserve">ANNEAU BRUTE 40*50*24-chutes </t>
  </si>
  <si>
    <t>4-7412</t>
  </si>
  <si>
    <t>Axe D8 M6 FOURCHETTE</t>
  </si>
  <si>
    <t>21190-A1</t>
  </si>
  <si>
    <t>NV SB16</t>
  </si>
  <si>
    <t xml:space="preserve">Bague galvanisée 10*18*32 par chute </t>
  </si>
  <si>
    <t>4-7423-1</t>
  </si>
  <si>
    <t>TOUR WEILLER</t>
  </si>
  <si>
    <t xml:space="preserve">Bague galvanisée 10*18*32 finition </t>
  </si>
  <si>
    <t>4-7423-1/finition</t>
  </si>
  <si>
    <t>ANNEAU BRUTE 40*50*24-chutes mj-cad decembre</t>
  </si>
  <si>
    <t>nv tour weiller</t>
  </si>
  <si>
    <t>Rivet came B verro D4</t>
  </si>
  <si>
    <t>Rv-Re400</t>
  </si>
  <si>
    <t>NB SB16</t>
  </si>
  <si>
    <t xml:space="preserve">USINAGE BORNE CPF PROPREITAIRE </t>
  </si>
  <si>
    <t>9751</t>
  </si>
  <si>
    <t>kit</t>
  </si>
  <si>
    <t>USINAGE BORNE CPF PROPREITAIRE -foret de forme d4</t>
  </si>
  <si>
    <t>9751-foret de forme d4</t>
  </si>
  <si>
    <t>Goujon de roue R4/PM</t>
  </si>
  <si>
    <t>R004</t>
  </si>
  <si>
    <t>USINAGE BORNE CPF PROPREITAIRE +9531</t>
  </si>
  <si>
    <t>9751+9531</t>
  </si>
  <si>
    <t>Bague galvanisé 20*26*45 par chute</t>
  </si>
  <si>
    <t>0-4894-1</t>
  </si>
  <si>
    <t>Bague galvanisée 14*18*34 finition</t>
  </si>
  <si>
    <t>4-7017-1</t>
  </si>
  <si>
    <t>Goujon de roue  R4/GM</t>
  </si>
  <si>
    <t>R005</t>
  </si>
  <si>
    <t>FANOUT FOR 36FO JENOPTEC-CP3 Biglia maj cad</t>
  </si>
  <si>
    <t>301-603-011-cp3</t>
  </si>
  <si>
    <t>Bague galvanisée 14*18*34 par chute dec2021</t>
  </si>
  <si>
    <t>Piston  du chemise tete de pompete</t>
  </si>
  <si>
    <t>Bague galvanisée 10*16*67 par chutes</t>
  </si>
  <si>
    <t>4-8972</t>
  </si>
  <si>
    <t>Goujon de roue R4/GM maj cadence</t>
  </si>
  <si>
    <t>DIS.0050227100 PERNO D.6X62 maj c</t>
  </si>
  <si>
    <t>sst</t>
  </si>
  <si>
    <t>buse  Ø8</t>
  </si>
  <si>
    <t>BUTEE-d9 MAJ C</t>
  </si>
  <si>
    <t>Buse droite à collerette Ø8 M445 FRD</t>
  </si>
  <si>
    <t xml:space="preserve">Piston  du chemise tete de pompete-par chutes </t>
  </si>
  <si>
    <t xml:space="preserve">B041-CP1-par chutes </t>
  </si>
  <si>
    <t>Anneau Brute EL 32*42*20 FINI par chute</t>
  </si>
  <si>
    <t>4-7891 par chute</t>
  </si>
  <si>
    <t>Bague galvanisée 38*40.4*28 par chute</t>
  </si>
  <si>
    <t>4-8784-1 par chute</t>
  </si>
  <si>
    <t>Pomello Corpo GA- maj c</t>
  </si>
  <si>
    <t>Usinage Borne T030 jan2022</t>
  </si>
  <si>
    <t>KIT</t>
  </si>
  <si>
    <t>Bague extERIEUR SILENT BLOC canter</t>
  </si>
  <si>
    <t>I016-CP2-PRO</t>
  </si>
  <si>
    <t>GOUJON DE ROUE HONDA maj-c</t>
  </si>
  <si>
    <t>BUSE D8 maj-c</t>
  </si>
  <si>
    <t>BAGUE EXT SILENT BLOC CANTER</t>
  </si>
  <si>
    <t>BAGUE EXTERIEUR SILENT BLOC AR ISUZU PAR CHUTE</t>
  </si>
  <si>
    <t>I043-CP1 PAR CHUTE</t>
  </si>
  <si>
    <t xml:space="preserve"> BAGUE EXTERIEUR SILENT BLOC AR ISUZU PAR CHUTE FINI</t>
  </si>
  <si>
    <t>I043-CP1-FINI</t>
  </si>
  <si>
    <t>GOUJON GUADA maj-cad</t>
  </si>
  <si>
    <t>INSERTO MANOPOLA INOX M8-</t>
  </si>
  <si>
    <t>B301</t>
  </si>
  <si>
    <t>Bague extERIEUR SILENT BLOC canter FINI</t>
  </si>
  <si>
    <t>QAB 14*18-D16 NLD</t>
  </si>
  <si>
    <t>Bague aliminium 14.4*27*54 par chute</t>
  </si>
  <si>
    <t>4-8407</t>
  </si>
  <si>
    <t>NV TW</t>
  </si>
  <si>
    <t>INSERT LEVIER SURMOULEE 345833-01-sb16c</t>
  </si>
  <si>
    <t>Axe femelle M8*50</t>
  </si>
  <si>
    <t>2018101-01-02</t>
  </si>
  <si>
    <t>s4-v7</t>
  </si>
  <si>
    <t>19081-1</t>
  </si>
  <si>
    <t>morie 3axe</t>
  </si>
  <si>
    <t>Bague aliminium 18*27*43 par chute</t>
  </si>
  <si>
    <t>18*27*43</t>
  </si>
  <si>
    <t>Axe acier 10.2*41.3</t>
  </si>
  <si>
    <t>Bague aliminium 14.4*27*40 par chute</t>
  </si>
  <si>
    <t>14.4*27*40</t>
  </si>
  <si>
    <t>GOUJON DE ROUE HONDA maj-c1</t>
  </si>
  <si>
    <t>S4-v09 PH2</t>
  </si>
  <si>
    <t>20133-C3</t>
  </si>
  <si>
    <t>BAGUE EN ACIER AXE RESSORT  NM+AM OM40</t>
  </si>
  <si>
    <t>BAGUE ALU 18*27*43 maj c</t>
  </si>
  <si>
    <t>18*27*43 par chute</t>
  </si>
  <si>
    <t>S4-V09 PH3</t>
  </si>
  <si>
    <t>3AXE</t>
  </si>
  <si>
    <t xml:space="preserve">USINAGE PROFIL CPF PROP 1000 CYCLES </t>
  </si>
  <si>
    <t>J0090</t>
  </si>
  <si>
    <t>cale serrage pour montage pignon</t>
  </si>
  <si>
    <t>BAGUE ALU 18*27*43 maj-c</t>
  </si>
  <si>
    <t>cale serrage pour montage pignon plus grand</t>
  </si>
  <si>
    <t>Bague aliminium 14.4*27*54 par chute fini</t>
  </si>
  <si>
    <t>RIVET TRB400 maj-c</t>
  </si>
  <si>
    <t>SST</t>
  </si>
  <si>
    <t>S4-V09 PH4</t>
  </si>
  <si>
    <t>20133-C4</t>
  </si>
  <si>
    <t>GOUJON M12*1.5 L=49</t>
  </si>
  <si>
    <t>VIS TC 10*12(C10)</t>
  </si>
  <si>
    <t>VS-TC-10-12</t>
  </si>
  <si>
    <t>TW</t>
  </si>
  <si>
    <t>BAGUE ACIER Ø10.2*12.9 maj-c</t>
  </si>
  <si>
    <t>CHEMISE DU BOITIER TFR</t>
  </si>
  <si>
    <t>INSERT LEVIER</t>
  </si>
  <si>
    <t>Bague galvanisee 12*22*53</t>
  </si>
  <si>
    <t>VIS TC 8*12(C10)</t>
  </si>
  <si>
    <t>VS-TC-8-12</t>
  </si>
  <si>
    <t>Primaire en laiton ,</t>
  </si>
  <si>
    <t>328090-majc</t>
  </si>
  <si>
    <t xml:space="preserve">bague galvanisee 16*28*66 maj-c </t>
  </si>
  <si>
    <t>16*28*66</t>
  </si>
  <si>
    <t>Rivet mécanique T80</t>
  </si>
  <si>
    <t>Rivet T80</t>
  </si>
  <si>
    <t>SB16-C</t>
  </si>
  <si>
    <t>Tirant acier D6 maj-c</t>
  </si>
  <si>
    <t>199400-a</t>
  </si>
  <si>
    <t>Embout de tige-2022</t>
  </si>
  <si>
    <t>200200-2022</t>
  </si>
  <si>
    <t>Rivet couvercle B55</t>
  </si>
  <si>
    <t>B55 6*14.8</t>
  </si>
  <si>
    <t>Bague aluminium 14.4*25*27</t>
  </si>
  <si>
    <t>14.4*25*27</t>
  </si>
  <si>
    <t>CAL SUSPENSION PM ISUZU-HARDING</t>
  </si>
  <si>
    <t xml:space="preserve">HARDING </t>
  </si>
  <si>
    <t>ECROU SUSPENSION ISUZU-HARDING</t>
  </si>
  <si>
    <t>BAGUE GALVANISEE 32.2*42*46</t>
  </si>
  <si>
    <t>4-7741-1</t>
  </si>
  <si>
    <t>PIGNON 11 DENTS FRAISAGE</t>
  </si>
  <si>
    <t>PIG-11D</t>
  </si>
  <si>
    <t>MORI 5AXE</t>
  </si>
  <si>
    <t>AXE INOX D8 L58</t>
  </si>
  <si>
    <t>AXE-INOX-D8-L58</t>
  </si>
  <si>
    <t>GOUJON DE ROUE MITSIBITCHI GM-SUR-B42</t>
  </si>
  <si>
    <t>MI018-B42</t>
  </si>
  <si>
    <t>BAGUE DECOLLETEE TUBE D'EAU UNO DISEL -CP2 NAK</t>
  </si>
  <si>
    <t>F045-CP2-NAK</t>
  </si>
  <si>
    <t>RIVET TRB400-MajC</t>
  </si>
  <si>
    <t>T-RB400-MajC</t>
  </si>
  <si>
    <t>VIS DEC ALLU M14</t>
  </si>
  <si>
    <t>V0098</t>
  </si>
  <si>
    <t>tirant acier D6 maj-1</t>
  </si>
  <si>
    <t>199400-1</t>
  </si>
  <si>
    <t>tw</t>
  </si>
  <si>
    <t>Bague aluminuim 18*27*43-2</t>
  </si>
  <si>
    <t>18*27*43-2</t>
  </si>
  <si>
    <t>NVTW</t>
  </si>
  <si>
    <t>Bague Acier 10.2*6.7*20.5</t>
  </si>
  <si>
    <t>10.2*6.7*20.5</t>
  </si>
  <si>
    <t>Bague Acier D32*22 L=21 maj-c</t>
  </si>
  <si>
    <t>G011-A</t>
  </si>
  <si>
    <t xml:space="preserve">USINAGE BORNE RBD-1 </t>
  </si>
  <si>
    <t>9518-maj</t>
  </si>
  <si>
    <t>AXE INOX D8 L58 maj-c</t>
  </si>
  <si>
    <t>AXE-INOX-D8-L58-maj-c</t>
  </si>
  <si>
    <t xml:space="preserve">ECROU DE ROUE FORD RANGER- finition rayon </t>
  </si>
  <si>
    <t xml:space="preserve">i097-tsughami </t>
  </si>
  <si>
    <t>TSUGHAMI</t>
  </si>
  <si>
    <t>BADUE DECOLLETTE TUBE D'EAU PALIO-CP2</t>
  </si>
  <si>
    <t>Evacuation 2 et 3</t>
  </si>
  <si>
    <t>AXE D15-M11*100 maj-c</t>
  </si>
  <si>
    <t>BRAS DE MANOUVRE G MAIN</t>
  </si>
  <si>
    <t>230500-1</t>
  </si>
  <si>
    <t xml:space="preserve">POMELLE-PIECE FEMELLE </t>
  </si>
  <si>
    <t>POMEL-P2</t>
  </si>
  <si>
    <t>05-04-2022</t>
  </si>
  <si>
    <t>04-04-2022</t>
  </si>
  <si>
    <t>02-04-2022</t>
  </si>
  <si>
    <t>plus 30mn</t>
  </si>
  <si>
    <t>01-04-2022</t>
  </si>
  <si>
    <t>g</t>
  </si>
  <si>
    <t>plus 156 pcs non fini</t>
  </si>
  <si>
    <t>31-03-2022</t>
  </si>
  <si>
    <t>manque huile au matin</t>
  </si>
  <si>
    <t>30-03-2022</t>
  </si>
  <si>
    <t>mauvaise aspect</t>
  </si>
  <si>
    <t>29-03-2022</t>
  </si>
  <si>
    <t>mettre a jour cadence TC=1mn17s  cause de NC: roulement entre librement</t>
  </si>
  <si>
    <t>TC=2mn40s</t>
  </si>
  <si>
    <t>deux pieces de réglage</t>
  </si>
  <si>
    <t>AVEC 335 pcs FINIS</t>
  </si>
  <si>
    <t>28-03-2022</t>
  </si>
  <si>
    <t>pour la longeur L180 compteur fini est 417 a 16:45</t>
  </si>
  <si>
    <t>des pieces finis</t>
  </si>
  <si>
    <t>26-03-2022</t>
  </si>
  <si>
    <t>^pas fini</t>
  </si>
  <si>
    <t>+50mn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</si>
</sst>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00B050"/>
      <name val="Arial"/>
      <family val="2"/>
    </font>
    <font>
      <sz val="16"/>
      <color rgb="FF000000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  <font>
      <sz val="16"/>
      <color theme="5"/>
      <name val="Arial"/>
      <family val="2"/>
    </font>
    <font>
      <b/>
      <sz val="16"/>
      <color theme="5" tint="-0.249977111117893"/>
      <name val="Arial"/>
      <family val="2"/>
    </font>
    <font>
      <sz val="16"/>
      <color theme="5" tint="-0.249977111117893"/>
      <name val="Arial"/>
      <family val="2"/>
    </font>
    <font>
      <b/>
      <sz val="16"/>
      <color theme="4"/>
      <name val="Arial"/>
      <family val="2"/>
    </font>
    <font>
      <b/>
      <sz val="16"/>
      <color rgb="FFFF0000"/>
      <name val="Arial"/>
      <family val="2"/>
    </font>
    <font>
      <sz val="18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14" fontId="2" fillId="0" borderId="0" xfId="0" applyNumberFormat="1" applyFont="1" applyBorder="1" applyAlignment="1">
      <alignment horizontal="right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4" fontId="8" fillId="0" borderId="4" xfId="0" applyNumberFormat="1" applyFont="1" applyFill="1" applyBorder="1" applyAlignment="1">
      <alignment horizontal="center" vertical="center" wrapText="1"/>
    </xf>
    <xf numFmtId="4" fontId="7" fillId="5" borderId="4" xfId="0" applyNumberFormat="1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0" fillId="0" borderId="4" xfId="0" applyFill="1" applyBorder="1"/>
    <xf numFmtId="0" fontId="12" fillId="0" borderId="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14" fillId="6" borderId="6" xfId="0" applyFont="1" applyFill="1" applyBorder="1" applyAlignment="1">
      <alignment vertical="center" wrapText="1"/>
    </xf>
    <xf numFmtId="10" fontId="6" fillId="0" borderId="0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ont="1" applyBorder="1"/>
    <xf numFmtId="0" fontId="0" fillId="0" borderId="7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4" xfId="0" applyBorder="1"/>
    <xf numFmtId="0" fontId="0" fillId="0" borderId="4" xfId="0" applyFont="1" applyBorder="1" applyAlignment="1">
      <alignment horizontal="center" vertical="center"/>
    </xf>
    <xf numFmtId="0" fontId="0" fillId="0" borderId="4" xfId="0" applyFont="1" applyBorder="1"/>
    <xf numFmtId="0" fontId="15" fillId="0" borderId="4" xfId="0" applyFont="1" applyBorder="1" applyAlignment="1">
      <alignment horizontal="center" vertical="center"/>
    </xf>
    <xf numFmtId="0" fontId="1" fillId="0" borderId="4" xfId="0" applyFont="1" applyBorder="1"/>
    <xf numFmtId="0" fontId="0" fillId="0" borderId="4" xfId="0" applyBorder="1" applyAlignment="1">
      <alignment horizontal="center" vertical="center"/>
    </xf>
    <xf numFmtId="0" fontId="0" fillId="5" borderId="4" xfId="0" applyFont="1" applyFill="1" applyBorder="1"/>
    <xf numFmtId="0" fontId="0" fillId="5" borderId="4" xfId="0" applyFont="1" applyFill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17" fontId="0" fillId="0" borderId="4" xfId="0" applyNumberFormat="1" applyFont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7" borderId="0" xfId="0" applyFill="1"/>
    <xf numFmtId="0" fontId="0" fillId="5" borderId="4" xfId="0" applyFill="1" applyBorder="1"/>
    <xf numFmtId="0" fontId="0" fillId="7" borderId="4" xfId="0" applyFill="1" applyBorder="1"/>
    <xf numFmtId="49" fontId="0" fillId="7" borderId="4" xfId="0" applyNumberForma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4" xfId="0" applyFont="1" applyBorder="1" applyAlignment="1">
      <alignment wrapText="1"/>
    </xf>
    <xf numFmtId="0" fontId="0" fillId="0" borderId="8" xfId="0" applyBorder="1" applyAlignment="1">
      <alignment horizontal="center"/>
    </xf>
    <xf numFmtId="49" fontId="0" fillId="0" borderId="4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7" fillId="0" borderId="4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49" fontId="0" fillId="5" borderId="4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center" wrapText="1"/>
    </xf>
    <xf numFmtId="0" fontId="0" fillId="0" borderId="5" xfId="0" applyBorder="1"/>
    <xf numFmtId="0" fontId="0" fillId="5" borderId="4" xfId="0" applyFill="1" applyBorder="1" applyAlignment="1">
      <alignment vertical="center" wrapText="1"/>
    </xf>
    <xf numFmtId="0" fontId="15" fillId="5" borderId="4" xfId="0" applyFont="1" applyFill="1" applyBorder="1" applyAlignment="1">
      <alignment vertical="center" wrapText="1"/>
    </xf>
    <xf numFmtId="0" fontId="15" fillId="5" borderId="0" xfId="0" applyFont="1" applyFill="1" applyAlignment="1">
      <alignment vertical="center" wrapText="1"/>
    </xf>
    <xf numFmtId="0" fontId="15" fillId="5" borderId="4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 wrapText="1"/>
    </xf>
    <xf numFmtId="0" fontId="0" fillId="5" borderId="2" xfId="0" applyFill="1" applyBorder="1" applyAlignment="1">
      <alignment vertical="center" wrapText="1"/>
    </xf>
    <xf numFmtId="49" fontId="0" fillId="5" borderId="4" xfId="0" applyNumberForma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left" vertical="center" wrapText="1"/>
    </xf>
    <xf numFmtId="0" fontId="19" fillId="0" borderId="4" xfId="0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0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28575</xdr:rowOff>
    </xdr:from>
    <xdr:to>
      <xdr:col>2</xdr:col>
      <xdr:colOff>152400</xdr:colOff>
      <xdr:row>0</xdr:row>
      <xdr:rowOff>314325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6915150" y="28575"/>
          <a:ext cx="16287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47625</xdr:colOff>
      <xdr:row>0</xdr:row>
      <xdr:rowOff>28575</xdr:rowOff>
    </xdr:from>
    <xdr:to>
      <xdr:col>2</xdr:col>
      <xdr:colOff>152400</xdr:colOff>
      <xdr:row>0</xdr:row>
      <xdr:rowOff>314325</xdr:rowOff>
    </xdr:to>
    <xdr:pic>
      <xdr:nvPicPr>
        <xdr:cNvPr id="3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8575"/>
          <a:ext cx="1628775" cy="2857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19375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19375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3107722</xdr:colOff>
      <xdr:row>0</xdr:row>
      <xdr:rowOff>180296</xdr:rowOff>
    </xdr:from>
    <xdr:to>
      <xdr:col>4</xdr:col>
      <xdr:colOff>874308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29161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523875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3592175" y="1962150"/>
          <a:ext cx="488632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523875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2175" y="1962150"/>
          <a:ext cx="488632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11</xdr:col>
          <xdr:colOff>495300</xdr:colOff>
          <xdr:row>3</xdr:row>
          <xdr:rowOff>266700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19375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19375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19375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19375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19375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19375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309562</xdr:colOff>
      <xdr:row>0</xdr:row>
      <xdr:rowOff>166687</xdr:rowOff>
    </xdr:from>
    <xdr:to>
      <xdr:col>1</xdr:col>
      <xdr:colOff>1357312</xdr:colOff>
      <xdr:row>3</xdr:row>
      <xdr:rowOff>247868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62" y="166687"/>
          <a:ext cx="2619375" cy="12241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</xdr:col>
      <xdr:colOff>3107722</xdr:colOff>
      <xdr:row>0</xdr:row>
      <xdr:rowOff>180296</xdr:rowOff>
    </xdr:from>
    <xdr:to>
      <xdr:col>5</xdr:col>
      <xdr:colOff>564745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7322" y="180296"/>
          <a:ext cx="3114873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</xdr:row>
      <xdr:rowOff>57150</xdr:rowOff>
    </xdr:from>
    <xdr:to>
      <xdr:col>6</xdr:col>
      <xdr:colOff>1238250</xdr:colOff>
      <xdr:row>6</xdr:row>
      <xdr:rowOff>552450</xdr:rowOff>
    </xdr:to>
    <xdr:pic macro="[1]!CommandButton1_Cliquer">
      <xdr:nvPicPr>
        <xdr:cNvPr id="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8600" y="1962150"/>
          <a:ext cx="4905375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1</xdr:row>
          <xdr:rowOff>76200</xdr:rowOff>
        </xdr:from>
        <xdr:to>
          <xdr:col>12</xdr:col>
          <xdr:colOff>190500</xdr:colOff>
          <xdr:row>3</xdr:row>
          <xdr:rowOff>266700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60\ines\SAFA\MJM%20ISO%209001\OBJECTIFS%20des%20processus\MNT\2022\produ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Nouveau%20dossier\Productionou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05-4-22"/>
      <sheetName val="04-4-22"/>
      <sheetName val="02-4-22"/>
      <sheetName val="01-4-22"/>
      <sheetName val="31-3-22"/>
      <sheetName val="30-3-22"/>
      <sheetName val="29-3-22"/>
      <sheetName val="28-3-22"/>
      <sheetName val="26-3-22"/>
      <sheetName val="25-3-22"/>
      <sheetName val="24-3-22"/>
      <sheetName val="23-3-22"/>
      <sheetName val="22-3-22"/>
      <sheetName val="21-3-22"/>
      <sheetName val="19-3-22"/>
      <sheetName val="18-3-22"/>
      <sheetName val="17-3-22"/>
      <sheetName val="16-3-22"/>
      <sheetName val="15-3-22"/>
      <sheetName val="14-3-22"/>
      <sheetName val="12-3-22"/>
      <sheetName val="11-3-22"/>
      <sheetName val="10-3-22"/>
      <sheetName val="09-3-22"/>
      <sheetName val="08-3-22"/>
      <sheetName val="07-3-22"/>
      <sheetName val="05-3-22"/>
      <sheetName val="04-3-22"/>
      <sheetName val="03-03-2022"/>
      <sheetName val="02-3-22"/>
      <sheetName val="01-3-22"/>
      <sheetName val="28-2-22"/>
      <sheetName val="26-2-22"/>
      <sheetName val="25-2-22"/>
      <sheetName val="24-2-22"/>
      <sheetName val="23-2-22"/>
      <sheetName val="22-2-22"/>
      <sheetName val="21-2-22"/>
      <sheetName val="19-2-22"/>
      <sheetName val="18-2-22"/>
      <sheetName val="17-2-22"/>
      <sheetName val="16-2-22"/>
      <sheetName val="15-2-22"/>
      <sheetName val="14-2-22"/>
      <sheetName val="12-2-22"/>
      <sheetName val="11-2-22"/>
      <sheetName val="10-2-22"/>
      <sheetName val="09-2-22"/>
      <sheetName val="08-2-22"/>
      <sheetName val="07-2-22"/>
      <sheetName val="05-2-22"/>
      <sheetName val="04-2-22"/>
      <sheetName val="03-3-22"/>
      <sheetName val="02-2-22"/>
      <sheetName val="01-2-22"/>
      <sheetName val="31-1-22"/>
      <sheetName val="29-1-22"/>
      <sheetName val="28-1-22"/>
      <sheetName val="27-1-22"/>
      <sheetName val="26-1-22"/>
      <sheetName val="25-1-22"/>
      <sheetName val="24-1-22"/>
      <sheetName val="22-1-22"/>
      <sheetName val="21-1-22"/>
      <sheetName val="20-1-22"/>
      <sheetName val="19-1-22"/>
      <sheetName val="18-1-22"/>
      <sheetName val="17-1-22"/>
      <sheetName val="15-1-22"/>
      <sheetName val="14-1-22"/>
      <sheetName val="13-1-22"/>
      <sheetName val="12-1-22"/>
      <sheetName val="11-1-22"/>
      <sheetName val="10-1-22"/>
      <sheetName val="08-1-22"/>
      <sheetName val="07-1-22"/>
      <sheetName val="06-1-22"/>
      <sheetName val="05-1-22"/>
      <sheetName val="04-1-22"/>
      <sheetName val="03-1-22"/>
      <sheetName val="30-12-2021"/>
    </sheetNames>
    <definedNames>
      <definedName name="CommandButton1_Cliquer"/>
      <definedName name="SuivieDesPiècesNonCorform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  <sheetName val="20-06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7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8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9.emf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0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11.emf"/><Relationship Id="rId4" Type="http://schemas.openxmlformats.org/officeDocument/2006/relationships/control" Target="../activeX/activeX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12.emf"/><Relationship Id="rId4" Type="http://schemas.openxmlformats.org/officeDocument/2006/relationships/control" Target="../activeX/activeX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3.emf"/><Relationship Id="rId4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5">
    <tabColor rgb="FFC00000"/>
  </sheetPr>
  <dimension ref="A1:AJ36"/>
  <sheetViews>
    <sheetView zoomScale="40" zoomScaleNormal="40" zoomScaleSheetLayoutView="40" zoomScalePageLayoutView="42" workbookViewId="0">
      <pane xSplit="4" topLeftCell="S1" activePane="topRight" state="frozen"/>
      <selection activeCell="G10" sqref="G10"/>
      <selection pane="topRight" activeCell="U9" sqref="U9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5" customWidth="1"/>
    <col min="6" max="7" width="21.5703125" style="5" customWidth="1"/>
    <col min="8" max="8" width="23.140625" style="5" customWidth="1"/>
    <col min="9" max="9" width="21.7109375" style="5" customWidth="1"/>
    <col min="10" max="11" width="19.140625" style="5" customWidth="1"/>
    <col min="12" max="12" width="26.5703125" style="5" customWidth="1"/>
    <col min="13" max="13" width="26.28515625" style="5" customWidth="1"/>
    <col min="14" max="14" width="20.42578125" style="5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5" customWidth="1"/>
    <col min="21" max="25" width="23" style="5" customWidth="1"/>
    <col min="26" max="30" width="24.5703125" customWidth="1"/>
    <col min="31" max="31" width="22.85546875" customWidth="1"/>
    <col min="32" max="32" width="12.85546875" bestFit="1" customWidth="1"/>
    <col min="33" max="33" width="17.42578125" customWidth="1"/>
    <col min="35" max="35" width="14.42578125" customWidth="1"/>
  </cols>
  <sheetData>
    <row r="1" spans="1:36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/>
      <c r="AA1" s="3"/>
      <c r="AB1" s="3"/>
      <c r="AC1" s="3"/>
      <c r="AD1" s="3"/>
      <c r="AE1" s="4"/>
    </row>
    <row r="2" spans="1:36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/>
      <c r="AA2" s="3"/>
      <c r="AB2" s="3"/>
      <c r="AC2" s="3"/>
      <c r="AD2" s="3"/>
      <c r="AE2" s="4"/>
    </row>
    <row r="3" spans="1:36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/>
      <c r="AA3" s="3"/>
      <c r="AB3" s="3"/>
      <c r="AC3" s="3"/>
      <c r="AD3" s="3"/>
      <c r="AE3" s="4"/>
    </row>
    <row r="4" spans="1:36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/>
      <c r="AA4" s="3"/>
      <c r="AB4" s="3"/>
      <c r="AC4" s="3"/>
      <c r="AD4" s="3"/>
      <c r="AE4" s="4"/>
    </row>
    <row r="5" spans="1:3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6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</row>
    <row r="8" spans="1:36" ht="167.25" customHeight="1" x14ac:dyDescent="0.25">
      <c r="A8" s="9" t="s">
        <v>4</v>
      </c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 t="s">
        <v>5</v>
      </c>
      <c r="U8" s="9" t="s">
        <v>6</v>
      </c>
      <c r="V8" s="9"/>
      <c r="W8" s="9"/>
      <c r="X8" s="9"/>
      <c r="Y8" s="9"/>
      <c r="Z8" s="9"/>
      <c r="AA8" s="9"/>
      <c r="AB8" s="9"/>
      <c r="AC8" s="9"/>
      <c r="AD8" s="9"/>
      <c r="AE8" s="9"/>
      <c r="AF8" t="s">
        <v>7</v>
      </c>
      <c r="AG8" t="s">
        <v>8</v>
      </c>
      <c r="AH8" t="s">
        <v>9</v>
      </c>
      <c r="AI8" t="s">
        <v>10</v>
      </c>
      <c r="AJ8" t="s">
        <v>10</v>
      </c>
    </row>
    <row r="9" spans="1:36" ht="72.75" customHeight="1" x14ac:dyDescent="0.25">
      <c r="A9" s="11" t="s">
        <v>7</v>
      </c>
      <c r="B9" s="12"/>
      <c r="C9" s="13" t="str">
        <f>IFERROR(VLOOKUP(D9,Pieces!A:B,2,0)," ")</f>
        <v xml:space="preserve"> </v>
      </c>
      <c r="D9" s="14"/>
      <c r="E9" s="15"/>
      <c r="F9" s="15"/>
      <c r="G9" s="15"/>
      <c r="H9" s="15"/>
      <c r="I9" s="16" t="str">
        <f>IFERROR(VLOOKUP(D9,Pieces!A:C,3,0),"")</f>
        <v/>
      </c>
      <c r="J9" s="14"/>
      <c r="K9" s="14">
        <f>(F9-E9)*J9</f>
        <v>0</v>
      </c>
      <c r="L9" s="14">
        <f>(G9-F9)*J9</f>
        <v>0</v>
      </c>
      <c r="M9" s="14">
        <f>(H9-G9)*J9</f>
        <v>0</v>
      </c>
      <c r="N9" s="17" t="str">
        <f>IF(I9="","",K9/I9)</f>
        <v/>
      </c>
      <c r="O9" s="17" t="str">
        <f>IF(I9="","",L9/I9)</f>
        <v/>
      </c>
      <c r="P9" s="17" t="str">
        <f>IF(I9="","",M9/I9)</f>
        <v/>
      </c>
      <c r="Q9" s="18">
        <v>15</v>
      </c>
      <c r="R9" s="14"/>
      <c r="S9" s="14">
        <f>U9+T9-K9-L9-M9</f>
        <v>0</v>
      </c>
      <c r="T9" s="14"/>
      <c r="U9" s="14">
        <f>(K9+L9+M9)-T9-V9</f>
        <v>0</v>
      </c>
      <c r="V9" s="14"/>
      <c r="W9" s="14"/>
      <c r="X9" s="14"/>
      <c r="Y9" s="14"/>
      <c r="Z9" s="19">
        <f>IF(OR(I9="",I9=0),0,(U9+T9)/I9)</f>
        <v>0</v>
      </c>
      <c r="AA9" s="20">
        <f>IF(OR(Q9=0,I9=0),"",Z9/Q9*100)</f>
        <v>0</v>
      </c>
      <c r="AB9" s="21"/>
      <c r="AC9" s="21"/>
      <c r="AD9" s="21"/>
      <c r="AE9" s="22" t="str">
        <f>IF(AA9&gt;85," ","WARNING")</f>
        <v>WARNING</v>
      </c>
      <c r="AF9" t="e">
        <f>(N9+O9+P9)/(Q9*3600)</f>
        <v>#VALUE!</v>
      </c>
      <c r="AG9" t="e">
        <f>((3600/I9)*U9)/(N9+O9+P9)</f>
        <v>#VALUE!</v>
      </c>
      <c r="AH9" t="e">
        <f>(U9-T9)/U9</f>
        <v>#DIV/0!</v>
      </c>
      <c r="AI9" t="e">
        <f>AF9*AG9*AH9</f>
        <v>#VALUE!</v>
      </c>
      <c r="AJ9" t="e">
        <f>((U9-T9)*(3600/I9))/(Q9*3600)</f>
        <v>#VALUE!</v>
      </c>
    </row>
    <row r="10" spans="1:36" ht="69.75" customHeight="1" x14ac:dyDescent="0.25">
      <c r="A10" s="11" t="s">
        <v>11</v>
      </c>
      <c r="B10" s="23"/>
      <c r="C10" s="13" t="str">
        <f>IFERROR(VLOOKUP(D10,Pieces!A:B,2,0)," ")</f>
        <v xml:space="preserve"> </v>
      </c>
      <c r="D10" s="14"/>
      <c r="E10" s="15"/>
      <c r="F10" s="15"/>
      <c r="G10" s="15"/>
      <c r="H10" s="15"/>
      <c r="I10" s="16" t="str">
        <f>IFERROR(VLOOKUP(D10,Pieces!A:C,3,0),"")</f>
        <v/>
      </c>
      <c r="J10" s="14"/>
      <c r="K10" s="14">
        <f t="shared" ref="K10:K23" si="0">(F10-E10)*J10</f>
        <v>0</v>
      </c>
      <c r="L10" s="14">
        <f t="shared" ref="L10:L23" si="1">(G10-F10)*J10</f>
        <v>0</v>
      </c>
      <c r="M10" s="14">
        <f t="shared" ref="M10:M23" si="2">(H10-G10)*J10</f>
        <v>0</v>
      </c>
      <c r="N10" s="17" t="str">
        <f t="shared" ref="N10:N23" si="3">IF(I10="","",K10/I10)</f>
        <v/>
      </c>
      <c r="O10" s="17" t="str">
        <f t="shared" ref="O10:O23" si="4">IF(I10="","",L10/I10)</f>
        <v/>
      </c>
      <c r="P10" s="17" t="str">
        <f t="shared" ref="P10:P23" si="5">IF(I10="","",M10/I10)</f>
        <v/>
      </c>
      <c r="Q10" s="18">
        <v>15</v>
      </c>
      <c r="R10" s="14"/>
      <c r="S10" s="14">
        <f>U10+T10-K10-L10-M10</f>
        <v>0</v>
      </c>
      <c r="T10" s="14"/>
      <c r="U10" s="14">
        <f t="shared" ref="U10:U23" si="6">(K10+L10+M10)-T10-V10</f>
        <v>0</v>
      </c>
      <c r="V10" s="14"/>
      <c r="W10" s="14"/>
      <c r="X10" s="14"/>
      <c r="Y10" s="14"/>
      <c r="Z10" s="19">
        <f t="shared" ref="Z10:Z23" si="7">IF(OR(I10="",I10=0),0,(U10+T10)/I10)</f>
        <v>0</v>
      </c>
      <c r="AA10" s="20">
        <f t="shared" ref="AA10:AA23" si="8">IF(OR(Q10=0,I10=0),"",Z10/Q10*100)</f>
        <v>0</v>
      </c>
      <c r="AB10" s="21"/>
      <c r="AC10" s="21"/>
      <c r="AD10" s="21"/>
      <c r="AE10" s="22" t="str">
        <f t="shared" ref="AE10:AE23" si="9">IF(AA10&gt;85," ","WARNING")</f>
        <v>WARNING</v>
      </c>
      <c r="AF10" t="e">
        <f t="shared" ref="AF10:AF24" si="10">(N10+O10+P10)/(Q10*3600)</f>
        <v>#VALUE!</v>
      </c>
      <c r="AG10" t="e">
        <f t="shared" ref="AG10:AG24" si="11">((3600/I10)*U10)/(N10+O10+P10)</f>
        <v>#VALUE!</v>
      </c>
      <c r="AH10" t="e">
        <f t="shared" ref="AH10:AH24" si="12">(U10-T10)/U10</f>
        <v>#DIV/0!</v>
      </c>
      <c r="AI10" t="e">
        <f t="shared" ref="AI10:AI24" si="13">AF10*AG10*AH10</f>
        <v>#VALUE!</v>
      </c>
      <c r="AJ10" t="e">
        <f t="shared" ref="AJ10:AJ24" si="14">((U10-T10)*(3600/I10))/(Q10*3600)</f>
        <v>#VALUE!</v>
      </c>
    </row>
    <row r="11" spans="1:36" ht="64.5" customHeight="1" x14ac:dyDescent="0.25">
      <c r="A11" s="11" t="s">
        <v>13</v>
      </c>
      <c r="B11" s="12"/>
      <c r="C11" s="13" t="str">
        <f>IFERROR(VLOOKUP(D11,Pieces!A:B,2,0)," ")</f>
        <v xml:space="preserve"> </v>
      </c>
      <c r="D11" s="14"/>
      <c r="E11" s="24"/>
      <c r="F11" s="24"/>
      <c r="G11" s="24"/>
      <c r="H11" s="24"/>
      <c r="I11" s="16" t="str">
        <f>IFERROR(VLOOKUP(D11,Pieces!A:C,3,0),"")</f>
        <v/>
      </c>
      <c r="J11" s="25"/>
      <c r="K11" s="14">
        <f t="shared" si="0"/>
        <v>0</v>
      </c>
      <c r="L11" s="14">
        <f t="shared" si="1"/>
        <v>0</v>
      </c>
      <c r="M11" s="14">
        <f t="shared" si="2"/>
        <v>0</v>
      </c>
      <c r="N11" s="17" t="str">
        <f t="shared" si="3"/>
        <v/>
      </c>
      <c r="O11" s="17" t="str">
        <f t="shared" si="4"/>
        <v/>
      </c>
      <c r="P11" s="17" t="str">
        <f t="shared" si="5"/>
        <v/>
      </c>
      <c r="Q11" s="18">
        <v>15</v>
      </c>
      <c r="R11" s="14"/>
      <c r="S11" s="14">
        <f t="shared" ref="S11:S23" si="15">U11+T11-K11-L11-M11</f>
        <v>0</v>
      </c>
      <c r="T11" s="14"/>
      <c r="U11" s="14">
        <f t="shared" si="6"/>
        <v>0</v>
      </c>
      <c r="V11" s="14"/>
      <c r="W11" s="14"/>
      <c r="X11" s="14"/>
      <c r="Y11" s="14"/>
      <c r="Z11" s="19">
        <f t="shared" si="7"/>
        <v>0</v>
      </c>
      <c r="AA11" s="20">
        <f t="shared" si="8"/>
        <v>0</v>
      </c>
      <c r="AB11" s="21"/>
      <c r="AC11" s="21"/>
      <c r="AD11" s="21"/>
      <c r="AE11" s="22" t="str">
        <f t="shared" si="9"/>
        <v>WARNING</v>
      </c>
      <c r="AF11" t="e">
        <f t="shared" si="10"/>
        <v>#VALUE!</v>
      </c>
      <c r="AG11" t="e">
        <f t="shared" si="11"/>
        <v>#VALUE!</v>
      </c>
      <c r="AH11" t="e">
        <f t="shared" si="12"/>
        <v>#DIV/0!</v>
      </c>
      <c r="AI11" t="e">
        <f t="shared" si="13"/>
        <v>#VALUE!</v>
      </c>
      <c r="AJ11" t="e">
        <f t="shared" si="14"/>
        <v>#VALUE!</v>
      </c>
    </row>
    <row r="12" spans="1:36" ht="58.5" customHeight="1" x14ac:dyDescent="0.25">
      <c r="A12" s="11" t="s">
        <v>14</v>
      </c>
      <c r="B12" s="12"/>
      <c r="C12" s="13" t="str">
        <f>IFERROR(VLOOKUP(D12,Pieces!A:B,2,0)," ")</f>
        <v xml:space="preserve"> </v>
      </c>
      <c r="D12" s="14"/>
      <c r="E12" s="15"/>
      <c r="F12" s="15"/>
      <c r="G12" s="15"/>
      <c r="H12" s="15"/>
      <c r="I12" s="16" t="str">
        <f>IFERROR(VLOOKUP(D12,Pieces!A:C,3,0),"")</f>
        <v/>
      </c>
      <c r="J12" s="14"/>
      <c r="K12" s="14">
        <f t="shared" si="0"/>
        <v>0</v>
      </c>
      <c r="L12" s="14">
        <f t="shared" si="1"/>
        <v>0</v>
      </c>
      <c r="M12" s="14">
        <f t="shared" si="2"/>
        <v>0</v>
      </c>
      <c r="N12" s="17" t="str">
        <f t="shared" si="3"/>
        <v/>
      </c>
      <c r="O12" s="17" t="str">
        <f t="shared" si="4"/>
        <v/>
      </c>
      <c r="P12" s="17" t="str">
        <f t="shared" si="5"/>
        <v/>
      </c>
      <c r="Q12" s="18">
        <v>15</v>
      </c>
      <c r="R12" s="14"/>
      <c r="S12" s="14">
        <f t="shared" si="15"/>
        <v>0</v>
      </c>
      <c r="T12" s="14"/>
      <c r="U12" s="14">
        <f t="shared" si="6"/>
        <v>0</v>
      </c>
      <c r="V12" s="14"/>
      <c r="W12" s="14"/>
      <c r="X12" s="14"/>
      <c r="Y12" s="14"/>
      <c r="Z12" s="19">
        <f t="shared" si="7"/>
        <v>0</v>
      </c>
      <c r="AA12" s="20">
        <f t="shared" si="8"/>
        <v>0</v>
      </c>
      <c r="AB12" s="21"/>
      <c r="AC12" s="21"/>
      <c r="AD12" s="21"/>
      <c r="AE12" s="22" t="str">
        <f t="shared" si="9"/>
        <v>WARNING</v>
      </c>
      <c r="AF12" t="e">
        <f t="shared" si="10"/>
        <v>#VALUE!</v>
      </c>
      <c r="AG12" t="e">
        <f t="shared" si="11"/>
        <v>#VALUE!</v>
      </c>
      <c r="AH12" t="e">
        <f t="shared" si="12"/>
        <v>#DIV/0!</v>
      </c>
      <c r="AI12" t="e">
        <f t="shared" si="13"/>
        <v>#VALUE!</v>
      </c>
      <c r="AJ12" t="e">
        <f t="shared" si="14"/>
        <v>#VALUE!</v>
      </c>
    </row>
    <row r="13" spans="1:36" ht="58.5" customHeight="1" x14ac:dyDescent="0.25">
      <c r="A13" s="11" t="s">
        <v>15</v>
      </c>
      <c r="B13" s="12"/>
      <c r="C13" s="13" t="str">
        <f>IFERROR(VLOOKUP(D13,Pieces!A:B,2,0)," ")</f>
        <v xml:space="preserve"> </v>
      </c>
      <c r="D13" s="14"/>
      <c r="E13" s="15"/>
      <c r="F13" s="15"/>
      <c r="G13" s="15"/>
      <c r="H13" s="15"/>
      <c r="I13" s="16" t="str">
        <f>IFERROR(VLOOKUP(D13,Pieces!A:C,3,0),"")</f>
        <v/>
      </c>
      <c r="J13" s="14"/>
      <c r="K13" s="14">
        <f t="shared" si="0"/>
        <v>0</v>
      </c>
      <c r="L13" s="14">
        <f t="shared" si="1"/>
        <v>0</v>
      </c>
      <c r="M13" s="14">
        <f t="shared" si="2"/>
        <v>0</v>
      </c>
      <c r="N13" s="17" t="str">
        <f t="shared" si="3"/>
        <v/>
      </c>
      <c r="O13" s="17" t="str">
        <f t="shared" si="4"/>
        <v/>
      </c>
      <c r="P13" s="17" t="str">
        <f t="shared" si="5"/>
        <v/>
      </c>
      <c r="Q13" s="18">
        <v>15</v>
      </c>
      <c r="R13" s="14"/>
      <c r="S13" s="14">
        <f t="shared" si="15"/>
        <v>0</v>
      </c>
      <c r="T13" s="14"/>
      <c r="U13" s="14">
        <f t="shared" si="6"/>
        <v>0</v>
      </c>
      <c r="V13" s="14"/>
      <c r="W13" s="14"/>
      <c r="X13" s="14"/>
      <c r="Y13" s="14"/>
      <c r="Z13" s="19">
        <f t="shared" si="7"/>
        <v>0</v>
      </c>
      <c r="AA13" s="20">
        <f t="shared" si="8"/>
        <v>0</v>
      </c>
      <c r="AB13" s="21"/>
      <c r="AC13" s="21"/>
      <c r="AD13" s="21"/>
      <c r="AE13" s="22" t="str">
        <f t="shared" si="9"/>
        <v>WARNING</v>
      </c>
      <c r="AF13" t="e">
        <f t="shared" si="10"/>
        <v>#VALUE!</v>
      </c>
      <c r="AG13" t="e">
        <f t="shared" si="11"/>
        <v>#VALUE!</v>
      </c>
      <c r="AH13" t="e">
        <f t="shared" si="12"/>
        <v>#DIV/0!</v>
      </c>
      <c r="AI13" t="e">
        <f t="shared" si="13"/>
        <v>#VALUE!</v>
      </c>
      <c r="AJ13" t="e">
        <f t="shared" si="14"/>
        <v>#VALUE!</v>
      </c>
    </row>
    <row r="14" spans="1:36" ht="68.25" customHeight="1" x14ac:dyDescent="0.25">
      <c r="A14" s="11" t="s">
        <v>17</v>
      </c>
      <c r="B14" s="12"/>
      <c r="C14" s="13" t="str">
        <f>IFERROR(VLOOKUP(D14,Pieces!A:B,2,0)," ")</f>
        <v xml:space="preserve"> </v>
      </c>
      <c r="D14" s="14"/>
      <c r="E14" s="15"/>
      <c r="F14" s="15"/>
      <c r="G14" s="15"/>
      <c r="H14" s="15"/>
      <c r="I14" s="16" t="str">
        <f>IFERROR(VLOOKUP(D14,Pieces!A:C,3,0),"")</f>
        <v/>
      </c>
      <c r="J14" s="14"/>
      <c r="K14" s="14">
        <f t="shared" si="0"/>
        <v>0</v>
      </c>
      <c r="L14" s="14">
        <f t="shared" si="1"/>
        <v>0</v>
      </c>
      <c r="M14" s="14">
        <f t="shared" si="2"/>
        <v>0</v>
      </c>
      <c r="N14" s="17" t="str">
        <f t="shared" si="3"/>
        <v/>
      </c>
      <c r="O14" s="17" t="str">
        <f t="shared" si="4"/>
        <v/>
      </c>
      <c r="P14" s="17" t="str">
        <f t="shared" si="5"/>
        <v/>
      </c>
      <c r="Q14" s="18">
        <v>15</v>
      </c>
      <c r="R14" s="14"/>
      <c r="S14" s="14">
        <f t="shared" si="15"/>
        <v>0</v>
      </c>
      <c r="T14" s="14"/>
      <c r="U14" s="14">
        <f t="shared" si="6"/>
        <v>0</v>
      </c>
      <c r="V14" s="14"/>
      <c r="W14" s="14"/>
      <c r="X14" s="14"/>
      <c r="Y14" s="14"/>
      <c r="Z14" s="19">
        <f t="shared" si="7"/>
        <v>0</v>
      </c>
      <c r="AA14" s="20">
        <f t="shared" si="8"/>
        <v>0</v>
      </c>
      <c r="AB14" s="21"/>
      <c r="AC14" s="21"/>
      <c r="AD14" s="21"/>
      <c r="AE14" s="22" t="str">
        <f t="shared" si="9"/>
        <v>WARNING</v>
      </c>
      <c r="AF14" t="e">
        <f t="shared" si="10"/>
        <v>#VALUE!</v>
      </c>
      <c r="AG14" t="e">
        <f t="shared" si="11"/>
        <v>#VALUE!</v>
      </c>
      <c r="AH14" t="e">
        <f t="shared" si="12"/>
        <v>#DIV/0!</v>
      </c>
      <c r="AI14" t="e">
        <f t="shared" si="13"/>
        <v>#VALUE!</v>
      </c>
      <c r="AJ14" t="e">
        <f t="shared" si="14"/>
        <v>#VALUE!</v>
      </c>
    </row>
    <row r="15" spans="1:36" ht="82.5" customHeight="1" x14ac:dyDescent="0.25">
      <c r="A15" s="11" t="s">
        <v>9</v>
      </c>
      <c r="B15" s="12"/>
      <c r="C15" s="13" t="str">
        <f>IFERROR(VLOOKUP(D15,Pieces!A:B,2,0)," ")</f>
        <v xml:space="preserve"> </v>
      </c>
      <c r="D15" s="14"/>
      <c r="E15" s="15"/>
      <c r="F15" s="26"/>
      <c r="G15" s="26"/>
      <c r="H15" s="26"/>
      <c r="I15" s="16" t="str">
        <f>IFERROR(VLOOKUP(D15,Pieces!A:C,3,0),"")</f>
        <v/>
      </c>
      <c r="J15" s="14"/>
      <c r="K15" s="14">
        <f t="shared" si="0"/>
        <v>0</v>
      </c>
      <c r="L15" s="14">
        <f t="shared" si="1"/>
        <v>0</v>
      </c>
      <c r="M15" s="14">
        <f t="shared" si="2"/>
        <v>0</v>
      </c>
      <c r="N15" s="17" t="str">
        <f t="shared" si="3"/>
        <v/>
      </c>
      <c r="O15" s="17" t="str">
        <f t="shared" si="4"/>
        <v/>
      </c>
      <c r="P15" s="17" t="str">
        <f t="shared" si="5"/>
        <v/>
      </c>
      <c r="Q15" s="18">
        <v>15</v>
      </c>
      <c r="R15" s="14"/>
      <c r="S15" s="14">
        <f t="shared" si="15"/>
        <v>0</v>
      </c>
      <c r="T15" s="14"/>
      <c r="U15" s="14">
        <f t="shared" si="6"/>
        <v>0</v>
      </c>
      <c r="V15" s="27"/>
      <c r="W15" s="27"/>
      <c r="X15" s="27"/>
      <c r="Y15" s="27"/>
      <c r="Z15" s="19">
        <f t="shared" si="7"/>
        <v>0</v>
      </c>
      <c r="AA15" s="20">
        <f t="shared" si="8"/>
        <v>0</v>
      </c>
      <c r="AB15" s="28"/>
      <c r="AC15" s="28"/>
      <c r="AD15" s="28"/>
      <c r="AE15" s="22" t="str">
        <f t="shared" si="9"/>
        <v>WARNING</v>
      </c>
      <c r="AF15" t="e">
        <f t="shared" si="10"/>
        <v>#VALUE!</v>
      </c>
      <c r="AG15" t="e">
        <f t="shared" si="11"/>
        <v>#VALUE!</v>
      </c>
      <c r="AH15" t="e">
        <f t="shared" si="12"/>
        <v>#DIV/0!</v>
      </c>
      <c r="AI15" t="e">
        <f t="shared" si="13"/>
        <v>#VALUE!</v>
      </c>
      <c r="AJ15" t="e">
        <f t="shared" si="14"/>
        <v>#VALUE!</v>
      </c>
    </row>
    <row r="16" spans="1:36" ht="76.5" customHeight="1" x14ac:dyDescent="0.25">
      <c r="A16" s="11" t="s">
        <v>8</v>
      </c>
      <c r="B16" s="12"/>
      <c r="C16" s="13" t="str">
        <f>IFERROR(VLOOKUP(D16,Pieces!A:B,2,0)," ")</f>
        <v xml:space="preserve"> </v>
      </c>
      <c r="D16" s="14"/>
      <c r="E16" s="15"/>
      <c r="F16" s="26"/>
      <c r="G16" s="26"/>
      <c r="H16" s="26"/>
      <c r="I16" s="16" t="str">
        <f>IFERROR(VLOOKUP(D16,Pieces!A:C,3,0),"")</f>
        <v/>
      </c>
      <c r="J16" s="14"/>
      <c r="K16" s="14">
        <f t="shared" si="0"/>
        <v>0</v>
      </c>
      <c r="L16" s="14">
        <f t="shared" si="1"/>
        <v>0</v>
      </c>
      <c r="M16" s="14">
        <f t="shared" si="2"/>
        <v>0</v>
      </c>
      <c r="N16" s="17" t="str">
        <f t="shared" si="3"/>
        <v/>
      </c>
      <c r="O16" s="17" t="str">
        <f t="shared" si="4"/>
        <v/>
      </c>
      <c r="P16" s="17" t="str">
        <f t="shared" si="5"/>
        <v/>
      </c>
      <c r="Q16" s="18">
        <v>15</v>
      </c>
      <c r="R16" s="14"/>
      <c r="S16" s="14">
        <f t="shared" si="15"/>
        <v>0</v>
      </c>
      <c r="T16" s="14"/>
      <c r="U16" s="14">
        <f t="shared" si="6"/>
        <v>0</v>
      </c>
      <c r="V16" s="27"/>
      <c r="W16" s="27"/>
      <c r="X16" s="27"/>
      <c r="Y16" s="27"/>
      <c r="Z16" s="19">
        <f t="shared" si="7"/>
        <v>0</v>
      </c>
      <c r="AA16" s="20">
        <f t="shared" si="8"/>
        <v>0</v>
      </c>
      <c r="AB16" s="28"/>
      <c r="AC16" s="28"/>
      <c r="AD16" s="28"/>
      <c r="AE16" s="22" t="str">
        <f t="shared" si="9"/>
        <v>WARNING</v>
      </c>
      <c r="AF16" t="e">
        <f t="shared" si="10"/>
        <v>#VALUE!</v>
      </c>
      <c r="AG16" t="e">
        <f t="shared" si="11"/>
        <v>#VALUE!</v>
      </c>
      <c r="AH16" t="e">
        <f t="shared" si="12"/>
        <v>#DIV/0!</v>
      </c>
      <c r="AI16" t="e">
        <f t="shared" si="13"/>
        <v>#VALUE!</v>
      </c>
      <c r="AJ16" t="e">
        <f t="shared" si="14"/>
        <v>#VALUE!</v>
      </c>
    </row>
    <row r="17" spans="1:36" ht="60.75" customHeight="1" x14ac:dyDescent="0.25">
      <c r="A17" s="11" t="s">
        <v>18</v>
      </c>
      <c r="B17" s="12"/>
      <c r="C17" s="13" t="str">
        <f>IFERROR(VLOOKUP(D17,Pieces!A:B,2,0)," ")</f>
        <v xml:space="preserve"> </v>
      </c>
      <c r="D17" s="14"/>
      <c r="E17" s="15"/>
      <c r="F17" s="15"/>
      <c r="G17" s="15"/>
      <c r="H17" s="15"/>
      <c r="I17" s="16" t="str">
        <f>IFERROR(VLOOKUP(D17,Pieces!A:C,3,0),"")</f>
        <v/>
      </c>
      <c r="J17" s="14"/>
      <c r="K17" s="14">
        <f t="shared" si="0"/>
        <v>0</v>
      </c>
      <c r="L17" s="14">
        <f t="shared" si="1"/>
        <v>0</v>
      </c>
      <c r="M17" s="14">
        <f t="shared" si="2"/>
        <v>0</v>
      </c>
      <c r="N17" s="17" t="str">
        <f t="shared" si="3"/>
        <v/>
      </c>
      <c r="O17" s="17" t="str">
        <f t="shared" si="4"/>
        <v/>
      </c>
      <c r="P17" s="17" t="str">
        <f t="shared" si="5"/>
        <v/>
      </c>
      <c r="Q17" s="18">
        <v>9</v>
      </c>
      <c r="R17" s="14"/>
      <c r="S17" s="14">
        <f t="shared" si="15"/>
        <v>0</v>
      </c>
      <c r="T17" s="14"/>
      <c r="U17" s="14">
        <f t="shared" si="6"/>
        <v>0</v>
      </c>
      <c r="V17" s="14"/>
      <c r="W17" s="14"/>
      <c r="X17" s="14"/>
      <c r="Y17" s="14"/>
      <c r="Z17" s="19">
        <f t="shared" si="7"/>
        <v>0</v>
      </c>
      <c r="AA17" s="20">
        <f t="shared" si="8"/>
        <v>0</v>
      </c>
      <c r="AB17" s="21"/>
      <c r="AC17" s="21"/>
      <c r="AD17" s="21"/>
      <c r="AE17" s="22" t="str">
        <f t="shared" si="9"/>
        <v>WARNING</v>
      </c>
      <c r="AF17" t="e">
        <f t="shared" si="10"/>
        <v>#VALUE!</v>
      </c>
      <c r="AG17" t="e">
        <f t="shared" si="11"/>
        <v>#VALUE!</v>
      </c>
      <c r="AH17" t="e">
        <f t="shared" si="12"/>
        <v>#DIV/0!</v>
      </c>
      <c r="AI17" t="e">
        <f t="shared" si="13"/>
        <v>#VALUE!</v>
      </c>
      <c r="AJ17" t="e">
        <f t="shared" si="14"/>
        <v>#VALUE!</v>
      </c>
    </row>
    <row r="18" spans="1:36" ht="76.5" customHeight="1" x14ac:dyDescent="0.25">
      <c r="A18" s="11" t="s">
        <v>19</v>
      </c>
      <c r="B18" s="29"/>
      <c r="C18" s="13" t="str">
        <f>IFERROR(VLOOKUP(D18,Pieces!A:B,2,0)," ")</f>
        <v xml:space="preserve"> </v>
      </c>
      <c r="D18" s="14"/>
      <c r="E18" s="15"/>
      <c r="F18" s="26"/>
      <c r="G18" s="26"/>
      <c r="H18" s="26"/>
      <c r="I18" s="16" t="str">
        <f>IFERROR(VLOOKUP(D18,Pieces!A:C,3,0),"")</f>
        <v/>
      </c>
      <c r="J18" s="14"/>
      <c r="K18" s="14">
        <f t="shared" si="0"/>
        <v>0</v>
      </c>
      <c r="L18" s="14">
        <f t="shared" si="1"/>
        <v>0</v>
      </c>
      <c r="M18" s="14">
        <f t="shared" si="2"/>
        <v>0</v>
      </c>
      <c r="N18" s="17" t="str">
        <f t="shared" si="3"/>
        <v/>
      </c>
      <c r="O18" s="17" t="str">
        <f t="shared" si="4"/>
        <v/>
      </c>
      <c r="P18" s="17" t="str">
        <f t="shared" si="5"/>
        <v/>
      </c>
      <c r="Q18" s="18">
        <v>9</v>
      </c>
      <c r="R18" s="14"/>
      <c r="S18" s="14">
        <f t="shared" si="15"/>
        <v>0</v>
      </c>
      <c r="T18" s="14"/>
      <c r="U18" s="14">
        <f t="shared" si="6"/>
        <v>0</v>
      </c>
      <c r="V18" s="27"/>
      <c r="W18" s="27"/>
      <c r="X18" s="27"/>
      <c r="Y18" s="27"/>
      <c r="Z18" s="19">
        <f t="shared" si="7"/>
        <v>0</v>
      </c>
      <c r="AA18" s="20">
        <f t="shared" si="8"/>
        <v>0</v>
      </c>
      <c r="AB18" s="28"/>
      <c r="AC18" s="28"/>
      <c r="AD18" s="28"/>
      <c r="AE18" s="22" t="str">
        <f t="shared" si="9"/>
        <v>WARNING</v>
      </c>
      <c r="AF18" t="e">
        <f t="shared" si="10"/>
        <v>#VALUE!</v>
      </c>
      <c r="AG18" t="e">
        <f t="shared" si="11"/>
        <v>#VALUE!</v>
      </c>
      <c r="AH18" t="e">
        <f t="shared" si="12"/>
        <v>#DIV/0!</v>
      </c>
      <c r="AI18" t="e">
        <f t="shared" si="13"/>
        <v>#VALUE!</v>
      </c>
      <c r="AJ18" t="e">
        <f t="shared" si="14"/>
        <v>#VALUE!</v>
      </c>
    </row>
    <row r="19" spans="1:36" ht="56.25" customHeight="1" x14ac:dyDescent="0.25">
      <c r="A19" s="11" t="s">
        <v>20</v>
      </c>
      <c r="B19" s="29"/>
      <c r="C19" s="13" t="str">
        <f>IFERROR(VLOOKUP(D19,Pieces!A:B,2,0)," ")</f>
        <v xml:space="preserve"> </v>
      </c>
      <c r="D19" s="14"/>
      <c r="E19" s="15"/>
      <c r="F19" s="26"/>
      <c r="G19" s="26"/>
      <c r="H19" s="26"/>
      <c r="I19" s="16" t="str">
        <f>IFERROR(VLOOKUP(D19,Pieces!A:C,3,0),"")</f>
        <v/>
      </c>
      <c r="J19" s="14"/>
      <c r="K19" s="14">
        <f t="shared" si="0"/>
        <v>0</v>
      </c>
      <c r="L19" s="14">
        <f t="shared" si="1"/>
        <v>0</v>
      </c>
      <c r="M19" s="14">
        <f t="shared" si="2"/>
        <v>0</v>
      </c>
      <c r="N19" s="17" t="str">
        <f t="shared" si="3"/>
        <v/>
      </c>
      <c r="O19" s="17" t="str">
        <f t="shared" si="4"/>
        <v/>
      </c>
      <c r="P19" s="17" t="str">
        <f t="shared" si="5"/>
        <v/>
      </c>
      <c r="Q19" s="18">
        <v>9</v>
      </c>
      <c r="R19" s="14"/>
      <c r="S19" s="14">
        <f t="shared" si="15"/>
        <v>0</v>
      </c>
      <c r="T19" s="14"/>
      <c r="U19" s="14">
        <f t="shared" si="6"/>
        <v>0</v>
      </c>
      <c r="V19" s="27"/>
      <c r="W19" s="27"/>
      <c r="X19" s="27"/>
      <c r="Y19" s="27"/>
      <c r="Z19" s="19">
        <f t="shared" si="7"/>
        <v>0</v>
      </c>
      <c r="AA19" s="20">
        <f t="shared" si="8"/>
        <v>0</v>
      </c>
      <c r="AB19" s="28"/>
      <c r="AC19" s="28"/>
      <c r="AD19" s="28"/>
      <c r="AE19" s="22" t="str">
        <f t="shared" si="9"/>
        <v>WARNING</v>
      </c>
      <c r="AF19" t="e">
        <f t="shared" si="10"/>
        <v>#VALUE!</v>
      </c>
      <c r="AG19" t="e">
        <f t="shared" si="11"/>
        <v>#VALUE!</v>
      </c>
      <c r="AH19" t="e">
        <f t="shared" si="12"/>
        <v>#DIV/0!</v>
      </c>
      <c r="AI19" t="e">
        <f t="shared" si="13"/>
        <v>#VALUE!</v>
      </c>
      <c r="AJ19" t="e">
        <f t="shared" si="14"/>
        <v>#VALUE!</v>
      </c>
    </row>
    <row r="20" spans="1:36" ht="51" customHeight="1" x14ac:dyDescent="0.25">
      <c r="A20" s="11" t="s">
        <v>22</v>
      </c>
      <c r="B20" s="29"/>
      <c r="C20" s="13" t="str">
        <f>IFERROR(VLOOKUP(D20,Pieces!A:B,2,0)," ")</f>
        <v xml:space="preserve"> </v>
      </c>
      <c r="D20" s="14"/>
      <c r="E20" s="30"/>
      <c r="F20" s="26"/>
      <c r="G20" s="26"/>
      <c r="H20" s="26"/>
      <c r="I20" s="16" t="str">
        <f>IFERROR(VLOOKUP(D20,Pieces!A:C,3,0),"")</f>
        <v/>
      </c>
      <c r="J20" s="14"/>
      <c r="K20" s="14">
        <f t="shared" si="0"/>
        <v>0</v>
      </c>
      <c r="L20" s="14">
        <f t="shared" si="1"/>
        <v>0</v>
      </c>
      <c r="M20" s="14">
        <f t="shared" si="2"/>
        <v>0</v>
      </c>
      <c r="N20" s="17" t="str">
        <f t="shared" si="3"/>
        <v/>
      </c>
      <c r="O20" s="17" t="str">
        <f t="shared" si="4"/>
        <v/>
      </c>
      <c r="P20" s="17" t="str">
        <f t="shared" si="5"/>
        <v/>
      </c>
      <c r="Q20" s="18">
        <v>9</v>
      </c>
      <c r="R20" s="24"/>
      <c r="S20" s="14">
        <f t="shared" si="15"/>
        <v>0</v>
      </c>
      <c r="T20" s="14"/>
      <c r="U20" s="14">
        <f t="shared" si="6"/>
        <v>0</v>
      </c>
      <c r="V20" s="14"/>
      <c r="W20" s="14"/>
      <c r="X20" s="14"/>
      <c r="Y20" s="14"/>
      <c r="Z20" s="19">
        <f t="shared" si="7"/>
        <v>0</v>
      </c>
      <c r="AA20" s="20">
        <f t="shared" si="8"/>
        <v>0</v>
      </c>
      <c r="AB20" s="31"/>
      <c r="AC20" s="31"/>
      <c r="AD20" s="31"/>
      <c r="AE20" s="22" t="str">
        <f t="shared" si="9"/>
        <v>WARNING</v>
      </c>
      <c r="AF20" t="e">
        <f t="shared" si="10"/>
        <v>#VALUE!</v>
      </c>
      <c r="AG20" t="e">
        <f t="shared" si="11"/>
        <v>#VALUE!</v>
      </c>
      <c r="AH20" t="e">
        <f t="shared" si="12"/>
        <v>#DIV/0!</v>
      </c>
      <c r="AI20" t="e">
        <f t="shared" si="13"/>
        <v>#VALUE!</v>
      </c>
      <c r="AJ20" t="e">
        <f t="shared" si="14"/>
        <v>#VALUE!</v>
      </c>
    </row>
    <row r="21" spans="1:36" ht="69" customHeight="1" x14ac:dyDescent="0.25">
      <c r="A21" s="11" t="s">
        <v>24</v>
      </c>
      <c r="B21" s="32"/>
      <c r="C21" s="13" t="str">
        <f>IFERROR(VLOOKUP(D21,Pieces!A:B,2,0)," ")</f>
        <v xml:space="preserve"> </v>
      </c>
      <c r="D21" s="14"/>
      <c r="E21" s="15"/>
      <c r="F21" s="15"/>
      <c r="G21" s="15"/>
      <c r="H21" s="15"/>
      <c r="I21" s="16" t="str">
        <f>IFERROR(VLOOKUP(D21,Pieces!A:C,3,0),"")</f>
        <v/>
      </c>
      <c r="J21" s="14"/>
      <c r="K21" s="14">
        <f t="shared" si="0"/>
        <v>0</v>
      </c>
      <c r="L21" s="14">
        <f t="shared" si="1"/>
        <v>0</v>
      </c>
      <c r="M21" s="14">
        <f t="shared" si="2"/>
        <v>0</v>
      </c>
      <c r="N21" s="17" t="str">
        <f t="shared" si="3"/>
        <v/>
      </c>
      <c r="O21" s="17" t="str">
        <f t="shared" si="4"/>
        <v/>
      </c>
      <c r="P21" s="17" t="str">
        <f t="shared" si="5"/>
        <v/>
      </c>
      <c r="Q21" s="18">
        <v>15</v>
      </c>
      <c r="R21" s="14"/>
      <c r="S21" s="14">
        <f t="shared" si="15"/>
        <v>0</v>
      </c>
      <c r="T21" s="14"/>
      <c r="U21" s="14">
        <f t="shared" si="6"/>
        <v>0</v>
      </c>
      <c r="V21" s="14"/>
      <c r="W21" s="14"/>
      <c r="X21" s="14"/>
      <c r="Y21" s="14"/>
      <c r="Z21" s="19">
        <f t="shared" si="7"/>
        <v>0</v>
      </c>
      <c r="AA21" s="20">
        <f t="shared" si="8"/>
        <v>0</v>
      </c>
      <c r="AB21" s="21"/>
      <c r="AC21" s="21"/>
      <c r="AD21" s="21"/>
      <c r="AE21" s="22" t="str">
        <f t="shared" si="9"/>
        <v>WARNING</v>
      </c>
      <c r="AF21" t="e">
        <f t="shared" si="10"/>
        <v>#VALUE!</v>
      </c>
      <c r="AG21" t="e">
        <f t="shared" si="11"/>
        <v>#VALUE!</v>
      </c>
      <c r="AH21" t="e">
        <f t="shared" si="12"/>
        <v>#DIV/0!</v>
      </c>
      <c r="AI21" t="e">
        <f t="shared" si="13"/>
        <v>#VALUE!</v>
      </c>
      <c r="AJ21" t="e">
        <f t="shared" si="14"/>
        <v>#VALUE!</v>
      </c>
    </row>
    <row r="22" spans="1:36" ht="63" customHeight="1" x14ac:dyDescent="0.25">
      <c r="A22" s="11" t="s">
        <v>25</v>
      </c>
      <c r="B22" s="32"/>
      <c r="C22" s="13" t="str">
        <f>IFERROR(VLOOKUP(D22,Pieces!A:B,2,0)," ")</f>
        <v xml:space="preserve"> </v>
      </c>
      <c r="D22" s="14"/>
      <c r="E22" s="15"/>
      <c r="F22" s="15"/>
      <c r="G22" s="15"/>
      <c r="H22" s="15"/>
      <c r="I22" s="16" t="str">
        <f>IFERROR(VLOOKUP(D22,Pieces!A:C,3,0),"")</f>
        <v/>
      </c>
      <c r="J22" s="14"/>
      <c r="K22" s="14">
        <f t="shared" si="0"/>
        <v>0</v>
      </c>
      <c r="L22" s="14">
        <f t="shared" si="1"/>
        <v>0</v>
      </c>
      <c r="M22" s="14">
        <f t="shared" si="2"/>
        <v>0</v>
      </c>
      <c r="N22" s="17" t="str">
        <f t="shared" si="3"/>
        <v/>
      </c>
      <c r="O22" s="17" t="str">
        <f t="shared" si="4"/>
        <v/>
      </c>
      <c r="P22" s="17" t="str">
        <f t="shared" si="5"/>
        <v/>
      </c>
      <c r="Q22" s="18">
        <v>15</v>
      </c>
      <c r="R22" s="14"/>
      <c r="S22" s="14">
        <f t="shared" si="15"/>
        <v>0</v>
      </c>
      <c r="T22" s="14"/>
      <c r="U22" s="14">
        <f t="shared" si="6"/>
        <v>0</v>
      </c>
      <c r="V22" s="14"/>
      <c r="W22" s="14"/>
      <c r="X22" s="14"/>
      <c r="Y22" s="14"/>
      <c r="Z22" s="19">
        <f t="shared" si="7"/>
        <v>0</v>
      </c>
      <c r="AA22" s="20">
        <f t="shared" si="8"/>
        <v>0</v>
      </c>
      <c r="AB22" s="21"/>
      <c r="AC22" s="21"/>
      <c r="AD22" s="21"/>
      <c r="AE22" s="22" t="str">
        <f t="shared" si="9"/>
        <v>WARNING</v>
      </c>
      <c r="AF22" t="e">
        <f t="shared" si="10"/>
        <v>#VALUE!</v>
      </c>
      <c r="AG22" t="e">
        <f t="shared" si="11"/>
        <v>#VALUE!</v>
      </c>
      <c r="AH22" t="e">
        <f t="shared" si="12"/>
        <v>#DIV/0!</v>
      </c>
      <c r="AI22" t="e">
        <f t="shared" si="13"/>
        <v>#VALUE!</v>
      </c>
      <c r="AJ22" t="e">
        <f t="shared" si="14"/>
        <v>#VALUE!</v>
      </c>
    </row>
    <row r="23" spans="1:36" ht="55.5" customHeight="1" x14ac:dyDescent="0.25">
      <c r="A23" s="33" t="s">
        <v>27</v>
      </c>
      <c r="B23" s="32"/>
      <c r="C23" s="13" t="str">
        <f>IFERROR(VLOOKUP(D23,Pieces!A:B,2,0)," ")</f>
        <v xml:space="preserve"> </v>
      </c>
      <c r="D23" s="14"/>
      <c r="E23" s="15"/>
      <c r="F23" s="15"/>
      <c r="G23" s="15"/>
      <c r="H23" s="15"/>
      <c r="I23" s="16" t="str">
        <f>IFERROR(VLOOKUP(D23,Pieces!A:C,3,0),"")</f>
        <v/>
      </c>
      <c r="J23" s="14"/>
      <c r="K23" s="14">
        <f t="shared" si="0"/>
        <v>0</v>
      </c>
      <c r="L23" s="14">
        <f t="shared" si="1"/>
        <v>0</v>
      </c>
      <c r="M23" s="14">
        <f t="shared" si="2"/>
        <v>0</v>
      </c>
      <c r="N23" s="17" t="str">
        <f t="shared" si="3"/>
        <v/>
      </c>
      <c r="O23" s="17" t="str">
        <f t="shared" si="4"/>
        <v/>
      </c>
      <c r="P23" s="17" t="str">
        <f t="shared" si="5"/>
        <v/>
      </c>
      <c r="Q23" s="18">
        <v>15</v>
      </c>
      <c r="R23" s="14"/>
      <c r="S23" s="14">
        <f t="shared" si="15"/>
        <v>0</v>
      </c>
      <c r="T23" s="14"/>
      <c r="U23" s="14">
        <f t="shared" si="6"/>
        <v>0</v>
      </c>
      <c r="V23" s="14"/>
      <c r="W23" s="14"/>
      <c r="X23" s="14"/>
      <c r="Y23" s="14"/>
      <c r="Z23" s="19">
        <f t="shared" si="7"/>
        <v>0</v>
      </c>
      <c r="AA23" s="20">
        <f t="shared" si="8"/>
        <v>0</v>
      </c>
      <c r="AB23" s="21"/>
      <c r="AC23" s="21"/>
      <c r="AD23" s="21"/>
      <c r="AE23" s="22" t="str">
        <f t="shared" si="9"/>
        <v>WARNING</v>
      </c>
      <c r="AF23" t="e">
        <f t="shared" si="10"/>
        <v>#VALUE!</v>
      </c>
      <c r="AG23" t="e">
        <f t="shared" si="11"/>
        <v>#VALUE!</v>
      </c>
      <c r="AH23" t="e">
        <f t="shared" si="12"/>
        <v>#DIV/0!</v>
      </c>
      <c r="AI23" t="e">
        <f t="shared" si="13"/>
        <v>#VALUE!</v>
      </c>
      <c r="AJ23" t="e">
        <f t="shared" si="14"/>
        <v>#VALUE!</v>
      </c>
    </row>
    <row r="24" spans="1:36" ht="59.25" customHeight="1" x14ac:dyDescent="0.25">
      <c r="A24" s="33" t="s">
        <v>28</v>
      </c>
      <c r="B24" s="32"/>
      <c r="C24" s="13" t="str">
        <f>IFERROR(VLOOKUP(D24,Pieces!A:B,2,0)," ")</f>
        <v xml:space="preserve"> </v>
      </c>
      <c r="D24" s="14"/>
      <c r="E24" s="15"/>
      <c r="F24" s="15"/>
      <c r="G24" s="15"/>
      <c r="H24" s="15"/>
      <c r="I24" s="16" t="str">
        <f>IFERROR(VLOOKUP(D24,Pieces!A:C,3,0),"")</f>
        <v/>
      </c>
      <c r="J24" s="14"/>
      <c r="K24" s="14">
        <f>(F24-E24)*J24</f>
        <v>0</v>
      </c>
      <c r="L24" s="14">
        <f>(G24-F24)*J24</f>
        <v>0</v>
      </c>
      <c r="M24" s="14">
        <f>(H24-G24)*J24</f>
        <v>0</v>
      </c>
      <c r="N24" s="17" t="str">
        <f>IF(I24="","",K24/I24)</f>
        <v/>
      </c>
      <c r="O24" s="17" t="str">
        <f>IF(I24="","",L24/I24)</f>
        <v/>
      </c>
      <c r="P24" s="17" t="str">
        <f>IF(I24="","",M24/I24)</f>
        <v/>
      </c>
      <c r="Q24" s="18">
        <v>15</v>
      </c>
      <c r="R24" s="14"/>
      <c r="S24" s="14">
        <f>U24+T24-K24-L24-M24</f>
        <v>0</v>
      </c>
      <c r="T24" s="14"/>
      <c r="U24" s="14">
        <f>(K24+L24+M24)-T24-V24</f>
        <v>0</v>
      </c>
      <c r="V24" s="14"/>
      <c r="W24" s="14"/>
      <c r="X24" s="14"/>
      <c r="Y24" s="14"/>
      <c r="Z24" s="19">
        <f>IF(OR(I24="",I24=0),0,(U24+T24)/I24)</f>
        <v>0</v>
      </c>
      <c r="AA24" s="20">
        <f>IF(OR(Q24=0,I24=0),"",Z24/Q24*100)</f>
        <v>0</v>
      </c>
      <c r="AB24" s="21"/>
      <c r="AC24" s="21"/>
      <c r="AD24" s="21"/>
      <c r="AE24" s="22" t="str">
        <f>IF(AA24&gt;85," ","WARNING")</f>
        <v>WARNING</v>
      </c>
      <c r="AF24" t="e">
        <f t="shared" si="10"/>
        <v>#VALUE!</v>
      </c>
      <c r="AG24" t="e">
        <f t="shared" si="11"/>
        <v>#VALUE!</v>
      </c>
      <c r="AH24" t="e">
        <f t="shared" si="12"/>
        <v>#DIV/0!</v>
      </c>
      <c r="AI24" t="e">
        <f t="shared" si="13"/>
        <v>#VALUE!</v>
      </c>
      <c r="AJ24" t="e">
        <f t="shared" si="14"/>
        <v>#VALUE!</v>
      </c>
    </row>
    <row r="25" spans="1:36" ht="21" thickBot="1" x14ac:dyDescent="0.3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5"/>
      <c r="U25" s="35"/>
      <c r="V25" s="35"/>
      <c r="W25" s="35"/>
      <c r="X25" s="35"/>
      <c r="Y25" s="35"/>
      <c r="Z25" s="6"/>
      <c r="AA25" s="6"/>
      <c r="AB25" s="6"/>
      <c r="AC25" s="6"/>
      <c r="AD25" s="6"/>
      <c r="AE25" s="6"/>
    </row>
    <row r="26" spans="1:36" ht="70.5" thickBot="1" x14ac:dyDescent="0.3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6" t="s">
        <v>30</v>
      </c>
      <c r="U26" s="37" t="e">
        <f>#REF!/#REF!</f>
        <v>#REF!</v>
      </c>
      <c r="V26" s="35"/>
      <c r="W26" s="35"/>
      <c r="X26" s="35"/>
      <c r="Y26" s="35"/>
      <c r="Z26" s="6"/>
      <c r="AA26" s="6"/>
      <c r="AB26" s="6"/>
      <c r="AC26" s="6"/>
      <c r="AD26" s="6"/>
      <c r="AE26" s="6"/>
    </row>
    <row r="27" spans="1:36" ht="20.25" x14ac:dyDescent="0.25"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6"/>
      <c r="AA27" s="6"/>
      <c r="AB27" s="6"/>
      <c r="AC27" s="6"/>
      <c r="AD27" s="6"/>
      <c r="AE27" s="6"/>
    </row>
    <row r="28" spans="1:36" x14ac:dyDescent="0.25">
      <c r="Z28" s="7"/>
    </row>
    <row r="29" spans="1:36" x14ac:dyDescent="0.25">
      <c r="Z29" s="7"/>
    </row>
    <row r="30" spans="1:36" ht="20.25" x14ac:dyDescent="0.25">
      <c r="E30" s="38"/>
      <c r="F30" s="38"/>
      <c r="G30" s="38"/>
      <c r="H30" s="38"/>
      <c r="I30" s="39"/>
      <c r="J30" s="40" t="s">
        <v>31</v>
      </c>
      <c r="K30" s="38"/>
      <c r="L30" s="38"/>
      <c r="M30" s="38"/>
      <c r="N30" s="38"/>
      <c r="O30" s="38"/>
      <c r="P30" s="39"/>
      <c r="Z30" s="7"/>
    </row>
    <row r="31" spans="1:36" ht="20.25" x14ac:dyDescent="0.25">
      <c r="E31" s="38"/>
      <c r="F31" s="38"/>
      <c r="G31" s="38"/>
      <c r="H31" s="38"/>
      <c r="I31" s="39"/>
      <c r="J31" s="40" t="s">
        <v>32</v>
      </c>
      <c r="K31" s="38"/>
      <c r="L31" s="38"/>
      <c r="M31" s="38"/>
      <c r="N31" s="38"/>
      <c r="O31" s="38"/>
      <c r="P31" s="39"/>
      <c r="Z31" s="7"/>
    </row>
    <row r="32" spans="1:36" ht="20.25" x14ac:dyDescent="0.25">
      <c r="E32" s="38"/>
      <c r="F32" s="38"/>
      <c r="G32" s="38"/>
      <c r="H32" s="38"/>
      <c r="I32" s="39"/>
      <c r="J32" s="40" t="s">
        <v>33</v>
      </c>
      <c r="K32" s="38"/>
      <c r="L32" s="38"/>
      <c r="M32" s="38"/>
      <c r="N32" s="38"/>
      <c r="O32" s="38"/>
      <c r="P32" s="39"/>
      <c r="Z32" s="7"/>
    </row>
    <row r="33" spans="26:26" x14ac:dyDescent="0.25">
      <c r="Z33" s="7"/>
    </row>
    <row r="34" spans="26:26" x14ac:dyDescent="0.25">
      <c r="Z34" s="7"/>
    </row>
    <row r="35" spans="26:26" x14ac:dyDescent="0.25">
      <c r="Z35" s="7"/>
    </row>
    <row r="36" spans="26:26" x14ac:dyDescent="0.25">
      <c r="Z36" s="7"/>
    </row>
  </sheetData>
  <mergeCells count="12">
    <mergeCell ref="E30:I30"/>
    <mergeCell ref="J30:P30"/>
    <mergeCell ref="E31:I31"/>
    <mergeCell ref="J31:P31"/>
    <mergeCell ref="E32:I32"/>
    <mergeCell ref="J32:P32"/>
    <mergeCell ref="A1:Y5"/>
    <mergeCell ref="Z1:AE1"/>
    <mergeCell ref="Z2:AE2"/>
    <mergeCell ref="Z3:AE3"/>
    <mergeCell ref="Z4:AE4"/>
    <mergeCell ref="Z7:AE7"/>
  </mergeCells>
  <conditionalFormatting sqref="AE9:AE24">
    <cfRule type="containsText" dxfId="108" priority="15" operator="containsText" text="WARNING">
      <formula>NOT(ISERROR(SEARCH("WARNING",AE9)))</formula>
    </cfRule>
  </conditionalFormatting>
  <conditionalFormatting sqref="AE10">
    <cfRule type="containsText" dxfId="107" priority="13" operator="containsText" text="WARNING">
      <formula>NOT(ISERROR(SEARCH("WARNING",AE10)))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06" priority="11" operator="containsText" text="WARNING">
      <formula>NOT(ISERROR(SEARCH("WARNING",AE11)))</formula>
    </cfRule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AE16">
    <cfRule type="containsText" dxfId="105" priority="9" operator="containsText" text="WARNING">
      <formula>NOT(ISERROR(SEARCH("WARNING",AE16)))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E15">
    <cfRule type="containsText" dxfId="104" priority="7" operator="containsText" text="WARNING">
      <formula>NOT(ISERROR(SEARCH("WARNING",AE15)))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">
    <cfRule type="containsText" dxfId="103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02" priority="3" operator="containsText" text="WARNING">
      <formula>NOT(ISERROR(SEARCH("WARNING",AE24)))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9:AE22 AE9:AE14 AE17">
    <cfRule type="containsText" dxfId="101" priority="16" operator="containsText" text="WARNING">
      <formula>NOT(ISERROR(SEARCH("WARNING",AE9)))</formula>
    </cfRule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00" priority="1" operator="containsText" text="WARNING">
      <formula>NOT(ISERROR(SEARCH("WARNING",AE23)))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D9:D14 D21:D24 D17">
      <formula1>pieces</formula1>
    </dataValidation>
    <dataValidation type="list" allowBlank="1" showInputMessage="1" showErrorMessage="1" sqref="G25:H27">
      <formula1>ouvriers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745"/>
  <sheetViews>
    <sheetView zoomScaleNormal="100" workbookViewId="0">
      <pane ySplit="1" topLeftCell="A2" activePane="bottomLeft" state="frozen"/>
      <selection activeCell="G10" sqref="G10"/>
      <selection pane="bottomLeft" activeCell="A21" sqref="A21"/>
    </sheetView>
  </sheetViews>
  <sheetFormatPr baseColWidth="10" defaultRowHeight="15" x14ac:dyDescent="0.25"/>
  <cols>
    <col min="1" max="1" width="103" style="52" customWidth="1"/>
    <col min="2" max="2" width="22.85546875" style="51" customWidth="1"/>
    <col min="3" max="3" width="11.42578125" style="51"/>
    <col min="4" max="4" width="14.85546875" customWidth="1"/>
    <col min="6" max="6" width="26.85546875" customWidth="1"/>
  </cols>
  <sheetData>
    <row r="1" spans="1:4" s="5" customFormat="1" ht="39" customHeight="1" thickBot="1" x14ac:dyDescent="0.3">
      <c r="A1" s="41" t="s">
        <v>34</v>
      </c>
      <c r="B1" s="42" t="s">
        <v>35</v>
      </c>
      <c r="C1" s="43" t="s">
        <v>36</v>
      </c>
      <c r="D1" s="44" t="s">
        <v>37</v>
      </c>
    </row>
    <row r="2" spans="1:4" x14ac:dyDescent="0.25">
      <c r="A2" s="45" t="s">
        <v>38</v>
      </c>
      <c r="B2" s="46">
        <v>510081</v>
      </c>
      <c r="C2" s="47"/>
    </row>
    <row r="3" spans="1:4" x14ac:dyDescent="0.25">
      <c r="A3" s="48" t="s">
        <v>39</v>
      </c>
      <c r="B3" s="49" t="s">
        <v>40</v>
      </c>
      <c r="C3" s="47">
        <v>45</v>
      </c>
    </row>
    <row r="4" spans="1:4" x14ac:dyDescent="0.25">
      <c r="A4" s="50" t="s">
        <v>41</v>
      </c>
      <c r="B4" s="51" t="s">
        <v>42</v>
      </c>
      <c r="C4" s="51">
        <v>60</v>
      </c>
    </row>
    <row r="5" spans="1:4" x14ac:dyDescent="0.25">
      <c r="A5" s="52" t="s">
        <v>43</v>
      </c>
      <c r="B5" s="51" t="s">
        <v>44</v>
      </c>
      <c r="C5" s="51">
        <v>8</v>
      </c>
    </row>
    <row r="6" spans="1:4" x14ac:dyDescent="0.25">
      <c r="A6" s="52" t="s">
        <v>45</v>
      </c>
      <c r="B6" s="51" t="s">
        <v>46</v>
      </c>
      <c r="C6" s="51">
        <v>15</v>
      </c>
    </row>
    <row r="7" spans="1:4" x14ac:dyDescent="0.25">
      <c r="A7" s="52" t="s">
        <v>47</v>
      </c>
      <c r="B7" s="51" t="s">
        <v>48</v>
      </c>
      <c r="C7" s="51">
        <v>15</v>
      </c>
    </row>
    <row r="8" spans="1:4" x14ac:dyDescent="0.25">
      <c r="A8" s="52" t="s">
        <v>49</v>
      </c>
      <c r="B8" s="51" t="s">
        <v>50</v>
      </c>
      <c r="C8" s="53">
        <v>400</v>
      </c>
    </row>
    <row r="9" spans="1:4" x14ac:dyDescent="0.25">
      <c r="A9" s="54" t="s">
        <v>51</v>
      </c>
      <c r="B9" s="51" t="s">
        <v>52</v>
      </c>
      <c r="C9" s="51">
        <v>1</v>
      </c>
    </row>
    <row r="10" spans="1:4" x14ac:dyDescent="0.25">
      <c r="A10" s="52" t="s">
        <v>53</v>
      </c>
      <c r="B10" s="51" t="s">
        <v>54</v>
      </c>
      <c r="C10" s="53">
        <v>120</v>
      </c>
    </row>
    <row r="11" spans="1:4" x14ac:dyDescent="0.25">
      <c r="A11" s="52" t="s">
        <v>55</v>
      </c>
      <c r="B11" s="51" t="s">
        <v>55</v>
      </c>
      <c r="C11" s="51">
        <v>28</v>
      </c>
    </row>
    <row r="12" spans="1:4" x14ac:dyDescent="0.25">
      <c r="A12" s="52" t="s">
        <v>56</v>
      </c>
      <c r="B12" s="51" t="s">
        <v>57</v>
      </c>
      <c r="C12" s="51">
        <v>100</v>
      </c>
    </row>
    <row r="13" spans="1:4" x14ac:dyDescent="0.25">
      <c r="A13" s="52" t="s">
        <v>58</v>
      </c>
      <c r="B13" s="51" t="s">
        <v>59</v>
      </c>
      <c r="C13" s="51">
        <v>80</v>
      </c>
    </row>
    <row r="14" spans="1:4" x14ac:dyDescent="0.25">
      <c r="A14" s="52" t="s">
        <v>60</v>
      </c>
      <c r="B14" s="51" t="s">
        <v>61</v>
      </c>
      <c r="C14" s="51">
        <v>12</v>
      </c>
    </row>
    <row r="15" spans="1:4" ht="18" customHeight="1" x14ac:dyDescent="0.25">
      <c r="A15" s="50" t="s">
        <v>62</v>
      </c>
      <c r="B15" s="51" t="s">
        <v>63</v>
      </c>
      <c r="C15" s="51">
        <v>12</v>
      </c>
      <c r="D15" t="s">
        <v>64</v>
      </c>
    </row>
    <row r="16" spans="1:4" ht="18" customHeight="1" x14ac:dyDescent="0.25">
      <c r="A16" s="50" t="s">
        <v>65</v>
      </c>
      <c r="B16" s="55" t="s">
        <v>66</v>
      </c>
      <c r="C16" s="51">
        <v>40</v>
      </c>
    </row>
    <row r="17" spans="1:3" x14ac:dyDescent="0.25">
      <c r="A17" s="52" t="s">
        <v>67</v>
      </c>
      <c r="B17" s="51" t="s">
        <v>68</v>
      </c>
      <c r="C17" s="51">
        <v>30</v>
      </c>
    </row>
    <row r="18" spans="1:3" x14ac:dyDescent="0.25">
      <c r="A18" s="50" t="s">
        <v>69</v>
      </c>
      <c r="B18" s="51">
        <v>200101</v>
      </c>
      <c r="C18" s="51">
        <v>120</v>
      </c>
    </row>
    <row r="19" spans="1:3" x14ac:dyDescent="0.25">
      <c r="A19" s="50" t="s">
        <v>70</v>
      </c>
      <c r="B19" s="51" t="s">
        <v>71</v>
      </c>
      <c r="C19" s="51">
        <v>135</v>
      </c>
    </row>
    <row r="20" spans="1:3" x14ac:dyDescent="0.25">
      <c r="A20" s="52" t="s">
        <v>72</v>
      </c>
      <c r="B20" s="51" t="s">
        <v>73</v>
      </c>
      <c r="C20" s="51">
        <v>90</v>
      </c>
    </row>
    <row r="21" spans="1:3" x14ac:dyDescent="0.25">
      <c r="A21" s="52" t="s">
        <v>74</v>
      </c>
      <c r="B21" s="51" t="s">
        <v>75</v>
      </c>
      <c r="C21" s="51">
        <v>70</v>
      </c>
    </row>
    <row r="22" spans="1:3" x14ac:dyDescent="0.25">
      <c r="A22" s="50" t="s">
        <v>76</v>
      </c>
      <c r="B22" s="55" t="s">
        <v>77</v>
      </c>
      <c r="C22" s="51">
        <v>40</v>
      </c>
    </row>
    <row r="23" spans="1:3" x14ac:dyDescent="0.25">
      <c r="A23" s="50" t="s">
        <v>78</v>
      </c>
      <c r="B23" s="51" t="s">
        <v>79</v>
      </c>
      <c r="C23" s="51">
        <v>30</v>
      </c>
    </row>
    <row r="24" spans="1:3" x14ac:dyDescent="0.25">
      <c r="A24" s="52" t="s">
        <v>80</v>
      </c>
      <c r="B24" s="51" t="s">
        <v>81</v>
      </c>
      <c r="C24" s="51">
        <v>30</v>
      </c>
    </row>
    <row r="25" spans="1:3" x14ac:dyDescent="0.25">
      <c r="A25" s="52" t="s">
        <v>82</v>
      </c>
      <c r="B25" s="51" t="s">
        <v>83</v>
      </c>
      <c r="C25" s="51">
        <v>30</v>
      </c>
    </row>
    <row r="26" spans="1:3" x14ac:dyDescent="0.25">
      <c r="A26" s="52" t="s">
        <v>84</v>
      </c>
      <c r="B26" s="51" t="s">
        <v>85</v>
      </c>
      <c r="C26" s="51">
        <v>30</v>
      </c>
    </row>
    <row r="27" spans="1:3" x14ac:dyDescent="0.25">
      <c r="A27" s="52" t="s">
        <v>86</v>
      </c>
      <c r="B27" s="51" t="s">
        <v>87</v>
      </c>
      <c r="C27" s="53">
        <v>30</v>
      </c>
    </row>
    <row r="28" spans="1:3" x14ac:dyDescent="0.25">
      <c r="A28" s="52" t="s">
        <v>88</v>
      </c>
      <c r="B28" s="51" t="s">
        <v>89</v>
      </c>
      <c r="C28" s="51">
        <v>30</v>
      </c>
    </row>
    <row r="29" spans="1:3" x14ac:dyDescent="0.25">
      <c r="A29" s="52" t="s">
        <v>90</v>
      </c>
      <c r="B29" s="51" t="s">
        <v>91</v>
      </c>
      <c r="C29" s="51">
        <v>30</v>
      </c>
    </row>
    <row r="30" spans="1:3" x14ac:dyDescent="0.25">
      <c r="A30" s="52" t="s">
        <v>92</v>
      </c>
      <c r="B30" s="51" t="s">
        <v>93</v>
      </c>
      <c r="C30" s="51">
        <v>70</v>
      </c>
    </row>
    <row r="31" spans="1:3" x14ac:dyDescent="0.25">
      <c r="A31" s="52" t="s">
        <v>94</v>
      </c>
      <c r="B31" s="51" t="s">
        <v>95</v>
      </c>
      <c r="C31" s="51">
        <v>120</v>
      </c>
    </row>
    <row r="32" spans="1:3" x14ac:dyDescent="0.25">
      <c r="A32" s="52" t="s">
        <v>96</v>
      </c>
      <c r="B32" s="51" t="s">
        <v>97</v>
      </c>
      <c r="C32" s="51">
        <v>50</v>
      </c>
    </row>
    <row r="33" spans="1:4" x14ac:dyDescent="0.25">
      <c r="A33" s="50" t="s">
        <v>98</v>
      </c>
      <c r="B33" s="55" t="s">
        <v>99</v>
      </c>
      <c r="C33" s="51">
        <v>90</v>
      </c>
    </row>
    <row r="34" spans="1:4" x14ac:dyDescent="0.25">
      <c r="A34" s="52" t="s">
        <v>100</v>
      </c>
      <c r="B34" s="51" t="s">
        <v>101</v>
      </c>
      <c r="C34" s="51">
        <v>28</v>
      </c>
    </row>
    <row r="35" spans="1:4" x14ac:dyDescent="0.25">
      <c r="A35" s="50" t="s">
        <v>102</v>
      </c>
      <c r="B35" s="51" t="s">
        <v>103</v>
      </c>
      <c r="C35" s="51">
        <v>50</v>
      </c>
    </row>
    <row r="36" spans="1:4" x14ac:dyDescent="0.25">
      <c r="A36" s="52" t="s">
        <v>104</v>
      </c>
      <c r="B36" s="51" t="s">
        <v>105</v>
      </c>
      <c r="C36" s="51">
        <v>50</v>
      </c>
    </row>
    <row r="37" spans="1:4" x14ac:dyDescent="0.25">
      <c r="A37" s="52" t="s">
        <v>106</v>
      </c>
      <c r="B37" s="51" t="s">
        <v>107</v>
      </c>
      <c r="C37" s="51">
        <v>100</v>
      </c>
    </row>
    <row r="38" spans="1:4" x14ac:dyDescent="0.25">
      <c r="A38" s="50" t="s">
        <v>108</v>
      </c>
      <c r="B38" s="51" t="s">
        <v>109</v>
      </c>
      <c r="C38" s="51">
        <v>120</v>
      </c>
    </row>
    <row r="39" spans="1:4" x14ac:dyDescent="0.25">
      <c r="A39" s="52" t="s">
        <v>110</v>
      </c>
      <c r="B39" s="51" t="s">
        <v>111</v>
      </c>
      <c r="C39" s="51">
        <v>110</v>
      </c>
    </row>
    <row r="40" spans="1:4" x14ac:dyDescent="0.25">
      <c r="A40" s="52" t="s">
        <v>112</v>
      </c>
      <c r="B40" s="51" t="s">
        <v>113</v>
      </c>
      <c r="C40" s="51">
        <v>30</v>
      </c>
    </row>
    <row r="41" spans="1:4" x14ac:dyDescent="0.25">
      <c r="A41" s="52" t="s">
        <v>114</v>
      </c>
      <c r="B41" s="51" t="s">
        <v>115</v>
      </c>
      <c r="C41" s="51">
        <v>30</v>
      </c>
    </row>
    <row r="42" spans="1:4" x14ac:dyDescent="0.25">
      <c r="A42" s="52" t="s">
        <v>116</v>
      </c>
      <c r="B42" s="51">
        <v>2018130</v>
      </c>
      <c r="C42" s="51">
        <v>30</v>
      </c>
      <c r="D42" t="s">
        <v>117</v>
      </c>
    </row>
    <row r="43" spans="1:4" x14ac:dyDescent="0.25">
      <c r="A43" s="52" t="s">
        <v>118</v>
      </c>
      <c r="B43" s="51" t="s">
        <v>119</v>
      </c>
      <c r="D43" t="s">
        <v>16</v>
      </c>
    </row>
    <row r="44" spans="1:4" x14ac:dyDescent="0.25">
      <c r="A44" s="52" t="s">
        <v>120</v>
      </c>
      <c r="B44" s="51" t="s">
        <v>121</v>
      </c>
      <c r="C44" s="51">
        <v>12</v>
      </c>
      <c r="D44" t="s">
        <v>117</v>
      </c>
    </row>
    <row r="45" spans="1:4" x14ac:dyDescent="0.25">
      <c r="A45" s="52" t="s">
        <v>122</v>
      </c>
      <c r="B45" s="51" t="s">
        <v>123</v>
      </c>
      <c r="C45" s="51">
        <v>60</v>
      </c>
      <c r="D45" t="s">
        <v>117</v>
      </c>
    </row>
    <row r="46" spans="1:4" x14ac:dyDescent="0.25">
      <c r="A46" s="56" t="s">
        <v>124</v>
      </c>
      <c r="B46" s="57" t="s">
        <v>125</v>
      </c>
      <c r="C46" s="57">
        <v>43</v>
      </c>
      <c r="D46" t="s">
        <v>126</v>
      </c>
    </row>
    <row r="47" spans="1:4" x14ac:dyDescent="0.25">
      <c r="A47" s="52" t="s">
        <v>127</v>
      </c>
      <c r="B47" s="51" t="s">
        <v>128</v>
      </c>
      <c r="C47" s="51">
        <v>360</v>
      </c>
    </row>
    <row r="48" spans="1:4" x14ac:dyDescent="0.25">
      <c r="A48" s="52" t="s">
        <v>129</v>
      </c>
      <c r="B48" s="55" t="s">
        <v>130</v>
      </c>
      <c r="C48" s="51">
        <v>90</v>
      </c>
    </row>
    <row r="49" spans="1:4" x14ac:dyDescent="0.25">
      <c r="A49" s="52" t="s">
        <v>131</v>
      </c>
      <c r="B49" s="51" t="s">
        <v>132</v>
      </c>
      <c r="C49" s="51">
        <v>100</v>
      </c>
    </row>
    <row r="50" spans="1:4" x14ac:dyDescent="0.25">
      <c r="A50" s="52" t="s">
        <v>133</v>
      </c>
      <c r="B50" s="51" t="s">
        <v>134</v>
      </c>
      <c r="C50" s="51">
        <v>120</v>
      </c>
    </row>
    <row r="51" spans="1:4" x14ac:dyDescent="0.25">
      <c r="A51" s="52" t="s">
        <v>135</v>
      </c>
      <c r="B51" s="51">
        <v>181075</v>
      </c>
      <c r="C51" s="51">
        <v>30</v>
      </c>
    </row>
    <row r="52" spans="1:4" x14ac:dyDescent="0.25">
      <c r="A52" s="50" t="s">
        <v>136</v>
      </c>
      <c r="B52" s="55" t="s">
        <v>137</v>
      </c>
      <c r="C52" s="51">
        <v>32</v>
      </c>
    </row>
    <row r="53" spans="1:4" x14ac:dyDescent="0.25">
      <c r="A53" s="52" t="s">
        <v>138</v>
      </c>
      <c r="B53" s="51" t="s">
        <v>139</v>
      </c>
      <c r="C53" s="51">
        <v>50</v>
      </c>
    </row>
    <row r="54" spans="1:4" x14ac:dyDescent="0.25">
      <c r="A54" s="50" t="s">
        <v>140</v>
      </c>
      <c r="B54" s="51">
        <v>181270</v>
      </c>
      <c r="C54" s="51">
        <v>60</v>
      </c>
      <c r="D54" t="s">
        <v>141</v>
      </c>
    </row>
    <row r="55" spans="1:4" x14ac:dyDescent="0.25">
      <c r="A55" s="52" t="s">
        <v>142</v>
      </c>
      <c r="B55" s="51" t="s">
        <v>143</v>
      </c>
      <c r="C55" s="51">
        <v>120</v>
      </c>
    </row>
    <row r="56" spans="1:4" x14ac:dyDescent="0.25">
      <c r="A56" s="52" t="s">
        <v>144</v>
      </c>
      <c r="B56" s="51" t="s">
        <v>145</v>
      </c>
      <c r="C56" s="51">
        <v>120</v>
      </c>
    </row>
    <row r="57" spans="1:4" x14ac:dyDescent="0.25">
      <c r="A57" s="52" t="s">
        <v>146</v>
      </c>
      <c r="B57" s="51" t="s">
        <v>147</v>
      </c>
      <c r="C57" s="51">
        <v>120</v>
      </c>
    </row>
    <row r="58" spans="1:4" x14ac:dyDescent="0.25">
      <c r="A58" s="52" t="s">
        <v>148</v>
      </c>
      <c r="B58" s="51" t="s">
        <v>149</v>
      </c>
      <c r="C58" s="51">
        <v>120</v>
      </c>
    </row>
    <row r="59" spans="1:4" x14ac:dyDescent="0.25">
      <c r="A59" s="52" t="s">
        <v>150</v>
      </c>
      <c r="B59" s="51" t="s">
        <v>151</v>
      </c>
      <c r="C59" s="51">
        <v>120</v>
      </c>
      <c r="D59" t="s">
        <v>152</v>
      </c>
    </row>
    <row r="60" spans="1:4" x14ac:dyDescent="0.25">
      <c r="A60" s="52" t="s">
        <v>153</v>
      </c>
      <c r="B60" s="55" t="s">
        <v>154</v>
      </c>
      <c r="C60" s="51">
        <v>120</v>
      </c>
    </row>
    <row r="61" spans="1:4" x14ac:dyDescent="0.25">
      <c r="A61" s="52" t="s">
        <v>155</v>
      </c>
      <c r="B61" s="55" t="s">
        <v>156</v>
      </c>
      <c r="C61" s="51">
        <v>120</v>
      </c>
    </row>
    <row r="62" spans="1:4" x14ac:dyDescent="0.25">
      <c r="A62" s="52" t="s">
        <v>157</v>
      </c>
      <c r="B62" s="51" t="s">
        <v>158</v>
      </c>
      <c r="C62" s="51">
        <v>80</v>
      </c>
    </row>
    <row r="63" spans="1:4" x14ac:dyDescent="0.25">
      <c r="A63" s="52" t="s">
        <v>159</v>
      </c>
      <c r="B63" s="51" t="s">
        <v>160</v>
      </c>
      <c r="C63" s="51">
        <v>70</v>
      </c>
    </row>
    <row r="64" spans="1:4" x14ac:dyDescent="0.25">
      <c r="A64" s="52" t="s">
        <v>161</v>
      </c>
      <c r="B64" s="51" t="s">
        <v>158</v>
      </c>
      <c r="C64" s="51">
        <v>70</v>
      </c>
    </row>
    <row r="65" spans="1:4" x14ac:dyDescent="0.25">
      <c r="A65" s="52" t="s">
        <v>162</v>
      </c>
      <c r="B65" s="51" t="s">
        <v>163</v>
      </c>
    </row>
    <row r="66" spans="1:4" x14ac:dyDescent="0.25">
      <c r="A66" s="52" t="s">
        <v>164</v>
      </c>
      <c r="B66" s="51" t="s">
        <v>165</v>
      </c>
      <c r="C66" s="51">
        <v>120</v>
      </c>
    </row>
    <row r="67" spans="1:4" x14ac:dyDescent="0.25">
      <c r="A67" s="52" t="s">
        <v>166</v>
      </c>
      <c r="B67" s="51" t="s">
        <v>167</v>
      </c>
      <c r="C67" s="51">
        <v>120</v>
      </c>
    </row>
    <row r="68" spans="1:4" x14ac:dyDescent="0.25">
      <c r="A68" s="50" t="s">
        <v>168</v>
      </c>
      <c r="B68" s="51" t="s">
        <v>169</v>
      </c>
      <c r="C68" s="51">
        <v>120</v>
      </c>
    </row>
    <row r="69" spans="1:4" x14ac:dyDescent="0.25">
      <c r="A69" s="50" t="s">
        <v>170</v>
      </c>
      <c r="B69" s="51" t="s">
        <v>171</v>
      </c>
      <c r="C69" s="51">
        <v>90</v>
      </c>
    </row>
    <row r="70" spans="1:4" x14ac:dyDescent="0.25">
      <c r="A70" s="52" t="s">
        <v>172</v>
      </c>
      <c r="B70" s="51" t="s">
        <v>173</v>
      </c>
      <c r="C70" s="51">
        <v>90</v>
      </c>
    </row>
    <row r="71" spans="1:4" x14ac:dyDescent="0.25">
      <c r="A71" s="50" t="s">
        <v>174</v>
      </c>
      <c r="B71" s="58" t="s">
        <v>175</v>
      </c>
      <c r="C71" s="51">
        <v>60</v>
      </c>
    </row>
    <row r="72" spans="1:4" x14ac:dyDescent="0.25">
      <c r="A72" s="52" t="s">
        <v>176</v>
      </c>
      <c r="B72" s="51" t="s">
        <v>177</v>
      </c>
    </row>
    <row r="73" spans="1:4" x14ac:dyDescent="0.25">
      <c r="A73" s="52" t="s">
        <v>178</v>
      </c>
      <c r="B73" s="51" t="s">
        <v>179</v>
      </c>
      <c r="C73" s="51">
        <v>90</v>
      </c>
    </row>
    <row r="74" spans="1:4" x14ac:dyDescent="0.25">
      <c r="A74" s="52" t="s">
        <v>180</v>
      </c>
      <c r="B74" s="58" t="s">
        <v>181</v>
      </c>
      <c r="C74" s="51">
        <v>80</v>
      </c>
    </row>
    <row r="75" spans="1:4" x14ac:dyDescent="0.25">
      <c r="A75" s="50" t="s">
        <v>182</v>
      </c>
      <c r="B75" s="58" t="s">
        <v>183</v>
      </c>
      <c r="C75" s="51">
        <v>60</v>
      </c>
    </row>
    <row r="76" spans="1:4" x14ac:dyDescent="0.25">
      <c r="A76" s="52" t="s">
        <v>184</v>
      </c>
      <c r="B76" s="59" t="s">
        <v>185</v>
      </c>
      <c r="C76" s="51">
        <v>60</v>
      </c>
    </row>
    <row r="77" spans="1:4" x14ac:dyDescent="0.25">
      <c r="A77" s="52" t="s">
        <v>186</v>
      </c>
      <c r="B77" s="51" t="s">
        <v>187</v>
      </c>
      <c r="C77" s="51">
        <v>120</v>
      </c>
    </row>
    <row r="78" spans="1:4" x14ac:dyDescent="0.25">
      <c r="A78" s="50" t="s">
        <v>188</v>
      </c>
      <c r="B78" s="51">
        <v>7159</v>
      </c>
      <c r="C78" s="51">
        <v>120</v>
      </c>
    </row>
    <row r="79" spans="1:4" x14ac:dyDescent="0.25">
      <c r="A79" s="52" t="s">
        <v>189</v>
      </c>
      <c r="B79" s="51" t="s">
        <v>190</v>
      </c>
      <c r="C79" s="51">
        <v>120</v>
      </c>
      <c r="D79" t="s">
        <v>117</v>
      </c>
    </row>
    <row r="80" spans="1:4" x14ac:dyDescent="0.25">
      <c r="A80" s="52" t="s">
        <v>191</v>
      </c>
      <c r="B80" s="51" t="s">
        <v>192</v>
      </c>
      <c r="C80" s="51">
        <v>120</v>
      </c>
    </row>
    <row r="81" spans="1:4" x14ac:dyDescent="0.25">
      <c r="A81" s="50" t="s">
        <v>193</v>
      </c>
      <c r="B81" s="51" t="s">
        <v>194</v>
      </c>
      <c r="C81" s="51">
        <v>39</v>
      </c>
    </row>
    <row r="82" spans="1:4" x14ac:dyDescent="0.25">
      <c r="A82" s="52" t="s">
        <v>195</v>
      </c>
      <c r="B82" s="51">
        <v>890625</v>
      </c>
      <c r="C82" s="51">
        <v>70</v>
      </c>
    </row>
    <row r="83" spans="1:4" x14ac:dyDescent="0.25">
      <c r="A83" s="52" t="s">
        <v>196</v>
      </c>
      <c r="B83" s="51">
        <v>7009</v>
      </c>
    </row>
    <row r="84" spans="1:4" x14ac:dyDescent="0.25">
      <c r="A84" s="52" t="s">
        <v>197</v>
      </c>
      <c r="B84" s="51" t="s">
        <v>198</v>
      </c>
      <c r="C84" s="51">
        <v>60</v>
      </c>
    </row>
    <row r="85" spans="1:4" x14ac:dyDescent="0.25">
      <c r="A85" s="52" t="s">
        <v>199</v>
      </c>
      <c r="B85" s="51" t="s">
        <v>200</v>
      </c>
      <c r="C85" s="51">
        <v>20</v>
      </c>
    </row>
    <row r="86" spans="1:4" x14ac:dyDescent="0.25">
      <c r="A86" s="52" t="s">
        <v>201</v>
      </c>
      <c r="B86" s="51" t="s">
        <v>202</v>
      </c>
      <c r="C86" s="51">
        <v>15</v>
      </c>
    </row>
    <row r="87" spans="1:4" x14ac:dyDescent="0.25">
      <c r="A87" s="52" t="s">
        <v>203</v>
      </c>
      <c r="B87" s="51" t="s">
        <v>204</v>
      </c>
      <c r="C87" s="51">
        <v>75</v>
      </c>
    </row>
    <row r="88" spans="1:4" x14ac:dyDescent="0.25">
      <c r="A88" s="52" t="s">
        <v>205</v>
      </c>
      <c r="B88" s="51">
        <v>181241</v>
      </c>
      <c r="C88" s="51">
        <v>60</v>
      </c>
    </row>
    <row r="89" spans="1:4" x14ac:dyDescent="0.25">
      <c r="A89" s="52" t="s">
        <v>206</v>
      </c>
      <c r="B89" s="51">
        <v>18126100</v>
      </c>
      <c r="C89" s="51">
        <v>30</v>
      </c>
    </row>
    <row r="90" spans="1:4" x14ac:dyDescent="0.25">
      <c r="A90" s="52" t="s">
        <v>207</v>
      </c>
      <c r="B90" s="58" t="s">
        <v>208</v>
      </c>
      <c r="C90" s="51">
        <v>20</v>
      </c>
    </row>
    <row r="91" spans="1:4" x14ac:dyDescent="0.25">
      <c r="A91" s="52" t="s">
        <v>209</v>
      </c>
      <c r="B91" s="51" t="s">
        <v>210</v>
      </c>
      <c r="C91" s="51">
        <v>90</v>
      </c>
    </row>
    <row r="92" spans="1:4" x14ac:dyDescent="0.25">
      <c r="A92" s="50" t="s">
        <v>211</v>
      </c>
      <c r="B92" s="55" t="s">
        <v>212</v>
      </c>
      <c r="C92" s="51">
        <v>30</v>
      </c>
    </row>
    <row r="93" spans="1:4" ht="21.75" customHeight="1" x14ac:dyDescent="0.25">
      <c r="A93" s="52" t="s">
        <v>213</v>
      </c>
      <c r="B93" s="51" t="s">
        <v>214</v>
      </c>
      <c r="C93" s="51">
        <v>120</v>
      </c>
      <c r="D93" t="s">
        <v>215</v>
      </c>
    </row>
    <row r="94" spans="1:4" x14ac:dyDescent="0.25">
      <c r="A94" s="52" t="s">
        <v>216</v>
      </c>
      <c r="B94" s="51" t="s">
        <v>217</v>
      </c>
      <c r="C94" s="51">
        <v>120</v>
      </c>
      <c r="D94" t="s">
        <v>218</v>
      </c>
    </row>
    <row r="95" spans="1:4" x14ac:dyDescent="0.25">
      <c r="A95" s="52" t="s">
        <v>219</v>
      </c>
      <c r="B95" s="51" t="s">
        <v>220</v>
      </c>
      <c r="C95" s="51">
        <v>120</v>
      </c>
      <c r="D95" t="s">
        <v>221</v>
      </c>
    </row>
    <row r="96" spans="1:4" x14ac:dyDescent="0.25">
      <c r="A96" s="52" t="s">
        <v>222</v>
      </c>
      <c r="B96" s="51" t="s">
        <v>223</v>
      </c>
      <c r="C96" s="51">
        <v>120</v>
      </c>
    </row>
    <row r="97" spans="1:4" x14ac:dyDescent="0.25">
      <c r="A97" s="52" t="s">
        <v>224</v>
      </c>
      <c r="B97" s="51" t="s">
        <v>225</v>
      </c>
      <c r="C97" s="51">
        <v>70</v>
      </c>
    </row>
    <row r="98" spans="1:4" x14ac:dyDescent="0.25">
      <c r="A98" s="52" t="s">
        <v>226</v>
      </c>
      <c r="B98" s="51" t="s">
        <v>227</v>
      </c>
      <c r="C98" s="51">
        <v>70</v>
      </c>
    </row>
    <row r="99" spans="1:4" x14ac:dyDescent="0.25">
      <c r="A99" s="52" t="s">
        <v>228</v>
      </c>
      <c r="B99" s="58" t="s">
        <v>229</v>
      </c>
      <c r="C99" s="51">
        <v>120</v>
      </c>
    </row>
    <row r="100" spans="1:4" x14ac:dyDescent="0.25">
      <c r="A100" s="50" t="s">
        <v>230</v>
      </c>
      <c r="B100" s="58" t="s">
        <v>229</v>
      </c>
      <c r="C100" s="51">
        <v>70</v>
      </c>
    </row>
    <row r="101" spans="1:4" x14ac:dyDescent="0.25">
      <c r="A101" s="50" t="s">
        <v>231</v>
      </c>
      <c r="B101" s="55" t="s">
        <v>232</v>
      </c>
      <c r="C101" s="51">
        <v>60</v>
      </c>
    </row>
    <row r="102" spans="1:4" x14ac:dyDescent="0.25">
      <c r="A102" s="52" t="s">
        <v>233</v>
      </c>
      <c r="B102" s="51" t="s">
        <v>234</v>
      </c>
      <c r="C102" s="51">
        <v>120</v>
      </c>
      <c r="D102" t="s">
        <v>235</v>
      </c>
    </row>
    <row r="103" spans="1:4" x14ac:dyDescent="0.25">
      <c r="A103" s="52" t="s">
        <v>236</v>
      </c>
      <c r="B103" s="59" t="s">
        <v>237</v>
      </c>
      <c r="C103" s="51">
        <v>120</v>
      </c>
      <c r="D103" t="s">
        <v>238</v>
      </c>
    </row>
    <row r="104" spans="1:4" x14ac:dyDescent="0.25">
      <c r="A104" s="50" t="s">
        <v>239</v>
      </c>
      <c r="B104" s="51" t="s">
        <v>240</v>
      </c>
      <c r="C104" s="51">
        <v>50</v>
      </c>
    </row>
    <row r="105" spans="1:4" x14ac:dyDescent="0.25">
      <c r="A105" s="50" t="s">
        <v>241</v>
      </c>
      <c r="B105" s="51" t="s">
        <v>242</v>
      </c>
      <c r="C105" s="51">
        <v>50</v>
      </c>
    </row>
    <row r="106" spans="1:4" s="61" customFormat="1" x14ac:dyDescent="0.25">
      <c r="A106" s="56" t="s">
        <v>243</v>
      </c>
      <c r="B106" s="60" t="s">
        <v>244</v>
      </c>
      <c r="C106" s="57">
        <v>40</v>
      </c>
    </row>
    <row r="107" spans="1:4" x14ac:dyDescent="0.25">
      <c r="A107" s="52" t="s">
        <v>245</v>
      </c>
      <c r="B107" s="55" t="s">
        <v>183</v>
      </c>
      <c r="C107" s="51">
        <v>30</v>
      </c>
    </row>
    <row r="108" spans="1:4" x14ac:dyDescent="0.25">
      <c r="A108" s="62" t="s">
        <v>246</v>
      </c>
      <c r="B108" s="57" t="s">
        <v>247</v>
      </c>
      <c r="C108" s="57">
        <v>30</v>
      </c>
    </row>
    <row r="109" spans="1:4" x14ac:dyDescent="0.25">
      <c r="A109" s="62" t="s">
        <v>248</v>
      </c>
      <c r="B109" s="57" t="s">
        <v>249</v>
      </c>
      <c r="C109" s="57">
        <v>40</v>
      </c>
    </row>
    <row r="110" spans="1:4" s="61" customFormat="1" x14ac:dyDescent="0.25">
      <c r="A110" s="63" t="s">
        <v>250</v>
      </c>
      <c r="B110" s="64" t="s">
        <v>229</v>
      </c>
      <c r="C110" s="65">
        <v>20</v>
      </c>
    </row>
    <row r="111" spans="1:4" x14ac:dyDescent="0.25">
      <c r="A111" s="52" t="s">
        <v>251</v>
      </c>
      <c r="B111" s="51" t="s">
        <v>252</v>
      </c>
      <c r="C111" s="51">
        <v>70</v>
      </c>
    </row>
    <row r="112" spans="1:4" x14ac:dyDescent="0.25">
      <c r="A112" s="50" t="s">
        <v>253</v>
      </c>
      <c r="B112" s="51" t="s">
        <v>254</v>
      </c>
      <c r="C112" s="51">
        <v>60</v>
      </c>
    </row>
    <row r="113" spans="1:3" x14ac:dyDescent="0.25">
      <c r="A113" s="52" t="s">
        <v>255</v>
      </c>
      <c r="B113" s="51" t="s">
        <v>256</v>
      </c>
      <c r="C113" s="51">
        <v>70</v>
      </c>
    </row>
    <row r="114" spans="1:3" x14ac:dyDescent="0.25">
      <c r="A114" s="50" t="s">
        <v>257</v>
      </c>
      <c r="B114" s="51" t="s">
        <v>258</v>
      </c>
      <c r="C114" s="51">
        <v>50</v>
      </c>
    </row>
    <row r="115" spans="1:3" x14ac:dyDescent="0.25">
      <c r="A115" s="52" t="s">
        <v>259</v>
      </c>
      <c r="B115" s="51" t="s">
        <v>260</v>
      </c>
    </row>
    <row r="116" spans="1:3" x14ac:dyDescent="0.25">
      <c r="A116" s="52" t="s">
        <v>261</v>
      </c>
      <c r="B116" s="51">
        <v>90162000</v>
      </c>
      <c r="C116" s="51">
        <v>90</v>
      </c>
    </row>
    <row r="117" spans="1:3" x14ac:dyDescent="0.25">
      <c r="A117" s="52" t="s">
        <v>262</v>
      </c>
      <c r="B117" s="51" t="s">
        <v>263</v>
      </c>
    </row>
    <row r="118" spans="1:3" x14ac:dyDescent="0.25">
      <c r="A118" s="52" t="s">
        <v>264</v>
      </c>
      <c r="B118" s="51" t="s">
        <v>265</v>
      </c>
      <c r="C118" s="51">
        <v>120</v>
      </c>
    </row>
    <row r="119" spans="1:3" x14ac:dyDescent="0.25">
      <c r="A119" s="52" t="s">
        <v>266</v>
      </c>
      <c r="B119" s="51" t="s">
        <v>267</v>
      </c>
    </row>
    <row r="120" spans="1:3" x14ac:dyDescent="0.25">
      <c r="A120" s="52" t="s">
        <v>268</v>
      </c>
      <c r="B120" s="55" t="s">
        <v>269</v>
      </c>
      <c r="C120" s="51">
        <v>120</v>
      </c>
    </row>
    <row r="121" spans="1:3" x14ac:dyDescent="0.25">
      <c r="A121" s="52" t="s">
        <v>270</v>
      </c>
      <c r="B121" s="51" t="s">
        <v>271</v>
      </c>
      <c r="C121" s="51">
        <v>120</v>
      </c>
    </row>
    <row r="122" spans="1:3" x14ac:dyDescent="0.25">
      <c r="A122" s="52" t="s">
        <v>272</v>
      </c>
      <c r="B122" s="51" t="s">
        <v>273</v>
      </c>
      <c r="C122" s="51">
        <v>120</v>
      </c>
    </row>
    <row r="123" spans="1:3" x14ac:dyDescent="0.25">
      <c r="A123" s="52" t="s">
        <v>274</v>
      </c>
      <c r="B123" s="51" t="s">
        <v>275</v>
      </c>
      <c r="C123" s="51">
        <v>120</v>
      </c>
    </row>
    <row r="124" spans="1:3" x14ac:dyDescent="0.25">
      <c r="A124" s="52" t="s">
        <v>276</v>
      </c>
      <c r="B124" s="51" t="s">
        <v>277</v>
      </c>
      <c r="C124" s="51">
        <v>120</v>
      </c>
    </row>
    <row r="125" spans="1:3" x14ac:dyDescent="0.25">
      <c r="A125" s="52" t="s">
        <v>278</v>
      </c>
      <c r="B125" s="51" t="s">
        <v>279</v>
      </c>
      <c r="C125" s="51">
        <v>90</v>
      </c>
    </row>
    <row r="126" spans="1:3" x14ac:dyDescent="0.25">
      <c r="A126" s="52" t="s">
        <v>280</v>
      </c>
      <c r="B126" s="51" t="s">
        <v>281</v>
      </c>
      <c r="C126" s="51">
        <v>120</v>
      </c>
    </row>
    <row r="127" spans="1:3" x14ac:dyDescent="0.25">
      <c r="A127" s="52" t="s">
        <v>282</v>
      </c>
      <c r="B127" s="51" t="s">
        <v>283</v>
      </c>
      <c r="C127" s="51">
        <v>90</v>
      </c>
    </row>
    <row r="128" spans="1:3" x14ac:dyDescent="0.25">
      <c r="A128" s="52" t="s">
        <v>284</v>
      </c>
      <c r="B128" s="51" t="s">
        <v>285</v>
      </c>
      <c r="C128" s="51">
        <v>75</v>
      </c>
    </row>
    <row r="129" spans="1:3" x14ac:dyDescent="0.25">
      <c r="A129" s="52" t="s">
        <v>286</v>
      </c>
      <c r="B129" s="51" t="s">
        <v>287</v>
      </c>
      <c r="C129" s="51">
        <v>75</v>
      </c>
    </row>
    <row r="130" spans="1:3" x14ac:dyDescent="0.25">
      <c r="A130" s="52" t="s">
        <v>288</v>
      </c>
      <c r="B130" s="51" t="s">
        <v>289</v>
      </c>
      <c r="C130" s="51">
        <v>400</v>
      </c>
    </row>
    <row r="131" spans="1:3" x14ac:dyDescent="0.25">
      <c r="A131" s="52" t="s">
        <v>290</v>
      </c>
      <c r="B131" s="51">
        <v>5016</v>
      </c>
      <c r="C131" s="51">
        <v>120</v>
      </c>
    </row>
    <row r="132" spans="1:3" x14ac:dyDescent="0.25">
      <c r="A132" s="50" t="s">
        <v>291</v>
      </c>
      <c r="B132" s="51" t="s">
        <v>292</v>
      </c>
      <c r="C132" s="51">
        <v>30</v>
      </c>
    </row>
    <row r="133" spans="1:3" x14ac:dyDescent="0.25">
      <c r="A133" s="52" t="s">
        <v>293</v>
      </c>
      <c r="B133" s="51" t="s">
        <v>294</v>
      </c>
      <c r="C133" s="51">
        <v>120</v>
      </c>
    </row>
    <row r="134" spans="1:3" x14ac:dyDescent="0.25">
      <c r="A134" s="52" t="s">
        <v>295</v>
      </c>
      <c r="B134" s="51" t="s">
        <v>296</v>
      </c>
      <c r="C134" s="51">
        <v>50</v>
      </c>
    </row>
    <row r="135" spans="1:3" x14ac:dyDescent="0.25">
      <c r="A135" s="52" t="s">
        <v>297</v>
      </c>
      <c r="B135" s="51" t="s">
        <v>298</v>
      </c>
      <c r="C135" s="51">
        <v>25</v>
      </c>
    </row>
    <row r="136" spans="1:3" x14ac:dyDescent="0.25">
      <c r="A136" s="52" t="s">
        <v>299</v>
      </c>
      <c r="B136" s="51" t="s">
        <v>300</v>
      </c>
      <c r="C136" s="51">
        <v>25</v>
      </c>
    </row>
    <row r="137" spans="1:3" x14ac:dyDescent="0.25">
      <c r="A137" s="52" t="s">
        <v>301</v>
      </c>
      <c r="B137" s="51" t="s">
        <v>302</v>
      </c>
      <c r="C137" s="51">
        <v>90</v>
      </c>
    </row>
    <row r="138" spans="1:3" x14ac:dyDescent="0.25">
      <c r="A138" s="50" t="s">
        <v>303</v>
      </c>
      <c r="B138" s="51" t="s">
        <v>304</v>
      </c>
      <c r="C138" s="51">
        <v>69</v>
      </c>
    </row>
    <row r="139" spans="1:3" x14ac:dyDescent="0.25">
      <c r="A139" s="52" t="s">
        <v>305</v>
      </c>
      <c r="B139" s="55" t="s">
        <v>306</v>
      </c>
      <c r="C139" s="51">
        <v>60</v>
      </c>
    </row>
    <row r="140" spans="1:3" x14ac:dyDescent="0.25">
      <c r="A140" s="52" t="s">
        <v>307</v>
      </c>
      <c r="B140" s="51" t="s">
        <v>308</v>
      </c>
      <c r="C140" s="51">
        <v>60</v>
      </c>
    </row>
    <row r="141" spans="1:3" x14ac:dyDescent="0.25">
      <c r="A141" s="52" t="s">
        <v>309</v>
      </c>
      <c r="B141" s="51" t="s">
        <v>310</v>
      </c>
      <c r="C141" s="51">
        <v>60</v>
      </c>
    </row>
    <row r="142" spans="1:3" x14ac:dyDescent="0.25">
      <c r="A142" s="50" t="s">
        <v>311</v>
      </c>
      <c r="B142" s="51" t="s">
        <v>312</v>
      </c>
      <c r="C142" s="51">
        <v>15</v>
      </c>
    </row>
    <row r="143" spans="1:3" x14ac:dyDescent="0.25">
      <c r="A143" s="52" t="s">
        <v>313</v>
      </c>
      <c r="B143" s="51" t="s">
        <v>314</v>
      </c>
      <c r="C143" s="51">
        <v>120</v>
      </c>
    </row>
    <row r="144" spans="1:3" ht="18.75" customHeight="1" x14ac:dyDescent="0.25">
      <c r="A144" s="52" t="s">
        <v>315</v>
      </c>
      <c r="B144" s="51" t="s">
        <v>316</v>
      </c>
      <c r="C144" s="51">
        <v>120</v>
      </c>
    </row>
    <row r="145" spans="1:4" x14ac:dyDescent="0.25">
      <c r="A145" s="50" t="s">
        <v>317</v>
      </c>
      <c r="B145" s="51" t="s">
        <v>316</v>
      </c>
      <c r="C145" s="51">
        <v>120</v>
      </c>
    </row>
    <row r="146" spans="1:4" x14ac:dyDescent="0.25">
      <c r="A146" s="52" t="s">
        <v>318</v>
      </c>
      <c r="B146" s="51" t="s">
        <v>319</v>
      </c>
    </row>
    <row r="147" spans="1:4" x14ac:dyDescent="0.25">
      <c r="A147" s="50" t="s">
        <v>320</v>
      </c>
      <c r="B147" s="51" t="s">
        <v>321</v>
      </c>
      <c r="C147" s="51">
        <v>130</v>
      </c>
    </row>
    <row r="148" spans="1:4" x14ac:dyDescent="0.25">
      <c r="A148" s="50" t="s">
        <v>322</v>
      </c>
      <c r="B148" s="51" t="s">
        <v>321</v>
      </c>
      <c r="C148" s="51">
        <v>140</v>
      </c>
    </row>
    <row r="149" spans="1:4" x14ac:dyDescent="0.25">
      <c r="A149" s="50" t="s">
        <v>323</v>
      </c>
      <c r="B149" s="51" t="s">
        <v>321</v>
      </c>
      <c r="C149" s="51">
        <v>120</v>
      </c>
    </row>
    <row r="150" spans="1:4" x14ac:dyDescent="0.25">
      <c r="A150" s="50" t="s">
        <v>324</v>
      </c>
      <c r="B150" s="51" t="s">
        <v>325</v>
      </c>
      <c r="C150" s="51">
        <v>120</v>
      </c>
    </row>
    <row r="151" spans="1:4" x14ac:dyDescent="0.25">
      <c r="A151" s="52" t="s">
        <v>326</v>
      </c>
      <c r="B151" s="51">
        <v>511040</v>
      </c>
      <c r="C151" s="51">
        <v>100</v>
      </c>
    </row>
    <row r="152" spans="1:4" x14ac:dyDescent="0.25">
      <c r="A152" s="50" t="s">
        <v>327</v>
      </c>
      <c r="B152" s="51">
        <v>510087</v>
      </c>
      <c r="C152" s="51">
        <v>70</v>
      </c>
    </row>
    <row r="153" spans="1:4" x14ac:dyDescent="0.25">
      <c r="A153" s="52" t="s">
        <v>328</v>
      </c>
      <c r="B153" s="51">
        <v>510081</v>
      </c>
      <c r="C153" s="51">
        <v>70</v>
      </c>
    </row>
    <row r="154" spans="1:4" x14ac:dyDescent="0.25">
      <c r="A154" s="52" t="s">
        <v>329</v>
      </c>
      <c r="B154" s="51">
        <v>651525</v>
      </c>
      <c r="C154" s="51">
        <v>70</v>
      </c>
    </row>
    <row r="155" spans="1:4" x14ac:dyDescent="0.25">
      <c r="A155" s="52" t="s">
        <v>330</v>
      </c>
      <c r="B155" s="51">
        <v>651525</v>
      </c>
      <c r="C155" s="51">
        <v>90</v>
      </c>
    </row>
    <row r="156" spans="1:4" x14ac:dyDescent="0.25">
      <c r="A156" s="52" t="s">
        <v>331</v>
      </c>
      <c r="B156" s="51" t="s">
        <v>332</v>
      </c>
    </row>
    <row r="157" spans="1:4" x14ac:dyDescent="0.25">
      <c r="A157" s="52" t="s">
        <v>333</v>
      </c>
      <c r="B157" s="51" t="s">
        <v>334</v>
      </c>
      <c r="C157" s="51">
        <v>60</v>
      </c>
      <c r="D157" t="s">
        <v>335</v>
      </c>
    </row>
    <row r="158" spans="1:4" x14ac:dyDescent="0.25">
      <c r="A158" s="66" t="s">
        <v>336</v>
      </c>
      <c r="B158" s="51" t="s">
        <v>334</v>
      </c>
      <c r="C158" s="51">
        <v>60</v>
      </c>
    </row>
    <row r="159" spans="1:4" x14ac:dyDescent="0.25">
      <c r="A159" s="67" t="s">
        <v>337</v>
      </c>
      <c r="B159" s="51" t="s">
        <v>338</v>
      </c>
      <c r="C159" s="51">
        <v>90</v>
      </c>
    </row>
    <row r="160" spans="1:4" x14ac:dyDescent="0.25">
      <c r="A160" s="52" t="s">
        <v>339</v>
      </c>
      <c r="B160" s="51" t="s">
        <v>340</v>
      </c>
      <c r="C160" s="51">
        <v>120</v>
      </c>
    </row>
    <row r="161" spans="1:4" x14ac:dyDescent="0.25">
      <c r="A161" s="52" t="s">
        <v>341</v>
      </c>
      <c r="B161" s="55" t="s">
        <v>342</v>
      </c>
      <c r="C161" s="51">
        <v>25</v>
      </c>
    </row>
    <row r="162" spans="1:4" x14ac:dyDescent="0.25">
      <c r="A162" s="52" t="s">
        <v>343</v>
      </c>
      <c r="B162" s="51" t="s">
        <v>344</v>
      </c>
      <c r="C162" s="51">
        <v>15</v>
      </c>
    </row>
    <row r="163" spans="1:4" x14ac:dyDescent="0.25">
      <c r="A163" s="52" t="s">
        <v>345</v>
      </c>
      <c r="B163" s="51" t="s">
        <v>177</v>
      </c>
      <c r="C163" s="51">
        <v>15</v>
      </c>
    </row>
    <row r="164" spans="1:4" ht="15.75" customHeight="1" x14ac:dyDescent="0.25">
      <c r="A164" s="50" t="s">
        <v>346</v>
      </c>
      <c r="B164" s="51" t="s">
        <v>347</v>
      </c>
      <c r="C164" s="51">
        <v>200</v>
      </c>
      <c r="D164" t="s">
        <v>348</v>
      </c>
    </row>
    <row r="165" spans="1:4" x14ac:dyDescent="0.25">
      <c r="A165" s="52" t="s">
        <v>349</v>
      </c>
      <c r="B165" s="51" t="s">
        <v>350</v>
      </c>
      <c r="C165" s="51">
        <v>350</v>
      </c>
    </row>
    <row r="166" spans="1:4" x14ac:dyDescent="0.25">
      <c r="A166" s="50" t="s">
        <v>351</v>
      </c>
      <c r="B166" s="51" t="s">
        <v>352</v>
      </c>
      <c r="C166" s="51">
        <v>200</v>
      </c>
    </row>
    <row r="167" spans="1:4" x14ac:dyDescent="0.25">
      <c r="A167" s="52" t="s">
        <v>353</v>
      </c>
      <c r="B167" s="51" t="s">
        <v>354</v>
      </c>
      <c r="C167" s="51">
        <v>45</v>
      </c>
    </row>
    <row r="168" spans="1:4" x14ac:dyDescent="0.25">
      <c r="A168" s="52" t="s">
        <v>355</v>
      </c>
      <c r="B168" s="51" t="s">
        <v>354</v>
      </c>
      <c r="C168" s="51">
        <v>30</v>
      </c>
    </row>
    <row r="169" spans="1:4" x14ac:dyDescent="0.25">
      <c r="A169" s="52" t="s">
        <v>356</v>
      </c>
      <c r="B169" s="55" t="s">
        <v>357</v>
      </c>
      <c r="C169" s="51">
        <v>120</v>
      </c>
    </row>
    <row r="170" spans="1:4" x14ac:dyDescent="0.25">
      <c r="A170" s="50" t="s">
        <v>358</v>
      </c>
      <c r="B170" s="51" t="s">
        <v>359</v>
      </c>
      <c r="C170" s="51">
        <v>48</v>
      </c>
      <c r="D170" t="s">
        <v>360</v>
      </c>
    </row>
    <row r="171" spans="1:4" x14ac:dyDescent="0.25">
      <c r="A171" s="50" t="s">
        <v>361</v>
      </c>
      <c r="B171" s="51" t="s">
        <v>362</v>
      </c>
      <c r="C171" s="51">
        <v>90</v>
      </c>
    </row>
    <row r="172" spans="1:4" x14ac:dyDescent="0.25">
      <c r="A172" s="50" t="s">
        <v>363</v>
      </c>
      <c r="B172" s="51" t="s">
        <v>364</v>
      </c>
      <c r="C172" s="51">
        <v>90</v>
      </c>
    </row>
    <row r="173" spans="1:4" x14ac:dyDescent="0.25">
      <c r="A173" s="52" t="s">
        <v>365</v>
      </c>
      <c r="B173" s="51" t="s">
        <v>366</v>
      </c>
    </row>
    <row r="174" spans="1:4" x14ac:dyDescent="0.25">
      <c r="A174" s="52" t="s">
        <v>367</v>
      </c>
      <c r="B174" s="51">
        <v>215215011</v>
      </c>
      <c r="C174" s="51">
        <v>100</v>
      </c>
    </row>
    <row r="175" spans="1:4" x14ac:dyDescent="0.25">
      <c r="A175" s="52" t="s">
        <v>368</v>
      </c>
      <c r="B175" s="51" t="s">
        <v>369</v>
      </c>
    </row>
    <row r="176" spans="1:4" x14ac:dyDescent="0.25">
      <c r="A176" s="52" t="s">
        <v>370</v>
      </c>
      <c r="B176" s="51" t="s">
        <v>371</v>
      </c>
      <c r="C176" s="51">
        <v>30</v>
      </c>
    </row>
    <row r="177" spans="1:5" x14ac:dyDescent="0.25">
      <c r="A177" s="52" t="s">
        <v>372</v>
      </c>
      <c r="B177" s="51" t="s">
        <v>371</v>
      </c>
      <c r="C177" s="51">
        <v>45</v>
      </c>
    </row>
    <row r="178" spans="1:5" x14ac:dyDescent="0.25">
      <c r="A178" s="52" t="s">
        <v>373</v>
      </c>
      <c r="B178" s="51" t="s">
        <v>374</v>
      </c>
      <c r="C178" s="51">
        <v>120</v>
      </c>
    </row>
    <row r="179" spans="1:5" x14ac:dyDescent="0.25">
      <c r="A179" s="52" t="s">
        <v>373</v>
      </c>
    </row>
    <row r="180" spans="1:5" x14ac:dyDescent="0.25">
      <c r="A180" s="50" t="s">
        <v>375</v>
      </c>
      <c r="B180" s="51" t="s">
        <v>376</v>
      </c>
      <c r="C180" s="51">
        <v>30</v>
      </c>
    </row>
    <row r="181" spans="1:5" x14ac:dyDescent="0.25">
      <c r="A181" s="52" t="s">
        <v>377</v>
      </c>
      <c r="B181" s="51" t="s">
        <v>378</v>
      </c>
      <c r="C181" s="51">
        <v>30</v>
      </c>
    </row>
    <row r="182" spans="1:5" x14ac:dyDescent="0.25">
      <c r="A182" s="52" t="s">
        <v>379</v>
      </c>
      <c r="B182" s="51" t="s">
        <v>380</v>
      </c>
      <c r="C182" s="51">
        <v>120</v>
      </c>
    </row>
    <row r="183" spans="1:5" x14ac:dyDescent="0.25">
      <c r="A183" s="52" t="s">
        <v>381</v>
      </c>
      <c r="B183" s="51" t="s">
        <v>382</v>
      </c>
    </row>
    <row r="184" spans="1:5" x14ac:dyDescent="0.25">
      <c r="A184" s="52" t="s">
        <v>383</v>
      </c>
      <c r="B184" s="51" t="s">
        <v>384</v>
      </c>
    </row>
    <row r="185" spans="1:5" x14ac:dyDescent="0.25">
      <c r="A185" s="52" t="s">
        <v>385</v>
      </c>
      <c r="B185" s="51" t="s">
        <v>386</v>
      </c>
      <c r="C185" s="51">
        <v>90</v>
      </c>
    </row>
    <row r="186" spans="1:5" x14ac:dyDescent="0.25">
      <c r="A186" s="52" t="s">
        <v>387</v>
      </c>
      <c r="B186" s="51" t="s">
        <v>388</v>
      </c>
      <c r="C186" s="51">
        <v>120</v>
      </c>
    </row>
    <row r="187" spans="1:5" x14ac:dyDescent="0.25">
      <c r="A187" s="50" t="s">
        <v>389</v>
      </c>
      <c r="B187" s="51" t="s">
        <v>390</v>
      </c>
      <c r="C187" s="51">
        <v>90</v>
      </c>
    </row>
    <row r="188" spans="1:5" x14ac:dyDescent="0.25">
      <c r="A188" s="52" t="s">
        <v>391</v>
      </c>
      <c r="B188" s="51" t="s">
        <v>177</v>
      </c>
      <c r="C188" s="51">
        <v>90</v>
      </c>
    </row>
    <row r="189" spans="1:5" x14ac:dyDescent="0.25">
      <c r="A189" s="52" t="s">
        <v>392</v>
      </c>
      <c r="B189" s="51" t="s">
        <v>393</v>
      </c>
      <c r="D189" s="68" t="s">
        <v>394</v>
      </c>
      <c r="E189" s="1"/>
    </row>
    <row r="190" spans="1:5" x14ac:dyDescent="0.25">
      <c r="A190" s="50" t="s">
        <v>395</v>
      </c>
      <c r="B190" s="69" t="s">
        <v>396</v>
      </c>
      <c r="C190" s="51">
        <v>90</v>
      </c>
      <c r="D190" s="68" t="s">
        <v>397</v>
      </c>
      <c r="E190" s="1"/>
    </row>
    <row r="191" spans="1:5" x14ac:dyDescent="0.25">
      <c r="A191" s="50" t="s">
        <v>398</v>
      </c>
      <c r="B191" s="51">
        <v>601130</v>
      </c>
      <c r="C191" s="51">
        <v>35</v>
      </c>
      <c r="D191" s="68" t="s">
        <v>399</v>
      </c>
      <c r="E191" s="1"/>
    </row>
    <row r="192" spans="1:5" x14ac:dyDescent="0.25">
      <c r="A192" s="52" t="s">
        <v>400</v>
      </c>
      <c r="B192" s="51" t="s">
        <v>401</v>
      </c>
      <c r="C192" s="51">
        <v>45</v>
      </c>
    </row>
    <row r="193" spans="1:3" x14ac:dyDescent="0.25">
      <c r="A193" s="50" t="s">
        <v>402</v>
      </c>
      <c r="B193" s="70">
        <v>601130</v>
      </c>
      <c r="C193" s="51">
        <v>22</v>
      </c>
    </row>
    <row r="194" spans="1:3" x14ac:dyDescent="0.25">
      <c r="A194" s="52" t="s">
        <v>403</v>
      </c>
      <c r="B194" s="51" t="s">
        <v>404</v>
      </c>
      <c r="C194" s="51">
        <v>120</v>
      </c>
    </row>
    <row r="195" spans="1:3" x14ac:dyDescent="0.25">
      <c r="A195" s="52" t="s">
        <v>405</v>
      </c>
      <c r="B195" s="51" t="s">
        <v>406</v>
      </c>
    </row>
    <row r="196" spans="1:3" x14ac:dyDescent="0.25">
      <c r="A196" s="52" t="s">
        <v>407</v>
      </c>
      <c r="B196" s="51" t="s">
        <v>408</v>
      </c>
      <c r="C196" s="51">
        <v>90</v>
      </c>
    </row>
    <row r="197" spans="1:3" x14ac:dyDescent="0.25">
      <c r="A197" s="52" t="s">
        <v>409</v>
      </c>
      <c r="B197" s="51" t="s">
        <v>410</v>
      </c>
      <c r="C197" s="51">
        <v>80</v>
      </c>
    </row>
    <row r="198" spans="1:3" x14ac:dyDescent="0.25">
      <c r="A198" s="50" t="s">
        <v>411</v>
      </c>
      <c r="B198" s="55" t="s">
        <v>412</v>
      </c>
      <c r="C198" s="51">
        <v>80</v>
      </c>
    </row>
    <row r="199" spans="1:3" x14ac:dyDescent="0.25">
      <c r="A199" s="52" t="s">
        <v>413</v>
      </c>
      <c r="B199" s="51" t="s">
        <v>414</v>
      </c>
      <c r="C199" s="51">
        <v>60</v>
      </c>
    </row>
    <row r="200" spans="1:3" x14ac:dyDescent="0.25">
      <c r="A200" s="52" t="s">
        <v>415</v>
      </c>
      <c r="B200" s="51">
        <v>551275</v>
      </c>
      <c r="C200" s="51">
        <v>60</v>
      </c>
    </row>
    <row r="201" spans="1:3" x14ac:dyDescent="0.25">
      <c r="A201" s="52" t="s">
        <v>416</v>
      </c>
      <c r="B201" s="51">
        <v>551275</v>
      </c>
    </row>
    <row r="202" spans="1:3" x14ac:dyDescent="0.25">
      <c r="A202" s="52" t="s">
        <v>417</v>
      </c>
      <c r="B202" s="55" t="s">
        <v>418</v>
      </c>
      <c r="C202" s="51">
        <v>90</v>
      </c>
    </row>
    <row r="203" spans="1:3" x14ac:dyDescent="0.25">
      <c r="A203" s="52" t="s">
        <v>419</v>
      </c>
      <c r="B203" s="51" t="s">
        <v>420</v>
      </c>
    </row>
    <row r="204" spans="1:3" x14ac:dyDescent="0.25">
      <c r="A204" s="52" t="s">
        <v>421</v>
      </c>
      <c r="B204" s="51" t="s">
        <v>422</v>
      </c>
      <c r="C204" s="51">
        <v>90</v>
      </c>
    </row>
    <row r="205" spans="1:3" x14ac:dyDescent="0.25">
      <c r="A205" s="52" t="s">
        <v>423</v>
      </c>
      <c r="B205" s="51">
        <v>551435</v>
      </c>
      <c r="C205" s="51">
        <v>120</v>
      </c>
    </row>
    <row r="206" spans="1:3" x14ac:dyDescent="0.25">
      <c r="A206" s="52" t="s">
        <v>424</v>
      </c>
      <c r="B206" s="51" t="s">
        <v>425</v>
      </c>
      <c r="C206" s="51">
        <v>80</v>
      </c>
    </row>
    <row r="207" spans="1:3" x14ac:dyDescent="0.25">
      <c r="A207" s="52" t="s">
        <v>426</v>
      </c>
      <c r="B207" s="51" t="s">
        <v>427</v>
      </c>
      <c r="C207" s="51">
        <v>120</v>
      </c>
    </row>
    <row r="208" spans="1:3" x14ac:dyDescent="0.25">
      <c r="A208" s="52" t="s">
        <v>428</v>
      </c>
      <c r="B208" s="51" t="s">
        <v>429</v>
      </c>
    </row>
    <row r="209" spans="1:3" x14ac:dyDescent="0.25">
      <c r="A209" s="50" t="s">
        <v>430</v>
      </c>
      <c r="B209" s="51" t="s">
        <v>431</v>
      </c>
      <c r="C209" s="51">
        <v>90</v>
      </c>
    </row>
    <row r="210" spans="1:3" x14ac:dyDescent="0.25">
      <c r="A210" s="52" t="s">
        <v>432</v>
      </c>
      <c r="B210" s="51" t="s">
        <v>433</v>
      </c>
    </row>
    <row r="211" spans="1:3" x14ac:dyDescent="0.25">
      <c r="A211" s="67" t="s">
        <v>434</v>
      </c>
      <c r="B211" s="51" t="s">
        <v>435</v>
      </c>
    </row>
    <row r="212" spans="1:3" x14ac:dyDescent="0.25">
      <c r="A212" s="52" t="s">
        <v>436</v>
      </c>
      <c r="B212" s="51" t="s">
        <v>437</v>
      </c>
      <c r="C212" s="51">
        <v>90</v>
      </c>
    </row>
    <row r="213" spans="1:3" x14ac:dyDescent="0.25">
      <c r="A213" s="52" t="s">
        <v>438</v>
      </c>
      <c r="B213" s="51" t="s">
        <v>177</v>
      </c>
    </row>
    <row r="214" spans="1:3" x14ac:dyDescent="0.25">
      <c r="A214" s="52" t="s">
        <v>439</v>
      </c>
      <c r="B214" s="51" t="s">
        <v>440</v>
      </c>
    </row>
    <row r="215" spans="1:3" x14ac:dyDescent="0.25">
      <c r="A215" s="52" t="s">
        <v>441</v>
      </c>
      <c r="B215" s="51" t="s">
        <v>442</v>
      </c>
      <c r="C215" s="51">
        <v>30</v>
      </c>
    </row>
    <row r="216" spans="1:3" x14ac:dyDescent="0.25">
      <c r="A216" s="50" t="s">
        <v>443</v>
      </c>
      <c r="B216" s="51" t="s">
        <v>444</v>
      </c>
      <c r="C216" s="51">
        <v>36</v>
      </c>
    </row>
    <row r="217" spans="1:3" x14ac:dyDescent="0.25">
      <c r="A217" s="50" t="s">
        <v>445</v>
      </c>
      <c r="B217" s="55" t="s">
        <v>446</v>
      </c>
      <c r="C217" s="51">
        <v>60</v>
      </c>
    </row>
    <row r="218" spans="1:3" x14ac:dyDescent="0.25">
      <c r="A218" s="52" t="s">
        <v>447</v>
      </c>
      <c r="B218" s="51" t="s">
        <v>448</v>
      </c>
    </row>
    <row r="219" spans="1:3" x14ac:dyDescent="0.25">
      <c r="A219" s="52" t="s">
        <v>449</v>
      </c>
      <c r="B219" s="51" t="s">
        <v>450</v>
      </c>
    </row>
    <row r="220" spans="1:3" x14ac:dyDescent="0.25">
      <c r="A220" s="52" t="s">
        <v>451</v>
      </c>
      <c r="B220" s="51" t="s">
        <v>452</v>
      </c>
    </row>
    <row r="221" spans="1:3" x14ac:dyDescent="0.25">
      <c r="A221" s="50" t="s">
        <v>453</v>
      </c>
      <c r="B221" s="51" t="s">
        <v>454</v>
      </c>
      <c r="C221" s="51">
        <v>50</v>
      </c>
    </row>
    <row r="222" spans="1:3" x14ac:dyDescent="0.25">
      <c r="A222" s="52" t="s">
        <v>455</v>
      </c>
      <c r="B222" s="51" t="s">
        <v>456</v>
      </c>
      <c r="C222" s="51">
        <v>80</v>
      </c>
    </row>
    <row r="223" spans="1:3" x14ac:dyDescent="0.25">
      <c r="A223" s="52" t="s">
        <v>457</v>
      </c>
      <c r="B223" s="71" t="s">
        <v>458</v>
      </c>
      <c r="C223" s="51">
        <v>17</v>
      </c>
    </row>
    <row r="224" spans="1:3" x14ac:dyDescent="0.25">
      <c r="A224" s="52" t="s">
        <v>459</v>
      </c>
      <c r="B224" s="51" t="s">
        <v>460</v>
      </c>
      <c r="C224" s="51">
        <v>15</v>
      </c>
    </row>
    <row r="225" spans="1:4" x14ac:dyDescent="0.25">
      <c r="A225" s="52" t="s">
        <v>461</v>
      </c>
      <c r="B225" s="51">
        <v>4571</v>
      </c>
      <c r="C225" s="51">
        <v>30</v>
      </c>
    </row>
    <row r="226" spans="1:4" x14ac:dyDescent="0.25">
      <c r="A226" s="52" t="s">
        <v>462</v>
      </c>
      <c r="B226" s="51">
        <v>200200</v>
      </c>
      <c r="C226" s="51">
        <v>60</v>
      </c>
    </row>
    <row r="227" spans="1:4" x14ac:dyDescent="0.25">
      <c r="A227" s="52" t="s">
        <v>463</v>
      </c>
      <c r="B227" s="51" t="s">
        <v>464</v>
      </c>
      <c r="C227" s="51">
        <v>30</v>
      </c>
    </row>
    <row r="228" spans="1:4" x14ac:dyDescent="0.25">
      <c r="A228" s="52" t="s">
        <v>465</v>
      </c>
      <c r="B228" s="51">
        <v>5402</v>
      </c>
      <c r="D228" t="s">
        <v>466</v>
      </c>
    </row>
    <row r="229" spans="1:4" x14ac:dyDescent="0.25">
      <c r="A229" s="52" t="s">
        <v>467</v>
      </c>
      <c r="B229" s="51">
        <v>4630</v>
      </c>
      <c r="D229" t="s">
        <v>117</v>
      </c>
    </row>
    <row r="230" spans="1:4" x14ac:dyDescent="0.25">
      <c r="A230" s="52" t="s">
        <v>468</v>
      </c>
      <c r="B230" s="51">
        <v>7151</v>
      </c>
    </row>
    <row r="231" spans="1:4" x14ac:dyDescent="0.25">
      <c r="A231" s="50" t="s">
        <v>469</v>
      </c>
      <c r="B231" s="51">
        <v>480387</v>
      </c>
      <c r="C231" s="51">
        <v>50</v>
      </c>
    </row>
    <row r="232" spans="1:4" x14ac:dyDescent="0.25">
      <c r="A232" s="52" t="s">
        <v>470</v>
      </c>
      <c r="B232" s="51">
        <v>480387</v>
      </c>
      <c r="C232" s="51">
        <v>50</v>
      </c>
      <c r="D232" t="s">
        <v>117</v>
      </c>
    </row>
    <row r="233" spans="1:4" x14ac:dyDescent="0.25">
      <c r="A233" s="50" t="s">
        <v>471</v>
      </c>
      <c r="B233" s="51">
        <v>480387</v>
      </c>
      <c r="C233" s="51">
        <v>60</v>
      </c>
      <c r="D233" t="s">
        <v>26</v>
      </c>
    </row>
    <row r="234" spans="1:4" x14ac:dyDescent="0.25">
      <c r="A234" s="50" t="s">
        <v>472</v>
      </c>
      <c r="B234" s="51">
        <v>480387</v>
      </c>
      <c r="C234" s="51">
        <v>15</v>
      </c>
    </row>
    <row r="235" spans="1:4" x14ac:dyDescent="0.25">
      <c r="A235" s="52" t="s">
        <v>473</v>
      </c>
      <c r="B235" s="51" t="s">
        <v>474</v>
      </c>
      <c r="C235" s="51">
        <v>75</v>
      </c>
    </row>
    <row r="236" spans="1:4" x14ac:dyDescent="0.25">
      <c r="A236" s="52" t="s">
        <v>475</v>
      </c>
      <c r="B236" s="51" t="s">
        <v>476</v>
      </c>
      <c r="C236" s="51">
        <v>100</v>
      </c>
    </row>
    <row r="237" spans="1:4" x14ac:dyDescent="0.25">
      <c r="A237" s="50" t="s">
        <v>477</v>
      </c>
      <c r="B237" s="55" t="s">
        <v>478</v>
      </c>
      <c r="C237" s="51">
        <v>100</v>
      </c>
    </row>
    <row r="238" spans="1:4" x14ac:dyDescent="0.25">
      <c r="A238" s="52" t="s">
        <v>479</v>
      </c>
      <c r="B238" s="51" t="s">
        <v>480</v>
      </c>
      <c r="C238" s="51">
        <v>75</v>
      </c>
    </row>
    <row r="239" spans="1:4" x14ac:dyDescent="0.25">
      <c r="A239" s="50" t="s">
        <v>481</v>
      </c>
      <c r="B239" s="51" t="s">
        <v>482</v>
      </c>
      <c r="C239" s="51">
        <v>33</v>
      </c>
      <c r="D239" t="s">
        <v>483</v>
      </c>
    </row>
    <row r="240" spans="1:4" x14ac:dyDescent="0.25">
      <c r="A240" s="50" t="s">
        <v>484</v>
      </c>
      <c r="B240" s="51" t="s">
        <v>482</v>
      </c>
      <c r="C240" s="51">
        <v>20</v>
      </c>
      <c r="D240" t="s">
        <v>483</v>
      </c>
    </row>
    <row r="241" spans="1:3" x14ac:dyDescent="0.25">
      <c r="A241" s="50" t="s">
        <v>485</v>
      </c>
      <c r="B241" s="51" t="s">
        <v>486</v>
      </c>
      <c r="C241" s="51">
        <v>60</v>
      </c>
    </row>
    <row r="242" spans="1:3" x14ac:dyDescent="0.25">
      <c r="A242" s="50" t="s">
        <v>487</v>
      </c>
      <c r="B242" s="55" t="s">
        <v>488</v>
      </c>
      <c r="C242" s="51">
        <v>60</v>
      </c>
    </row>
    <row r="243" spans="1:3" x14ac:dyDescent="0.25">
      <c r="A243" s="52" t="s">
        <v>489</v>
      </c>
      <c r="B243" s="51" t="s">
        <v>490</v>
      </c>
      <c r="C243" s="51">
        <v>45</v>
      </c>
    </row>
    <row r="244" spans="1:3" x14ac:dyDescent="0.25">
      <c r="A244" s="50" t="s">
        <v>491</v>
      </c>
      <c r="B244" s="51" t="s">
        <v>492</v>
      </c>
      <c r="C244" s="51">
        <v>60</v>
      </c>
    </row>
    <row r="245" spans="1:3" x14ac:dyDescent="0.25">
      <c r="A245" s="50" t="s">
        <v>493</v>
      </c>
      <c r="B245" s="55" t="s">
        <v>494</v>
      </c>
      <c r="C245" s="51">
        <v>60</v>
      </c>
    </row>
    <row r="246" spans="1:3" x14ac:dyDescent="0.25">
      <c r="A246" s="50" t="s">
        <v>495</v>
      </c>
      <c r="B246" s="51" t="s">
        <v>490</v>
      </c>
      <c r="C246" s="51">
        <v>65</v>
      </c>
    </row>
    <row r="247" spans="1:3" x14ac:dyDescent="0.25">
      <c r="A247" s="50" t="s">
        <v>496</v>
      </c>
      <c r="B247" s="51" t="s">
        <v>497</v>
      </c>
      <c r="C247" s="51">
        <v>100</v>
      </c>
    </row>
    <row r="248" spans="1:3" x14ac:dyDescent="0.25">
      <c r="A248" s="52" t="s">
        <v>498</v>
      </c>
      <c r="B248" s="51" t="s">
        <v>499</v>
      </c>
      <c r="C248" s="51">
        <v>45</v>
      </c>
    </row>
    <row r="249" spans="1:3" x14ac:dyDescent="0.25">
      <c r="A249" s="52" t="s">
        <v>500</v>
      </c>
      <c r="B249" s="51">
        <v>5016</v>
      </c>
      <c r="C249" s="51">
        <v>120</v>
      </c>
    </row>
    <row r="250" spans="1:3" x14ac:dyDescent="0.25">
      <c r="A250" s="52" t="s">
        <v>501</v>
      </c>
      <c r="B250" s="51" t="s">
        <v>177</v>
      </c>
      <c r="C250" s="51">
        <v>120</v>
      </c>
    </row>
    <row r="251" spans="1:3" x14ac:dyDescent="0.25">
      <c r="A251" s="52" t="s">
        <v>502</v>
      </c>
      <c r="B251" s="51" t="s">
        <v>503</v>
      </c>
      <c r="C251" s="51">
        <v>120</v>
      </c>
    </row>
    <row r="252" spans="1:3" x14ac:dyDescent="0.25">
      <c r="A252" s="52" t="s">
        <v>504</v>
      </c>
      <c r="B252" s="51" t="s">
        <v>505</v>
      </c>
      <c r="C252" s="51">
        <v>120</v>
      </c>
    </row>
    <row r="253" spans="1:3" x14ac:dyDescent="0.25">
      <c r="A253" s="52" t="s">
        <v>506</v>
      </c>
      <c r="B253" s="51" t="s">
        <v>507</v>
      </c>
      <c r="C253" s="51">
        <v>120</v>
      </c>
    </row>
    <row r="254" spans="1:3" x14ac:dyDescent="0.25">
      <c r="A254" s="52" t="s">
        <v>508</v>
      </c>
      <c r="B254" s="51" t="s">
        <v>509</v>
      </c>
      <c r="C254" s="51">
        <v>30</v>
      </c>
    </row>
    <row r="255" spans="1:3" x14ac:dyDescent="0.25">
      <c r="A255" s="52" t="s">
        <v>510</v>
      </c>
      <c r="B255" s="51" t="s">
        <v>177</v>
      </c>
    </row>
    <row r="256" spans="1:3" x14ac:dyDescent="0.25">
      <c r="A256" s="50" t="s">
        <v>511</v>
      </c>
      <c r="B256" s="51" t="s">
        <v>512</v>
      </c>
      <c r="C256" s="51">
        <v>120</v>
      </c>
    </row>
    <row r="257" spans="1:4" x14ac:dyDescent="0.25">
      <c r="A257" s="50" t="s">
        <v>513</v>
      </c>
      <c r="B257" s="51" t="s">
        <v>512</v>
      </c>
      <c r="C257" s="51">
        <v>100</v>
      </c>
    </row>
    <row r="258" spans="1:4" x14ac:dyDescent="0.25">
      <c r="A258" s="52" t="s">
        <v>514</v>
      </c>
      <c r="B258" s="51" t="s">
        <v>515</v>
      </c>
    </row>
    <row r="259" spans="1:4" x14ac:dyDescent="0.25">
      <c r="A259" s="52" t="s">
        <v>516</v>
      </c>
      <c r="B259" s="51" t="s">
        <v>177</v>
      </c>
    </row>
    <row r="260" spans="1:4" x14ac:dyDescent="0.25">
      <c r="A260" s="52" t="s">
        <v>517</v>
      </c>
      <c r="B260" s="51" t="s">
        <v>177</v>
      </c>
    </row>
    <row r="261" spans="1:4" x14ac:dyDescent="0.25">
      <c r="A261" s="52" t="s">
        <v>518</v>
      </c>
      <c r="B261" s="51" t="s">
        <v>519</v>
      </c>
    </row>
    <row r="262" spans="1:4" x14ac:dyDescent="0.25">
      <c r="A262" s="52" t="s">
        <v>520</v>
      </c>
      <c r="B262" s="51" t="s">
        <v>177</v>
      </c>
    </row>
    <row r="263" spans="1:4" x14ac:dyDescent="0.25">
      <c r="A263" s="52" t="s">
        <v>521</v>
      </c>
      <c r="B263" s="51" t="s">
        <v>177</v>
      </c>
      <c r="D263" t="s">
        <v>522</v>
      </c>
    </row>
    <row r="264" spans="1:4" x14ac:dyDescent="0.25">
      <c r="A264" s="52" t="s">
        <v>523</v>
      </c>
      <c r="B264" s="51" t="s">
        <v>524</v>
      </c>
    </row>
    <row r="265" spans="1:4" x14ac:dyDescent="0.25">
      <c r="A265" s="28" t="s">
        <v>525</v>
      </c>
      <c r="B265" s="55" t="s">
        <v>526</v>
      </c>
      <c r="C265" s="51">
        <v>45</v>
      </c>
    </row>
    <row r="266" spans="1:4" x14ac:dyDescent="0.25">
      <c r="A266" s="72" t="s">
        <v>527</v>
      </c>
      <c r="B266" s="51" t="s">
        <v>528</v>
      </c>
      <c r="C266" s="51">
        <v>30</v>
      </c>
    </row>
    <row r="267" spans="1:4" x14ac:dyDescent="0.25">
      <c r="A267" s="52" t="s">
        <v>529</v>
      </c>
      <c r="B267" s="51" t="s">
        <v>530</v>
      </c>
      <c r="C267" s="51">
        <v>27</v>
      </c>
    </row>
    <row r="268" spans="1:4" x14ac:dyDescent="0.25">
      <c r="A268" s="52" t="s">
        <v>531</v>
      </c>
      <c r="B268" s="51" t="s">
        <v>177</v>
      </c>
    </row>
    <row r="269" spans="1:4" x14ac:dyDescent="0.25">
      <c r="A269" s="52" t="s">
        <v>532</v>
      </c>
      <c r="B269" s="51" t="s">
        <v>533</v>
      </c>
      <c r="C269" s="51">
        <v>27</v>
      </c>
    </row>
    <row r="270" spans="1:4" x14ac:dyDescent="0.25">
      <c r="A270" s="52" t="s">
        <v>534</v>
      </c>
      <c r="B270" s="51" t="s">
        <v>535</v>
      </c>
      <c r="C270" s="51">
        <v>30</v>
      </c>
      <c r="D270" t="s">
        <v>536</v>
      </c>
    </row>
    <row r="271" spans="1:4" x14ac:dyDescent="0.25">
      <c r="A271" s="52" t="s">
        <v>537</v>
      </c>
    </row>
    <row r="272" spans="1:4" x14ac:dyDescent="0.25">
      <c r="A272" s="52" t="s">
        <v>538</v>
      </c>
      <c r="B272" s="51" t="s">
        <v>539</v>
      </c>
      <c r="C272" s="51">
        <v>50</v>
      </c>
      <c r="D272" t="s">
        <v>540</v>
      </c>
    </row>
    <row r="273" spans="1:4" x14ac:dyDescent="0.25">
      <c r="A273" s="52" t="s">
        <v>541</v>
      </c>
      <c r="B273" s="51" t="s">
        <v>542</v>
      </c>
      <c r="C273" s="51">
        <v>80</v>
      </c>
      <c r="D273" t="s">
        <v>543</v>
      </c>
    </row>
    <row r="274" spans="1:4" x14ac:dyDescent="0.25">
      <c r="A274" s="52" t="s">
        <v>544</v>
      </c>
      <c r="B274" s="51" t="s">
        <v>545</v>
      </c>
      <c r="D274" t="s">
        <v>546</v>
      </c>
    </row>
    <row r="275" spans="1:4" x14ac:dyDescent="0.25">
      <c r="A275" s="52" t="s">
        <v>547</v>
      </c>
      <c r="B275" s="51" t="s">
        <v>528</v>
      </c>
      <c r="D275" t="s">
        <v>548</v>
      </c>
    </row>
    <row r="276" spans="1:4" x14ac:dyDescent="0.25">
      <c r="A276" s="52" t="s">
        <v>549</v>
      </c>
      <c r="B276" s="51" t="s">
        <v>550</v>
      </c>
      <c r="C276" s="51">
        <v>30</v>
      </c>
    </row>
    <row r="277" spans="1:4" x14ac:dyDescent="0.25">
      <c r="A277" s="52" t="s">
        <v>551</v>
      </c>
      <c r="B277" s="51" t="s">
        <v>552</v>
      </c>
      <c r="C277" s="51">
        <v>30</v>
      </c>
    </row>
    <row r="278" spans="1:4" x14ac:dyDescent="0.25">
      <c r="A278" s="52" t="s">
        <v>553</v>
      </c>
      <c r="B278" s="51" t="s">
        <v>554</v>
      </c>
    </row>
    <row r="279" spans="1:4" x14ac:dyDescent="0.25">
      <c r="A279" s="52" t="s">
        <v>555</v>
      </c>
      <c r="B279" s="51" t="s">
        <v>556</v>
      </c>
      <c r="C279" s="51">
        <v>60</v>
      </c>
    </row>
    <row r="280" spans="1:4" x14ac:dyDescent="0.25">
      <c r="A280" s="50" t="s">
        <v>557</v>
      </c>
      <c r="B280" s="51" t="s">
        <v>558</v>
      </c>
      <c r="C280" s="51">
        <v>70</v>
      </c>
    </row>
    <row r="281" spans="1:4" x14ac:dyDescent="0.25">
      <c r="A281" s="50" t="s">
        <v>559</v>
      </c>
      <c r="B281" s="55" t="s">
        <v>560</v>
      </c>
      <c r="C281" s="51">
        <v>60</v>
      </c>
    </row>
    <row r="282" spans="1:4" x14ac:dyDescent="0.25">
      <c r="A282" s="52" t="s">
        <v>561</v>
      </c>
      <c r="B282" s="51" t="s">
        <v>177</v>
      </c>
      <c r="D282" t="s">
        <v>562</v>
      </c>
    </row>
    <row r="283" spans="1:4" x14ac:dyDescent="0.25">
      <c r="A283" s="52" t="s">
        <v>563</v>
      </c>
      <c r="B283" s="51" t="s">
        <v>564</v>
      </c>
    </row>
    <row r="284" spans="1:4" x14ac:dyDescent="0.25">
      <c r="A284" s="52" t="s">
        <v>565</v>
      </c>
      <c r="B284" s="51" t="s">
        <v>566</v>
      </c>
      <c r="C284" s="51">
        <v>25</v>
      </c>
    </row>
    <row r="285" spans="1:4" x14ac:dyDescent="0.25">
      <c r="A285" s="50" t="s">
        <v>567</v>
      </c>
      <c r="B285" s="51" t="s">
        <v>568</v>
      </c>
      <c r="C285" s="51">
        <v>60</v>
      </c>
    </row>
    <row r="286" spans="1:4" x14ac:dyDescent="0.25">
      <c r="A286" s="52" t="s">
        <v>569</v>
      </c>
      <c r="B286" s="51" t="s">
        <v>570</v>
      </c>
      <c r="C286" s="51">
        <v>70</v>
      </c>
    </row>
    <row r="287" spans="1:4" x14ac:dyDescent="0.25">
      <c r="A287" s="52" t="s">
        <v>571</v>
      </c>
      <c r="B287" s="51" t="s">
        <v>572</v>
      </c>
      <c r="C287" s="51">
        <v>45</v>
      </c>
    </row>
    <row r="288" spans="1:4" x14ac:dyDescent="0.25">
      <c r="A288" s="52" t="s">
        <v>573</v>
      </c>
      <c r="B288" s="51" t="s">
        <v>574</v>
      </c>
    </row>
    <row r="289" spans="1:6" x14ac:dyDescent="0.25">
      <c r="A289" s="52" t="s">
        <v>575</v>
      </c>
      <c r="B289" s="51" t="s">
        <v>576</v>
      </c>
    </row>
    <row r="290" spans="1:6" x14ac:dyDescent="0.25">
      <c r="A290" s="52" t="s">
        <v>577</v>
      </c>
      <c r="B290" s="51" t="s">
        <v>558</v>
      </c>
      <c r="C290" s="51">
        <v>70</v>
      </c>
    </row>
    <row r="291" spans="1:6" x14ac:dyDescent="0.25">
      <c r="A291" s="52" t="s">
        <v>578</v>
      </c>
      <c r="B291" s="51" t="s">
        <v>579</v>
      </c>
    </row>
    <row r="292" spans="1:6" x14ac:dyDescent="0.25">
      <c r="A292" s="50" t="s">
        <v>565</v>
      </c>
      <c r="B292" s="55" t="s">
        <v>566</v>
      </c>
      <c r="C292" s="51">
        <v>30</v>
      </c>
    </row>
    <row r="293" spans="1:6" x14ac:dyDescent="0.25">
      <c r="A293" s="52" t="s">
        <v>580</v>
      </c>
      <c r="B293" s="51" t="s">
        <v>581</v>
      </c>
      <c r="C293" s="51">
        <v>90</v>
      </c>
    </row>
    <row r="294" spans="1:6" x14ac:dyDescent="0.25">
      <c r="A294" s="52" t="s">
        <v>582</v>
      </c>
      <c r="B294" s="51" t="s">
        <v>583</v>
      </c>
      <c r="C294" s="51">
        <v>140</v>
      </c>
    </row>
    <row r="295" spans="1:6" x14ac:dyDescent="0.25">
      <c r="A295" s="52" t="s">
        <v>584</v>
      </c>
      <c r="B295" s="51" t="s">
        <v>585</v>
      </c>
    </row>
    <row r="296" spans="1:6" x14ac:dyDescent="0.25">
      <c r="A296" s="52" t="s">
        <v>586</v>
      </c>
      <c r="B296" s="51" t="s">
        <v>587</v>
      </c>
      <c r="C296" s="51">
        <v>100</v>
      </c>
      <c r="D296" t="s">
        <v>540</v>
      </c>
    </row>
    <row r="297" spans="1:6" x14ac:dyDescent="0.25">
      <c r="A297" s="52" t="s">
        <v>588</v>
      </c>
      <c r="B297" s="51">
        <v>510020</v>
      </c>
      <c r="D297" s="73" t="s">
        <v>589</v>
      </c>
      <c r="E297" s="74"/>
      <c r="F297" s="75"/>
    </row>
    <row r="298" spans="1:6" x14ac:dyDescent="0.25">
      <c r="A298" s="52" t="s">
        <v>590</v>
      </c>
      <c r="B298" s="51">
        <v>512520</v>
      </c>
    </row>
    <row r="299" spans="1:6" x14ac:dyDescent="0.25">
      <c r="A299" s="52" t="s">
        <v>591</v>
      </c>
      <c r="B299" s="51" t="s">
        <v>592</v>
      </c>
    </row>
    <row r="300" spans="1:6" x14ac:dyDescent="0.25">
      <c r="A300" s="52" t="s">
        <v>593</v>
      </c>
      <c r="B300" s="51" t="s">
        <v>594</v>
      </c>
      <c r="C300" s="51">
        <v>100</v>
      </c>
      <c r="D300" t="s">
        <v>540</v>
      </c>
    </row>
    <row r="301" spans="1:6" x14ac:dyDescent="0.25">
      <c r="A301" s="50" t="s">
        <v>595</v>
      </c>
      <c r="B301" s="51" t="s">
        <v>596</v>
      </c>
      <c r="C301" s="51">
        <v>100</v>
      </c>
    </row>
    <row r="302" spans="1:6" x14ac:dyDescent="0.25">
      <c r="A302" s="50" t="s">
        <v>597</v>
      </c>
      <c r="B302" s="51" t="s">
        <v>598</v>
      </c>
      <c r="C302" s="51">
        <v>75</v>
      </c>
    </row>
    <row r="303" spans="1:6" x14ac:dyDescent="0.25">
      <c r="A303" s="52" t="s">
        <v>599</v>
      </c>
      <c r="B303" s="51" t="s">
        <v>600</v>
      </c>
      <c r="C303" s="51">
        <v>110</v>
      </c>
    </row>
    <row r="304" spans="1:6" x14ac:dyDescent="0.25">
      <c r="A304" s="50" t="s">
        <v>601</v>
      </c>
      <c r="B304" s="51" t="s">
        <v>602</v>
      </c>
      <c r="C304" s="51">
        <v>30</v>
      </c>
    </row>
    <row r="305" spans="1:3" x14ac:dyDescent="0.25">
      <c r="A305" s="50" t="s">
        <v>603</v>
      </c>
      <c r="B305" s="51" t="s">
        <v>604</v>
      </c>
      <c r="C305" s="51">
        <v>60</v>
      </c>
    </row>
    <row r="306" spans="1:3" x14ac:dyDescent="0.25">
      <c r="A306" s="62" t="s">
        <v>605</v>
      </c>
      <c r="B306" s="57" t="s">
        <v>604</v>
      </c>
      <c r="C306" s="57">
        <v>32</v>
      </c>
    </row>
    <row r="307" spans="1:3" x14ac:dyDescent="0.25">
      <c r="A307" s="52" t="s">
        <v>606</v>
      </c>
      <c r="B307" s="51">
        <v>651128</v>
      </c>
      <c r="C307" s="51">
        <v>24</v>
      </c>
    </row>
    <row r="308" spans="1:3" x14ac:dyDescent="0.25">
      <c r="A308" s="52" t="s">
        <v>607</v>
      </c>
      <c r="B308" s="55" t="s">
        <v>608</v>
      </c>
    </row>
    <row r="309" spans="1:3" x14ac:dyDescent="0.25">
      <c r="A309" s="52" t="s">
        <v>609</v>
      </c>
      <c r="B309" s="51">
        <v>2018063</v>
      </c>
      <c r="C309" s="51">
        <v>120</v>
      </c>
    </row>
    <row r="310" spans="1:3" x14ac:dyDescent="0.25">
      <c r="A310" s="52" t="s">
        <v>610</v>
      </c>
      <c r="B310" s="51" t="s">
        <v>611</v>
      </c>
      <c r="C310" s="51">
        <v>90</v>
      </c>
    </row>
    <row r="311" spans="1:3" x14ac:dyDescent="0.25">
      <c r="A311" s="52" t="s">
        <v>612</v>
      </c>
      <c r="B311" s="51" t="s">
        <v>613</v>
      </c>
      <c r="C311" s="51">
        <v>120</v>
      </c>
    </row>
    <row r="312" spans="1:3" x14ac:dyDescent="0.25">
      <c r="A312" s="52" t="s">
        <v>614</v>
      </c>
      <c r="B312" s="51" t="s">
        <v>615</v>
      </c>
    </row>
    <row r="313" spans="1:3" x14ac:dyDescent="0.25">
      <c r="A313" s="52" t="s">
        <v>616</v>
      </c>
      <c r="B313" s="51">
        <v>510090</v>
      </c>
      <c r="C313" s="51">
        <v>50</v>
      </c>
    </row>
    <row r="314" spans="1:3" x14ac:dyDescent="0.25">
      <c r="A314" s="52" t="s">
        <v>617</v>
      </c>
      <c r="B314" s="51">
        <v>510020</v>
      </c>
      <c r="C314" s="51">
        <v>120</v>
      </c>
    </row>
    <row r="315" spans="1:3" x14ac:dyDescent="0.25">
      <c r="A315" s="50" t="s">
        <v>618</v>
      </c>
      <c r="B315" s="51">
        <v>512520</v>
      </c>
      <c r="C315" s="51">
        <v>50</v>
      </c>
    </row>
    <row r="316" spans="1:3" x14ac:dyDescent="0.25">
      <c r="A316" s="50" t="s">
        <v>619</v>
      </c>
      <c r="B316" s="51" t="s">
        <v>620</v>
      </c>
      <c r="C316" s="51">
        <v>70</v>
      </c>
    </row>
    <row r="317" spans="1:3" x14ac:dyDescent="0.25">
      <c r="A317" s="50" t="s">
        <v>621</v>
      </c>
      <c r="B317" s="55" t="s">
        <v>622</v>
      </c>
      <c r="C317" s="51">
        <v>60</v>
      </c>
    </row>
    <row r="318" spans="1:3" x14ac:dyDescent="0.25">
      <c r="A318" s="50" t="s">
        <v>623</v>
      </c>
      <c r="B318" s="55" t="s">
        <v>624</v>
      </c>
      <c r="C318" s="51">
        <v>52</v>
      </c>
    </row>
    <row r="319" spans="1:3" x14ac:dyDescent="0.25">
      <c r="A319" s="52" t="s">
        <v>625</v>
      </c>
      <c r="B319" s="51">
        <v>510530</v>
      </c>
      <c r="C319" s="51">
        <v>120</v>
      </c>
    </row>
    <row r="320" spans="1:3" x14ac:dyDescent="0.25">
      <c r="A320" s="52" t="s">
        <v>626</v>
      </c>
      <c r="B320" s="51">
        <v>510530</v>
      </c>
    </row>
    <row r="321" spans="1:4" x14ac:dyDescent="0.25">
      <c r="A321" s="50" t="s">
        <v>627</v>
      </c>
      <c r="B321" s="51">
        <v>511110</v>
      </c>
      <c r="C321" s="51">
        <v>120</v>
      </c>
      <c r="D321" t="s">
        <v>546</v>
      </c>
    </row>
    <row r="322" spans="1:4" x14ac:dyDescent="0.25">
      <c r="A322" s="62" t="s">
        <v>628</v>
      </c>
      <c r="B322" s="57">
        <v>511100</v>
      </c>
      <c r="C322" s="57">
        <v>140</v>
      </c>
      <c r="D322" t="s">
        <v>546</v>
      </c>
    </row>
    <row r="323" spans="1:4" x14ac:dyDescent="0.25">
      <c r="A323" s="52" t="s">
        <v>629</v>
      </c>
      <c r="B323" s="51">
        <v>512800</v>
      </c>
      <c r="C323" s="51">
        <v>120</v>
      </c>
    </row>
    <row r="324" spans="1:4" x14ac:dyDescent="0.25">
      <c r="A324" s="52" t="s">
        <v>630</v>
      </c>
      <c r="B324" s="51" t="s">
        <v>631</v>
      </c>
      <c r="C324" s="51">
        <v>120</v>
      </c>
    </row>
    <row r="325" spans="1:4" x14ac:dyDescent="0.25">
      <c r="A325" s="52" t="s">
        <v>632</v>
      </c>
      <c r="B325" s="51" t="s">
        <v>633</v>
      </c>
      <c r="C325" s="51">
        <v>90</v>
      </c>
    </row>
    <row r="326" spans="1:4" x14ac:dyDescent="0.25">
      <c r="A326" s="52" t="s">
        <v>634</v>
      </c>
      <c r="B326" s="51" t="s">
        <v>635</v>
      </c>
      <c r="C326" s="51">
        <v>20</v>
      </c>
    </row>
    <row r="327" spans="1:4" x14ac:dyDescent="0.25">
      <c r="A327" s="52" t="s">
        <v>636</v>
      </c>
      <c r="B327" s="51" t="s">
        <v>637</v>
      </c>
      <c r="C327" s="51">
        <v>20</v>
      </c>
    </row>
    <row r="328" spans="1:4" x14ac:dyDescent="0.25">
      <c r="A328" s="52" t="s">
        <v>638</v>
      </c>
      <c r="B328" s="51" t="s">
        <v>639</v>
      </c>
      <c r="C328" s="51">
        <v>60</v>
      </c>
    </row>
    <row r="329" spans="1:4" x14ac:dyDescent="0.25">
      <c r="A329" s="50" t="s">
        <v>640</v>
      </c>
      <c r="B329" s="55" t="s">
        <v>641</v>
      </c>
      <c r="C329" s="51">
        <v>30</v>
      </c>
    </row>
    <row r="330" spans="1:4" x14ac:dyDescent="0.25">
      <c r="A330" s="52" t="s">
        <v>642</v>
      </c>
      <c r="B330" s="51" t="s">
        <v>643</v>
      </c>
    </row>
    <row r="331" spans="1:4" x14ac:dyDescent="0.25">
      <c r="A331" s="52" t="s">
        <v>644</v>
      </c>
      <c r="B331" s="51" t="s">
        <v>645</v>
      </c>
    </row>
    <row r="332" spans="1:4" x14ac:dyDescent="0.25">
      <c r="A332" s="52" t="s">
        <v>646</v>
      </c>
      <c r="B332" s="51" t="s">
        <v>647</v>
      </c>
    </row>
    <row r="333" spans="1:4" x14ac:dyDescent="0.25">
      <c r="A333" s="62" t="s">
        <v>648</v>
      </c>
      <c r="B333" s="57" t="s">
        <v>649</v>
      </c>
      <c r="C333" s="57">
        <v>38</v>
      </c>
    </row>
    <row r="334" spans="1:4" x14ac:dyDescent="0.25">
      <c r="A334" s="62" t="s">
        <v>650</v>
      </c>
      <c r="B334" s="60" t="s">
        <v>651</v>
      </c>
      <c r="C334" s="57">
        <v>28</v>
      </c>
    </row>
    <row r="335" spans="1:4" x14ac:dyDescent="0.25">
      <c r="A335" s="52" t="s">
        <v>652</v>
      </c>
      <c r="B335" s="51" t="s">
        <v>653</v>
      </c>
      <c r="C335" s="51">
        <v>38</v>
      </c>
    </row>
    <row r="336" spans="1:4" x14ac:dyDescent="0.25">
      <c r="A336" s="50" t="s">
        <v>654</v>
      </c>
      <c r="B336" s="51" t="s">
        <v>655</v>
      </c>
      <c r="C336" s="51">
        <v>120</v>
      </c>
    </row>
    <row r="337" spans="1:3" x14ac:dyDescent="0.25">
      <c r="A337" s="52" t="s">
        <v>656</v>
      </c>
      <c r="B337" s="51" t="s">
        <v>657</v>
      </c>
      <c r="C337" s="51">
        <v>120</v>
      </c>
    </row>
    <row r="338" spans="1:3" x14ac:dyDescent="0.25">
      <c r="A338" s="67" t="s">
        <v>658</v>
      </c>
      <c r="B338" s="51" t="s">
        <v>659</v>
      </c>
    </row>
    <row r="339" spans="1:3" x14ac:dyDescent="0.25">
      <c r="A339" s="52" t="s">
        <v>660</v>
      </c>
      <c r="B339" s="51">
        <v>43563</v>
      </c>
    </row>
    <row r="340" spans="1:3" x14ac:dyDescent="0.25">
      <c r="A340" s="52" t="s">
        <v>661</v>
      </c>
      <c r="B340" s="51" t="s">
        <v>177</v>
      </c>
    </row>
    <row r="341" spans="1:3" x14ac:dyDescent="0.25">
      <c r="A341" s="52" t="s">
        <v>662</v>
      </c>
      <c r="B341" s="51" t="s">
        <v>663</v>
      </c>
      <c r="C341" s="51">
        <v>75</v>
      </c>
    </row>
    <row r="342" spans="1:3" x14ac:dyDescent="0.25">
      <c r="A342" s="52" t="s">
        <v>664</v>
      </c>
      <c r="B342" s="51" t="s">
        <v>177</v>
      </c>
    </row>
    <row r="343" spans="1:3" x14ac:dyDescent="0.25">
      <c r="A343" s="52" t="s">
        <v>665</v>
      </c>
      <c r="B343" s="51" t="s">
        <v>666</v>
      </c>
    </row>
    <row r="344" spans="1:3" x14ac:dyDescent="0.25">
      <c r="A344" s="52" t="s">
        <v>667</v>
      </c>
      <c r="B344" s="51" t="s">
        <v>668</v>
      </c>
      <c r="C344" s="51">
        <v>60</v>
      </c>
    </row>
    <row r="345" spans="1:3" x14ac:dyDescent="0.25">
      <c r="A345" s="52" t="s">
        <v>669</v>
      </c>
      <c r="B345" s="51">
        <v>7012</v>
      </c>
    </row>
    <row r="346" spans="1:3" x14ac:dyDescent="0.25">
      <c r="A346" s="52" t="s">
        <v>670</v>
      </c>
      <c r="B346" s="51">
        <v>35133801</v>
      </c>
      <c r="C346" s="51">
        <v>26</v>
      </c>
    </row>
    <row r="347" spans="1:3" x14ac:dyDescent="0.25">
      <c r="A347" s="52" t="s">
        <v>671</v>
      </c>
      <c r="B347" s="51" t="s">
        <v>672</v>
      </c>
    </row>
    <row r="348" spans="1:3" x14ac:dyDescent="0.25">
      <c r="A348" s="50" t="s">
        <v>673</v>
      </c>
      <c r="B348" s="51">
        <v>510021</v>
      </c>
      <c r="C348" s="51">
        <v>37</v>
      </c>
    </row>
    <row r="349" spans="1:3" x14ac:dyDescent="0.25">
      <c r="A349" s="50" t="s">
        <v>674</v>
      </c>
      <c r="B349" s="51">
        <v>510021</v>
      </c>
      <c r="C349" s="51">
        <v>45</v>
      </c>
    </row>
    <row r="350" spans="1:3" x14ac:dyDescent="0.25">
      <c r="A350" s="50" t="s">
        <v>675</v>
      </c>
      <c r="B350" s="55" t="s">
        <v>676</v>
      </c>
      <c r="C350" s="51">
        <v>42</v>
      </c>
    </row>
    <row r="351" spans="1:3" x14ac:dyDescent="0.25">
      <c r="A351" s="52" t="s">
        <v>677</v>
      </c>
      <c r="B351" s="51">
        <v>504</v>
      </c>
      <c r="C351" s="51">
        <v>60</v>
      </c>
    </row>
    <row r="352" spans="1:3" x14ac:dyDescent="0.25">
      <c r="A352" s="52" t="s">
        <v>678</v>
      </c>
      <c r="B352" s="51" t="s">
        <v>679</v>
      </c>
    </row>
    <row r="353" spans="1:3" x14ac:dyDescent="0.25">
      <c r="A353" s="52" t="s">
        <v>680</v>
      </c>
      <c r="B353" s="51" t="s">
        <v>681</v>
      </c>
      <c r="C353" s="51">
        <v>90</v>
      </c>
    </row>
    <row r="354" spans="1:3" x14ac:dyDescent="0.25">
      <c r="A354" s="52" t="s">
        <v>682</v>
      </c>
      <c r="B354" s="51" t="s">
        <v>683</v>
      </c>
      <c r="C354" s="51">
        <v>500</v>
      </c>
    </row>
    <row r="355" spans="1:3" x14ac:dyDescent="0.25">
      <c r="A355" s="52" t="s">
        <v>684</v>
      </c>
      <c r="B355" s="51" t="s">
        <v>685</v>
      </c>
      <c r="C355" s="51">
        <v>454</v>
      </c>
    </row>
    <row r="356" spans="1:3" x14ac:dyDescent="0.25">
      <c r="A356" s="52" t="s">
        <v>686</v>
      </c>
      <c r="B356" s="51" t="s">
        <v>687</v>
      </c>
      <c r="C356" s="51">
        <v>90</v>
      </c>
    </row>
    <row r="357" spans="1:3" x14ac:dyDescent="0.25">
      <c r="A357" s="52" t="s">
        <v>688</v>
      </c>
      <c r="B357" s="51" t="s">
        <v>689</v>
      </c>
    </row>
    <row r="358" spans="1:3" x14ac:dyDescent="0.25">
      <c r="A358" s="52" t="s">
        <v>690</v>
      </c>
      <c r="B358" s="51" t="s">
        <v>691</v>
      </c>
    </row>
    <row r="359" spans="1:3" x14ac:dyDescent="0.25">
      <c r="A359" s="50" t="s">
        <v>692</v>
      </c>
      <c r="B359" s="51" t="s">
        <v>693</v>
      </c>
      <c r="C359" s="51">
        <v>150</v>
      </c>
    </row>
    <row r="360" spans="1:3" x14ac:dyDescent="0.25">
      <c r="A360" s="52" t="s">
        <v>694</v>
      </c>
      <c r="B360" s="51" t="s">
        <v>695</v>
      </c>
      <c r="C360" s="51">
        <v>100</v>
      </c>
    </row>
    <row r="361" spans="1:3" x14ac:dyDescent="0.25">
      <c r="A361" s="52" t="s">
        <v>696</v>
      </c>
      <c r="B361" s="51" t="s">
        <v>697</v>
      </c>
    </row>
    <row r="362" spans="1:3" x14ac:dyDescent="0.25">
      <c r="A362" s="52" t="s">
        <v>698</v>
      </c>
      <c r="B362" s="51" t="s">
        <v>697</v>
      </c>
    </row>
    <row r="363" spans="1:3" x14ac:dyDescent="0.25">
      <c r="A363" s="52" t="s">
        <v>699</v>
      </c>
      <c r="B363" s="51" t="s">
        <v>700</v>
      </c>
    </row>
    <row r="364" spans="1:3" x14ac:dyDescent="0.25">
      <c r="A364" s="52" t="s">
        <v>701</v>
      </c>
      <c r="B364" s="51" t="s">
        <v>702</v>
      </c>
      <c r="C364" s="51">
        <v>400</v>
      </c>
    </row>
    <row r="365" spans="1:3" x14ac:dyDescent="0.25">
      <c r="A365" s="52" t="s">
        <v>703</v>
      </c>
      <c r="B365" s="51" t="s">
        <v>704</v>
      </c>
    </row>
    <row r="366" spans="1:3" x14ac:dyDescent="0.25">
      <c r="A366" s="52" t="s">
        <v>705</v>
      </c>
      <c r="B366" s="51" t="s">
        <v>706</v>
      </c>
      <c r="C366" s="51">
        <v>120</v>
      </c>
    </row>
    <row r="367" spans="1:3" x14ac:dyDescent="0.25">
      <c r="A367" s="50" t="s">
        <v>707</v>
      </c>
      <c r="B367" s="51" t="s">
        <v>708</v>
      </c>
      <c r="C367" s="51">
        <v>120</v>
      </c>
    </row>
    <row r="368" spans="1:3" x14ac:dyDescent="0.25">
      <c r="A368" s="50" t="s">
        <v>709</v>
      </c>
      <c r="B368" s="51" t="s">
        <v>710</v>
      </c>
      <c r="C368" s="51">
        <v>120</v>
      </c>
    </row>
    <row r="369" spans="1:3" x14ac:dyDescent="0.25">
      <c r="A369" s="52" t="s">
        <v>711</v>
      </c>
      <c r="B369" s="51" t="s">
        <v>702</v>
      </c>
      <c r="C369" s="51">
        <v>120</v>
      </c>
    </row>
    <row r="370" spans="1:3" x14ac:dyDescent="0.25">
      <c r="A370" s="50" t="s">
        <v>712</v>
      </c>
      <c r="B370" s="51" t="s">
        <v>702</v>
      </c>
      <c r="C370" s="51">
        <v>400</v>
      </c>
    </row>
    <row r="371" spans="1:3" x14ac:dyDescent="0.25">
      <c r="A371" s="52" t="s">
        <v>713</v>
      </c>
      <c r="B371" s="51" t="s">
        <v>714</v>
      </c>
      <c r="C371" s="51">
        <v>400</v>
      </c>
    </row>
    <row r="372" spans="1:3" x14ac:dyDescent="0.25">
      <c r="A372" s="52" t="s">
        <v>715</v>
      </c>
      <c r="B372" s="51" t="s">
        <v>716</v>
      </c>
    </row>
    <row r="373" spans="1:3" x14ac:dyDescent="0.25">
      <c r="A373" s="52" t="s">
        <v>717</v>
      </c>
      <c r="B373" s="51" t="s">
        <v>718</v>
      </c>
      <c r="C373" s="51">
        <v>60</v>
      </c>
    </row>
    <row r="374" spans="1:3" x14ac:dyDescent="0.25">
      <c r="A374" s="52" t="s">
        <v>719</v>
      </c>
      <c r="B374" s="51" t="s">
        <v>720</v>
      </c>
      <c r="C374" s="51">
        <v>60</v>
      </c>
    </row>
    <row r="375" spans="1:3" x14ac:dyDescent="0.25">
      <c r="A375" s="52" t="s">
        <v>721</v>
      </c>
      <c r="B375" s="51">
        <v>43850</v>
      </c>
      <c r="C375" s="51">
        <v>60</v>
      </c>
    </row>
    <row r="376" spans="1:3" x14ac:dyDescent="0.25">
      <c r="A376" s="52" t="s">
        <v>722</v>
      </c>
      <c r="B376" s="51" t="s">
        <v>723</v>
      </c>
      <c r="C376" s="51">
        <v>45</v>
      </c>
    </row>
    <row r="377" spans="1:3" x14ac:dyDescent="0.25">
      <c r="A377" s="52" t="s">
        <v>724</v>
      </c>
      <c r="B377" s="51" t="s">
        <v>725</v>
      </c>
    </row>
    <row r="378" spans="1:3" x14ac:dyDescent="0.25">
      <c r="A378" s="52" t="s">
        <v>726</v>
      </c>
      <c r="B378" s="51" t="s">
        <v>727</v>
      </c>
    </row>
    <row r="379" spans="1:3" x14ac:dyDescent="0.25">
      <c r="A379" s="52" t="s">
        <v>728</v>
      </c>
      <c r="B379" s="51">
        <v>703069</v>
      </c>
    </row>
    <row r="380" spans="1:3" x14ac:dyDescent="0.25">
      <c r="A380" s="52" t="s">
        <v>729</v>
      </c>
      <c r="B380" s="55" t="s">
        <v>730</v>
      </c>
      <c r="C380" s="51">
        <v>15</v>
      </c>
    </row>
    <row r="381" spans="1:3" x14ac:dyDescent="0.25">
      <c r="A381" s="52" t="s">
        <v>731</v>
      </c>
      <c r="B381" s="51" t="s">
        <v>732</v>
      </c>
      <c r="C381" s="51">
        <v>20</v>
      </c>
    </row>
    <row r="382" spans="1:3" x14ac:dyDescent="0.25">
      <c r="A382" s="52" t="s">
        <v>733</v>
      </c>
      <c r="B382" s="51" t="s">
        <v>734</v>
      </c>
    </row>
    <row r="383" spans="1:3" x14ac:dyDescent="0.25">
      <c r="A383" s="52" t="s">
        <v>735</v>
      </c>
      <c r="B383" s="51" t="s">
        <v>736</v>
      </c>
      <c r="C383" s="51">
        <v>90</v>
      </c>
    </row>
    <row r="384" spans="1:3" x14ac:dyDescent="0.25">
      <c r="A384" s="50" t="s">
        <v>737</v>
      </c>
      <c r="B384" s="51">
        <v>200300</v>
      </c>
      <c r="C384" s="51">
        <v>36</v>
      </c>
    </row>
    <row r="385" spans="1:4" x14ac:dyDescent="0.25">
      <c r="A385" s="52" t="s">
        <v>738</v>
      </c>
      <c r="B385" s="51" t="s">
        <v>450</v>
      </c>
      <c r="C385" s="51">
        <v>36</v>
      </c>
    </row>
    <row r="386" spans="1:4" x14ac:dyDescent="0.25">
      <c r="A386" s="52" t="s">
        <v>739</v>
      </c>
      <c r="B386" s="51" t="s">
        <v>740</v>
      </c>
      <c r="C386" s="51">
        <v>30</v>
      </c>
    </row>
    <row r="387" spans="1:4" x14ac:dyDescent="0.25">
      <c r="A387" s="52" t="s">
        <v>741</v>
      </c>
      <c r="B387" s="51" t="s">
        <v>742</v>
      </c>
      <c r="C387" s="51">
        <v>240</v>
      </c>
    </row>
    <row r="388" spans="1:4" x14ac:dyDescent="0.25">
      <c r="A388" s="52" t="s">
        <v>743</v>
      </c>
      <c r="B388" s="51" t="s">
        <v>744</v>
      </c>
      <c r="C388" s="51">
        <v>180</v>
      </c>
    </row>
    <row r="389" spans="1:4" x14ac:dyDescent="0.25">
      <c r="A389" s="52" t="s">
        <v>745</v>
      </c>
      <c r="B389" s="51" t="s">
        <v>746</v>
      </c>
      <c r="C389" s="51">
        <v>180</v>
      </c>
      <c r="D389" t="s">
        <v>12</v>
      </c>
    </row>
    <row r="390" spans="1:4" x14ac:dyDescent="0.25">
      <c r="A390" s="52" t="s">
        <v>747</v>
      </c>
      <c r="B390" s="51" t="s">
        <v>736</v>
      </c>
      <c r="C390" s="51">
        <v>120</v>
      </c>
    </row>
    <row r="391" spans="1:4" x14ac:dyDescent="0.25">
      <c r="A391" s="50" t="s">
        <v>748</v>
      </c>
      <c r="B391" s="55" t="s">
        <v>749</v>
      </c>
      <c r="C391" s="51">
        <v>200</v>
      </c>
    </row>
    <row r="392" spans="1:4" x14ac:dyDescent="0.25">
      <c r="A392" s="50" t="s">
        <v>750</v>
      </c>
      <c r="B392" s="51">
        <v>199400</v>
      </c>
      <c r="C392" s="51">
        <v>120</v>
      </c>
    </row>
    <row r="393" spans="1:4" x14ac:dyDescent="0.25">
      <c r="A393" s="52" t="s">
        <v>751</v>
      </c>
      <c r="B393" s="51" t="s">
        <v>752</v>
      </c>
      <c r="C393" s="51">
        <v>90</v>
      </c>
    </row>
    <row r="394" spans="1:4" x14ac:dyDescent="0.25">
      <c r="A394" s="52" t="s">
        <v>753</v>
      </c>
      <c r="B394" s="51" t="s">
        <v>754</v>
      </c>
    </row>
    <row r="395" spans="1:4" x14ac:dyDescent="0.25">
      <c r="A395" s="52" t="s">
        <v>755</v>
      </c>
      <c r="B395" s="51" t="s">
        <v>756</v>
      </c>
      <c r="C395" s="51">
        <v>120</v>
      </c>
    </row>
    <row r="396" spans="1:4" x14ac:dyDescent="0.25">
      <c r="A396" s="52" t="s">
        <v>757</v>
      </c>
      <c r="B396" s="51">
        <v>253156702</v>
      </c>
      <c r="C396" s="51">
        <v>50</v>
      </c>
    </row>
    <row r="397" spans="1:4" x14ac:dyDescent="0.25">
      <c r="A397" s="52" t="s">
        <v>758</v>
      </c>
      <c r="B397" s="51">
        <v>3756</v>
      </c>
      <c r="C397" s="51">
        <v>30</v>
      </c>
    </row>
    <row r="398" spans="1:4" x14ac:dyDescent="0.25">
      <c r="A398" s="52" t="s">
        <v>759</v>
      </c>
      <c r="B398" s="51" t="s">
        <v>760</v>
      </c>
    </row>
    <row r="399" spans="1:4" x14ac:dyDescent="0.25">
      <c r="A399" s="52" t="s">
        <v>761</v>
      </c>
      <c r="B399" s="51" t="s">
        <v>762</v>
      </c>
      <c r="C399" s="51">
        <v>45</v>
      </c>
    </row>
    <row r="400" spans="1:4" x14ac:dyDescent="0.25">
      <c r="A400" s="50" t="s">
        <v>763</v>
      </c>
      <c r="B400" s="51" t="s">
        <v>764</v>
      </c>
      <c r="C400" s="51">
        <v>90</v>
      </c>
    </row>
    <row r="401" spans="1:4" x14ac:dyDescent="0.25">
      <c r="A401" s="50" t="s">
        <v>765</v>
      </c>
      <c r="B401" s="55" t="s">
        <v>766</v>
      </c>
      <c r="C401" s="51">
        <v>90</v>
      </c>
    </row>
    <row r="402" spans="1:4" x14ac:dyDescent="0.25">
      <c r="A402" s="52" t="s">
        <v>767</v>
      </c>
      <c r="B402" s="51" t="s">
        <v>768</v>
      </c>
      <c r="C402" s="51">
        <v>11</v>
      </c>
    </row>
    <row r="403" spans="1:4" x14ac:dyDescent="0.25">
      <c r="A403" s="52" t="s">
        <v>769</v>
      </c>
      <c r="B403" s="51" t="s">
        <v>770</v>
      </c>
      <c r="C403" s="51">
        <v>60</v>
      </c>
      <c r="D403" t="s">
        <v>16</v>
      </c>
    </row>
    <row r="404" spans="1:4" x14ac:dyDescent="0.25">
      <c r="A404" s="52" t="s">
        <v>771</v>
      </c>
      <c r="B404" s="51">
        <v>200200</v>
      </c>
      <c r="C404" s="51">
        <v>55</v>
      </c>
      <c r="D404" t="s">
        <v>16</v>
      </c>
    </row>
    <row r="405" spans="1:4" x14ac:dyDescent="0.25">
      <c r="A405" s="56" t="s">
        <v>772</v>
      </c>
      <c r="B405" s="57" t="s">
        <v>773</v>
      </c>
      <c r="C405" s="57">
        <v>60</v>
      </c>
      <c r="D405" t="s">
        <v>774</v>
      </c>
    </row>
    <row r="406" spans="1:4" x14ac:dyDescent="0.25">
      <c r="A406" s="52" t="s">
        <v>775</v>
      </c>
      <c r="B406" s="51" t="s">
        <v>776</v>
      </c>
      <c r="C406" s="51">
        <v>60</v>
      </c>
      <c r="D406" t="s">
        <v>774</v>
      </c>
    </row>
    <row r="407" spans="1:4" x14ac:dyDescent="0.25">
      <c r="A407" s="52" t="s">
        <v>777</v>
      </c>
      <c r="B407" s="51" t="s">
        <v>778</v>
      </c>
      <c r="C407" s="51">
        <v>45</v>
      </c>
    </row>
    <row r="408" spans="1:4" ht="15.75" x14ac:dyDescent="0.25">
      <c r="A408" s="76" t="s">
        <v>779</v>
      </c>
      <c r="B408" s="51" t="s">
        <v>635</v>
      </c>
      <c r="C408" s="51">
        <v>30</v>
      </c>
    </row>
    <row r="409" spans="1:4" x14ac:dyDescent="0.25">
      <c r="A409" s="52" t="s">
        <v>780</v>
      </c>
      <c r="B409" s="51" t="s">
        <v>781</v>
      </c>
      <c r="C409" s="51">
        <v>30</v>
      </c>
    </row>
    <row r="410" spans="1:4" x14ac:dyDescent="0.25">
      <c r="A410" s="52" t="s">
        <v>782</v>
      </c>
      <c r="B410" s="51" t="s">
        <v>783</v>
      </c>
      <c r="C410" s="51">
        <v>12</v>
      </c>
    </row>
    <row r="411" spans="1:4" x14ac:dyDescent="0.25">
      <c r="A411" s="52" t="s">
        <v>784</v>
      </c>
      <c r="B411" s="51" t="s">
        <v>785</v>
      </c>
      <c r="C411" s="51">
        <v>30</v>
      </c>
      <c r="D411" t="s">
        <v>562</v>
      </c>
    </row>
    <row r="412" spans="1:4" x14ac:dyDescent="0.25">
      <c r="A412" s="52" t="s">
        <v>786</v>
      </c>
      <c r="B412" s="51" t="s">
        <v>787</v>
      </c>
      <c r="C412" s="51">
        <v>20</v>
      </c>
      <c r="D412" t="s">
        <v>536</v>
      </c>
    </row>
    <row r="413" spans="1:4" x14ac:dyDescent="0.25">
      <c r="A413" s="52" t="s">
        <v>788</v>
      </c>
      <c r="B413" s="51" t="s">
        <v>789</v>
      </c>
      <c r="C413" s="51">
        <v>10</v>
      </c>
    </row>
    <row r="414" spans="1:4" x14ac:dyDescent="0.25">
      <c r="A414" s="52" t="s">
        <v>790</v>
      </c>
      <c r="B414" s="51" t="s">
        <v>791</v>
      </c>
      <c r="C414" s="51">
        <v>50</v>
      </c>
      <c r="D414" t="s">
        <v>12</v>
      </c>
    </row>
    <row r="415" spans="1:4" x14ac:dyDescent="0.25">
      <c r="A415" s="50" t="s">
        <v>792</v>
      </c>
      <c r="B415" s="51" t="s">
        <v>793</v>
      </c>
      <c r="C415" s="51">
        <v>280</v>
      </c>
      <c r="D415" t="s">
        <v>23</v>
      </c>
    </row>
    <row r="416" spans="1:4" x14ac:dyDescent="0.25">
      <c r="A416" s="52" t="s">
        <v>794</v>
      </c>
      <c r="B416" s="51" t="s">
        <v>795</v>
      </c>
      <c r="C416" s="51">
        <v>15</v>
      </c>
    </row>
    <row r="417" spans="1:7" x14ac:dyDescent="0.25">
      <c r="A417" s="52" t="s">
        <v>796</v>
      </c>
      <c r="B417" s="51">
        <v>551275</v>
      </c>
      <c r="C417" s="51">
        <v>30</v>
      </c>
    </row>
    <row r="418" spans="1:7" x14ac:dyDescent="0.25">
      <c r="A418" s="52" t="s">
        <v>797</v>
      </c>
      <c r="B418" s="51" t="s">
        <v>798</v>
      </c>
      <c r="C418" s="51">
        <v>48</v>
      </c>
      <c r="D418" t="s">
        <v>540</v>
      </c>
    </row>
    <row r="419" spans="1:7" x14ac:dyDescent="0.25">
      <c r="A419" t="s">
        <v>799</v>
      </c>
      <c r="B419" s="77" t="s">
        <v>800</v>
      </c>
      <c r="C419" s="77">
        <v>100</v>
      </c>
      <c r="D419" t="s">
        <v>801</v>
      </c>
    </row>
    <row r="420" spans="1:7" x14ac:dyDescent="0.25">
      <c r="A420" s="50" t="s">
        <v>802</v>
      </c>
      <c r="B420" s="55" t="s">
        <v>803</v>
      </c>
      <c r="C420" s="51">
        <v>70</v>
      </c>
      <c r="D420" s="78" t="s">
        <v>804</v>
      </c>
      <c r="E420" s="78"/>
      <c r="F420" s="78"/>
    </row>
    <row r="421" spans="1:7" x14ac:dyDescent="0.25">
      <c r="A421" s="52" t="s">
        <v>805</v>
      </c>
      <c r="B421" s="51" t="s">
        <v>806</v>
      </c>
      <c r="C421" s="51">
        <v>60</v>
      </c>
      <c r="D421" t="s">
        <v>801</v>
      </c>
    </row>
    <row r="422" spans="1:7" x14ac:dyDescent="0.25">
      <c r="A422" s="52" t="s">
        <v>807</v>
      </c>
      <c r="B422" s="51">
        <v>7531</v>
      </c>
      <c r="C422" s="51">
        <v>60</v>
      </c>
      <c r="D422" t="s">
        <v>808</v>
      </c>
    </row>
    <row r="423" spans="1:7" x14ac:dyDescent="0.25">
      <c r="A423" s="52" t="s">
        <v>809</v>
      </c>
      <c r="B423" s="51" t="s">
        <v>810</v>
      </c>
      <c r="C423" s="51">
        <v>40</v>
      </c>
      <c r="D423" t="s">
        <v>811</v>
      </c>
    </row>
    <row r="424" spans="1:7" x14ac:dyDescent="0.25">
      <c r="A424" s="52" t="s">
        <v>812</v>
      </c>
      <c r="B424" s="51">
        <v>181241</v>
      </c>
      <c r="C424" s="51">
        <v>60</v>
      </c>
      <c r="D424" t="s">
        <v>536</v>
      </c>
    </row>
    <row r="425" spans="1:7" x14ac:dyDescent="0.25">
      <c r="A425" s="52" t="s">
        <v>813</v>
      </c>
      <c r="B425" s="51" t="s">
        <v>814</v>
      </c>
      <c r="C425" s="51">
        <v>50</v>
      </c>
      <c r="D425" t="s">
        <v>801</v>
      </c>
    </row>
    <row r="426" spans="1:7" x14ac:dyDescent="0.25">
      <c r="A426" s="52" t="s">
        <v>815</v>
      </c>
      <c r="B426" s="51" t="s">
        <v>225</v>
      </c>
      <c r="C426" s="51">
        <v>50</v>
      </c>
      <c r="D426" t="s">
        <v>801</v>
      </c>
    </row>
    <row r="427" spans="1:7" x14ac:dyDescent="0.25">
      <c r="A427" s="52" t="s">
        <v>816</v>
      </c>
      <c r="B427" s="51" t="s">
        <v>817</v>
      </c>
      <c r="C427" s="51">
        <v>60</v>
      </c>
      <c r="D427" t="s">
        <v>536</v>
      </c>
    </row>
    <row r="428" spans="1:7" x14ac:dyDescent="0.25">
      <c r="A428" s="52" t="s">
        <v>818</v>
      </c>
      <c r="B428" s="51" t="s">
        <v>260</v>
      </c>
      <c r="C428" s="51">
        <v>50</v>
      </c>
      <c r="D428" t="s">
        <v>801</v>
      </c>
      <c r="G428" t="s">
        <v>819</v>
      </c>
    </row>
    <row r="429" spans="1:7" x14ac:dyDescent="0.25">
      <c r="A429" s="52" t="s">
        <v>820</v>
      </c>
      <c r="B429" s="51" t="s">
        <v>821</v>
      </c>
      <c r="C429" s="51">
        <v>80</v>
      </c>
      <c r="D429" t="s">
        <v>540</v>
      </c>
    </row>
    <row r="430" spans="1:7" x14ac:dyDescent="0.25">
      <c r="A430" s="50" t="s">
        <v>822</v>
      </c>
      <c r="B430" s="51" t="s">
        <v>714</v>
      </c>
      <c r="C430" s="51">
        <v>55</v>
      </c>
      <c r="D430" t="s">
        <v>811</v>
      </c>
    </row>
    <row r="431" spans="1:7" x14ac:dyDescent="0.25">
      <c r="A431" s="50" t="s">
        <v>823</v>
      </c>
      <c r="B431" s="51" t="s">
        <v>824</v>
      </c>
      <c r="C431" s="51">
        <v>150</v>
      </c>
      <c r="D431" t="s">
        <v>825</v>
      </c>
    </row>
    <row r="432" spans="1:7" x14ac:dyDescent="0.25">
      <c r="A432" s="50"/>
    </row>
    <row r="433" spans="1:4" x14ac:dyDescent="0.25">
      <c r="A433" s="50" t="s">
        <v>826</v>
      </c>
      <c r="B433" s="51">
        <v>893004</v>
      </c>
      <c r="C433" s="51">
        <v>30</v>
      </c>
      <c r="D433" t="s">
        <v>536</v>
      </c>
    </row>
    <row r="434" spans="1:4" x14ac:dyDescent="0.25">
      <c r="A434" s="50" t="s">
        <v>827</v>
      </c>
      <c r="B434" s="51">
        <v>181075</v>
      </c>
      <c r="C434" s="51">
        <v>27</v>
      </c>
      <c r="D434" t="s">
        <v>828</v>
      </c>
    </row>
    <row r="435" spans="1:4" x14ac:dyDescent="0.25">
      <c r="A435" s="50" t="s">
        <v>829</v>
      </c>
      <c r="B435" s="55" t="s">
        <v>830</v>
      </c>
      <c r="C435" s="51">
        <v>45</v>
      </c>
    </row>
    <row r="436" spans="1:4" x14ac:dyDescent="0.25">
      <c r="A436" s="50" t="s">
        <v>831</v>
      </c>
      <c r="B436" s="69" t="s">
        <v>832</v>
      </c>
      <c r="C436" s="51">
        <v>280</v>
      </c>
    </row>
    <row r="437" spans="1:4" x14ac:dyDescent="0.25">
      <c r="A437" s="50" t="s">
        <v>833</v>
      </c>
      <c r="B437" s="55" t="s">
        <v>704</v>
      </c>
      <c r="C437" s="51">
        <v>72</v>
      </c>
      <c r="D437" t="s">
        <v>12</v>
      </c>
    </row>
    <row r="438" spans="1:4" x14ac:dyDescent="0.25">
      <c r="A438" s="50" t="s">
        <v>834</v>
      </c>
      <c r="B438" s="55" t="s">
        <v>835</v>
      </c>
      <c r="C438" s="51">
        <v>50</v>
      </c>
      <c r="D438" t="s">
        <v>836</v>
      </c>
    </row>
    <row r="439" spans="1:4" x14ac:dyDescent="0.25">
      <c r="A439" s="52" t="s">
        <v>837</v>
      </c>
      <c r="B439" s="51" t="s">
        <v>838</v>
      </c>
      <c r="C439" s="51">
        <v>250</v>
      </c>
      <c r="D439" t="s">
        <v>215</v>
      </c>
    </row>
    <row r="440" spans="1:4" x14ac:dyDescent="0.25">
      <c r="A440" s="50" t="s">
        <v>839</v>
      </c>
      <c r="B440" s="51" t="s">
        <v>824</v>
      </c>
      <c r="C440" s="51">
        <v>50</v>
      </c>
    </row>
    <row r="441" spans="1:4" x14ac:dyDescent="0.25">
      <c r="A441" s="52" t="s">
        <v>840</v>
      </c>
      <c r="B441" s="51" t="s">
        <v>841</v>
      </c>
      <c r="C441" s="51">
        <v>60</v>
      </c>
    </row>
    <row r="442" spans="1:4" x14ac:dyDescent="0.25">
      <c r="A442" s="52" t="s">
        <v>842</v>
      </c>
      <c r="B442" s="51" t="s">
        <v>843</v>
      </c>
      <c r="C442" s="51">
        <v>120</v>
      </c>
      <c r="D442" t="s">
        <v>536</v>
      </c>
    </row>
    <row r="443" spans="1:4" x14ac:dyDescent="0.25">
      <c r="A443" s="50" t="s">
        <v>844</v>
      </c>
      <c r="B443" s="51" t="s">
        <v>845</v>
      </c>
      <c r="C443" s="51">
        <v>70</v>
      </c>
    </row>
    <row r="444" spans="1:4" x14ac:dyDescent="0.25">
      <c r="A444" s="52" t="s">
        <v>846</v>
      </c>
      <c r="B444" s="51" t="s">
        <v>847</v>
      </c>
      <c r="C444" s="51">
        <v>70</v>
      </c>
    </row>
    <row r="445" spans="1:4" x14ac:dyDescent="0.25">
      <c r="A445" s="52" t="s">
        <v>848</v>
      </c>
      <c r="B445" s="51" t="s">
        <v>849</v>
      </c>
      <c r="C445" s="51">
        <v>60</v>
      </c>
    </row>
    <row r="446" spans="1:4" x14ac:dyDescent="0.25">
      <c r="A446" s="52" t="s">
        <v>850</v>
      </c>
      <c r="B446" s="51" t="s">
        <v>851</v>
      </c>
      <c r="C446" s="51">
        <v>120</v>
      </c>
    </row>
    <row r="447" spans="1:4" x14ac:dyDescent="0.25">
      <c r="A447" s="50" t="s">
        <v>852</v>
      </c>
      <c r="B447" s="79" t="s">
        <v>853</v>
      </c>
      <c r="C447" s="51">
        <v>60</v>
      </c>
    </row>
    <row r="448" spans="1:4" x14ac:dyDescent="0.25">
      <c r="A448" s="52" t="s">
        <v>854</v>
      </c>
      <c r="B448" s="51" t="s">
        <v>855</v>
      </c>
      <c r="C448" s="51">
        <v>27</v>
      </c>
    </row>
    <row r="449" spans="1:4" x14ac:dyDescent="0.25">
      <c r="A449" s="50" t="s">
        <v>856</v>
      </c>
      <c r="B449" s="51" t="s">
        <v>857</v>
      </c>
      <c r="C449" s="51">
        <v>60</v>
      </c>
    </row>
    <row r="450" spans="1:4" x14ac:dyDescent="0.25">
      <c r="A450" s="50" t="s">
        <v>858</v>
      </c>
      <c r="B450" s="51" t="s">
        <v>859</v>
      </c>
      <c r="C450" s="51">
        <v>60</v>
      </c>
    </row>
    <row r="451" spans="1:4" x14ac:dyDescent="0.25">
      <c r="A451" s="52" t="s">
        <v>860</v>
      </c>
      <c r="B451" s="51" t="s">
        <v>861</v>
      </c>
      <c r="C451" s="51">
        <v>50</v>
      </c>
    </row>
    <row r="452" spans="1:4" x14ac:dyDescent="0.25">
      <c r="A452" s="52" t="s">
        <v>862</v>
      </c>
      <c r="B452" s="51" t="s">
        <v>225</v>
      </c>
      <c r="C452" s="51">
        <v>60</v>
      </c>
    </row>
    <row r="453" spans="1:4" x14ac:dyDescent="0.25">
      <c r="A453" s="52" t="s">
        <v>863</v>
      </c>
      <c r="B453" s="51" t="s">
        <v>864</v>
      </c>
      <c r="C453" s="51">
        <v>120</v>
      </c>
    </row>
    <row r="454" spans="1:4" x14ac:dyDescent="0.25">
      <c r="A454" s="50" t="s">
        <v>865</v>
      </c>
      <c r="B454" s="80" t="s">
        <v>866</v>
      </c>
      <c r="C454" s="51">
        <v>60</v>
      </c>
    </row>
    <row r="455" spans="1:4" x14ac:dyDescent="0.25">
      <c r="A455" s="50" t="s">
        <v>867</v>
      </c>
      <c r="B455" s="51" t="s">
        <v>868</v>
      </c>
      <c r="C455" s="51">
        <v>20</v>
      </c>
      <c r="D455" t="s">
        <v>811</v>
      </c>
    </row>
    <row r="456" spans="1:4" x14ac:dyDescent="0.25">
      <c r="A456" s="50" t="s">
        <v>869</v>
      </c>
      <c r="B456" s="55" t="s">
        <v>870</v>
      </c>
      <c r="C456" s="51">
        <v>45</v>
      </c>
    </row>
    <row r="457" spans="1:4" x14ac:dyDescent="0.25">
      <c r="A457" s="50" t="s">
        <v>871</v>
      </c>
      <c r="B457" s="51" t="s">
        <v>872</v>
      </c>
      <c r="C457" s="51">
        <v>168</v>
      </c>
    </row>
    <row r="458" spans="1:4" x14ac:dyDescent="0.25">
      <c r="A458" s="52" t="s">
        <v>873</v>
      </c>
      <c r="B458" s="51" t="s">
        <v>874</v>
      </c>
      <c r="C458" s="51">
        <v>60</v>
      </c>
      <c r="D458" t="s">
        <v>875</v>
      </c>
    </row>
    <row r="459" spans="1:4" x14ac:dyDescent="0.25">
      <c r="A459" s="50" t="s">
        <v>876</v>
      </c>
      <c r="B459" s="51">
        <v>511110</v>
      </c>
      <c r="C459" s="51">
        <v>180</v>
      </c>
      <c r="D459" t="s">
        <v>877</v>
      </c>
    </row>
    <row r="460" spans="1:4" x14ac:dyDescent="0.25">
      <c r="A460" s="52" t="s">
        <v>878</v>
      </c>
      <c r="B460" s="51" t="s">
        <v>879</v>
      </c>
      <c r="C460" s="51">
        <v>100</v>
      </c>
      <c r="D460" t="s">
        <v>880</v>
      </c>
    </row>
    <row r="461" spans="1:4" x14ac:dyDescent="0.25">
      <c r="A461" s="50" t="s">
        <v>881</v>
      </c>
      <c r="B461" s="51" t="s">
        <v>882</v>
      </c>
      <c r="C461" s="51">
        <v>50</v>
      </c>
      <c r="D461" t="s">
        <v>883</v>
      </c>
    </row>
    <row r="462" spans="1:4" x14ac:dyDescent="0.25">
      <c r="A462" s="52" t="s">
        <v>884</v>
      </c>
      <c r="B462" s="51" t="s">
        <v>885</v>
      </c>
      <c r="C462" s="51">
        <v>50</v>
      </c>
      <c r="D462" t="s">
        <v>875</v>
      </c>
    </row>
    <row r="463" spans="1:4" x14ac:dyDescent="0.25">
      <c r="A463" s="50" t="s">
        <v>886</v>
      </c>
      <c r="B463" s="51" t="s">
        <v>887</v>
      </c>
      <c r="C463" s="51">
        <v>50</v>
      </c>
      <c r="D463" t="s">
        <v>888</v>
      </c>
    </row>
    <row r="464" spans="1:4" x14ac:dyDescent="0.25">
      <c r="A464" s="50" t="s">
        <v>889</v>
      </c>
      <c r="B464" s="58" t="s">
        <v>181</v>
      </c>
      <c r="C464" s="51">
        <v>52</v>
      </c>
      <c r="D464" t="s">
        <v>811</v>
      </c>
    </row>
    <row r="465" spans="1:5" x14ac:dyDescent="0.25">
      <c r="A465" s="50" t="s">
        <v>890</v>
      </c>
      <c r="B465" s="51" t="s">
        <v>891</v>
      </c>
      <c r="C465" s="51">
        <v>60</v>
      </c>
    </row>
    <row r="466" spans="1:5" x14ac:dyDescent="0.25">
      <c r="A466" s="50" t="s">
        <v>892</v>
      </c>
      <c r="B466" s="58" t="s">
        <v>893</v>
      </c>
      <c r="C466" s="51">
        <v>200</v>
      </c>
    </row>
    <row r="467" spans="1:5" x14ac:dyDescent="0.25">
      <c r="A467" s="50" t="s">
        <v>894</v>
      </c>
      <c r="B467" s="51" t="s">
        <v>895</v>
      </c>
      <c r="C467" s="51">
        <v>100</v>
      </c>
    </row>
    <row r="468" spans="1:5" x14ac:dyDescent="0.25">
      <c r="A468" s="50" t="s">
        <v>896</v>
      </c>
      <c r="B468" s="58" t="s">
        <v>897</v>
      </c>
      <c r="C468" s="51">
        <v>200</v>
      </c>
    </row>
    <row r="469" spans="1:5" x14ac:dyDescent="0.25">
      <c r="A469" s="50" t="s">
        <v>898</v>
      </c>
      <c r="B469" s="69" t="s">
        <v>899</v>
      </c>
      <c r="C469" s="51">
        <v>70</v>
      </c>
    </row>
    <row r="470" spans="1:5" x14ac:dyDescent="0.25">
      <c r="A470" s="50" t="s">
        <v>900</v>
      </c>
      <c r="B470" s="58" t="s">
        <v>901</v>
      </c>
      <c r="C470" s="51">
        <v>200</v>
      </c>
    </row>
    <row r="471" spans="1:5" x14ac:dyDescent="0.25">
      <c r="A471" s="50" t="s">
        <v>902</v>
      </c>
      <c r="B471" s="58" t="s">
        <v>870</v>
      </c>
      <c r="C471" s="51">
        <v>200</v>
      </c>
    </row>
    <row r="472" spans="1:5" x14ac:dyDescent="0.25">
      <c r="A472" s="50" t="s">
        <v>903</v>
      </c>
      <c r="B472" s="58" t="s">
        <v>904</v>
      </c>
      <c r="C472" s="51">
        <v>50</v>
      </c>
    </row>
    <row r="473" spans="1:5" x14ac:dyDescent="0.25">
      <c r="A473" s="50" t="s">
        <v>905</v>
      </c>
      <c r="B473" s="69" t="s">
        <v>906</v>
      </c>
      <c r="C473" s="51">
        <v>120</v>
      </c>
    </row>
    <row r="474" spans="1:5" x14ac:dyDescent="0.25">
      <c r="A474" s="50" t="s">
        <v>907</v>
      </c>
      <c r="B474" s="69" t="s">
        <v>870</v>
      </c>
      <c r="C474" s="51">
        <v>50</v>
      </c>
    </row>
    <row r="475" spans="1:5" x14ac:dyDescent="0.25">
      <c r="A475" s="50" t="s">
        <v>908</v>
      </c>
      <c r="B475" s="58" t="s">
        <v>899</v>
      </c>
      <c r="C475" s="51">
        <v>50</v>
      </c>
    </row>
    <row r="476" spans="1:5" x14ac:dyDescent="0.25">
      <c r="A476" s="50" t="s">
        <v>909</v>
      </c>
      <c r="B476" s="58" t="s">
        <v>42</v>
      </c>
      <c r="C476" s="51">
        <v>50</v>
      </c>
    </row>
    <row r="477" spans="1:5" x14ac:dyDescent="0.25">
      <c r="A477" s="50" t="s">
        <v>910</v>
      </c>
      <c r="B477" s="58" t="s">
        <v>911</v>
      </c>
      <c r="C477" s="51">
        <v>35</v>
      </c>
      <c r="D477" t="s">
        <v>912</v>
      </c>
    </row>
    <row r="478" spans="1:5" x14ac:dyDescent="0.25">
      <c r="A478" s="50" t="s">
        <v>913</v>
      </c>
      <c r="B478" s="58" t="s">
        <v>911</v>
      </c>
      <c r="C478" s="51">
        <v>85</v>
      </c>
      <c r="D478" s="68" t="s">
        <v>914</v>
      </c>
      <c r="E478" s="1"/>
    </row>
    <row r="479" spans="1:5" x14ac:dyDescent="0.25">
      <c r="A479" s="50" t="s">
        <v>915</v>
      </c>
      <c r="B479" s="58" t="s">
        <v>916</v>
      </c>
      <c r="C479" s="51">
        <v>60</v>
      </c>
    </row>
    <row r="480" spans="1:5" x14ac:dyDescent="0.25">
      <c r="A480" s="50" t="s">
        <v>917</v>
      </c>
      <c r="B480" s="58" t="s">
        <v>918</v>
      </c>
      <c r="C480" s="51">
        <v>60</v>
      </c>
      <c r="D480" t="s">
        <v>828</v>
      </c>
    </row>
    <row r="481" spans="1:3" x14ac:dyDescent="0.25">
      <c r="A481" s="50" t="s">
        <v>919</v>
      </c>
      <c r="B481" s="58" t="s">
        <v>920</v>
      </c>
      <c r="C481" s="51">
        <v>50</v>
      </c>
    </row>
    <row r="482" spans="1:3" x14ac:dyDescent="0.25">
      <c r="A482" s="50" t="s">
        <v>921</v>
      </c>
      <c r="B482" s="58" t="s">
        <v>922</v>
      </c>
      <c r="C482" s="51">
        <v>30</v>
      </c>
    </row>
    <row r="483" spans="1:3" x14ac:dyDescent="0.25">
      <c r="A483" s="50" t="s">
        <v>923</v>
      </c>
      <c r="B483" s="58" t="s">
        <v>924</v>
      </c>
      <c r="C483" s="51">
        <v>50</v>
      </c>
    </row>
    <row r="484" spans="1:3" x14ac:dyDescent="0.25">
      <c r="A484" s="50" t="s">
        <v>925</v>
      </c>
      <c r="B484" s="58" t="s">
        <v>926</v>
      </c>
      <c r="C484" s="51">
        <v>50</v>
      </c>
    </row>
    <row r="485" spans="1:3" x14ac:dyDescent="0.25">
      <c r="A485" s="50" t="s">
        <v>927</v>
      </c>
      <c r="B485" s="58" t="s">
        <v>928</v>
      </c>
      <c r="C485" s="51">
        <v>90</v>
      </c>
    </row>
    <row r="486" spans="1:3" x14ac:dyDescent="0.25">
      <c r="A486" s="50" t="s">
        <v>929</v>
      </c>
      <c r="B486" s="58" t="s">
        <v>930</v>
      </c>
      <c r="C486" s="51">
        <v>50</v>
      </c>
    </row>
    <row r="487" spans="1:3" x14ac:dyDescent="0.25">
      <c r="A487" s="52" t="s">
        <v>931</v>
      </c>
      <c r="B487" s="58" t="s">
        <v>932</v>
      </c>
      <c r="C487" s="51">
        <v>100</v>
      </c>
    </row>
    <row r="488" spans="1:3" x14ac:dyDescent="0.25">
      <c r="A488" s="50" t="s">
        <v>933</v>
      </c>
      <c r="B488" s="58" t="s">
        <v>934</v>
      </c>
      <c r="C488" s="51">
        <v>29</v>
      </c>
    </row>
    <row r="489" spans="1:3" x14ac:dyDescent="0.25">
      <c r="A489" s="50" t="s">
        <v>935</v>
      </c>
      <c r="B489" s="58" t="s">
        <v>936</v>
      </c>
      <c r="C489" s="51">
        <v>23</v>
      </c>
    </row>
    <row r="490" spans="1:3" x14ac:dyDescent="0.25">
      <c r="A490" s="50" t="s">
        <v>937</v>
      </c>
      <c r="B490" s="58" t="s">
        <v>938</v>
      </c>
      <c r="C490" s="51">
        <v>50</v>
      </c>
    </row>
    <row r="491" spans="1:3" x14ac:dyDescent="0.25">
      <c r="A491" s="50" t="s">
        <v>939</v>
      </c>
      <c r="B491" s="69" t="s">
        <v>940</v>
      </c>
      <c r="C491" s="51">
        <v>54</v>
      </c>
    </row>
    <row r="492" spans="1:3" x14ac:dyDescent="0.25">
      <c r="A492" s="50" t="s">
        <v>941</v>
      </c>
      <c r="B492" s="58" t="s">
        <v>942</v>
      </c>
      <c r="C492" s="51">
        <v>19</v>
      </c>
    </row>
    <row r="493" spans="1:3" x14ac:dyDescent="0.25">
      <c r="A493" s="50" t="s">
        <v>943</v>
      </c>
      <c r="B493" s="58" t="s">
        <v>944</v>
      </c>
      <c r="C493" s="51">
        <v>39</v>
      </c>
    </row>
    <row r="494" spans="1:3" x14ac:dyDescent="0.25">
      <c r="A494" s="52" t="s">
        <v>945</v>
      </c>
      <c r="B494" s="58" t="s">
        <v>946</v>
      </c>
      <c r="C494" s="51">
        <v>50</v>
      </c>
    </row>
    <row r="495" spans="1:3" x14ac:dyDescent="0.25">
      <c r="A495" s="50" t="s">
        <v>947</v>
      </c>
      <c r="B495" s="58" t="s">
        <v>948</v>
      </c>
      <c r="C495" s="51">
        <v>120</v>
      </c>
    </row>
    <row r="496" spans="1:3" x14ac:dyDescent="0.25">
      <c r="A496" s="52" t="s">
        <v>949</v>
      </c>
      <c r="B496" s="58" t="s">
        <v>950</v>
      </c>
      <c r="C496" s="51">
        <v>50</v>
      </c>
    </row>
    <row r="497" spans="1:4" x14ac:dyDescent="0.25">
      <c r="A497" s="50" t="s">
        <v>951</v>
      </c>
      <c r="B497" s="69" t="s">
        <v>952</v>
      </c>
      <c r="C497" s="51">
        <v>50</v>
      </c>
    </row>
    <row r="498" spans="1:4" x14ac:dyDescent="0.25">
      <c r="A498" s="52" t="s">
        <v>953</v>
      </c>
      <c r="B498" s="58" t="s">
        <v>954</v>
      </c>
      <c r="C498" s="51">
        <v>50</v>
      </c>
    </row>
    <row r="499" spans="1:4" x14ac:dyDescent="0.25">
      <c r="A499" s="50" t="s">
        <v>955</v>
      </c>
      <c r="B499" s="58" t="s">
        <v>956</v>
      </c>
      <c r="C499" s="51">
        <v>50</v>
      </c>
    </row>
    <row r="500" spans="1:4" x14ac:dyDescent="0.25">
      <c r="A500" s="52" t="s">
        <v>957</v>
      </c>
      <c r="B500" s="58" t="s">
        <v>958</v>
      </c>
      <c r="C500" s="51">
        <v>40</v>
      </c>
    </row>
    <row r="501" spans="1:4" x14ac:dyDescent="0.25">
      <c r="A501" s="50" t="s">
        <v>959</v>
      </c>
      <c r="B501" s="58" t="s">
        <v>960</v>
      </c>
      <c r="C501" s="51">
        <v>50</v>
      </c>
    </row>
    <row r="502" spans="1:4" x14ac:dyDescent="0.25">
      <c r="A502" s="50" t="s">
        <v>961</v>
      </c>
      <c r="B502" s="58" t="s">
        <v>962</v>
      </c>
      <c r="C502" s="51">
        <v>24</v>
      </c>
    </row>
    <row r="503" spans="1:4" x14ac:dyDescent="0.25">
      <c r="A503" s="50" t="s">
        <v>963</v>
      </c>
      <c r="B503" s="69" t="s">
        <v>964</v>
      </c>
      <c r="C503" s="51">
        <v>30</v>
      </c>
      <c r="D503" t="s">
        <v>888</v>
      </c>
    </row>
    <row r="504" spans="1:4" x14ac:dyDescent="0.25">
      <c r="A504" s="52" t="s">
        <v>965</v>
      </c>
      <c r="B504" s="69" t="s">
        <v>966</v>
      </c>
      <c r="C504" s="51">
        <v>60</v>
      </c>
      <c r="D504" t="s">
        <v>117</v>
      </c>
    </row>
    <row r="505" spans="1:4" x14ac:dyDescent="0.25">
      <c r="A505" s="50" t="s">
        <v>967</v>
      </c>
      <c r="B505" s="69" t="s">
        <v>968</v>
      </c>
      <c r="C505" s="51">
        <v>90</v>
      </c>
    </row>
    <row r="506" spans="1:4" x14ac:dyDescent="0.25">
      <c r="A506" s="50" t="s">
        <v>969</v>
      </c>
      <c r="B506" s="58" t="s">
        <v>970</v>
      </c>
      <c r="C506" s="51">
        <v>30</v>
      </c>
    </row>
    <row r="507" spans="1:4" x14ac:dyDescent="0.25">
      <c r="A507" s="50" t="s">
        <v>971</v>
      </c>
      <c r="B507" s="58" t="s">
        <v>972</v>
      </c>
      <c r="C507" s="51">
        <v>29</v>
      </c>
    </row>
    <row r="508" spans="1:4" x14ac:dyDescent="0.25">
      <c r="A508" s="50" t="s">
        <v>973</v>
      </c>
      <c r="B508" s="58" t="s">
        <v>974</v>
      </c>
      <c r="C508" s="51">
        <v>50</v>
      </c>
    </row>
    <row r="509" spans="1:4" x14ac:dyDescent="0.25">
      <c r="A509" s="50" t="s">
        <v>975</v>
      </c>
      <c r="B509" s="58" t="s">
        <v>976</v>
      </c>
      <c r="C509" s="51">
        <v>50</v>
      </c>
    </row>
    <row r="510" spans="1:4" x14ac:dyDescent="0.25">
      <c r="A510" s="50" t="s">
        <v>977</v>
      </c>
      <c r="B510" s="58" t="s">
        <v>978</v>
      </c>
      <c r="C510" s="51">
        <v>30</v>
      </c>
    </row>
    <row r="511" spans="1:4" x14ac:dyDescent="0.25">
      <c r="A511" s="50" t="s">
        <v>979</v>
      </c>
      <c r="B511" s="58" t="s">
        <v>980</v>
      </c>
      <c r="C511" s="51">
        <v>50</v>
      </c>
    </row>
    <row r="512" spans="1:4" x14ac:dyDescent="0.25">
      <c r="A512" s="50" t="s">
        <v>981</v>
      </c>
      <c r="B512" s="58" t="s">
        <v>535</v>
      </c>
      <c r="C512" s="51">
        <v>60</v>
      </c>
    </row>
    <row r="513" spans="1:4" x14ac:dyDescent="0.25">
      <c r="A513" s="50" t="s">
        <v>982</v>
      </c>
      <c r="B513" s="58" t="s">
        <v>983</v>
      </c>
      <c r="C513" s="51">
        <v>60</v>
      </c>
    </row>
    <row r="514" spans="1:4" x14ac:dyDescent="0.25">
      <c r="A514" s="50" t="s">
        <v>984</v>
      </c>
      <c r="B514" s="58" t="s">
        <v>985</v>
      </c>
      <c r="C514" s="51">
        <v>55</v>
      </c>
    </row>
    <row r="515" spans="1:4" x14ac:dyDescent="0.25">
      <c r="A515" s="50" t="s">
        <v>986</v>
      </c>
      <c r="B515" s="58" t="s">
        <v>987</v>
      </c>
      <c r="C515" s="51">
        <v>12</v>
      </c>
    </row>
    <row r="516" spans="1:4" x14ac:dyDescent="0.25">
      <c r="A516" s="50" t="s">
        <v>988</v>
      </c>
      <c r="B516" s="58" t="s">
        <v>989</v>
      </c>
      <c r="C516" s="51">
        <v>40</v>
      </c>
    </row>
    <row r="517" spans="1:4" x14ac:dyDescent="0.25">
      <c r="A517" s="50" t="s">
        <v>990</v>
      </c>
      <c r="B517" s="69" t="s">
        <v>991</v>
      </c>
      <c r="C517" s="51">
        <v>225</v>
      </c>
    </row>
    <row r="518" spans="1:4" x14ac:dyDescent="0.25">
      <c r="A518" s="50" t="s">
        <v>992</v>
      </c>
      <c r="B518" s="69" t="s">
        <v>993</v>
      </c>
      <c r="C518" s="51">
        <v>100</v>
      </c>
    </row>
    <row r="519" spans="1:4" x14ac:dyDescent="0.25">
      <c r="A519" s="50" t="s">
        <v>994</v>
      </c>
      <c r="B519" s="69" t="s">
        <v>993</v>
      </c>
      <c r="C519" s="51">
        <v>50</v>
      </c>
    </row>
    <row r="520" spans="1:4" x14ac:dyDescent="0.25">
      <c r="A520" s="50" t="s">
        <v>995</v>
      </c>
      <c r="B520" s="69" t="s">
        <v>996</v>
      </c>
      <c r="C520" s="51">
        <v>90</v>
      </c>
    </row>
    <row r="521" spans="1:4" x14ac:dyDescent="0.25">
      <c r="A521" s="50" t="s">
        <v>997</v>
      </c>
      <c r="B521" s="58" t="s">
        <v>998</v>
      </c>
      <c r="C521" s="51">
        <v>107</v>
      </c>
    </row>
    <row r="522" spans="1:4" x14ac:dyDescent="0.25">
      <c r="A522" s="50" t="s">
        <v>999</v>
      </c>
      <c r="B522" s="58" t="s">
        <v>1000</v>
      </c>
      <c r="C522" s="51">
        <v>300</v>
      </c>
    </row>
    <row r="523" spans="1:4" x14ac:dyDescent="0.25">
      <c r="A523" s="50" t="s">
        <v>1001</v>
      </c>
      <c r="B523" s="69" t="s">
        <v>1002</v>
      </c>
      <c r="C523" s="51">
        <v>120</v>
      </c>
    </row>
    <row r="524" spans="1:4" x14ac:dyDescent="0.25">
      <c r="A524" s="50" t="s">
        <v>1003</v>
      </c>
      <c r="B524" s="58" t="s">
        <v>1004</v>
      </c>
      <c r="C524" s="51">
        <v>80</v>
      </c>
    </row>
    <row r="525" spans="1:4" x14ac:dyDescent="0.25">
      <c r="A525" s="50" t="s">
        <v>1005</v>
      </c>
      <c r="B525" s="58" t="s">
        <v>1006</v>
      </c>
      <c r="C525" s="51">
        <v>70</v>
      </c>
    </row>
    <row r="526" spans="1:4" x14ac:dyDescent="0.25">
      <c r="A526" s="50" t="s">
        <v>1007</v>
      </c>
      <c r="B526" s="69" t="s">
        <v>1008</v>
      </c>
      <c r="C526" s="51">
        <v>80</v>
      </c>
      <c r="D526" t="s">
        <v>1009</v>
      </c>
    </row>
    <row r="527" spans="1:4" x14ac:dyDescent="0.25">
      <c r="A527" s="50" t="s">
        <v>1010</v>
      </c>
      <c r="B527" s="58" t="s">
        <v>1011</v>
      </c>
      <c r="C527" s="51">
        <v>90</v>
      </c>
      <c r="D527" t="s">
        <v>888</v>
      </c>
    </row>
    <row r="528" spans="1:4" x14ac:dyDescent="0.25">
      <c r="A528" s="50" t="s">
        <v>1012</v>
      </c>
      <c r="B528" s="69" t="s">
        <v>1013</v>
      </c>
      <c r="C528" s="51">
        <v>40</v>
      </c>
    </row>
    <row r="529" spans="1:4" x14ac:dyDescent="0.25">
      <c r="A529" s="50" t="s">
        <v>1014</v>
      </c>
      <c r="B529" s="58" t="s">
        <v>1015</v>
      </c>
      <c r="C529" s="51">
        <v>90</v>
      </c>
      <c r="D529" t="s">
        <v>1016</v>
      </c>
    </row>
    <row r="530" spans="1:4" x14ac:dyDescent="0.25">
      <c r="A530" s="50" t="s">
        <v>1017</v>
      </c>
      <c r="B530" s="69" t="s">
        <v>208</v>
      </c>
      <c r="C530" s="51">
        <v>40</v>
      </c>
    </row>
    <row r="531" spans="1:4" x14ac:dyDescent="0.25">
      <c r="A531" s="50" t="s">
        <v>1018</v>
      </c>
      <c r="B531"/>
      <c r="C531"/>
    </row>
    <row r="532" spans="1:4" x14ac:dyDescent="0.25">
      <c r="A532" s="52" t="s">
        <v>1019</v>
      </c>
      <c r="B532" s="58" t="s">
        <v>1020</v>
      </c>
      <c r="C532" s="51">
        <v>25</v>
      </c>
    </row>
    <row r="533" spans="1:4" x14ac:dyDescent="0.25">
      <c r="A533" s="50" t="s">
        <v>1021</v>
      </c>
      <c r="B533" s="69" t="s">
        <v>1022</v>
      </c>
      <c r="C533" s="51">
        <v>18</v>
      </c>
    </row>
    <row r="534" spans="1:4" x14ac:dyDescent="0.25">
      <c r="A534" s="50" t="s">
        <v>1023</v>
      </c>
      <c r="B534" s="69" t="s">
        <v>1024</v>
      </c>
      <c r="C534" s="51">
        <v>40</v>
      </c>
    </row>
    <row r="535" spans="1:4" x14ac:dyDescent="0.25">
      <c r="A535" s="50" t="s">
        <v>1025</v>
      </c>
      <c r="B535" s="69" t="s">
        <v>604</v>
      </c>
      <c r="C535" s="51">
        <v>30</v>
      </c>
    </row>
    <row r="536" spans="1:4" x14ac:dyDescent="0.25">
      <c r="A536" s="50" t="s">
        <v>1026</v>
      </c>
      <c r="B536" s="69" t="s">
        <v>1027</v>
      </c>
      <c r="C536" s="51">
        <v>144</v>
      </c>
    </row>
    <row r="537" spans="1:4" x14ac:dyDescent="0.25">
      <c r="A537" s="50" t="s">
        <v>1028</v>
      </c>
      <c r="B537" s="69" t="s">
        <v>1029</v>
      </c>
      <c r="C537" s="51">
        <v>240</v>
      </c>
    </row>
    <row r="538" spans="1:4" x14ac:dyDescent="0.25">
      <c r="A538" s="50" t="s">
        <v>1030</v>
      </c>
      <c r="B538" s="58" t="s">
        <v>1031</v>
      </c>
      <c r="C538" s="51">
        <v>20</v>
      </c>
    </row>
    <row r="539" spans="1:4" x14ac:dyDescent="0.25">
      <c r="A539" s="50" t="s">
        <v>1032</v>
      </c>
      <c r="B539" s="69" t="s">
        <v>1033</v>
      </c>
      <c r="C539" s="51">
        <v>24</v>
      </c>
    </row>
    <row r="540" spans="1:4" x14ac:dyDescent="0.25">
      <c r="A540" s="50" t="s">
        <v>1034</v>
      </c>
      <c r="B540" s="58" t="s">
        <v>620</v>
      </c>
      <c r="C540" s="51">
        <v>95</v>
      </c>
    </row>
    <row r="541" spans="1:4" x14ac:dyDescent="0.25">
      <c r="A541" s="50" t="s">
        <v>1035</v>
      </c>
      <c r="B541" s="69" t="s">
        <v>1036</v>
      </c>
      <c r="C541" s="51">
        <v>30</v>
      </c>
      <c r="D541" t="s">
        <v>117</v>
      </c>
    </row>
    <row r="542" spans="1:4" x14ac:dyDescent="0.25">
      <c r="A542" s="50" t="s">
        <v>1037</v>
      </c>
      <c r="B542" s="58" t="s">
        <v>1038</v>
      </c>
      <c r="C542" s="51">
        <v>70</v>
      </c>
      <c r="D542" t="s">
        <v>117</v>
      </c>
    </row>
    <row r="543" spans="1:4" x14ac:dyDescent="0.25">
      <c r="A543" s="50" t="s">
        <v>1039</v>
      </c>
      <c r="B543" s="58" t="s">
        <v>1040</v>
      </c>
      <c r="C543" s="51">
        <v>75</v>
      </c>
      <c r="D543" t="s">
        <v>117</v>
      </c>
    </row>
    <row r="544" spans="1:4" x14ac:dyDescent="0.25">
      <c r="A544" s="50" t="s">
        <v>1041</v>
      </c>
      <c r="B544" s="69" t="s">
        <v>1027</v>
      </c>
      <c r="C544" s="51">
        <v>240</v>
      </c>
    </row>
    <row r="545" spans="1:3" x14ac:dyDescent="0.25">
      <c r="A545" s="50" t="s">
        <v>1042</v>
      </c>
      <c r="B545" s="58" t="s">
        <v>870</v>
      </c>
      <c r="C545" s="51">
        <v>160</v>
      </c>
    </row>
    <row r="546" spans="1:3" x14ac:dyDescent="0.25">
      <c r="A546" s="50" t="s">
        <v>1043</v>
      </c>
      <c r="B546" s="58" t="s">
        <v>1044</v>
      </c>
      <c r="C546" s="51">
        <v>30</v>
      </c>
    </row>
    <row r="547" spans="1:3" x14ac:dyDescent="0.25">
      <c r="A547" s="50" t="s">
        <v>1045</v>
      </c>
      <c r="B547" s="58" t="s">
        <v>942</v>
      </c>
      <c r="C547" s="51">
        <v>27</v>
      </c>
    </row>
    <row r="548" spans="1:3" x14ac:dyDescent="0.25">
      <c r="A548" s="50" t="s">
        <v>1046</v>
      </c>
      <c r="B548" s="58" t="s">
        <v>1047</v>
      </c>
      <c r="C548" s="51">
        <v>35</v>
      </c>
    </row>
    <row r="549" spans="1:3" x14ac:dyDescent="0.25">
      <c r="A549" s="50" t="s">
        <v>1048</v>
      </c>
      <c r="B549" s="58" t="s">
        <v>535</v>
      </c>
      <c r="C549" s="51">
        <v>30</v>
      </c>
    </row>
    <row r="550" spans="1:3" x14ac:dyDescent="0.25">
      <c r="A550" s="50" t="s">
        <v>1049</v>
      </c>
      <c r="B550" s="58" t="s">
        <v>1050</v>
      </c>
      <c r="C550" s="51">
        <v>240</v>
      </c>
    </row>
    <row r="551" spans="1:3" x14ac:dyDescent="0.25">
      <c r="A551" s="50" t="s">
        <v>1051</v>
      </c>
      <c r="B551" s="69" t="s">
        <v>1027</v>
      </c>
      <c r="C551" s="51">
        <v>170</v>
      </c>
    </row>
    <row r="552" spans="1:3" x14ac:dyDescent="0.25">
      <c r="A552" s="50" t="s">
        <v>1052</v>
      </c>
      <c r="B552" s="58" t="s">
        <v>1053</v>
      </c>
      <c r="C552" s="51">
        <v>35</v>
      </c>
    </row>
    <row r="553" spans="1:3" x14ac:dyDescent="0.25">
      <c r="A553" s="50" t="s">
        <v>1054</v>
      </c>
      <c r="B553" s="58" t="s">
        <v>962</v>
      </c>
      <c r="C553" s="51">
        <v>30</v>
      </c>
    </row>
    <row r="554" spans="1:3" x14ac:dyDescent="0.25">
      <c r="A554" s="50" t="s">
        <v>1055</v>
      </c>
      <c r="B554" s="58" t="s">
        <v>444</v>
      </c>
      <c r="C554" s="51">
        <v>60</v>
      </c>
    </row>
    <row r="555" spans="1:3" x14ac:dyDescent="0.25">
      <c r="A555" s="50" t="s">
        <v>1056</v>
      </c>
      <c r="B555" s="58" t="s">
        <v>1057</v>
      </c>
      <c r="C555" s="51">
        <v>45</v>
      </c>
    </row>
    <row r="556" spans="1:3" x14ac:dyDescent="0.25">
      <c r="A556" s="50" t="s">
        <v>1058</v>
      </c>
      <c r="B556" s="69" t="s">
        <v>1029</v>
      </c>
      <c r="C556" s="51">
        <v>170</v>
      </c>
    </row>
    <row r="557" spans="1:3" x14ac:dyDescent="0.25">
      <c r="A557" s="50" t="s">
        <v>1059</v>
      </c>
      <c r="B557" s="69" t="s">
        <v>1060</v>
      </c>
      <c r="C557" s="51">
        <v>240</v>
      </c>
    </row>
    <row r="558" spans="1:3" x14ac:dyDescent="0.25">
      <c r="A558" s="50" t="s">
        <v>1061</v>
      </c>
      <c r="B558" s="58" t="s">
        <v>1062</v>
      </c>
      <c r="C558" s="51">
        <v>50</v>
      </c>
    </row>
    <row r="559" spans="1:3" x14ac:dyDescent="0.25">
      <c r="A559" s="50" t="s">
        <v>1063</v>
      </c>
      <c r="B559" s="58" t="s">
        <v>1064</v>
      </c>
      <c r="C559" s="51">
        <v>100</v>
      </c>
    </row>
    <row r="560" spans="1:3" x14ac:dyDescent="0.25">
      <c r="A560" s="50" t="s">
        <v>1065</v>
      </c>
      <c r="B560" s="58" t="s">
        <v>1066</v>
      </c>
      <c r="C560" s="51">
        <v>30</v>
      </c>
    </row>
    <row r="561" spans="1:3" x14ac:dyDescent="0.25">
      <c r="A561" s="50" t="s">
        <v>1067</v>
      </c>
      <c r="B561" s="58" t="s">
        <v>1068</v>
      </c>
      <c r="C561" s="51">
        <v>25</v>
      </c>
    </row>
    <row r="562" spans="1:3" x14ac:dyDescent="0.25">
      <c r="A562" s="50" t="s">
        <v>1069</v>
      </c>
      <c r="B562" s="69" t="s">
        <v>1029</v>
      </c>
      <c r="C562" s="51">
        <v>330</v>
      </c>
    </row>
    <row r="563" spans="1:3" x14ac:dyDescent="0.25">
      <c r="A563" s="50" t="s">
        <v>1070</v>
      </c>
      <c r="B563" s="58" t="s">
        <v>1071</v>
      </c>
      <c r="C563" s="51">
        <v>50</v>
      </c>
    </row>
    <row r="564" spans="1:3" x14ac:dyDescent="0.25">
      <c r="A564" s="50" t="s">
        <v>1072</v>
      </c>
      <c r="B564" s="58" t="s">
        <v>1073</v>
      </c>
      <c r="C564" s="51">
        <v>80</v>
      </c>
    </row>
    <row r="565" spans="1:3" x14ac:dyDescent="0.25">
      <c r="A565" s="50" t="s">
        <v>1074</v>
      </c>
      <c r="B565" s="58" t="s">
        <v>1075</v>
      </c>
      <c r="C565" s="51">
        <v>130</v>
      </c>
    </row>
    <row r="566" spans="1:3" x14ac:dyDescent="0.25">
      <c r="A566" s="50" t="s">
        <v>1076</v>
      </c>
      <c r="B566" s="58" t="s">
        <v>1077</v>
      </c>
      <c r="C566" s="51">
        <v>130</v>
      </c>
    </row>
    <row r="567" spans="1:3" x14ac:dyDescent="0.25">
      <c r="A567" s="50" t="s">
        <v>1078</v>
      </c>
      <c r="B567" s="58" t="s">
        <v>1079</v>
      </c>
      <c r="C567" s="51">
        <v>25</v>
      </c>
    </row>
    <row r="568" spans="1:3" x14ac:dyDescent="0.25">
      <c r="A568" s="50" t="s">
        <v>1080</v>
      </c>
      <c r="B568" s="58" t="s">
        <v>1081</v>
      </c>
      <c r="C568" s="51">
        <v>60</v>
      </c>
    </row>
    <row r="569" spans="1:3" x14ac:dyDescent="0.25">
      <c r="A569" s="50" t="s">
        <v>1082</v>
      </c>
      <c r="B569" s="58" t="s">
        <v>1083</v>
      </c>
      <c r="C569" s="51">
        <v>60</v>
      </c>
    </row>
    <row r="570" spans="1:3" x14ac:dyDescent="0.25">
      <c r="A570" s="50" t="s">
        <v>1084</v>
      </c>
      <c r="B570" s="58" t="s">
        <v>214</v>
      </c>
      <c r="C570" s="51">
        <v>50</v>
      </c>
    </row>
    <row r="571" spans="1:3" x14ac:dyDescent="0.25">
      <c r="A571" s="50" t="s">
        <v>1085</v>
      </c>
      <c r="B571" s="69" t="s">
        <v>1086</v>
      </c>
      <c r="C571" s="51">
        <v>144</v>
      </c>
    </row>
    <row r="572" spans="1:3" x14ac:dyDescent="0.25">
      <c r="A572" s="50" t="s">
        <v>1087</v>
      </c>
      <c r="B572" s="69" t="s">
        <v>1029</v>
      </c>
      <c r="C572" s="51">
        <v>36</v>
      </c>
    </row>
    <row r="573" spans="1:3" x14ac:dyDescent="0.25">
      <c r="A573" s="50" t="s">
        <v>1088</v>
      </c>
      <c r="B573" s="58" t="s">
        <v>194</v>
      </c>
      <c r="C573" s="51">
        <v>23</v>
      </c>
    </row>
    <row r="574" spans="1:3" x14ac:dyDescent="0.25">
      <c r="A574" s="50" t="s">
        <v>1089</v>
      </c>
      <c r="B574" s="58" t="s">
        <v>1071</v>
      </c>
      <c r="C574" s="51">
        <v>100</v>
      </c>
    </row>
    <row r="575" spans="1:3" x14ac:dyDescent="0.25">
      <c r="A575" s="50" t="s">
        <v>1090</v>
      </c>
      <c r="B575" s="58" t="s">
        <v>1091</v>
      </c>
      <c r="C575" s="51">
        <v>20</v>
      </c>
    </row>
    <row r="576" spans="1:3" x14ac:dyDescent="0.25">
      <c r="A576" s="50" t="s">
        <v>1092</v>
      </c>
      <c r="B576" s="58" t="s">
        <v>1093</v>
      </c>
      <c r="C576" s="51">
        <v>42</v>
      </c>
    </row>
    <row r="577" spans="1:3" x14ac:dyDescent="0.25">
      <c r="A577" s="50" t="s">
        <v>1094</v>
      </c>
      <c r="B577" s="58" t="s">
        <v>1095</v>
      </c>
      <c r="C577" s="51">
        <v>60</v>
      </c>
    </row>
    <row r="578" spans="1:3" x14ac:dyDescent="0.25">
      <c r="A578" s="50" t="s">
        <v>1096</v>
      </c>
      <c r="B578" s="58" t="s">
        <v>1097</v>
      </c>
      <c r="C578" s="51">
        <v>50</v>
      </c>
    </row>
    <row r="579" spans="1:3" x14ac:dyDescent="0.25">
      <c r="A579" s="50" t="s">
        <v>1098</v>
      </c>
      <c r="B579" s="69" t="s">
        <v>1099</v>
      </c>
      <c r="C579" s="51">
        <v>102</v>
      </c>
    </row>
    <row r="580" spans="1:3" x14ac:dyDescent="0.25">
      <c r="A580" s="50" t="s">
        <v>1100</v>
      </c>
      <c r="B580" s="69" t="s">
        <v>1101</v>
      </c>
      <c r="C580" s="51">
        <v>120</v>
      </c>
    </row>
    <row r="581" spans="1:3" x14ac:dyDescent="0.25">
      <c r="A581" s="50" t="s">
        <v>1102</v>
      </c>
      <c r="B581" s="58" t="s">
        <v>1103</v>
      </c>
      <c r="C581" s="51">
        <v>270</v>
      </c>
    </row>
    <row r="582" spans="1:3" x14ac:dyDescent="0.25">
      <c r="A582" s="50" t="s">
        <v>1104</v>
      </c>
      <c r="B582" s="58" t="s">
        <v>1071</v>
      </c>
      <c r="C582" s="51">
        <v>60</v>
      </c>
    </row>
    <row r="583" spans="1:3" x14ac:dyDescent="0.25">
      <c r="A583" s="50" t="s">
        <v>1105</v>
      </c>
      <c r="B583" s="58" t="s">
        <v>1106</v>
      </c>
      <c r="C583" s="51">
        <v>30</v>
      </c>
    </row>
    <row r="584" spans="1:3" x14ac:dyDescent="0.25">
      <c r="A584" s="50" t="s">
        <v>1107</v>
      </c>
      <c r="B584" s="58" t="s">
        <v>208</v>
      </c>
      <c r="C584" s="51">
        <v>16</v>
      </c>
    </row>
    <row r="585" spans="1:3" x14ac:dyDescent="0.25">
      <c r="A585" s="50" t="s">
        <v>1108</v>
      </c>
      <c r="B585" s="58" t="s">
        <v>208</v>
      </c>
      <c r="C585" s="51">
        <v>27</v>
      </c>
    </row>
    <row r="586" spans="1:3" x14ac:dyDescent="0.25">
      <c r="A586" s="50" t="s">
        <v>1109</v>
      </c>
      <c r="B586" s="58" t="s">
        <v>942</v>
      </c>
      <c r="C586" s="51">
        <v>45</v>
      </c>
    </row>
    <row r="587" spans="1:3" x14ac:dyDescent="0.25">
      <c r="A587" s="50" t="s">
        <v>1110</v>
      </c>
      <c r="B587" s="58" t="s">
        <v>1086</v>
      </c>
      <c r="C587" s="51">
        <v>128</v>
      </c>
    </row>
    <row r="588" spans="1:3" x14ac:dyDescent="0.25">
      <c r="A588" s="50" t="s">
        <v>1111</v>
      </c>
      <c r="B588" s="69" t="s">
        <v>1029</v>
      </c>
      <c r="C588" s="51">
        <v>96</v>
      </c>
    </row>
    <row r="589" spans="1:3" x14ac:dyDescent="0.25">
      <c r="A589" s="50" t="s">
        <v>1112</v>
      </c>
      <c r="B589" s="58" t="s">
        <v>1113</v>
      </c>
      <c r="C589" s="51">
        <v>48</v>
      </c>
    </row>
    <row r="590" spans="1:3" x14ac:dyDescent="0.25">
      <c r="A590" s="50" t="s">
        <v>1114</v>
      </c>
      <c r="B590" s="58" t="s">
        <v>956</v>
      </c>
      <c r="C590" s="51">
        <v>150</v>
      </c>
    </row>
    <row r="591" spans="1:3" x14ac:dyDescent="0.25">
      <c r="A591" s="50" t="s">
        <v>1115</v>
      </c>
      <c r="B591" s="69" t="s">
        <v>1116</v>
      </c>
      <c r="C591" s="51">
        <v>40</v>
      </c>
    </row>
    <row r="592" spans="1:3" x14ac:dyDescent="0.25">
      <c r="A592" s="50" t="s">
        <v>1117</v>
      </c>
      <c r="B592" s="69" t="s">
        <v>1118</v>
      </c>
      <c r="C592" s="51">
        <v>13</v>
      </c>
    </row>
    <row r="593" spans="1:6" x14ac:dyDescent="0.25">
      <c r="A593" s="50" t="s">
        <v>1119</v>
      </c>
      <c r="B593" s="58" t="s">
        <v>1120</v>
      </c>
      <c r="C593" s="51">
        <v>50</v>
      </c>
    </row>
    <row r="594" spans="1:6" x14ac:dyDescent="0.25">
      <c r="A594" s="50" t="s">
        <v>1121</v>
      </c>
      <c r="B594" s="58" t="s">
        <v>229</v>
      </c>
      <c r="C594" s="51">
        <v>45</v>
      </c>
    </row>
    <row r="595" spans="1:6" x14ac:dyDescent="0.25">
      <c r="A595" s="50" t="s">
        <v>1122</v>
      </c>
      <c r="B595" s="58" t="s">
        <v>1123</v>
      </c>
      <c r="C595" s="51">
        <v>30</v>
      </c>
      <c r="D595" s="81" t="s">
        <v>1124</v>
      </c>
      <c r="E595" s="82"/>
      <c r="F595" s="82"/>
    </row>
    <row r="596" spans="1:6" x14ac:dyDescent="0.25">
      <c r="A596" s="50" t="s">
        <v>1125</v>
      </c>
      <c r="B596" s="69" t="s">
        <v>1126</v>
      </c>
      <c r="C596" s="51">
        <v>50</v>
      </c>
    </row>
    <row r="597" spans="1:6" x14ac:dyDescent="0.25">
      <c r="A597" s="50" t="s">
        <v>1127</v>
      </c>
      <c r="B597" s="58" t="s">
        <v>936</v>
      </c>
      <c r="C597" s="51">
        <v>30</v>
      </c>
    </row>
    <row r="598" spans="1:6" x14ac:dyDescent="0.25">
      <c r="A598" s="62" t="s">
        <v>1128</v>
      </c>
      <c r="B598" s="83" t="s">
        <v>1129</v>
      </c>
      <c r="C598" s="57">
        <v>50</v>
      </c>
    </row>
    <row r="599" spans="1:6" x14ac:dyDescent="0.25">
      <c r="A599" s="50" t="s">
        <v>777</v>
      </c>
      <c r="B599" s="58" t="s">
        <v>778</v>
      </c>
      <c r="C599" s="51">
        <v>35</v>
      </c>
    </row>
    <row r="600" spans="1:6" x14ac:dyDescent="0.25">
      <c r="A600" s="50" t="s">
        <v>1130</v>
      </c>
      <c r="B600" s="69" t="s">
        <v>1086</v>
      </c>
      <c r="C600" s="51">
        <v>180</v>
      </c>
    </row>
    <row r="601" spans="1:6" x14ac:dyDescent="0.25">
      <c r="A601" s="50" t="s">
        <v>1131</v>
      </c>
      <c r="B601" s="58" t="s">
        <v>604</v>
      </c>
      <c r="C601" s="51">
        <v>49</v>
      </c>
    </row>
    <row r="602" spans="1:6" x14ac:dyDescent="0.25">
      <c r="A602" s="50" t="s">
        <v>1132</v>
      </c>
      <c r="B602" s="58" t="s">
        <v>1133</v>
      </c>
      <c r="C602" s="51">
        <v>60</v>
      </c>
    </row>
    <row r="603" spans="1:6" x14ac:dyDescent="0.25">
      <c r="A603" s="50" t="s">
        <v>1134</v>
      </c>
      <c r="B603" s="58" t="s">
        <v>1135</v>
      </c>
      <c r="C603" s="53">
        <v>120</v>
      </c>
      <c r="D603" t="s">
        <v>1136</v>
      </c>
    </row>
    <row r="604" spans="1:6" x14ac:dyDescent="0.25">
      <c r="A604" s="50" t="s">
        <v>1137</v>
      </c>
      <c r="B604" s="58" t="s">
        <v>1138</v>
      </c>
      <c r="C604" s="53">
        <v>135</v>
      </c>
    </row>
    <row r="605" spans="1:6" x14ac:dyDescent="0.25">
      <c r="A605" s="50" t="s">
        <v>1139</v>
      </c>
      <c r="B605" s="58" t="s">
        <v>1138</v>
      </c>
      <c r="C605" s="53">
        <v>130</v>
      </c>
    </row>
    <row r="606" spans="1:6" x14ac:dyDescent="0.25">
      <c r="A606" s="56" t="s">
        <v>1140</v>
      </c>
      <c r="B606" s="83" t="s">
        <v>1141</v>
      </c>
      <c r="C606" s="57">
        <v>240</v>
      </c>
    </row>
    <row r="607" spans="1:6" x14ac:dyDescent="0.25">
      <c r="A607" s="84" t="s">
        <v>172</v>
      </c>
      <c r="B607" s="83" t="s">
        <v>1142</v>
      </c>
      <c r="C607" s="57">
        <v>60</v>
      </c>
    </row>
    <row r="608" spans="1:6" x14ac:dyDescent="0.25">
      <c r="A608" s="56" t="s">
        <v>1143</v>
      </c>
      <c r="B608" s="83" t="s">
        <v>962</v>
      </c>
      <c r="C608" s="57">
        <v>40</v>
      </c>
    </row>
    <row r="609" spans="1:3" x14ac:dyDescent="0.25">
      <c r="A609" s="56" t="s">
        <v>1144</v>
      </c>
      <c r="B609" s="83" t="s">
        <v>1145</v>
      </c>
      <c r="C609" s="57">
        <v>185</v>
      </c>
    </row>
    <row r="610" spans="1:3" x14ac:dyDescent="0.25">
      <c r="A610" s="56" t="s">
        <v>1146</v>
      </c>
      <c r="B610" s="83" t="s">
        <v>412</v>
      </c>
      <c r="C610" s="57">
        <v>60</v>
      </c>
    </row>
    <row r="611" spans="1:3" x14ac:dyDescent="0.25">
      <c r="A611" s="56" t="s">
        <v>1035</v>
      </c>
      <c r="B611" s="83" t="s">
        <v>1036</v>
      </c>
      <c r="C611" s="57">
        <v>30</v>
      </c>
    </row>
    <row r="612" spans="1:3" x14ac:dyDescent="0.25">
      <c r="A612" s="52" t="s">
        <v>1147</v>
      </c>
      <c r="B612" s="58" t="s">
        <v>1148</v>
      </c>
      <c r="C612" s="51">
        <v>1</v>
      </c>
    </row>
    <row r="613" spans="1:3" x14ac:dyDescent="0.25">
      <c r="A613" s="56" t="s">
        <v>1149</v>
      </c>
      <c r="B613" s="83" t="s">
        <v>1150</v>
      </c>
      <c r="C613" s="57">
        <v>54</v>
      </c>
    </row>
    <row r="614" spans="1:3" x14ac:dyDescent="0.25">
      <c r="A614" s="85" t="s">
        <v>1151</v>
      </c>
      <c r="B614" s="51" t="s">
        <v>1152</v>
      </c>
      <c r="C614" s="51">
        <v>40</v>
      </c>
    </row>
    <row r="615" spans="1:3" x14ac:dyDescent="0.25">
      <c r="A615" s="86" t="s">
        <v>1153</v>
      </c>
      <c r="B615" s="84" t="s">
        <v>1154</v>
      </c>
      <c r="C615" s="57">
        <v>50</v>
      </c>
    </row>
    <row r="616" spans="1:3" x14ac:dyDescent="0.25">
      <c r="A616" s="87" t="s">
        <v>1155</v>
      </c>
      <c r="B616" s="88" t="s">
        <v>1156</v>
      </c>
      <c r="C616" s="89">
        <v>50</v>
      </c>
    </row>
    <row r="617" spans="1:3" x14ac:dyDescent="0.25">
      <c r="A617" s="88" t="s">
        <v>1157</v>
      </c>
      <c r="B617" s="88" t="s">
        <v>1158</v>
      </c>
      <c r="C617" s="90">
        <v>50</v>
      </c>
    </row>
    <row r="618" spans="1:3" x14ac:dyDescent="0.25">
      <c r="A618" s="91" t="s">
        <v>1094</v>
      </c>
      <c r="B618" s="92" t="s">
        <v>1095</v>
      </c>
      <c r="C618" s="57">
        <v>50</v>
      </c>
    </row>
    <row r="619" spans="1:3" x14ac:dyDescent="0.25">
      <c r="A619" s="56" t="s">
        <v>1159</v>
      </c>
      <c r="B619" s="83" t="s">
        <v>1160</v>
      </c>
      <c r="C619" s="57">
        <v>45</v>
      </c>
    </row>
    <row r="620" spans="1:3" x14ac:dyDescent="0.25">
      <c r="A620" s="62" t="s">
        <v>1161</v>
      </c>
      <c r="B620" s="93" t="s">
        <v>1162</v>
      </c>
      <c r="C620" s="57">
        <v>60</v>
      </c>
    </row>
    <row r="621" spans="1:3" x14ac:dyDescent="0.25">
      <c r="A621" s="86" t="s">
        <v>1157</v>
      </c>
      <c r="B621" s="86" t="s">
        <v>1158</v>
      </c>
      <c r="C621" s="57">
        <v>50</v>
      </c>
    </row>
    <row r="622" spans="1:3" x14ac:dyDescent="0.25">
      <c r="A622" s="86" t="s">
        <v>1163</v>
      </c>
      <c r="B622" s="86" t="s">
        <v>1164</v>
      </c>
      <c r="C622" s="57">
        <v>100</v>
      </c>
    </row>
    <row r="623" spans="1:3" x14ac:dyDescent="0.25">
      <c r="A623" s="86" t="s">
        <v>1165</v>
      </c>
      <c r="B623" s="84" t="s">
        <v>1166</v>
      </c>
      <c r="C623" s="57">
        <v>120</v>
      </c>
    </row>
    <row r="624" spans="1:3" x14ac:dyDescent="0.25">
      <c r="A624" s="86" t="s">
        <v>1167</v>
      </c>
      <c r="B624" s="83" t="s">
        <v>1168</v>
      </c>
      <c r="C624" s="57">
        <v>50</v>
      </c>
    </row>
    <row r="625" spans="1:5" x14ac:dyDescent="0.25">
      <c r="A625" s="56" t="s">
        <v>1169</v>
      </c>
      <c r="B625" s="83" t="s">
        <v>1170</v>
      </c>
      <c r="C625" s="57">
        <v>30</v>
      </c>
    </row>
    <row r="626" spans="1:5" x14ac:dyDescent="0.25">
      <c r="A626" s="56" t="s">
        <v>1171</v>
      </c>
      <c r="B626" s="58" t="s">
        <v>1172</v>
      </c>
      <c r="C626" s="51">
        <v>30</v>
      </c>
    </row>
    <row r="627" spans="1:5" x14ac:dyDescent="0.25">
      <c r="A627" s="52" t="s">
        <v>1173</v>
      </c>
      <c r="B627" s="58" t="s">
        <v>1174</v>
      </c>
      <c r="C627" s="51">
        <v>40</v>
      </c>
    </row>
    <row r="628" spans="1:5" x14ac:dyDescent="0.25">
      <c r="A628" s="50" t="s">
        <v>1175</v>
      </c>
      <c r="B628" s="69" t="s">
        <v>1176</v>
      </c>
      <c r="C628" s="51">
        <v>52</v>
      </c>
      <c r="E628" s="72"/>
    </row>
    <row r="629" spans="1:5" x14ac:dyDescent="0.25">
      <c r="A629" s="50" t="s">
        <v>1177</v>
      </c>
      <c r="B629" s="58" t="s">
        <v>212</v>
      </c>
      <c r="C629" s="51">
        <v>24</v>
      </c>
    </row>
    <row r="630" spans="1:5" x14ac:dyDescent="0.25">
      <c r="A630" s="52" t="s">
        <v>1178</v>
      </c>
      <c r="B630" s="58" t="s">
        <v>1179</v>
      </c>
      <c r="C630" s="51">
        <v>60</v>
      </c>
    </row>
    <row r="631" spans="1:5" x14ac:dyDescent="0.25">
      <c r="A631" s="52" t="s">
        <v>1180</v>
      </c>
      <c r="B631" s="79" t="s">
        <v>1181</v>
      </c>
      <c r="C631" s="51">
        <v>45</v>
      </c>
    </row>
    <row r="632" spans="1:5" x14ac:dyDescent="0.25">
      <c r="A632" s="50" t="s">
        <v>1182</v>
      </c>
      <c r="B632" s="58" t="s">
        <v>1183</v>
      </c>
      <c r="C632" s="51">
        <v>60</v>
      </c>
      <c r="D632" t="s">
        <v>1184</v>
      </c>
    </row>
    <row r="633" spans="1:5" x14ac:dyDescent="0.25">
      <c r="A633" s="52" t="s">
        <v>1185</v>
      </c>
      <c r="B633" s="58" t="s">
        <v>1186</v>
      </c>
      <c r="C633" s="51">
        <v>42</v>
      </c>
    </row>
    <row r="634" spans="1:5" x14ac:dyDescent="0.25">
      <c r="A634" s="52" t="s">
        <v>1187</v>
      </c>
      <c r="B634" s="94">
        <v>181256</v>
      </c>
      <c r="C634" s="51">
        <v>51</v>
      </c>
    </row>
    <row r="635" spans="1:5" x14ac:dyDescent="0.25">
      <c r="A635" s="52" t="s">
        <v>1188</v>
      </c>
      <c r="B635" s="58" t="s">
        <v>1189</v>
      </c>
      <c r="C635" s="51">
        <v>38</v>
      </c>
      <c r="D635" t="s">
        <v>540</v>
      </c>
    </row>
    <row r="636" spans="1:5" x14ac:dyDescent="0.25">
      <c r="A636" s="52" t="s">
        <v>1190</v>
      </c>
      <c r="B636" s="58" t="s">
        <v>1191</v>
      </c>
      <c r="C636" s="51">
        <v>30</v>
      </c>
    </row>
    <row r="637" spans="1:5" x14ac:dyDescent="0.25">
      <c r="A637" s="95" t="s">
        <v>1192</v>
      </c>
      <c r="B637" s="69" t="s">
        <v>1193</v>
      </c>
      <c r="C637" s="51">
        <v>60</v>
      </c>
    </row>
    <row r="638" spans="1:5" x14ac:dyDescent="0.25">
      <c r="A638" s="50" t="s">
        <v>1194</v>
      </c>
      <c r="B638" s="69" t="s">
        <v>1195</v>
      </c>
      <c r="C638" s="51">
        <v>50</v>
      </c>
    </row>
    <row r="639" spans="1:5" x14ac:dyDescent="0.25">
      <c r="A639" s="50" t="s">
        <v>1196</v>
      </c>
      <c r="B639" s="58" t="s">
        <v>1197</v>
      </c>
      <c r="C639" s="51">
        <v>31</v>
      </c>
      <c r="D639" t="s">
        <v>828</v>
      </c>
    </row>
    <row r="640" spans="1:5" x14ac:dyDescent="0.25">
      <c r="A640" s="52" t="s">
        <v>1198</v>
      </c>
      <c r="B640" s="58" t="s">
        <v>1199</v>
      </c>
      <c r="C640" s="51">
        <v>30</v>
      </c>
    </row>
    <row r="641" spans="1:4" x14ac:dyDescent="0.25">
      <c r="A641" s="50" t="s">
        <v>1200</v>
      </c>
      <c r="B641" s="58" t="s">
        <v>1201</v>
      </c>
      <c r="C641" s="51">
        <v>80</v>
      </c>
    </row>
    <row r="642" spans="1:4" x14ac:dyDescent="0.25">
      <c r="A642" s="50" t="s">
        <v>1202</v>
      </c>
      <c r="B642" s="58" t="s">
        <v>1203</v>
      </c>
      <c r="C642" s="51">
        <v>20</v>
      </c>
    </row>
    <row r="643" spans="1:4" x14ac:dyDescent="0.25">
      <c r="A643" s="50" t="s">
        <v>1204</v>
      </c>
      <c r="B643" s="69" t="s">
        <v>1205</v>
      </c>
      <c r="C643" s="51">
        <v>42</v>
      </c>
    </row>
    <row r="644" spans="1:4" x14ac:dyDescent="0.25">
      <c r="A644" s="50" t="s">
        <v>1206</v>
      </c>
      <c r="B644" s="58" t="s">
        <v>1207</v>
      </c>
      <c r="C644" s="51">
        <v>50</v>
      </c>
      <c r="D644" t="s">
        <v>1208</v>
      </c>
    </row>
    <row r="645" spans="1:4" x14ac:dyDescent="0.25">
      <c r="A645" s="50" t="s">
        <v>1209</v>
      </c>
      <c r="B645" s="69" t="s">
        <v>1210</v>
      </c>
      <c r="C645" s="51">
        <v>30</v>
      </c>
    </row>
    <row r="646" spans="1:4" x14ac:dyDescent="0.25">
      <c r="A646" s="96" t="s">
        <v>1211</v>
      </c>
      <c r="B646" s="58" t="s">
        <v>1212</v>
      </c>
      <c r="C646" s="51">
        <v>200</v>
      </c>
    </row>
    <row r="647" spans="1:4" x14ac:dyDescent="0.25">
      <c r="A647" s="50" t="s">
        <v>1213</v>
      </c>
      <c r="B647" s="69" t="s">
        <v>1205</v>
      </c>
      <c r="C647" s="51">
        <v>48</v>
      </c>
    </row>
    <row r="648" spans="1:4" x14ac:dyDescent="0.25">
      <c r="A648" s="52" t="s">
        <v>1214</v>
      </c>
      <c r="B648" s="58" t="s">
        <v>1215</v>
      </c>
      <c r="C648" s="51">
        <v>46</v>
      </c>
      <c r="D648" t="s">
        <v>828</v>
      </c>
    </row>
    <row r="649" spans="1:4" x14ac:dyDescent="0.25">
      <c r="A649" s="52" t="s">
        <v>1216</v>
      </c>
      <c r="B649" s="58" t="s">
        <v>1217</v>
      </c>
      <c r="C649" s="51">
        <v>40</v>
      </c>
      <c r="D649" t="s">
        <v>888</v>
      </c>
    </row>
    <row r="650" spans="1:4" x14ac:dyDescent="0.25">
      <c r="A650" s="52" t="s">
        <v>1218</v>
      </c>
      <c r="B650" s="58">
        <v>9531</v>
      </c>
      <c r="C650" s="51">
        <v>240</v>
      </c>
    </row>
    <row r="651" spans="1:4" x14ac:dyDescent="0.25">
      <c r="A651" s="52" t="s">
        <v>1219</v>
      </c>
      <c r="B651" s="58" t="s">
        <v>1220</v>
      </c>
      <c r="C651" s="51">
        <v>132</v>
      </c>
    </row>
    <row r="652" spans="1:4" x14ac:dyDescent="0.25">
      <c r="A652" s="52" t="s">
        <v>1221</v>
      </c>
      <c r="B652" s="58" t="s">
        <v>1222</v>
      </c>
      <c r="C652" s="51">
        <v>36</v>
      </c>
      <c r="D652" t="s">
        <v>828</v>
      </c>
    </row>
    <row r="653" spans="1:4" x14ac:dyDescent="0.25">
      <c r="A653" s="52" t="s">
        <v>1223</v>
      </c>
      <c r="B653" s="58" t="s">
        <v>954</v>
      </c>
      <c r="C653" s="51">
        <v>360</v>
      </c>
      <c r="D653" t="s">
        <v>215</v>
      </c>
    </row>
    <row r="654" spans="1:4" x14ac:dyDescent="0.25">
      <c r="A654" s="52" t="s">
        <v>1224</v>
      </c>
      <c r="B654" s="58" t="s">
        <v>1225</v>
      </c>
      <c r="C654" s="51">
        <v>50</v>
      </c>
    </row>
    <row r="655" spans="1:4" x14ac:dyDescent="0.25">
      <c r="A655" s="52" t="s">
        <v>1226</v>
      </c>
      <c r="B655" s="58" t="s">
        <v>1227</v>
      </c>
      <c r="C655" s="51">
        <v>120</v>
      </c>
      <c r="D655" t="s">
        <v>1228</v>
      </c>
    </row>
    <row r="656" spans="1:4" x14ac:dyDescent="0.25">
      <c r="A656" s="52" t="s">
        <v>1229</v>
      </c>
      <c r="B656" s="58" t="s">
        <v>1230</v>
      </c>
      <c r="C656" s="51">
        <v>60</v>
      </c>
      <c r="D656" t="s">
        <v>1231</v>
      </c>
    </row>
    <row r="657" spans="1:4" x14ac:dyDescent="0.25">
      <c r="A657" s="52" t="s">
        <v>1232</v>
      </c>
      <c r="B657" s="58" t="s">
        <v>1233</v>
      </c>
      <c r="C657" s="51">
        <v>150</v>
      </c>
      <c r="D657" t="s">
        <v>1231</v>
      </c>
    </row>
    <row r="658" spans="1:4" x14ac:dyDescent="0.25">
      <c r="A658" s="52" t="s">
        <v>1234</v>
      </c>
      <c r="B658" s="58" t="s">
        <v>1225</v>
      </c>
      <c r="C658" s="51">
        <v>120</v>
      </c>
      <c r="D658" t="s">
        <v>1235</v>
      </c>
    </row>
    <row r="659" spans="1:4" x14ac:dyDescent="0.25">
      <c r="A659" s="52" t="s">
        <v>1236</v>
      </c>
      <c r="B659" s="58" t="s">
        <v>1237</v>
      </c>
      <c r="C659" s="51">
        <v>220</v>
      </c>
      <c r="D659" t="s">
        <v>1238</v>
      </c>
    </row>
    <row r="660" spans="1:4" x14ac:dyDescent="0.25">
      <c r="A660" s="52" t="s">
        <v>1239</v>
      </c>
      <c r="B660" s="58" t="s">
        <v>1240</v>
      </c>
      <c r="C660" s="51">
        <v>220</v>
      </c>
      <c r="D660" t="s">
        <v>1241</v>
      </c>
    </row>
    <row r="661" spans="1:4" x14ac:dyDescent="0.25">
      <c r="A661" s="50" t="s">
        <v>1242</v>
      </c>
      <c r="B661" s="69" t="s">
        <v>1243</v>
      </c>
      <c r="C661" s="51">
        <v>260</v>
      </c>
      <c r="D661" t="s">
        <v>1241</v>
      </c>
    </row>
    <row r="662" spans="1:4" x14ac:dyDescent="0.25">
      <c r="A662" s="52" t="s">
        <v>1244</v>
      </c>
      <c r="B662" s="58" t="s">
        <v>1245</v>
      </c>
      <c r="C662" s="51">
        <v>33</v>
      </c>
      <c r="D662" t="s">
        <v>888</v>
      </c>
    </row>
    <row r="663" spans="1:4" x14ac:dyDescent="0.25">
      <c r="A663" s="52" t="s">
        <v>1246</v>
      </c>
      <c r="B663" s="58" t="s">
        <v>1247</v>
      </c>
      <c r="C663" s="51">
        <v>100</v>
      </c>
    </row>
    <row r="664" spans="1:4" x14ac:dyDescent="0.25">
      <c r="A664" s="52" t="s">
        <v>1248</v>
      </c>
      <c r="B664" s="58" t="s">
        <v>1249</v>
      </c>
      <c r="C664" s="51">
        <v>85</v>
      </c>
      <c r="D664" t="s">
        <v>1235</v>
      </c>
    </row>
    <row r="665" spans="1:4" x14ac:dyDescent="0.25">
      <c r="A665" s="50" t="s">
        <v>1250</v>
      </c>
      <c r="B665" s="58" t="s">
        <v>1251</v>
      </c>
      <c r="C665" s="51">
        <v>150</v>
      </c>
      <c r="D665" t="s">
        <v>215</v>
      </c>
    </row>
    <row r="666" spans="1:4" x14ac:dyDescent="0.25">
      <c r="A666" s="52" t="s">
        <v>1252</v>
      </c>
      <c r="B666" s="58" t="s">
        <v>1253</v>
      </c>
      <c r="C666" s="51">
        <v>33</v>
      </c>
      <c r="D666" t="s">
        <v>888</v>
      </c>
    </row>
    <row r="667" spans="1:4" x14ac:dyDescent="0.25">
      <c r="A667" s="52" t="s">
        <v>1254</v>
      </c>
      <c r="B667" s="58" t="s">
        <v>1255</v>
      </c>
      <c r="C667" s="51">
        <v>50</v>
      </c>
      <c r="D667" t="s">
        <v>828</v>
      </c>
    </row>
    <row r="668" spans="1:4" x14ac:dyDescent="0.25">
      <c r="A668" s="52" t="s">
        <v>1256</v>
      </c>
      <c r="B668" s="58" t="s">
        <v>1251</v>
      </c>
      <c r="C668" s="51">
        <v>70</v>
      </c>
      <c r="D668" t="s">
        <v>215</v>
      </c>
    </row>
    <row r="669" spans="1:4" x14ac:dyDescent="0.25">
      <c r="A669" s="52" t="s">
        <v>1257</v>
      </c>
      <c r="B669" s="58" t="s">
        <v>1079</v>
      </c>
      <c r="C669" s="51">
        <v>40</v>
      </c>
      <c r="D669" t="s">
        <v>828</v>
      </c>
    </row>
    <row r="670" spans="1:4" x14ac:dyDescent="0.25">
      <c r="A670" s="52" t="s">
        <v>1258</v>
      </c>
      <c r="B670" s="58" t="s">
        <v>1259</v>
      </c>
      <c r="C670" s="51">
        <v>50</v>
      </c>
      <c r="D670" t="s">
        <v>1235</v>
      </c>
    </row>
    <row r="671" spans="1:4" x14ac:dyDescent="0.25">
      <c r="A671" s="52" t="s">
        <v>1260</v>
      </c>
      <c r="B671" s="58" t="s">
        <v>1253</v>
      </c>
      <c r="C671" s="51">
        <v>30</v>
      </c>
    </row>
    <row r="672" spans="1:4" x14ac:dyDescent="0.25">
      <c r="A672" s="52" t="s">
        <v>1261</v>
      </c>
      <c r="B672" s="51">
        <v>511100</v>
      </c>
      <c r="C672" s="51">
        <v>75</v>
      </c>
      <c r="D672" t="s">
        <v>1262</v>
      </c>
    </row>
    <row r="673" spans="1:4" x14ac:dyDescent="0.25">
      <c r="A673" s="52" t="s">
        <v>1263</v>
      </c>
      <c r="B673" s="51">
        <v>68.080699999999993</v>
      </c>
      <c r="C673" s="51">
        <v>80</v>
      </c>
      <c r="D673" t="s">
        <v>16</v>
      </c>
    </row>
    <row r="674" spans="1:4" x14ac:dyDescent="0.25">
      <c r="A674" s="52" t="s">
        <v>1264</v>
      </c>
      <c r="B674" s="51" t="s">
        <v>1075</v>
      </c>
      <c r="C674" s="51">
        <v>140</v>
      </c>
      <c r="D674" t="s">
        <v>1208</v>
      </c>
    </row>
    <row r="675" spans="1:4" x14ac:dyDescent="0.25">
      <c r="A675" s="50" t="s">
        <v>1265</v>
      </c>
      <c r="B675" s="51">
        <v>68.081500000000005</v>
      </c>
      <c r="C675" s="51">
        <v>60</v>
      </c>
    </row>
    <row r="676" spans="1:4" x14ac:dyDescent="0.25">
      <c r="A676" s="52" t="s">
        <v>1266</v>
      </c>
      <c r="B676" s="58" t="s">
        <v>1267</v>
      </c>
      <c r="C676" s="51">
        <v>25</v>
      </c>
    </row>
    <row r="677" spans="1:4" x14ac:dyDescent="0.25">
      <c r="A677" s="52" t="s">
        <v>1268</v>
      </c>
      <c r="B677" s="51" t="s">
        <v>1269</v>
      </c>
      <c r="C677" s="51">
        <v>120</v>
      </c>
      <c r="D677" t="s">
        <v>1235</v>
      </c>
    </row>
    <row r="678" spans="1:4" x14ac:dyDescent="0.25">
      <c r="A678" s="52" t="s">
        <v>1270</v>
      </c>
      <c r="B678" s="51" t="s">
        <v>1271</v>
      </c>
      <c r="C678" s="51">
        <v>120</v>
      </c>
      <c r="D678" t="s">
        <v>1235</v>
      </c>
    </row>
    <row r="679" spans="1:4" x14ac:dyDescent="0.25">
      <c r="A679" s="52" t="s">
        <v>1272</v>
      </c>
      <c r="B679" s="51">
        <v>513611</v>
      </c>
      <c r="C679" s="51">
        <v>25</v>
      </c>
      <c r="D679" t="s">
        <v>141</v>
      </c>
    </row>
    <row r="680" spans="1:4" x14ac:dyDescent="0.25">
      <c r="A680" s="52" t="s">
        <v>1273</v>
      </c>
      <c r="B680" s="51">
        <v>9630</v>
      </c>
      <c r="C680" s="51">
        <v>300</v>
      </c>
      <c r="D680" t="s">
        <v>1274</v>
      </c>
    </row>
    <row r="681" spans="1:4" x14ac:dyDescent="0.25">
      <c r="A681" s="52" t="s">
        <v>1275</v>
      </c>
      <c r="B681" s="51" t="s">
        <v>1276</v>
      </c>
      <c r="C681" s="51">
        <v>60</v>
      </c>
      <c r="D681" t="s">
        <v>1235</v>
      </c>
    </row>
    <row r="682" spans="1:4" x14ac:dyDescent="0.25">
      <c r="A682" s="52" t="s">
        <v>1277</v>
      </c>
      <c r="B682" s="51" t="s">
        <v>526</v>
      </c>
      <c r="C682" s="51">
        <v>32</v>
      </c>
      <c r="D682" t="s">
        <v>23</v>
      </c>
    </row>
    <row r="683" spans="1:4" x14ac:dyDescent="0.25">
      <c r="A683" s="52" t="s">
        <v>1278</v>
      </c>
      <c r="B683" s="51">
        <v>68.080699999999993</v>
      </c>
      <c r="C683" s="51">
        <v>75</v>
      </c>
      <c r="D683" t="s">
        <v>16</v>
      </c>
    </row>
    <row r="684" spans="1:4" x14ac:dyDescent="0.25">
      <c r="A684" s="50" t="s">
        <v>1279</v>
      </c>
      <c r="B684" s="51" t="s">
        <v>1276</v>
      </c>
      <c r="C684" s="51">
        <v>70</v>
      </c>
    </row>
    <row r="685" spans="1:4" x14ac:dyDescent="0.25">
      <c r="A685" s="52" t="s">
        <v>1280</v>
      </c>
      <c r="B685" s="51" t="s">
        <v>1281</v>
      </c>
      <c r="C685" s="51">
        <v>50</v>
      </c>
    </row>
    <row r="686" spans="1:4" x14ac:dyDescent="0.25">
      <c r="A686" s="52" t="s">
        <v>1282</v>
      </c>
      <c r="B686" s="51" t="s">
        <v>1283</v>
      </c>
      <c r="C686" s="51">
        <v>120</v>
      </c>
    </row>
    <row r="687" spans="1:4" x14ac:dyDescent="0.25">
      <c r="A687" s="52" t="s">
        <v>1284</v>
      </c>
      <c r="B687" s="51" t="s">
        <v>1179</v>
      </c>
      <c r="C687" s="51">
        <v>50</v>
      </c>
    </row>
    <row r="688" spans="1:4" x14ac:dyDescent="0.25">
      <c r="A688" s="52" t="s">
        <v>1285</v>
      </c>
      <c r="B688" s="51">
        <v>512520</v>
      </c>
      <c r="C688" s="51">
        <v>45</v>
      </c>
      <c r="D688" t="s">
        <v>1286</v>
      </c>
    </row>
    <row r="689" spans="1:4" x14ac:dyDescent="0.25">
      <c r="A689" s="52" t="s">
        <v>1287</v>
      </c>
      <c r="B689" s="51" t="s">
        <v>1276</v>
      </c>
      <c r="C689" s="51">
        <v>120</v>
      </c>
    </row>
    <row r="690" spans="1:4" x14ac:dyDescent="0.25">
      <c r="A690" s="52" t="s">
        <v>1288</v>
      </c>
      <c r="B690" s="51">
        <v>35133801</v>
      </c>
      <c r="C690" s="51">
        <v>33</v>
      </c>
      <c r="D690" t="s">
        <v>141</v>
      </c>
    </row>
    <row r="691" spans="1:4" x14ac:dyDescent="0.25">
      <c r="A691" s="52" t="s">
        <v>1289</v>
      </c>
      <c r="B691" s="58" t="s">
        <v>1290</v>
      </c>
      <c r="C691" s="51">
        <v>40</v>
      </c>
      <c r="D691" t="s">
        <v>1291</v>
      </c>
    </row>
    <row r="692" spans="1:4" x14ac:dyDescent="0.25">
      <c r="A692" s="50" t="s">
        <v>1292</v>
      </c>
      <c r="B692" s="51" t="s">
        <v>604</v>
      </c>
      <c r="C692" s="51">
        <v>54</v>
      </c>
    </row>
    <row r="693" spans="1:4" x14ac:dyDescent="0.25">
      <c r="A693" s="52" t="s">
        <v>1293</v>
      </c>
      <c r="B693" s="51" t="s">
        <v>1294</v>
      </c>
      <c r="C693" s="51">
        <v>46</v>
      </c>
      <c r="D693" t="s">
        <v>16</v>
      </c>
    </row>
    <row r="694" spans="1:4" x14ac:dyDescent="0.25">
      <c r="A694" s="52" t="s">
        <v>1295</v>
      </c>
      <c r="B694" s="51" t="s">
        <v>1296</v>
      </c>
      <c r="C694" s="51">
        <v>6</v>
      </c>
      <c r="D694" t="s">
        <v>1297</v>
      </c>
    </row>
    <row r="695" spans="1:4" x14ac:dyDescent="0.25">
      <c r="A695" s="52" t="s">
        <v>1298</v>
      </c>
      <c r="B695" s="51" t="s">
        <v>1299</v>
      </c>
      <c r="C695" s="51">
        <v>40</v>
      </c>
      <c r="D695" t="s">
        <v>1291</v>
      </c>
    </row>
    <row r="696" spans="1:4" x14ac:dyDescent="0.25">
      <c r="A696" s="52" t="s">
        <v>1300</v>
      </c>
      <c r="B696" s="51" t="s">
        <v>1008</v>
      </c>
      <c r="C696" s="51">
        <v>95</v>
      </c>
      <c r="D696" t="s">
        <v>12</v>
      </c>
    </row>
    <row r="697" spans="1:4" x14ac:dyDescent="0.25">
      <c r="A697" s="52" t="s">
        <v>1301</v>
      </c>
      <c r="B697" s="51" t="s">
        <v>1302</v>
      </c>
      <c r="C697" s="51">
        <v>40</v>
      </c>
    </row>
    <row r="698" spans="1:4" x14ac:dyDescent="0.25">
      <c r="A698" s="52" t="s">
        <v>1303</v>
      </c>
      <c r="B698" s="51" t="s">
        <v>526</v>
      </c>
      <c r="C698" s="51">
        <v>24</v>
      </c>
      <c r="D698" t="s">
        <v>888</v>
      </c>
    </row>
    <row r="699" spans="1:4" x14ac:dyDescent="0.25">
      <c r="A699" s="52" t="s">
        <v>1304</v>
      </c>
      <c r="B699" s="51" t="s">
        <v>1305</v>
      </c>
      <c r="C699" s="51">
        <v>35</v>
      </c>
    </row>
    <row r="700" spans="1:4" x14ac:dyDescent="0.25">
      <c r="A700" s="52" t="s">
        <v>1306</v>
      </c>
      <c r="B700" s="51" t="s">
        <v>202</v>
      </c>
      <c r="C700" s="51">
        <v>29</v>
      </c>
      <c r="D700" t="s">
        <v>16</v>
      </c>
    </row>
    <row r="701" spans="1:4" x14ac:dyDescent="0.25">
      <c r="A701" s="52" t="s">
        <v>1307</v>
      </c>
      <c r="B701" s="51" t="s">
        <v>1308</v>
      </c>
      <c r="C701" s="51">
        <v>30</v>
      </c>
      <c r="D701" t="s">
        <v>1291</v>
      </c>
    </row>
    <row r="702" spans="1:4" x14ac:dyDescent="0.25">
      <c r="A702" s="52" t="s">
        <v>1309</v>
      </c>
      <c r="B702" s="51" t="s">
        <v>1305</v>
      </c>
      <c r="C702" s="51">
        <v>24</v>
      </c>
      <c r="D702" t="s">
        <v>1310</v>
      </c>
    </row>
    <row r="703" spans="1:4" x14ac:dyDescent="0.25">
      <c r="A703" s="52" t="s">
        <v>1311</v>
      </c>
      <c r="B703" s="51" t="s">
        <v>1312</v>
      </c>
      <c r="C703" s="51">
        <v>260</v>
      </c>
      <c r="D703" t="s">
        <v>1274</v>
      </c>
    </row>
    <row r="704" spans="1:4" x14ac:dyDescent="0.25">
      <c r="A704" s="52" t="s">
        <v>1313</v>
      </c>
      <c r="C704" s="51">
        <v>20</v>
      </c>
    </row>
    <row r="705" spans="1:4" x14ac:dyDescent="0.25">
      <c r="A705" s="52" t="s">
        <v>1314</v>
      </c>
      <c r="B705" s="51" t="s">
        <v>1308</v>
      </c>
      <c r="C705" s="51">
        <v>130</v>
      </c>
      <c r="D705" t="s">
        <v>1291</v>
      </c>
    </row>
    <row r="706" spans="1:4" x14ac:dyDescent="0.25">
      <c r="A706" s="52" t="s">
        <v>1315</v>
      </c>
      <c r="C706" s="51">
        <v>20</v>
      </c>
    </row>
    <row r="707" spans="1:4" x14ac:dyDescent="0.25">
      <c r="A707" s="52" t="s">
        <v>1316</v>
      </c>
      <c r="B707" s="58" t="s">
        <v>1290</v>
      </c>
      <c r="C707" s="51">
        <v>100</v>
      </c>
    </row>
    <row r="708" spans="1:4" x14ac:dyDescent="0.25">
      <c r="A708" s="52" t="s">
        <v>1317</v>
      </c>
      <c r="B708" s="51" t="s">
        <v>708</v>
      </c>
      <c r="C708" s="51">
        <v>128</v>
      </c>
      <c r="D708" t="s">
        <v>1318</v>
      </c>
    </row>
    <row r="709" spans="1:4" x14ac:dyDescent="0.25">
      <c r="A709" s="52" t="s">
        <v>1319</v>
      </c>
      <c r="B709" s="51" t="s">
        <v>1320</v>
      </c>
      <c r="C709" s="51">
        <v>12</v>
      </c>
      <c r="D709" t="s">
        <v>1297</v>
      </c>
    </row>
    <row r="710" spans="1:4" x14ac:dyDescent="0.25">
      <c r="A710" s="50" t="s">
        <v>1321</v>
      </c>
      <c r="B710" s="51" t="s">
        <v>566</v>
      </c>
      <c r="C710" s="51">
        <v>36</v>
      </c>
      <c r="D710" t="s">
        <v>888</v>
      </c>
    </row>
    <row r="711" spans="1:4" x14ac:dyDescent="0.25">
      <c r="A711" s="52" t="s">
        <v>1322</v>
      </c>
      <c r="B711" s="51" t="s">
        <v>1323</v>
      </c>
      <c r="C711" s="51">
        <v>60</v>
      </c>
      <c r="D711" t="s">
        <v>1324</v>
      </c>
    </row>
    <row r="712" spans="1:4" x14ac:dyDescent="0.25">
      <c r="A712" s="52" t="s">
        <v>1325</v>
      </c>
      <c r="B712" s="51" t="s">
        <v>1015</v>
      </c>
      <c r="C712" s="51">
        <v>112</v>
      </c>
      <c r="D712" t="s">
        <v>12</v>
      </c>
    </row>
    <row r="713" spans="1:4" x14ac:dyDescent="0.25">
      <c r="A713" s="52" t="s">
        <v>1326</v>
      </c>
      <c r="B713" s="51" t="s">
        <v>810</v>
      </c>
      <c r="C713" s="51">
        <v>45</v>
      </c>
      <c r="D713" t="s">
        <v>141</v>
      </c>
    </row>
    <row r="714" spans="1:4" x14ac:dyDescent="0.25">
      <c r="A714" s="52" t="s">
        <v>1327</v>
      </c>
    </row>
    <row r="715" spans="1:4" x14ac:dyDescent="0.25">
      <c r="A715" s="52" t="s">
        <v>1328</v>
      </c>
      <c r="B715" s="51" t="s">
        <v>904</v>
      </c>
      <c r="C715" s="51">
        <v>140</v>
      </c>
      <c r="D715" t="s">
        <v>1291</v>
      </c>
    </row>
    <row r="716" spans="1:4" x14ac:dyDescent="0.25">
      <c r="A716" s="52" t="s">
        <v>1329</v>
      </c>
      <c r="B716" s="51" t="s">
        <v>1330</v>
      </c>
      <c r="C716" s="51">
        <v>60</v>
      </c>
    </row>
    <row r="717" spans="1:4" x14ac:dyDescent="0.25">
      <c r="A717" s="50" t="s">
        <v>1131</v>
      </c>
    </row>
    <row r="718" spans="1:4" x14ac:dyDescent="0.25">
      <c r="A718" s="52" t="s">
        <v>1331</v>
      </c>
      <c r="B718" s="51" t="s">
        <v>1332</v>
      </c>
      <c r="C718" s="51">
        <v>128</v>
      </c>
      <c r="D718" t="s">
        <v>12</v>
      </c>
    </row>
    <row r="719" spans="1:4" x14ac:dyDescent="0.25">
      <c r="A719" s="52" t="s">
        <v>1333</v>
      </c>
      <c r="B719" s="51" t="s">
        <v>1334</v>
      </c>
      <c r="C719" s="51">
        <v>33</v>
      </c>
      <c r="D719" t="s">
        <v>828</v>
      </c>
    </row>
    <row r="720" spans="1:4" x14ac:dyDescent="0.25">
      <c r="A720" s="52" t="s">
        <v>1335</v>
      </c>
      <c r="B720" s="51" t="s">
        <v>1336</v>
      </c>
      <c r="C720" s="51">
        <v>257</v>
      </c>
      <c r="D720" t="s">
        <v>1337</v>
      </c>
    </row>
    <row r="721" spans="1:4" x14ac:dyDescent="0.25">
      <c r="A721" s="52" t="s">
        <v>1338</v>
      </c>
      <c r="B721" s="51" t="s">
        <v>1339</v>
      </c>
      <c r="C721" s="51">
        <v>100</v>
      </c>
      <c r="D721" t="s">
        <v>1324</v>
      </c>
    </row>
    <row r="722" spans="1:4" x14ac:dyDescent="0.25">
      <c r="A722" s="50" t="s">
        <v>1340</v>
      </c>
      <c r="B722" s="55" t="s">
        <v>1341</v>
      </c>
      <c r="C722" s="51">
        <v>40</v>
      </c>
      <c r="D722" t="s">
        <v>117</v>
      </c>
    </row>
    <row r="723" spans="1:4" x14ac:dyDescent="0.25">
      <c r="A723" s="52" t="s">
        <v>1342</v>
      </c>
      <c r="B723" s="51" t="s">
        <v>1343</v>
      </c>
      <c r="C723" s="51">
        <v>180</v>
      </c>
      <c r="D723" t="s">
        <v>1208</v>
      </c>
    </row>
    <row r="724" spans="1:4" x14ac:dyDescent="0.25">
      <c r="A724" s="52" t="s">
        <v>1344</v>
      </c>
      <c r="B724" s="51" t="s">
        <v>1345</v>
      </c>
      <c r="C724" s="51">
        <v>30</v>
      </c>
    </row>
    <row r="725" spans="1:4" x14ac:dyDescent="0.25">
      <c r="A725" s="52" t="s">
        <v>1346</v>
      </c>
      <c r="B725" s="51" t="s">
        <v>334</v>
      </c>
      <c r="C725" s="51">
        <v>48</v>
      </c>
      <c r="D725" t="s">
        <v>1347</v>
      </c>
    </row>
    <row r="726" spans="1:4" x14ac:dyDescent="0.25">
      <c r="A726" s="52" t="s">
        <v>1348</v>
      </c>
      <c r="B726" s="51" t="s">
        <v>444</v>
      </c>
      <c r="C726" s="51">
        <v>18</v>
      </c>
      <c r="D726" t="s">
        <v>1347</v>
      </c>
    </row>
    <row r="727" spans="1:4" x14ac:dyDescent="0.25">
      <c r="A727" s="52" t="s">
        <v>1349</v>
      </c>
      <c r="B727" s="51" t="s">
        <v>1350</v>
      </c>
      <c r="C727" s="51">
        <v>40</v>
      </c>
    </row>
    <row r="728" spans="1:4" x14ac:dyDescent="0.25">
      <c r="A728" s="52" t="s">
        <v>1351</v>
      </c>
      <c r="B728" s="51" t="s">
        <v>1352</v>
      </c>
      <c r="C728" s="51">
        <v>120</v>
      </c>
      <c r="D728" t="s">
        <v>1353</v>
      </c>
    </row>
    <row r="729" spans="1:4" x14ac:dyDescent="0.25">
      <c r="A729" s="52" t="s">
        <v>1354</v>
      </c>
      <c r="B729" s="51" t="s">
        <v>1355</v>
      </c>
      <c r="C729" s="51">
        <v>94</v>
      </c>
      <c r="D729" t="s">
        <v>1337</v>
      </c>
    </row>
    <row r="730" spans="1:4" x14ac:dyDescent="0.25">
      <c r="A730" s="52" t="s">
        <v>1356</v>
      </c>
      <c r="B730" s="51" t="s">
        <v>1357</v>
      </c>
      <c r="C730" s="51">
        <v>55</v>
      </c>
      <c r="D730" t="s">
        <v>141</v>
      </c>
    </row>
    <row r="731" spans="1:4" x14ac:dyDescent="0.25">
      <c r="A731" s="52" t="s">
        <v>1358</v>
      </c>
      <c r="B731" s="51" t="s">
        <v>1359</v>
      </c>
      <c r="C731" s="51">
        <v>13</v>
      </c>
      <c r="D731" t="s">
        <v>23</v>
      </c>
    </row>
    <row r="732" spans="1:4" x14ac:dyDescent="0.25">
      <c r="A732" s="52" t="s">
        <v>1360</v>
      </c>
      <c r="B732" s="51" t="s">
        <v>1361</v>
      </c>
      <c r="C732" s="51">
        <v>120</v>
      </c>
    </row>
    <row r="733" spans="1:4" x14ac:dyDescent="0.25">
      <c r="A733" s="52" t="s">
        <v>1362</v>
      </c>
      <c r="B733" s="51" t="s">
        <v>1363</v>
      </c>
      <c r="C733" s="51">
        <v>37</v>
      </c>
      <c r="D733" t="s">
        <v>12</v>
      </c>
    </row>
    <row r="734" spans="1:4" x14ac:dyDescent="0.25">
      <c r="A734" s="52" t="s">
        <v>1364</v>
      </c>
      <c r="B734" s="51" t="s">
        <v>1365</v>
      </c>
      <c r="C734" s="51">
        <v>200</v>
      </c>
      <c r="D734" t="s">
        <v>1366</v>
      </c>
    </row>
    <row r="735" spans="1:4" x14ac:dyDescent="0.25">
      <c r="A735" s="52" t="s">
        <v>1367</v>
      </c>
      <c r="B735" s="51" t="s">
        <v>1368</v>
      </c>
      <c r="C735" s="51">
        <v>100</v>
      </c>
      <c r="D735" t="s">
        <v>1369</v>
      </c>
    </row>
    <row r="736" spans="1:4" x14ac:dyDescent="0.25">
      <c r="A736" s="52" t="s">
        <v>1370</v>
      </c>
      <c r="B736" s="51" t="s">
        <v>1371</v>
      </c>
      <c r="C736" s="51">
        <v>109</v>
      </c>
      <c r="D736" t="s">
        <v>12</v>
      </c>
    </row>
    <row r="737" spans="1:4" x14ac:dyDescent="0.25">
      <c r="A737" s="52" t="s">
        <v>1372</v>
      </c>
      <c r="B737" s="51" t="s">
        <v>1373</v>
      </c>
      <c r="C737" s="51">
        <v>42</v>
      </c>
      <c r="D737" t="s">
        <v>1286</v>
      </c>
    </row>
    <row r="738" spans="1:4" x14ac:dyDescent="0.25">
      <c r="A738" s="52" t="s">
        <v>1374</v>
      </c>
      <c r="B738" s="51" t="s">
        <v>1375</v>
      </c>
      <c r="C738" s="51">
        <v>300</v>
      </c>
      <c r="D738" t="s">
        <v>29</v>
      </c>
    </row>
    <row r="739" spans="1:4" x14ac:dyDescent="0.25">
      <c r="A739" s="52" t="s">
        <v>1376</v>
      </c>
      <c r="B739" s="51" t="s">
        <v>1377</v>
      </c>
      <c r="C739" s="51">
        <v>104</v>
      </c>
      <c r="D739" t="s">
        <v>1337</v>
      </c>
    </row>
    <row r="740" spans="1:4" x14ac:dyDescent="0.25">
      <c r="A740" s="50" t="s">
        <v>1378</v>
      </c>
      <c r="B740" s="55" t="s">
        <v>1379</v>
      </c>
      <c r="C740" s="51">
        <v>100</v>
      </c>
      <c r="D740" t="s">
        <v>1380</v>
      </c>
    </row>
    <row r="741" spans="1:4" x14ac:dyDescent="0.25">
      <c r="A741" s="52" t="s">
        <v>1381</v>
      </c>
      <c r="B741" s="51" t="s">
        <v>781</v>
      </c>
      <c r="C741" s="51">
        <v>17</v>
      </c>
      <c r="D741" t="s">
        <v>23</v>
      </c>
    </row>
    <row r="742" spans="1:4" x14ac:dyDescent="0.25">
      <c r="A742" s="52" t="s">
        <v>1382</v>
      </c>
      <c r="B742" s="51">
        <v>4080387</v>
      </c>
      <c r="C742" s="51">
        <v>25</v>
      </c>
      <c r="D742" t="s">
        <v>1347</v>
      </c>
    </row>
    <row r="743" spans="1:4" x14ac:dyDescent="0.25">
      <c r="A743" s="52" t="s">
        <v>1383</v>
      </c>
      <c r="B743" s="51" t="s">
        <v>68</v>
      </c>
      <c r="C743" s="51">
        <v>46</v>
      </c>
      <c r="D743" t="s">
        <v>12</v>
      </c>
    </row>
    <row r="744" spans="1:4" x14ac:dyDescent="0.25">
      <c r="A744" s="52" t="s">
        <v>1384</v>
      </c>
      <c r="B744" s="51" t="s">
        <v>1385</v>
      </c>
      <c r="C744" s="51">
        <v>18</v>
      </c>
      <c r="D744" t="s">
        <v>1286</v>
      </c>
    </row>
    <row r="745" spans="1:4" x14ac:dyDescent="0.25">
      <c r="A745" s="52" t="s">
        <v>1386</v>
      </c>
      <c r="B745" s="51" t="s">
        <v>1387</v>
      </c>
      <c r="C745" s="51">
        <v>45</v>
      </c>
      <c r="D745" t="s">
        <v>21</v>
      </c>
    </row>
  </sheetData>
  <mergeCells count="6">
    <mergeCell ref="D189:E189"/>
    <mergeCell ref="D190:E190"/>
    <mergeCell ref="D191:E191"/>
    <mergeCell ref="D297:F297"/>
    <mergeCell ref="D420:F420"/>
    <mergeCell ref="D478:E478"/>
  </mergeCells>
  <conditionalFormatting sqref="B2:B18 B20:B102">
    <cfRule type="cellIs" dxfId="99" priority="19" operator="equal">
      <formula>""""""</formula>
    </cfRule>
  </conditionalFormatting>
  <conditionalFormatting sqref="B448:B453 B166:B192 B222:B225 B194:B220 B1:B18 B632:B633 B619:B620 B624:B630 B227:B235 B455:B492 B635:B649 B237:B238 B20:B107 B652:B656 B109:B146 B606:B614 B494:B517 B149:B164 B567:B604 B519:B530 B532:B565 B664:B667 B240:B446 B658:B662 B669:B738 B740:B1048576">
    <cfRule type="cellIs" dxfId="98" priority="18" operator="equal">
      <formula>""</formula>
    </cfRule>
  </conditionalFormatting>
  <conditionalFormatting sqref="B493">
    <cfRule type="cellIs" dxfId="97" priority="17" operator="equal">
      <formula>""</formula>
    </cfRule>
  </conditionalFormatting>
  <conditionalFormatting sqref="B236">
    <cfRule type="cellIs" dxfId="96" priority="16" operator="equal">
      <formula>""</formula>
    </cfRule>
  </conditionalFormatting>
  <conditionalFormatting sqref="B19">
    <cfRule type="cellIs" dxfId="95" priority="15" operator="equal">
      <formula>""""""</formula>
    </cfRule>
  </conditionalFormatting>
  <conditionalFormatting sqref="B19">
    <cfRule type="cellIs" dxfId="94" priority="14" operator="equal">
      <formula>""</formula>
    </cfRule>
  </conditionalFormatting>
  <conditionalFormatting sqref="B650">
    <cfRule type="cellIs" dxfId="93" priority="13" operator="equal">
      <formula>""</formula>
    </cfRule>
  </conditionalFormatting>
  <conditionalFormatting sqref="B108">
    <cfRule type="cellIs" dxfId="92" priority="12" operator="equal">
      <formula>""</formula>
    </cfRule>
  </conditionalFormatting>
  <conditionalFormatting sqref="B566">
    <cfRule type="cellIs" dxfId="91" priority="11" operator="equal">
      <formula>""</formula>
    </cfRule>
  </conditionalFormatting>
  <conditionalFormatting sqref="B605">
    <cfRule type="cellIs" dxfId="90" priority="10" operator="equal">
      <formula>""</formula>
    </cfRule>
  </conditionalFormatting>
  <conditionalFormatting sqref="B657">
    <cfRule type="cellIs" dxfId="89" priority="9" operator="equal">
      <formula>""</formula>
    </cfRule>
  </conditionalFormatting>
  <conditionalFormatting sqref="B148">
    <cfRule type="cellIs" dxfId="88" priority="8" operator="equal">
      <formula>""</formula>
    </cfRule>
  </conditionalFormatting>
  <conditionalFormatting sqref="B239">
    <cfRule type="cellIs" dxfId="87" priority="7" operator="equal">
      <formula>""</formula>
    </cfRule>
  </conditionalFormatting>
  <conditionalFormatting sqref="B147">
    <cfRule type="cellIs" dxfId="86" priority="6" operator="equal">
      <formula>""</formula>
    </cfRule>
  </conditionalFormatting>
  <conditionalFormatting sqref="B518">
    <cfRule type="cellIs" dxfId="85" priority="5" operator="equal">
      <formula>""</formula>
    </cfRule>
  </conditionalFormatting>
  <conditionalFormatting sqref="B651">
    <cfRule type="cellIs" dxfId="84" priority="4" operator="equal">
      <formula>""</formula>
    </cfRule>
  </conditionalFormatting>
  <conditionalFormatting sqref="B663">
    <cfRule type="cellIs" dxfId="83" priority="3" operator="equal">
      <formula>""</formula>
    </cfRule>
  </conditionalFormatting>
  <conditionalFormatting sqref="B668">
    <cfRule type="cellIs" dxfId="82" priority="2" operator="equal">
      <formula>""</formula>
    </cfRule>
  </conditionalFormatting>
  <conditionalFormatting sqref="B739">
    <cfRule type="cellIs" dxfId="81" priority="1" operator="equal">
      <formula>""</formula>
    </cfRule>
  </conditionalFormatting>
  <dataValidations count="1">
    <dataValidation type="list" allowBlank="1" showInputMessage="1" showErrorMessage="1" sqref="A408 A646 A650:A651 A667 A672 A674">
      <formula1>pieces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5">
    <tabColor rgb="FFC00000"/>
  </sheetPr>
  <dimension ref="A1:AJ36"/>
  <sheetViews>
    <sheetView tabSelected="1" zoomScale="40" zoomScaleNormal="40" zoomScaleSheetLayoutView="40" zoomScalePageLayoutView="42" workbookViewId="0">
      <pane xSplit="4" topLeftCell="E1" activePane="topRight" state="frozen"/>
      <selection activeCell="H15" sqref="H15"/>
      <selection pane="topRight" activeCell="E15" sqref="E15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5" customWidth="1"/>
    <col min="6" max="7" width="21.5703125" style="5" customWidth="1"/>
    <col min="8" max="8" width="23.140625" style="5" customWidth="1"/>
    <col min="9" max="9" width="21.7109375" style="5" customWidth="1"/>
    <col min="10" max="11" width="19.140625" style="5" customWidth="1"/>
    <col min="12" max="12" width="26.5703125" style="5" customWidth="1"/>
    <col min="13" max="13" width="26.28515625" style="5" customWidth="1"/>
    <col min="14" max="14" width="20.42578125" style="5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5" customWidth="1"/>
    <col min="21" max="25" width="23" style="5" customWidth="1"/>
    <col min="26" max="30" width="24.5703125" customWidth="1"/>
    <col min="31" max="31" width="22.85546875" customWidth="1"/>
    <col min="32" max="32" width="12.85546875" bestFit="1" customWidth="1"/>
    <col min="33" max="33" width="17.42578125" customWidth="1"/>
    <col min="35" max="35" width="14.42578125" customWidth="1"/>
  </cols>
  <sheetData>
    <row r="1" spans="1:36" ht="30" customHeight="1" x14ac:dyDescent="0.25">
      <c r="A1" s="1" t="s">
        <v>1388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0</v>
      </c>
      <c r="AA1" s="3"/>
      <c r="AB1" s="3"/>
      <c r="AC1" s="3"/>
      <c r="AD1" s="3"/>
      <c r="AE1" s="4"/>
    </row>
    <row r="2" spans="1:36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1</v>
      </c>
      <c r="AA2" s="3"/>
      <c r="AB2" s="3"/>
      <c r="AC2" s="3"/>
      <c r="AD2" s="3"/>
      <c r="AE2" s="4"/>
    </row>
    <row r="3" spans="1:36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2</v>
      </c>
      <c r="AA3" s="3"/>
      <c r="AB3" s="3"/>
      <c r="AC3" s="3"/>
      <c r="AD3" s="3"/>
      <c r="AE3" s="4"/>
    </row>
    <row r="4" spans="1:36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3</v>
      </c>
      <c r="AA4" s="3"/>
      <c r="AB4" s="3"/>
      <c r="AC4" s="3"/>
      <c r="AD4" s="3"/>
      <c r="AE4" s="4"/>
    </row>
    <row r="5" spans="1:3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6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</row>
    <row r="8" spans="1:36" ht="167.25" customHeight="1" x14ac:dyDescent="0.25">
      <c r="A8" s="9" t="s">
        <v>4</v>
      </c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 t="s">
        <v>5</v>
      </c>
      <c r="U8" s="9" t="s">
        <v>6</v>
      </c>
      <c r="V8" s="9"/>
      <c r="W8" s="9"/>
      <c r="X8" s="9"/>
      <c r="Y8" s="9"/>
      <c r="Z8" s="9"/>
      <c r="AA8" s="9"/>
      <c r="AB8" s="9"/>
      <c r="AC8" s="9"/>
      <c r="AD8" s="9"/>
      <c r="AE8" s="9"/>
      <c r="AF8" t="s">
        <v>7</v>
      </c>
      <c r="AG8" t="s">
        <v>8</v>
      </c>
      <c r="AH8" t="s">
        <v>9</v>
      </c>
      <c r="AI8" t="s">
        <v>10</v>
      </c>
      <c r="AJ8" t="s">
        <v>10</v>
      </c>
    </row>
    <row r="9" spans="1:36" ht="72.75" customHeight="1" x14ac:dyDescent="0.25">
      <c r="A9" s="11" t="s">
        <v>7</v>
      </c>
      <c r="B9" s="12"/>
      <c r="C9" s="13"/>
      <c r="D9" s="14"/>
      <c r="E9" s="15">
        <v>0</v>
      </c>
      <c r="F9" s="15">
        <v>0</v>
      </c>
      <c r="G9" s="15">
        <v>0</v>
      </c>
      <c r="H9" s="15">
        <v>0</v>
      </c>
      <c r="I9" s="16" t="str">
        <f>IFERROR(VLOOKUP(D9,Pieces!A:C,3,0),"")</f>
        <v/>
      </c>
      <c r="J9" s="14">
        <v>1</v>
      </c>
      <c r="K9" s="14">
        <f>(F9-E9)*J9</f>
        <v>0</v>
      </c>
      <c r="L9" s="14">
        <f>(G9-F9)*J9</f>
        <v>0</v>
      </c>
      <c r="M9" s="14">
        <f>(H9-G9)*J9</f>
        <v>0</v>
      </c>
      <c r="N9" s="17" t="str">
        <f>IF(I9="","",K9/I9)</f>
        <v/>
      </c>
      <c r="O9" s="17" t="str">
        <f>IF(I9="","",L9/I9)</f>
        <v/>
      </c>
      <c r="P9" s="17" t="str">
        <f>IF(I9="","",M9/I9)</f>
        <v/>
      </c>
      <c r="Q9" s="18">
        <v>12</v>
      </c>
      <c r="R9" s="14"/>
      <c r="S9" s="14">
        <f>U9+T9-K9-L9-M9</f>
        <v>0</v>
      </c>
      <c r="T9" s="14"/>
      <c r="U9" s="14">
        <f>(K9+L9+M9)-T9-V9</f>
        <v>0</v>
      </c>
      <c r="V9" s="14"/>
      <c r="W9" s="14"/>
      <c r="X9" s="14"/>
      <c r="Y9" s="14"/>
      <c r="Z9" s="19">
        <f>IF(OR(I9="",I9=0),0,(U9+T9)/I9)</f>
        <v>0</v>
      </c>
      <c r="AA9" s="20">
        <f>IF(OR(Q9=0,I9=0),"",Z9/Q9*100)</f>
        <v>0</v>
      </c>
      <c r="AB9" s="21"/>
      <c r="AC9" s="21"/>
      <c r="AD9" s="21"/>
      <c r="AE9" s="22" t="str">
        <f>IF(AA9&gt;85," ","WARNING")</f>
        <v>WARNING</v>
      </c>
      <c r="AF9" t="e">
        <f>(N9+O9+P9)/(Q9*3600)</f>
        <v>#VALUE!</v>
      </c>
      <c r="AG9" t="e">
        <f>((3600/I9)*U9)/(N9+O9+P9)</f>
        <v>#VALUE!</v>
      </c>
      <c r="AH9" t="e">
        <f>(U9-T9)/U9</f>
        <v>#DIV/0!</v>
      </c>
      <c r="AI9" t="e">
        <f>AF9*AG9*AH9</f>
        <v>#VALUE!</v>
      </c>
      <c r="AJ9" t="e">
        <f>((U9-T9)*(3600/I9))/(Q9*3600)</f>
        <v>#VALUE!</v>
      </c>
    </row>
    <row r="10" spans="1:36" ht="69.75" customHeight="1" x14ac:dyDescent="0.25">
      <c r="A10" s="11" t="s">
        <v>11</v>
      </c>
      <c r="B10" s="23"/>
      <c r="C10" s="13"/>
      <c r="D10" s="14"/>
      <c r="E10" s="15">
        <v>5634</v>
      </c>
      <c r="F10" s="15">
        <v>5877</v>
      </c>
      <c r="G10" s="15">
        <v>5950</v>
      </c>
      <c r="H10" s="15">
        <v>6050</v>
      </c>
      <c r="I10" s="16" t="str">
        <f>IFERROR(VLOOKUP(D10,Pieces!A:C,3,0),"")</f>
        <v/>
      </c>
      <c r="J10" s="14">
        <v>1</v>
      </c>
      <c r="K10" s="14">
        <f t="shared" ref="K10:K23" si="0">(F10-E10)*J10</f>
        <v>243</v>
      </c>
      <c r="L10" s="14">
        <f t="shared" ref="L10:L23" si="1">(G10-F10)*J10</f>
        <v>73</v>
      </c>
      <c r="M10" s="14">
        <f t="shared" ref="M10:M23" si="2">(H10-G10)*J10</f>
        <v>100</v>
      </c>
      <c r="N10" s="17" t="str">
        <f t="shared" ref="N10:N23" si="3">IF(I10="","",K10/I10)</f>
        <v/>
      </c>
      <c r="O10" s="17" t="str">
        <f t="shared" ref="O10:O23" si="4">IF(I10="","",L10/I10)</f>
        <v/>
      </c>
      <c r="P10" s="17" t="str">
        <f t="shared" ref="P10:P23" si="5">IF(I10="","",M10/I10)</f>
        <v/>
      </c>
      <c r="Q10" s="18">
        <v>12</v>
      </c>
      <c r="R10" s="14"/>
      <c r="S10" s="14">
        <f>U10+T10-K10-L10-M10</f>
        <v>0</v>
      </c>
      <c r="T10" s="14"/>
      <c r="U10" s="14">
        <f t="shared" ref="U10:U23" si="6">(K10+L10+M10)-T10-V10</f>
        <v>416</v>
      </c>
      <c r="V10" s="14"/>
      <c r="W10" s="14"/>
      <c r="X10" s="14"/>
      <c r="Y10" s="14"/>
      <c r="Z10" s="19">
        <f t="shared" ref="Z10:Z23" si="7">IF(OR(I10="",I10=0),0,(U10+T10)/I10)</f>
        <v>0</v>
      </c>
      <c r="AA10" s="20">
        <f t="shared" ref="AA10:AA23" si="8">IF(OR(Q10=0,I10=0),"",Z10/Q10*100)</f>
        <v>0</v>
      </c>
      <c r="AB10" s="21"/>
      <c r="AC10" s="21"/>
      <c r="AD10" s="21"/>
      <c r="AE10" s="22" t="str">
        <f t="shared" ref="AE10:AE23" si="9">IF(AA10&gt;85," ","WARNING")</f>
        <v>WARNING</v>
      </c>
      <c r="AF10" t="e">
        <f t="shared" ref="AF10:AF24" si="10">(N10+O10+P10)/(Q10*3600)</f>
        <v>#VALUE!</v>
      </c>
      <c r="AG10" t="e">
        <f t="shared" ref="AG10:AG24" si="11">((3600/I10)*U10)/(N10+O10+P10)</f>
        <v>#VALUE!</v>
      </c>
      <c r="AH10">
        <f t="shared" ref="AH10:AH24" si="12">(U10-T10)/U10</f>
        <v>1</v>
      </c>
      <c r="AI10" t="e">
        <f t="shared" ref="AI10:AI24" si="13">AF10*AG10*AH10</f>
        <v>#VALUE!</v>
      </c>
      <c r="AJ10" t="e">
        <f t="shared" ref="AJ10:AJ24" si="14">((U10-T10)*(3600/I10))/(Q10*3600)</f>
        <v>#VALUE!</v>
      </c>
    </row>
    <row r="11" spans="1:36" ht="64.5" customHeight="1" x14ac:dyDescent="0.25">
      <c r="A11" s="11" t="s">
        <v>13</v>
      </c>
      <c r="B11" s="12"/>
      <c r="C11" s="13"/>
      <c r="D11" s="14"/>
      <c r="E11" s="24">
        <v>2691</v>
      </c>
      <c r="F11" s="24">
        <v>2840</v>
      </c>
      <c r="G11" s="24">
        <v>2876</v>
      </c>
      <c r="H11" s="24">
        <v>2930</v>
      </c>
      <c r="I11" s="16" t="str">
        <f>IFERROR(VLOOKUP(D11,Pieces!A:C,3,0),"")</f>
        <v/>
      </c>
      <c r="J11" s="25">
        <v>1</v>
      </c>
      <c r="K11" s="14">
        <f t="shared" si="0"/>
        <v>149</v>
      </c>
      <c r="L11" s="14">
        <f t="shared" si="1"/>
        <v>36</v>
      </c>
      <c r="M11" s="14">
        <f t="shared" si="2"/>
        <v>54</v>
      </c>
      <c r="N11" s="17" t="str">
        <f t="shared" si="3"/>
        <v/>
      </c>
      <c r="O11" s="17" t="str">
        <f t="shared" si="4"/>
        <v/>
      </c>
      <c r="P11" s="17" t="str">
        <f t="shared" si="5"/>
        <v/>
      </c>
      <c r="Q11" s="18">
        <v>12</v>
      </c>
      <c r="R11" s="14"/>
      <c r="S11" s="14">
        <f t="shared" ref="S11:S23" si="15">U11+T11-K11-L11-M11</f>
        <v>0</v>
      </c>
      <c r="T11" s="14"/>
      <c r="U11" s="14">
        <f>(K11+L11+M11)-T11-V11</f>
        <v>239</v>
      </c>
      <c r="V11" s="14"/>
      <c r="W11" s="14"/>
      <c r="X11" s="14"/>
      <c r="Y11" s="14"/>
      <c r="Z11" s="19">
        <f t="shared" si="7"/>
        <v>0</v>
      </c>
      <c r="AA11" s="20">
        <f t="shared" si="8"/>
        <v>0</v>
      </c>
      <c r="AB11" s="21"/>
      <c r="AC11" s="21"/>
      <c r="AD11" s="21"/>
      <c r="AE11" s="22" t="str">
        <f t="shared" si="9"/>
        <v>WARNING</v>
      </c>
      <c r="AF11" t="e">
        <f t="shared" si="10"/>
        <v>#VALUE!</v>
      </c>
      <c r="AG11" t="e">
        <f t="shared" si="11"/>
        <v>#VALUE!</v>
      </c>
      <c r="AH11">
        <f t="shared" si="12"/>
        <v>1</v>
      </c>
      <c r="AI11" t="e">
        <f t="shared" si="13"/>
        <v>#VALUE!</v>
      </c>
      <c r="AJ11" t="e">
        <f t="shared" si="14"/>
        <v>#VALUE!</v>
      </c>
    </row>
    <row r="12" spans="1:36" ht="58.5" customHeight="1" x14ac:dyDescent="0.25">
      <c r="A12" s="11" t="s">
        <v>14</v>
      </c>
      <c r="B12" s="12"/>
      <c r="C12" s="13"/>
      <c r="D12" s="14"/>
      <c r="E12" s="15">
        <v>9214</v>
      </c>
      <c r="F12" s="15">
        <v>9454</v>
      </c>
      <c r="G12" s="15">
        <v>9454</v>
      </c>
      <c r="H12" s="15">
        <v>9525</v>
      </c>
      <c r="I12" s="16" t="str">
        <f>IFERROR(VLOOKUP(D12,Pieces!A:C,3,0),"")</f>
        <v/>
      </c>
      <c r="J12" s="14">
        <v>1</v>
      </c>
      <c r="K12" s="14">
        <f t="shared" si="0"/>
        <v>240</v>
      </c>
      <c r="L12" s="14">
        <f t="shared" si="1"/>
        <v>0</v>
      </c>
      <c r="M12" s="14">
        <f t="shared" si="2"/>
        <v>71</v>
      </c>
      <c r="N12" s="17" t="str">
        <f t="shared" si="3"/>
        <v/>
      </c>
      <c r="O12" s="17" t="str">
        <f t="shared" si="4"/>
        <v/>
      </c>
      <c r="P12" s="17" t="str">
        <f t="shared" si="5"/>
        <v/>
      </c>
      <c r="Q12" s="18">
        <v>9</v>
      </c>
      <c r="R12" s="14"/>
      <c r="S12" s="14">
        <f t="shared" si="15"/>
        <v>0</v>
      </c>
      <c r="T12" s="14"/>
      <c r="U12" s="14">
        <f t="shared" si="6"/>
        <v>311</v>
      </c>
      <c r="V12" s="14"/>
      <c r="W12" s="14"/>
      <c r="X12" s="14"/>
      <c r="Y12" s="14"/>
      <c r="Z12" s="19">
        <f t="shared" si="7"/>
        <v>0</v>
      </c>
      <c r="AA12" s="20">
        <f t="shared" si="8"/>
        <v>0</v>
      </c>
      <c r="AB12" s="21"/>
      <c r="AC12" s="21"/>
      <c r="AD12" s="21"/>
      <c r="AE12" s="22" t="str">
        <f t="shared" si="9"/>
        <v>WARNING</v>
      </c>
      <c r="AF12" t="e">
        <f t="shared" si="10"/>
        <v>#VALUE!</v>
      </c>
      <c r="AG12" t="e">
        <f t="shared" si="11"/>
        <v>#VALUE!</v>
      </c>
      <c r="AH12">
        <f t="shared" si="12"/>
        <v>1</v>
      </c>
      <c r="AI12" t="e">
        <f t="shared" si="13"/>
        <v>#VALUE!</v>
      </c>
      <c r="AJ12" t="e">
        <f t="shared" si="14"/>
        <v>#VALUE!</v>
      </c>
    </row>
    <row r="13" spans="1:36" ht="58.5" customHeight="1" x14ac:dyDescent="0.25">
      <c r="A13" s="11" t="s">
        <v>15</v>
      </c>
      <c r="B13" s="12"/>
      <c r="C13" s="13"/>
      <c r="D13" s="14"/>
      <c r="E13" s="15">
        <v>4771</v>
      </c>
      <c r="F13" s="15">
        <v>4771</v>
      </c>
      <c r="G13" s="15">
        <v>4771</v>
      </c>
      <c r="H13" s="15">
        <v>4771</v>
      </c>
      <c r="I13" s="16" t="str">
        <f>IFERROR(VLOOKUP(D13,Pieces!A:C,3,0),"")</f>
        <v/>
      </c>
      <c r="J13" s="14">
        <v>1</v>
      </c>
      <c r="K13" s="14">
        <f t="shared" si="0"/>
        <v>0</v>
      </c>
      <c r="L13" s="14">
        <f t="shared" si="1"/>
        <v>0</v>
      </c>
      <c r="M13" s="14">
        <f t="shared" si="2"/>
        <v>0</v>
      </c>
      <c r="N13" s="17" t="str">
        <f t="shared" si="3"/>
        <v/>
      </c>
      <c r="O13" s="17" t="str">
        <f t="shared" si="4"/>
        <v/>
      </c>
      <c r="P13" s="17" t="str">
        <f t="shared" si="5"/>
        <v/>
      </c>
      <c r="Q13" s="18">
        <v>12</v>
      </c>
      <c r="R13" s="14"/>
      <c r="S13" s="14">
        <f t="shared" si="15"/>
        <v>0</v>
      </c>
      <c r="T13" s="14"/>
      <c r="U13" s="14">
        <f t="shared" si="6"/>
        <v>0</v>
      </c>
      <c r="V13" s="14"/>
      <c r="W13" s="14"/>
      <c r="X13" s="14"/>
      <c r="Y13" s="14"/>
      <c r="Z13" s="19">
        <f t="shared" si="7"/>
        <v>0</v>
      </c>
      <c r="AA13" s="20">
        <f t="shared" si="8"/>
        <v>0</v>
      </c>
      <c r="AB13" s="21"/>
      <c r="AC13" s="21"/>
      <c r="AD13" s="21"/>
      <c r="AE13" s="22" t="str">
        <f t="shared" si="9"/>
        <v>WARNING</v>
      </c>
      <c r="AF13" t="e">
        <f t="shared" si="10"/>
        <v>#VALUE!</v>
      </c>
      <c r="AG13" t="e">
        <f t="shared" si="11"/>
        <v>#VALUE!</v>
      </c>
      <c r="AH13" t="e">
        <f t="shared" si="12"/>
        <v>#DIV/0!</v>
      </c>
      <c r="AI13" t="e">
        <f t="shared" si="13"/>
        <v>#VALUE!</v>
      </c>
      <c r="AJ13" t="e">
        <f t="shared" si="14"/>
        <v>#VALUE!</v>
      </c>
    </row>
    <row r="14" spans="1:36" ht="68.25" customHeight="1" x14ac:dyDescent="0.25">
      <c r="A14" s="11" t="s">
        <v>17</v>
      </c>
      <c r="B14" s="12"/>
      <c r="C14" s="13"/>
      <c r="D14" s="14"/>
      <c r="E14" s="15">
        <v>5727</v>
      </c>
      <c r="F14" s="15">
        <v>6153</v>
      </c>
      <c r="G14" s="15">
        <v>6153</v>
      </c>
      <c r="H14" s="15">
        <v>6153</v>
      </c>
      <c r="I14" s="16" t="str">
        <f>IFERROR(VLOOKUP(D14,Pieces!A:C,3,0),"")</f>
        <v/>
      </c>
      <c r="J14" s="14">
        <v>1</v>
      </c>
      <c r="K14" s="14">
        <f t="shared" si="0"/>
        <v>426</v>
      </c>
      <c r="L14" s="14">
        <f t="shared" si="1"/>
        <v>0</v>
      </c>
      <c r="M14" s="14">
        <f t="shared" si="2"/>
        <v>0</v>
      </c>
      <c r="N14" s="17" t="str">
        <f t="shared" si="3"/>
        <v/>
      </c>
      <c r="O14" s="17" t="str">
        <f t="shared" si="4"/>
        <v/>
      </c>
      <c r="P14" s="17" t="str">
        <f t="shared" si="5"/>
        <v/>
      </c>
      <c r="Q14" s="18">
        <v>7</v>
      </c>
      <c r="R14" s="14"/>
      <c r="S14" s="14">
        <f t="shared" si="15"/>
        <v>0</v>
      </c>
      <c r="T14" s="14"/>
      <c r="U14" s="14">
        <f t="shared" si="6"/>
        <v>426</v>
      </c>
      <c r="V14" s="14"/>
      <c r="W14" s="14"/>
      <c r="X14" s="14"/>
      <c r="Y14" s="14"/>
      <c r="Z14" s="19">
        <f t="shared" si="7"/>
        <v>0</v>
      </c>
      <c r="AA14" s="20">
        <f t="shared" si="8"/>
        <v>0</v>
      </c>
      <c r="AB14" s="21"/>
      <c r="AC14" s="21"/>
      <c r="AD14" s="21"/>
      <c r="AE14" s="22" t="str">
        <f t="shared" si="9"/>
        <v>WARNING</v>
      </c>
      <c r="AF14" t="e">
        <f t="shared" si="10"/>
        <v>#VALUE!</v>
      </c>
      <c r="AG14" t="e">
        <f t="shared" si="11"/>
        <v>#VALUE!</v>
      </c>
      <c r="AH14">
        <f t="shared" si="12"/>
        <v>1</v>
      </c>
      <c r="AI14" t="e">
        <f t="shared" si="13"/>
        <v>#VALUE!</v>
      </c>
      <c r="AJ14" t="e">
        <f t="shared" si="14"/>
        <v>#VALUE!</v>
      </c>
    </row>
    <row r="15" spans="1:36" ht="82.5" customHeight="1" x14ac:dyDescent="0.25">
      <c r="A15" s="11" t="s">
        <v>9</v>
      </c>
      <c r="B15" s="12"/>
      <c r="C15" s="13"/>
      <c r="D15" s="14"/>
      <c r="E15" s="15">
        <v>9070</v>
      </c>
      <c r="F15" s="26">
        <v>9360</v>
      </c>
      <c r="G15" s="26">
        <v>9465</v>
      </c>
      <c r="H15" s="26">
        <v>9610</v>
      </c>
      <c r="I15" s="16" t="str">
        <f>IFERROR(VLOOKUP(D15,Pieces!A:C,3,0),"")</f>
        <v/>
      </c>
      <c r="J15" s="14">
        <v>1</v>
      </c>
      <c r="K15" s="14">
        <f t="shared" si="0"/>
        <v>290</v>
      </c>
      <c r="L15" s="14">
        <f t="shared" si="1"/>
        <v>105</v>
      </c>
      <c r="M15" s="14">
        <f t="shared" si="2"/>
        <v>145</v>
      </c>
      <c r="N15" s="17" t="str">
        <f t="shared" si="3"/>
        <v/>
      </c>
      <c r="O15" s="17" t="str">
        <f t="shared" si="4"/>
        <v/>
      </c>
      <c r="P15" s="17" t="str">
        <f t="shared" si="5"/>
        <v/>
      </c>
      <c r="Q15" s="18">
        <v>12</v>
      </c>
      <c r="R15" s="14"/>
      <c r="S15" s="14">
        <f t="shared" si="15"/>
        <v>0</v>
      </c>
      <c r="T15" s="14"/>
      <c r="U15" s="14">
        <f t="shared" si="6"/>
        <v>540</v>
      </c>
      <c r="V15" s="27"/>
      <c r="W15" s="27"/>
      <c r="X15" s="27"/>
      <c r="Y15" s="27"/>
      <c r="Z15" s="19">
        <f t="shared" si="7"/>
        <v>0</v>
      </c>
      <c r="AA15" s="20">
        <f t="shared" si="8"/>
        <v>0</v>
      </c>
      <c r="AB15" s="28"/>
      <c r="AC15" s="28"/>
      <c r="AD15" s="28"/>
      <c r="AE15" s="22" t="str">
        <f t="shared" si="9"/>
        <v>WARNING</v>
      </c>
      <c r="AF15" t="e">
        <f t="shared" si="10"/>
        <v>#VALUE!</v>
      </c>
      <c r="AG15" t="e">
        <f t="shared" si="11"/>
        <v>#VALUE!</v>
      </c>
      <c r="AH15">
        <f t="shared" si="12"/>
        <v>1</v>
      </c>
      <c r="AI15" t="e">
        <f t="shared" si="13"/>
        <v>#VALUE!</v>
      </c>
      <c r="AJ15" t="e">
        <f t="shared" si="14"/>
        <v>#VALUE!</v>
      </c>
    </row>
    <row r="16" spans="1:36" ht="76.5" customHeight="1" x14ac:dyDescent="0.25">
      <c r="A16" s="11" t="s">
        <v>8</v>
      </c>
      <c r="B16" s="12"/>
      <c r="C16" s="13"/>
      <c r="D16" s="14"/>
      <c r="E16" s="15">
        <v>0</v>
      </c>
      <c r="F16" s="15">
        <v>0</v>
      </c>
      <c r="G16" s="15">
        <v>0</v>
      </c>
      <c r="H16" s="15">
        <v>0</v>
      </c>
      <c r="I16" s="16" t="str">
        <f>IFERROR(VLOOKUP(D16,Pieces!A:C,3,0),"")</f>
        <v/>
      </c>
      <c r="J16" s="14">
        <v>1</v>
      </c>
      <c r="K16" s="14">
        <f t="shared" si="0"/>
        <v>0</v>
      </c>
      <c r="L16" s="14">
        <f t="shared" si="1"/>
        <v>0</v>
      </c>
      <c r="M16" s="14">
        <f t="shared" si="2"/>
        <v>0</v>
      </c>
      <c r="N16" s="17" t="str">
        <f t="shared" si="3"/>
        <v/>
      </c>
      <c r="O16" s="17" t="str">
        <f t="shared" si="4"/>
        <v/>
      </c>
      <c r="P16" s="17" t="str">
        <f t="shared" si="5"/>
        <v/>
      </c>
      <c r="Q16" s="18">
        <v>7</v>
      </c>
      <c r="R16" s="14"/>
      <c r="S16" s="14">
        <f t="shared" si="15"/>
        <v>0</v>
      </c>
      <c r="T16" s="14"/>
      <c r="U16" s="14">
        <f t="shared" si="6"/>
        <v>0</v>
      </c>
      <c r="V16" s="27"/>
      <c r="W16" s="27"/>
      <c r="X16" s="27"/>
      <c r="Y16" s="27"/>
      <c r="Z16" s="19">
        <f t="shared" si="7"/>
        <v>0</v>
      </c>
      <c r="AA16" s="20">
        <f t="shared" si="8"/>
        <v>0</v>
      </c>
      <c r="AB16" s="28"/>
      <c r="AC16" s="28"/>
      <c r="AD16" s="28"/>
      <c r="AE16" s="22" t="str">
        <f t="shared" si="9"/>
        <v>WARNING</v>
      </c>
      <c r="AF16" t="e">
        <f t="shared" si="10"/>
        <v>#VALUE!</v>
      </c>
      <c r="AG16" t="e">
        <f t="shared" si="11"/>
        <v>#VALUE!</v>
      </c>
      <c r="AH16" t="e">
        <f t="shared" si="12"/>
        <v>#DIV/0!</v>
      </c>
      <c r="AI16" t="e">
        <f t="shared" si="13"/>
        <v>#VALUE!</v>
      </c>
      <c r="AJ16" t="e">
        <f t="shared" si="14"/>
        <v>#VALUE!</v>
      </c>
    </row>
    <row r="17" spans="1:36" ht="60.75" customHeight="1" x14ac:dyDescent="0.25">
      <c r="A17" s="11" t="s">
        <v>18</v>
      </c>
      <c r="B17" s="12"/>
      <c r="C17" s="13"/>
      <c r="D17" s="14"/>
      <c r="E17" s="15">
        <v>0</v>
      </c>
      <c r="F17" s="15">
        <v>0</v>
      </c>
      <c r="G17" s="15">
        <v>0</v>
      </c>
      <c r="H17" s="15">
        <v>0</v>
      </c>
      <c r="I17" s="16" t="str">
        <f>IFERROR(VLOOKUP(D17,Pieces!A:C,3,0),"")</f>
        <v/>
      </c>
      <c r="J17" s="14">
        <v>1</v>
      </c>
      <c r="K17" s="14">
        <f t="shared" si="0"/>
        <v>0</v>
      </c>
      <c r="L17" s="14">
        <f t="shared" si="1"/>
        <v>0</v>
      </c>
      <c r="M17" s="14">
        <f t="shared" si="2"/>
        <v>0</v>
      </c>
      <c r="N17" s="17" t="str">
        <f t="shared" si="3"/>
        <v/>
      </c>
      <c r="O17" s="17" t="str">
        <f t="shared" si="4"/>
        <v/>
      </c>
      <c r="P17" s="17" t="str">
        <f t="shared" si="5"/>
        <v/>
      </c>
      <c r="Q17" s="18">
        <v>7</v>
      </c>
      <c r="R17" s="14"/>
      <c r="S17" s="14">
        <f t="shared" si="15"/>
        <v>0</v>
      </c>
      <c r="T17" s="14"/>
      <c r="U17" s="14">
        <f t="shared" si="6"/>
        <v>0</v>
      </c>
      <c r="V17" s="14"/>
      <c r="W17" s="14"/>
      <c r="X17" s="14"/>
      <c r="Y17" s="14"/>
      <c r="Z17" s="19">
        <f t="shared" si="7"/>
        <v>0</v>
      </c>
      <c r="AA17" s="20">
        <f t="shared" si="8"/>
        <v>0</v>
      </c>
      <c r="AB17" s="21"/>
      <c r="AC17" s="21"/>
      <c r="AD17" s="21"/>
      <c r="AE17" s="22" t="str">
        <f t="shared" si="9"/>
        <v>WARNING</v>
      </c>
      <c r="AF17" t="e">
        <f t="shared" si="10"/>
        <v>#VALUE!</v>
      </c>
      <c r="AG17" t="e">
        <f t="shared" si="11"/>
        <v>#VALUE!</v>
      </c>
      <c r="AH17" t="e">
        <f t="shared" si="12"/>
        <v>#DIV/0!</v>
      </c>
      <c r="AI17" t="e">
        <f t="shared" si="13"/>
        <v>#VALUE!</v>
      </c>
      <c r="AJ17" t="e">
        <f t="shared" si="14"/>
        <v>#VALUE!</v>
      </c>
    </row>
    <row r="18" spans="1:36" ht="76.5" customHeight="1" x14ac:dyDescent="0.25">
      <c r="A18" s="11" t="s">
        <v>19</v>
      </c>
      <c r="B18" s="29"/>
      <c r="C18" s="13"/>
      <c r="D18" s="14"/>
      <c r="E18" s="15">
        <v>468</v>
      </c>
      <c r="F18" s="26">
        <v>951</v>
      </c>
      <c r="G18" s="26">
        <v>951</v>
      </c>
      <c r="H18" s="26">
        <v>951</v>
      </c>
      <c r="I18" s="16" t="str">
        <f>IFERROR(VLOOKUP(D18,Pieces!A:C,3,0),"")</f>
        <v/>
      </c>
      <c r="J18" s="14">
        <v>1</v>
      </c>
      <c r="K18" s="14">
        <f t="shared" si="0"/>
        <v>483</v>
      </c>
      <c r="L18" s="14">
        <f t="shared" si="1"/>
        <v>0</v>
      </c>
      <c r="M18" s="14">
        <f t="shared" si="2"/>
        <v>0</v>
      </c>
      <c r="N18" s="17" t="str">
        <f t="shared" si="3"/>
        <v/>
      </c>
      <c r="O18" s="17" t="str">
        <f t="shared" si="4"/>
        <v/>
      </c>
      <c r="P18" s="17" t="str">
        <f t="shared" si="5"/>
        <v/>
      </c>
      <c r="Q18" s="18">
        <v>7</v>
      </c>
      <c r="R18" s="14"/>
      <c r="S18" s="14">
        <f t="shared" si="15"/>
        <v>0</v>
      </c>
      <c r="T18" s="14"/>
      <c r="U18" s="14">
        <f t="shared" si="6"/>
        <v>483</v>
      </c>
      <c r="V18" s="27"/>
      <c r="W18" s="27"/>
      <c r="X18" s="27"/>
      <c r="Y18" s="27"/>
      <c r="Z18" s="19">
        <f t="shared" si="7"/>
        <v>0</v>
      </c>
      <c r="AA18" s="20">
        <f t="shared" si="8"/>
        <v>0</v>
      </c>
      <c r="AB18" s="28"/>
      <c r="AC18" s="28"/>
      <c r="AD18" s="28"/>
      <c r="AE18" s="22" t="str">
        <f t="shared" si="9"/>
        <v>WARNING</v>
      </c>
      <c r="AF18" t="e">
        <f t="shared" si="10"/>
        <v>#VALUE!</v>
      </c>
      <c r="AG18" t="e">
        <f t="shared" si="11"/>
        <v>#VALUE!</v>
      </c>
      <c r="AH18">
        <f t="shared" si="12"/>
        <v>1</v>
      </c>
      <c r="AI18" t="e">
        <f t="shared" si="13"/>
        <v>#VALUE!</v>
      </c>
      <c r="AJ18" t="e">
        <f t="shared" si="14"/>
        <v>#VALUE!</v>
      </c>
    </row>
    <row r="19" spans="1:36" ht="56.25" customHeight="1" x14ac:dyDescent="0.25">
      <c r="A19" s="11" t="s">
        <v>20</v>
      </c>
      <c r="B19" s="29"/>
      <c r="C19" s="13"/>
      <c r="D19" s="14"/>
      <c r="E19" s="15">
        <v>513</v>
      </c>
      <c r="F19" s="26">
        <v>668</v>
      </c>
      <c r="G19" s="26">
        <v>668</v>
      </c>
      <c r="H19" s="26">
        <v>668</v>
      </c>
      <c r="I19" s="16" t="str">
        <f>IFERROR(VLOOKUP(D19,Pieces!A:C,3,0),"")</f>
        <v/>
      </c>
      <c r="J19" s="14">
        <v>1</v>
      </c>
      <c r="K19" s="14">
        <f t="shared" si="0"/>
        <v>155</v>
      </c>
      <c r="L19" s="14">
        <f t="shared" si="1"/>
        <v>0</v>
      </c>
      <c r="M19" s="14">
        <f t="shared" si="2"/>
        <v>0</v>
      </c>
      <c r="N19" s="17" t="str">
        <f t="shared" si="3"/>
        <v/>
      </c>
      <c r="O19" s="17" t="str">
        <f t="shared" si="4"/>
        <v/>
      </c>
      <c r="P19" s="17" t="str">
        <f t="shared" si="5"/>
        <v/>
      </c>
      <c r="Q19" s="18">
        <v>7</v>
      </c>
      <c r="R19" s="14"/>
      <c r="S19" s="14">
        <f t="shared" si="15"/>
        <v>0</v>
      </c>
      <c r="T19" s="14"/>
      <c r="U19" s="14">
        <f t="shared" si="6"/>
        <v>155</v>
      </c>
      <c r="V19" s="27"/>
      <c r="W19" s="27"/>
      <c r="X19" s="27"/>
      <c r="Y19" s="27"/>
      <c r="Z19" s="19">
        <f t="shared" si="7"/>
        <v>0</v>
      </c>
      <c r="AA19" s="20">
        <f t="shared" si="8"/>
        <v>0</v>
      </c>
      <c r="AB19" s="28"/>
      <c r="AC19" s="28"/>
      <c r="AD19" s="28"/>
      <c r="AE19" s="22" t="str">
        <f t="shared" si="9"/>
        <v>WARNING</v>
      </c>
      <c r="AF19" t="e">
        <f t="shared" si="10"/>
        <v>#VALUE!</v>
      </c>
      <c r="AG19" t="e">
        <f t="shared" si="11"/>
        <v>#VALUE!</v>
      </c>
      <c r="AH19">
        <f t="shared" si="12"/>
        <v>1</v>
      </c>
      <c r="AI19" t="e">
        <f t="shared" si="13"/>
        <v>#VALUE!</v>
      </c>
      <c r="AJ19" t="e">
        <f t="shared" si="14"/>
        <v>#VALUE!</v>
      </c>
    </row>
    <row r="20" spans="1:36" ht="51" customHeight="1" x14ac:dyDescent="0.25">
      <c r="A20" s="11" t="s">
        <v>22</v>
      </c>
      <c r="B20" s="29"/>
      <c r="C20" s="13"/>
      <c r="D20" s="14"/>
      <c r="E20" s="30">
        <v>1408</v>
      </c>
      <c r="F20" s="26">
        <v>1537</v>
      </c>
      <c r="G20" s="26">
        <v>1537</v>
      </c>
      <c r="H20" s="26">
        <v>1537</v>
      </c>
      <c r="I20" s="16" t="str">
        <f>IFERROR(VLOOKUP(D20,Pieces!A:C,3,0),"")</f>
        <v/>
      </c>
      <c r="J20" s="14">
        <v>1</v>
      </c>
      <c r="K20" s="14">
        <f t="shared" si="0"/>
        <v>129</v>
      </c>
      <c r="L20" s="14">
        <f t="shared" si="1"/>
        <v>0</v>
      </c>
      <c r="M20" s="14">
        <f t="shared" si="2"/>
        <v>0</v>
      </c>
      <c r="N20" s="17" t="str">
        <f t="shared" si="3"/>
        <v/>
      </c>
      <c r="O20" s="17" t="str">
        <f t="shared" si="4"/>
        <v/>
      </c>
      <c r="P20" s="17" t="str">
        <f t="shared" si="5"/>
        <v/>
      </c>
      <c r="Q20" s="18">
        <v>7</v>
      </c>
      <c r="R20" s="24"/>
      <c r="S20" s="14">
        <f t="shared" si="15"/>
        <v>0</v>
      </c>
      <c r="T20" s="14"/>
      <c r="U20" s="14">
        <f t="shared" si="6"/>
        <v>129</v>
      </c>
      <c r="V20" s="14"/>
      <c r="W20" s="14"/>
      <c r="X20" s="14"/>
      <c r="Y20" s="14"/>
      <c r="Z20" s="19">
        <f t="shared" si="7"/>
        <v>0</v>
      </c>
      <c r="AA20" s="20">
        <f t="shared" si="8"/>
        <v>0</v>
      </c>
      <c r="AB20" s="31"/>
      <c r="AC20" s="31"/>
      <c r="AD20" s="31"/>
      <c r="AE20" s="22" t="str">
        <f t="shared" si="9"/>
        <v>WARNING</v>
      </c>
      <c r="AF20" t="e">
        <f t="shared" si="10"/>
        <v>#VALUE!</v>
      </c>
      <c r="AG20" t="e">
        <f t="shared" si="11"/>
        <v>#VALUE!</v>
      </c>
      <c r="AH20">
        <f t="shared" si="12"/>
        <v>1</v>
      </c>
      <c r="AI20" t="e">
        <f t="shared" si="13"/>
        <v>#VALUE!</v>
      </c>
      <c r="AJ20" t="e">
        <f t="shared" si="14"/>
        <v>#VALUE!</v>
      </c>
    </row>
    <row r="21" spans="1:36" ht="69" customHeight="1" x14ac:dyDescent="0.25">
      <c r="A21" s="11" t="s">
        <v>24</v>
      </c>
      <c r="B21" s="32"/>
      <c r="C21" s="13"/>
      <c r="D21" s="14"/>
      <c r="E21" s="15">
        <v>1116</v>
      </c>
      <c r="F21" s="15">
        <v>1135</v>
      </c>
      <c r="G21" s="15">
        <v>1135</v>
      </c>
      <c r="H21" s="15">
        <v>1135</v>
      </c>
      <c r="I21" s="16" t="str">
        <f>IFERROR(VLOOKUP(D21,Pieces!A:C,3,0),"")</f>
        <v/>
      </c>
      <c r="J21" s="14">
        <v>9</v>
      </c>
      <c r="K21" s="14">
        <f t="shared" si="0"/>
        <v>171</v>
      </c>
      <c r="L21" s="14">
        <f t="shared" si="1"/>
        <v>0</v>
      </c>
      <c r="M21" s="14">
        <f t="shared" si="2"/>
        <v>0</v>
      </c>
      <c r="N21" s="17" t="str">
        <f t="shared" si="3"/>
        <v/>
      </c>
      <c r="O21" s="17" t="str">
        <f t="shared" si="4"/>
        <v/>
      </c>
      <c r="P21" s="17" t="str">
        <f t="shared" si="5"/>
        <v/>
      </c>
      <c r="Q21" s="18">
        <v>7</v>
      </c>
      <c r="R21" s="14"/>
      <c r="S21" s="14">
        <f t="shared" si="15"/>
        <v>0</v>
      </c>
      <c r="T21" s="14"/>
      <c r="U21" s="14">
        <f t="shared" si="6"/>
        <v>171</v>
      </c>
      <c r="V21" s="14"/>
      <c r="W21" s="14"/>
      <c r="X21" s="14"/>
      <c r="Y21" s="14"/>
      <c r="Z21" s="19">
        <f t="shared" si="7"/>
        <v>0</v>
      </c>
      <c r="AA21" s="20">
        <f t="shared" si="8"/>
        <v>0</v>
      </c>
      <c r="AB21" s="21"/>
      <c r="AC21" s="21"/>
      <c r="AD21" s="21"/>
      <c r="AE21" s="22" t="str">
        <f t="shared" si="9"/>
        <v>WARNING</v>
      </c>
      <c r="AF21" t="e">
        <f t="shared" si="10"/>
        <v>#VALUE!</v>
      </c>
      <c r="AG21" t="e">
        <f t="shared" si="11"/>
        <v>#VALUE!</v>
      </c>
      <c r="AH21">
        <f t="shared" si="12"/>
        <v>1</v>
      </c>
      <c r="AI21" t="e">
        <f t="shared" si="13"/>
        <v>#VALUE!</v>
      </c>
      <c r="AJ21" t="e">
        <f t="shared" si="14"/>
        <v>#VALUE!</v>
      </c>
    </row>
    <row r="22" spans="1:36" ht="63" customHeight="1" x14ac:dyDescent="0.25">
      <c r="A22" s="11" t="s">
        <v>25</v>
      </c>
      <c r="B22" s="32"/>
      <c r="C22" s="13"/>
      <c r="D22" s="14"/>
      <c r="E22" s="15">
        <v>0</v>
      </c>
      <c r="F22" s="15">
        <v>0</v>
      </c>
      <c r="G22" s="15">
        <v>0</v>
      </c>
      <c r="H22" s="15">
        <v>0</v>
      </c>
      <c r="I22" s="16" t="str">
        <f>IFERROR(VLOOKUP(D22,Pieces!A:C,3,0),"")</f>
        <v/>
      </c>
      <c r="J22" s="14">
        <v>20</v>
      </c>
      <c r="K22" s="14">
        <f t="shared" si="0"/>
        <v>0</v>
      </c>
      <c r="L22" s="14">
        <f t="shared" si="1"/>
        <v>0</v>
      </c>
      <c r="M22" s="14">
        <f t="shared" si="2"/>
        <v>0</v>
      </c>
      <c r="N22" s="17" t="str">
        <f t="shared" si="3"/>
        <v/>
      </c>
      <c r="O22" s="17" t="str">
        <f t="shared" si="4"/>
        <v/>
      </c>
      <c r="P22" s="17" t="str">
        <f t="shared" si="5"/>
        <v/>
      </c>
      <c r="Q22" s="18">
        <v>7</v>
      </c>
      <c r="R22" s="14"/>
      <c r="S22" s="14">
        <f t="shared" si="15"/>
        <v>0</v>
      </c>
      <c r="T22" s="14"/>
      <c r="U22" s="14">
        <f t="shared" si="6"/>
        <v>0</v>
      </c>
      <c r="V22" s="14"/>
      <c r="W22" s="14"/>
      <c r="X22" s="14"/>
      <c r="Y22" s="14"/>
      <c r="Z22" s="19">
        <f t="shared" si="7"/>
        <v>0</v>
      </c>
      <c r="AA22" s="20">
        <f t="shared" si="8"/>
        <v>0</v>
      </c>
      <c r="AB22" s="21"/>
      <c r="AC22" s="21"/>
      <c r="AD22" s="21"/>
      <c r="AE22" s="22" t="str">
        <f t="shared" si="9"/>
        <v>WARNING</v>
      </c>
      <c r="AF22" t="e">
        <f t="shared" si="10"/>
        <v>#VALUE!</v>
      </c>
      <c r="AG22" t="e">
        <f t="shared" si="11"/>
        <v>#VALUE!</v>
      </c>
      <c r="AH22" t="e">
        <f t="shared" si="12"/>
        <v>#DIV/0!</v>
      </c>
      <c r="AI22" t="e">
        <f t="shared" si="13"/>
        <v>#VALUE!</v>
      </c>
      <c r="AJ22" t="e">
        <f t="shared" si="14"/>
        <v>#VALUE!</v>
      </c>
    </row>
    <row r="23" spans="1:36" ht="55.5" customHeight="1" x14ac:dyDescent="0.25">
      <c r="A23" s="33" t="s">
        <v>27</v>
      </c>
      <c r="B23" s="32"/>
      <c r="C23" s="13"/>
      <c r="D23" s="14"/>
      <c r="E23" s="15">
        <v>69</v>
      </c>
      <c r="F23" s="15">
        <v>72</v>
      </c>
      <c r="G23" s="15">
        <v>73</v>
      </c>
      <c r="H23" s="15">
        <v>76</v>
      </c>
      <c r="I23" s="16" t="str">
        <f>IFERROR(VLOOKUP(D23,Pieces!A:C,3,0),"")</f>
        <v/>
      </c>
      <c r="J23" s="14">
        <v>20</v>
      </c>
      <c r="K23" s="14">
        <f t="shared" si="0"/>
        <v>60</v>
      </c>
      <c r="L23" s="14">
        <f t="shared" si="1"/>
        <v>20</v>
      </c>
      <c r="M23" s="14">
        <f t="shared" si="2"/>
        <v>60</v>
      </c>
      <c r="N23" s="17" t="str">
        <f t="shared" si="3"/>
        <v/>
      </c>
      <c r="O23" s="17" t="str">
        <f t="shared" si="4"/>
        <v/>
      </c>
      <c r="P23" s="17" t="str">
        <f t="shared" si="5"/>
        <v/>
      </c>
      <c r="Q23" s="18">
        <v>7</v>
      </c>
      <c r="R23" s="14"/>
      <c r="S23" s="14">
        <f t="shared" si="15"/>
        <v>0</v>
      </c>
      <c r="T23" s="14"/>
      <c r="U23" s="14">
        <f t="shared" si="6"/>
        <v>140</v>
      </c>
      <c r="V23" s="14"/>
      <c r="W23" s="14"/>
      <c r="X23" s="14"/>
      <c r="Y23" s="14"/>
      <c r="Z23" s="19">
        <f t="shared" si="7"/>
        <v>0</v>
      </c>
      <c r="AA23" s="20">
        <f t="shared" si="8"/>
        <v>0</v>
      </c>
      <c r="AB23" s="21"/>
      <c r="AC23" s="21"/>
      <c r="AD23" s="21"/>
      <c r="AE23" s="22" t="str">
        <f t="shared" si="9"/>
        <v>WARNING</v>
      </c>
      <c r="AF23" t="e">
        <f t="shared" si="10"/>
        <v>#VALUE!</v>
      </c>
      <c r="AG23" t="e">
        <f t="shared" si="11"/>
        <v>#VALUE!</v>
      </c>
      <c r="AH23">
        <f t="shared" si="12"/>
        <v>1</v>
      </c>
      <c r="AI23" t="e">
        <f t="shared" si="13"/>
        <v>#VALUE!</v>
      </c>
      <c r="AJ23" t="e">
        <f t="shared" si="14"/>
        <v>#VALUE!</v>
      </c>
    </row>
    <row r="24" spans="1:36" ht="59.25" customHeight="1" x14ac:dyDescent="0.25">
      <c r="A24" s="33" t="s">
        <v>28</v>
      </c>
      <c r="B24" s="32"/>
      <c r="C24" s="13"/>
      <c r="D24" s="14"/>
      <c r="E24" s="15">
        <v>5638</v>
      </c>
      <c r="F24" s="15">
        <v>5816</v>
      </c>
      <c r="G24" s="15">
        <v>5816</v>
      </c>
      <c r="H24" s="15">
        <v>5863</v>
      </c>
      <c r="I24" s="16" t="str">
        <f>IFERROR(VLOOKUP(D24,Pieces!A:C,3,0),"")</f>
        <v/>
      </c>
      <c r="J24" s="14">
        <v>12</v>
      </c>
      <c r="K24" s="14">
        <f>(F24-E24)*J24</f>
        <v>2136</v>
      </c>
      <c r="L24" s="14">
        <f>(G24-F24)*J24</f>
        <v>0</v>
      </c>
      <c r="M24" s="14">
        <f>(H24-G24)*J24</f>
        <v>564</v>
      </c>
      <c r="N24" s="17" t="str">
        <f>IF(I24="","",K24/I24)</f>
        <v/>
      </c>
      <c r="O24" s="17" t="str">
        <f>IF(I24="","",L24/I24)</f>
        <v/>
      </c>
      <c r="P24" s="17" t="str">
        <f>IF(I24="","",M24/I24)</f>
        <v/>
      </c>
      <c r="Q24" s="18">
        <v>7</v>
      </c>
      <c r="R24" s="14"/>
      <c r="S24" s="14">
        <f>U24+T24-K24-L24-M24</f>
        <v>0</v>
      </c>
      <c r="T24" s="14"/>
      <c r="U24" s="14">
        <f>(K24+L24+M24)-T24-V24</f>
        <v>2700</v>
      </c>
      <c r="V24" s="14"/>
      <c r="W24" s="14"/>
      <c r="X24" s="14"/>
      <c r="Y24" s="14"/>
      <c r="Z24" s="19">
        <f>IF(OR(I24="",I24=0),0,(U24+T24)/I24)</f>
        <v>0</v>
      </c>
      <c r="AA24" s="20">
        <f>IF(OR(Q24=0,I24=0),"",Z24/Q24*100)</f>
        <v>0</v>
      </c>
      <c r="AB24" s="21"/>
      <c r="AC24" s="21"/>
      <c r="AD24" s="21"/>
      <c r="AE24" s="22" t="str">
        <f>IF(AA24&gt;85," ","WARNING")</f>
        <v>WARNING</v>
      </c>
      <c r="AF24" t="e">
        <f t="shared" si="10"/>
        <v>#VALUE!</v>
      </c>
      <c r="AG24" t="e">
        <f t="shared" si="11"/>
        <v>#VALUE!</v>
      </c>
      <c r="AH24">
        <f t="shared" si="12"/>
        <v>1</v>
      </c>
      <c r="AI24" t="e">
        <f t="shared" si="13"/>
        <v>#VALUE!</v>
      </c>
      <c r="AJ24" t="e">
        <f t="shared" si="14"/>
        <v>#VALUE!</v>
      </c>
    </row>
    <row r="25" spans="1:36" ht="21" thickBot="1" x14ac:dyDescent="0.3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5"/>
      <c r="U25" s="35"/>
      <c r="V25" s="35"/>
      <c r="W25" s="35"/>
      <c r="X25" s="35"/>
      <c r="Y25" s="35"/>
      <c r="Z25" s="6"/>
      <c r="AA25" s="6"/>
      <c r="AB25" s="6"/>
      <c r="AC25" s="6"/>
      <c r="AD25" s="6"/>
      <c r="AE25" s="6"/>
    </row>
    <row r="26" spans="1:36" ht="70.5" thickBot="1" x14ac:dyDescent="0.3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6" t="s">
        <v>30</v>
      </c>
      <c r="U26" s="37" t="e">
        <f>#REF!/#REF!</f>
        <v>#REF!</v>
      </c>
      <c r="V26" s="35"/>
      <c r="W26" s="35"/>
      <c r="X26" s="35"/>
      <c r="Y26" s="35"/>
      <c r="Z26" s="6"/>
      <c r="AA26" s="6"/>
      <c r="AB26" s="6"/>
      <c r="AC26" s="6"/>
      <c r="AD26" s="6"/>
      <c r="AE26" s="6"/>
    </row>
    <row r="27" spans="1:36" ht="20.25" x14ac:dyDescent="0.25"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6"/>
      <c r="AA27" s="6"/>
      <c r="AB27" s="6"/>
      <c r="AC27" s="6"/>
      <c r="AD27" s="6"/>
      <c r="AE27" s="6"/>
    </row>
    <row r="28" spans="1:36" x14ac:dyDescent="0.25">
      <c r="Z28" s="7"/>
    </row>
    <row r="29" spans="1:36" x14ac:dyDescent="0.25">
      <c r="Z29" s="7"/>
    </row>
    <row r="30" spans="1:36" ht="20.25" x14ac:dyDescent="0.25">
      <c r="E30" s="38"/>
      <c r="F30" s="38"/>
      <c r="G30" s="38"/>
      <c r="H30" s="38"/>
      <c r="I30" s="39"/>
      <c r="J30" s="40" t="s">
        <v>31</v>
      </c>
      <c r="K30" s="38"/>
      <c r="L30" s="38"/>
      <c r="M30" s="38"/>
      <c r="N30" s="38"/>
      <c r="O30" s="38"/>
      <c r="P30" s="39"/>
      <c r="Z30" s="7"/>
    </row>
    <row r="31" spans="1:36" ht="20.25" x14ac:dyDescent="0.25">
      <c r="E31" s="38"/>
      <c r="F31" s="38"/>
      <c r="G31" s="38"/>
      <c r="H31" s="38"/>
      <c r="I31" s="39"/>
      <c r="J31" s="40" t="s">
        <v>32</v>
      </c>
      <c r="K31" s="38"/>
      <c r="L31" s="38"/>
      <c r="M31" s="38"/>
      <c r="N31" s="38"/>
      <c r="O31" s="38"/>
      <c r="P31" s="39"/>
      <c r="Z31" s="7"/>
    </row>
    <row r="32" spans="1:36" ht="20.25" x14ac:dyDescent="0.25">
      <c r="E32" s="38"/>
      <c r="F32" s="38"/>
      <c r="G32" s="38"/>
      <c r="H32" s="38"/>
      <c r="I32" s="39"/>
      <c r="J32" s="40" t="s">
        <v>33</v>
      </c>
      <c r="K32" s="38"/>
      <c r="L32" s="38"/>
      <c r="M32" s="38"/>
      <c r="N32" s="38"/>
      <c r="O32" s="38"/>
      <c r="P32" s="39"/>
      <c r="Z32" s="7"/>
    </row>
    <row r="33" spans="26:26" x14ac:dyDescent="0.25">
      <c r="Z33" s="7"/>
    </row>
    <row r="34" spans="26:26" x14ac:dyDescent="0.25">
      <c r="Z34" s="7"/>
    </row>
    <row r="35" spans="26:26" x14ac:dyDescent="0.25">
      <c r="Z35" s="7"/>
    </row>
    <row r="36" spans="26:26" x14ac:dyDescent="0.25">
      <c r="Z36" s="7"/>
    </row>
  </sheetData>
  <mergeCells count="12">
    <mergeCell ref="E30:I30"/>
    <mergeCell ref="J30:P30"/>
    <mergeCell ref="E31:I31"/>
    <mergeCell ref="J31:P31"/>
    <mergeCell ref="E32:I32"/>
    <mergeCell ref="J32:P32"/>
    <mergeCell ref="A1:Y5"/>
    <mergeCell ref="Z1:AE1"/>
    <mergeCell ref="Z2:AE2"/>
    <mergeCell ref="Z3:AE3"/>
    <mergeCell ref="Z4:AE4"/>
    <mergeCell ref="Z7:AE7"/>
  </mergeCells>
  <conditionalFormatting sqref="AE9:AE24">
    <cfRule type="containsText" dxfId="80" priority="15" operator="containsText" text="WARNING">
      <formula>NOT(ISERROR(SEARCH("WARNING",AE9)))</formula>
    </cfRule>
  </conditionalFormatting>
  <conditionalFormatting sqref="AE10">
    <cfRule type="containsText" dxfId="79" priority="13" operator="containsText" text="WARNING">
      <formula>NOT(ISERROR(SEARCH("WARNING",AE10)))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78" priority="11" operator="containsText" text="WARNING">
      <formula>NOT(ISERROR(SEARCH("WARNING",AE11)))</formula>
    </cfRule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AE16">
    <cfRule type="containsText" dxfId="77" priority="9" operator="containsText" text="WARNING">
      <formula>NOT(ISERROR(SEARCH("WARNING",AE16)))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E15">
    <cfRule type="containsText" dxfId="76" priority="7" operator="containsText" text="WARNING">
      <formula>NOT(ISERROR(SEARCH("WARNING",AE15)))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">
    <cfRule type="containsText" dxfId="75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74" priority="3" operator="containsText" text="WARNING">
      <formula>NOT(ISERROR(SEARCH("WARNING",AE24)))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9:AE22 AE9:AE14 AE17">
    <cfRule type="containsText" dxfId="73" priority="16" operator="containsText" text="WARNING">
      <formula>NOT(ISERROR(SEARCH("WARNING",AE9)))</formula>
    </cfRule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72" priority="1" operator="containsText" text="WARNING">
      <formula>NOT(ISERROR(SEARCH("WARNING",AE23)))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7">
      <formula1>ouvriers</formula1>
    </dataValidation>
    <dataValidation type="list" allowBlank="1" showInputMessage="1" showErrorMessage="1" sqref="D9:D14 D21:D24 D17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4">
    <tabColor rgb="FFC00000"/>
  </sheetPr>
  <dimension ref="A1:AJ36"/>
  <sheetViews>
    <sheetView topLeftCell="A4" zoomScale="40" zoomScaleNormal="40" zoomScaleSheetLayoutView="40" zoomScalePageLayoutView="42" workbookViewId="0">
      <pane xSplit="4" topLeftCell="O1" activePane="topRight" state="frozen"/>
      <selection activeCell="H15" sqref="H15"/>
      <selection pane="topRight" activeCell="H15" sqref="H15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80.42578125" customWidth="1"/>
    <col min="5" max="5" width="33.42578125" style="5" customWidth="1"/>
    <col min="6" max="6" width="32" style="5" customWidth="1"/>
    <col min="7" max="7" width="26.5703125" style="5" customWidth="1"/>
    <col min="8" max="8" width="26.7109375" style="5" customWidth="1"/>
    <col min="9" max="9" width="21.7109375" style="5" customWidth="1"/>
    <col min="10" max="10" width="30.28515625" style="5" customWidth="1"/>
    <col min="11" max="11" width="30" style="5" customWidth="1"/>
    <col min="12" max="12" width="35.85546875" style="5" customWidth="1"/>
    <col min="13" max="13" width="26.28515625" style="5" customWidth="1"/>
    <col min="14" max="14" width="28.7109375" style="5" customWidth="1"/>
    <col min="15" max="15" width="31" customWidth="1"/>
    <col min="16" max="16" width="28.140625" customWidth="1"/>
    <col min="17" max="17" width="25.140625" customWidth="1"/>
    <col min="18" max="18" width="85" customWidth="1"/>
    <col min="19" max="19" width="26.5703125" customWidth="1"/>
    <col min="20" max="20" width="31.5703125" style="5" customWidth="1"/>
    <col min="21" max="25" width="23" style="5" customWidth="1"/>
    <col min="26" max="30" width="24.5703125" customWidth="1"/>
    <col min="31" max="31" width="22.85546875" customWidth="1"/>
    <col min="32" max="32" width="12.85546875" bestFit="1" customWidth="1"/>
    <col min="33" max="33" width="17.42578125" customWidth="1"/>
    <col min="35" max="35" width="14.42578125" customWidth="1"/>
  </cols>
  <sheetData>
    <row r="1" spans="1:36" ht="30" customHeight="1" x14ac:dyDescent="0.25">
      <c r="A1" s="1" t="s">
        <v>1389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0</v>
      </c>
      <c r="AA1" s="3"/>
      <c r="AB1" s="3"/>
      <c r="AC1" s="3"/>
      <c r="AD1" s="3"/>
      <c r="AE1" s="4"/>
    </row>
    <row r="2" spans="1:36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1</v>
      </c>
      <c r="AA2" s="3"/>
      <c r="AB2" s="3"/>
      <c r="AC2" s="3"/>
      <c r="AD2" s="3"/>
      <c r="AE2" s="4"/>
    </row>
    <row r="3" spans="1:36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2</v>
      </c>
      <c r="AA3" s="3"/>
      <c r="AB3" s="3"/>
      <c r="AC3" s="3"/>
      <c r="AD3" s="3"/>
      <c r="AE3" s="4"/>
    </row>
    <row r="4" spans="1:36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3</v>
      </c>
      <c r="AA4" s="3"/>
      <c r="AB4" s="3"/>
      <c r="AC4" s="3"/>
      <c r="AD4" s="3"/>
      <c r="AE4" s="4"/>
    </row>
    <row r="5" spans="1:3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6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</row>
    <row r="8" spans="1:36" ht="167.25" customHeight="1" x14ac:dyDescent="0.25">
      <c r="A8" s="9" t="s">
        <v>4</v>
      </c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 t="s">
        <v>5</v>
      </c>
      <c r="U8" s="9" t="s">
        <v>6</v>
      </c>
      <c r="V8" s="9"/>
      <c r="W8" s="9"/>
      <c r="X8" s="9"/>
      <c r="Y8" s="9"/>
      <c r="Z8" s="9"/>
      <c r="AA8" s="9"/>
      <c r="AB8" s="9"/>
      <c r="AC8" s="9"/>
      <c r="AD8" s="9"/>
      <c r="AE8" s="9"/>
      <c r="AF8" t="s">
        <v>7</v>
      </c>
      <c r="AG8" t="s">
        <v>8</v>
      </c>
      <c r="AH8" t="s">
        <v>9</v>
      </c>
      <c r="AI8" t="s">
        <v>10</v>
      </c>
      <c r="AJ8" t="s">
        <v>10</v>
      </c>
    </row>
    <row r="9" spans="1:36" ht="72.75" customHeight="1" x14ac:dyDescent="0.25">
      <c r="A9" s="11" t="s">
        <v>7</v>
      </c>
      <c r="B9" s="12"/>
      <c r="C9" s="13"/>
      <c r="D9" s="14"/>
      <c r="E9" s="15">
        <v>0</v>
      </c>
      <c r="F9" s="15">
        <v>0</v>
      </c>
      <c r="G9" s="15">
        <v>0</v>
      </c>
      <c r="H9" s="15">
        <v>0</v>
      </c>
      <c r="I9" s="16" t="str">
        <f>IFERROR(VLOOKUP(D9,Pieces!A:C,3,0),"")</f>
        <v/>
      </c>
      <c r="J9" s="14">
        <v>1</v>
      </c>
      <c r="K9" s="14">
        <f>(F9-E9)*J9</f>
        <v>0</v>
      </c>
      <c r="L9" s="14">
        <f>(G9-F9)*J9</f>
        <v>0</v>
      </c>
      <c r="M9" s="14">
        <f>(H9-G9)*J9</f>
        <v>0</v>
      </c>
      <c r="N9" s="17" t="str">
        <f>IF(I9="","",K9/I9)</f>
        <v/>
      </c>
      <c r="O9" s="17" t="str">
        <f>IF(I9="","",L9/I9)</f>
        <v/>
      </c>
      <c r="P9" s="17" t="str">
        <f>IF(I9="","",M9/I9)</f>
        <v/>
      </c>
      <c r="Q9" s="18">
        <v>12</v>
      </c>
      <c r="R9" s="14"/>
      <c r="S9" s="14">
        <f>U9+T9-K9-L9-M9</f>
        <v>0</v>
      </c>
      <c r="T9" s="14"/>
      <c r="U9" s="14">
        <f>(K9+L9+M9)-T9-V9</f>
        <v>0</v>
      </c>
      <c r="V9" s="14"/>
      <c r="W9" s="14"/>
      <c r="X9" s="14"/>
      <c r="Y9" s="14"/>
      <c r="Z9" s="19">
        <f>IF(OR(I9="",I9=0),0,(U9+T9)/I9)</f>
        <v>0</v>
      </c>
      <c r="AA9" s="20">
        <f>IF(OR(Q9=0,I9=0),"",Z9/Q9*100)</f>
        <v>0</v>
      </c>
      <c r="AB9" s="21"/>
      <c r="AC9" s="21"/>
      <c r="AD9" s="21"/>
      <c r="AE9" s="22" t="str">
        <f>IF(AA9&gt;85," ","WARNING")</f>
        <v>WARNING</v>
      </c>
      <c r="AF9" t="e">
        <f>(N9+O9+P9)/(Q9*3600)</f>
        <v>#VALUE!</v>
      </c>
      <c r="AG9" t="e">
        <f>((3600/I9)*U9)/(N9+O9+P9)</f>
        <v>#VALUE!</v>
      </c>
      <c r="AH9" t="e">
        <f>(U9-T9)/U9</f>
        <v>#DIV/0!</v>
      </c>
      <c r="AI9" t="e">
        <f>AF9*AG9*AH9</f>
        <v>#VALUE!</v>
      </c>
      <c r="AJ9" t="e">
        <f>((U9-T9)*(3600/I9))/(Q9*3600)</f>
        <v>#VALUE!</v>
      </c>
    </row>
    <row r="10" spans="1:36" ht="69.75" customHeight="1" x14ac:dyDescent="0.25">
      <c r="A10" s="11" t="s">
        <v>11</v>
      </c>
      <c r="B10" s="23"/>
      <c r="C10" s="13"/>
      <c r="D10" s="14"/>
      <c r="E10" s="15">
        <v>5180</v>
      </c>
      <c r="F10" s="15">
        <v>5452</v>
      </c>
      <c r="G10" s="15">
        <v>5520</v>
      </c>
      <c r="H10" s="15">
        <v>5634</v>
      </c>
      <c r="I10" s="16" t="str">
        <f>IFERROR(VLOOKUP(D10,Pieces!A:C,3,0),"")</f>
        <v/>
      </c>
      <c r="J10" s="14">
        <v>1</v>
      </c>
      <c r="K10" s="14">
        <f t="shared" ref="K10:K23" si="0">(F10-E10)*J10</f>
        <v>272</v>
      </c>
      <c r="L10" s="14">
        <f t="shared" ref="L10:L23" si="1">(G10-F10)*J10</f>
        <v>68</v>
      </c>
      <c r="M10" s="14">
        <f t="shared" ref="M10:M23" si="2">(H10-G10)*J10</f>
        <v>114</v>
      </c>
      <c r="N10" s="17" t="str">
        <f t="shared" ref="N10:N23" si="3">IF(I10="","",K10/I10)</f>
        <v/>
      </c>
      <c r="O10" s="17" t="str">
        <f t="shared" ref="O10:O23" si="4">IF(I10="","",L10/I10)</f>
        <v/>
      </c>
      <c r="P10" s="17" t="str">
        <f t="shared" ref="P10:P23" si="5">IF(I10="","",M10/I10)</f>
        <v/>
      </c>
      <c r="Q10" s="18">
        <v>12</v>
      </c>
      <c r="R10" s="14"/>
      <c r="S10" s="14">
        <f>U10+T10-K10-L10-M10</f>
        <v>0</v>
      </c>
      <c r="T10" s="14"/>
      <c r="U10" s="14">
        <f t="shared" ref="U10:U23" si="6">(K10+L10+M10)-T10-V10</f>
        <v>454</v>
      </c>
      <c r="V10" s="14"/>
      <c r="W10" s="14"/>
      <c r="X10" s="14"/>
      <c r="Y10" s="14"/>
      <c r="Z10" s="19">
        <f t="shared" ref="Z10:Z23" si="7">IF(OR(I10="",I10=0),0,(U10+T10)/I10)</f>
        <v>0</v>
      </c>
      <c r="AA10" s="20">
        <f t="shared" ref="AA10:AA23" si="8">IF(OR(Q10=0,I10=0),"",Z10/Q10*100)</f>
        <v>0</v>
      </c>
      <c r="AB10" s="21"/>
      <c r="AC10" s="21"/>
      <c r="AD10" s="21"/>
      <c r="AE10" s="22" t="str">
        <f t="shared" ref="AE10:AE23" si="9">IF(AA10&gt;85," ","WARNING")</f>
        <v>WARNING</v>
      </c>
      <c r="AF10" t="e">
        <f t="shared" ref="AF10:AF24" si="10">(N10+O10+P10)/(Q10*3600)</f>
        <v>#VALUE!</v>
      </c>
      <c r="AG10" t="e">
        <f t="shared" ref="AG10:AG24" si="11">((3600/I10)*U10)/(N10+O10+P10)</f>
        <v>#VALUE!</v>
      </c>
      <c r="AH10">
        <f t="shared" ref="AH10:AH24" si="12">(U10-T10)/U10</f>
        <v>1</v>
      </c>
      <c r="AI10" t="e">
        <f t="shared" ref="AI10:AI24" si="13">AF10*AG10*AH10</f>
        <v>#VALUE!</v>
      </c>
      <c r="AJ10" t="e">
        <f t="shared" ref="AJ10:AJ24" si="14">((U10-T10)*(3600/I10))/(Q10*3600)</f>
        <v>#VALUE!</v>
      </c>
    </row>
    <row r="11" spans="1:36" ht="64.5" customHeight="1" x14ac:dyDescent="0.25">
      <c r="A11" s="11" t="s">
        <v>13</v>
      </c>
      <c r="B11" s="12"/>
      <c r="C11" s="13"/>
      <c r="D11" s="14"/>
      <c r="E11" s="24">
        <v>2452</v>
      </c>
      <c r="F11" s="24">
        <v>2596</v>
      </c>
      <c r="G11" s="24">
        <v>2635</v>
      </c>
      <c r="H11" s="24">
        <v>2691</v>
      </c>
      <c r="I11" s="16" t="str">
        <f>IFERROR(VLOOKUP(D11,Pieces!A:C,3,0),"")</f>
        <v/>
      </c>
      <c r="J11" s="25">
        <v>1</v>
      </c>
      <c r="K11" s="14">
        <f t="shared" si="0"/>
        <v>144</v>
      </c>
      <c r="L11" s="14">
        <f t="shared" si="1"/>
        <v>39</v>
      </c>
      <c r="M11" s="14">
        <f t="shared" si="2"/>
        <v>56</v>
      </c>
      <c r="N11" s="17" t="str">
        <f t="shared" si="3"/>
        <v/>
      </c>
      <c r="O11" s="17" t="str">
        <f t="shared" si="4"/>
        <v/>
      </c>
      <c r="P11" s="17" t="str">
        <f t="shared" si="5"/>
        <v/>
      </c>
      <c r="Q11" s="18">
        <v>12</v>
      </c>
      <c r="R11" s="14"/>
      <c r="S11" s="14">
        <f t="shared" ref="S11:S23" si="15">U11+T11-K11-L11-M11</f>
        <v>0</v>
      </c>
      <c r="T11" s="14"/>
      <c r="U11" s="14">
        <f>(K11+L11+M11)-T11-V11</f>
        <v>239</v>
      </c>
      <c r="V11" s="14"/>
      <c r="W11" s="14"/>
      <c r="X11" s="14"/>
      <c r="Y11" s="14"/>
      <c r="Z11" s="19">
        <f t="shared" si="7"/>
        <v>0</v>
      </c>
      <c r="AA11" s="20">
        <f t="shared" si="8"/>
        <v>0</v>
      </c>
      <c r="AB11" s="21"/>
      <c r="AC11" s="21"/>
      <c r="AD11" s="21"/>
      <c r="AE11" s="22" t="str">
        <f t="shared" si="9"/>
        <v>WARNING</v>
      </c>
      <c r="AF11" t="e">
        <f t="shared" si="10"/>
        <v>#VALUE!</v>
      </c>
      <c r="AG11" t="e">
        <f t="shared" si="11"/>
        <v>#VALUE!</v>
      </c>
      <c r="AH11">
        <f t="shared" si="12"/>
        <v>1</v>
      </c>
      <c r="AI11" t="e">
        <f t="shared" si="13"/>
        <v>#VALUE!</v>
      </c>
      <c r="AJ11" t="e">
        <f t="shared" si="14"/>
        <v>#VALUE!</v>
      </c>
    </row>
    <row r="12" spans="1:36" ht="58.5" customHeight="1" x14ac:dyDescent="0.25">
      <c r="A12" s="11" t="s">
        <v>14</v>
      </c>
      <c r="B12" s="12"/>
      <c r="C12" s="13"/>
      <c r="D12" s="14"/>
      <c r="E12" s="15">
        <v>8937</v>
      </c>
      <c r="F12" s="15">
        <v>9143</v>
      </c>
      <c r="G12" s="15">
        <v>9143</v>
      </c>
      <c r="H12" s="15">
        <v>9214</v>
      </c>
      <c r="I12" s="16" t="str">
        <f>IFERROR(VLOOKUP(D12,Pieces!A:C,3,0),"")</f>
        <v/>
      </c>
      <c r="J12" s="14">
        <v>1</v>
      </c>
      <c r="K12" s="14">
        <f t="shared" si="0"/>
        <v>206</v>
      </c>
      <c r="L12" s="14">
        <f t="shared" si="1"/>
        <v>0</v>
      </c>
      <c r="M12" s="14">
        <f t="shared" si="2"/>
        <v>71</v>
      </c>
      <c r="N12" s="17" t="str">
        <f t="shared" si="3"/>
        <v/>
      </c>
      <c r="O12" s="17" t="str">
        <f t="shared" si="4"/>
        <v/>
      </c>
      <c r="P12" s="17" t="str">
        <f t="shared" si="5"/>
        <v/>
      </c>
      <c r="Q12" s="18">
        <v>9</v>
      </c>
      <c r="R12" s="14"/>
      <c r="S12" s="14">
        <f t="shared" si="15"/>
        <v>0</v>
      </c>
      <c r="T12" s="14"/>
      <c r="U12" s="14">
        <f t="shared" si="6"/>
        <v>277</v>
      </c>
      <c r="V12" s="14"/>
      <c r="W12" s="14"/>
      <c r="X12" s="14"/>
      <c r="Y12" s="14"/>
      <c r="Z12" s="19">
        <f t="shared" si="7"/>
        <v>0</v>
      </c>
      <c r="AA12" s="20">
        <f t="shared" si="8"/>
        <v>0</v>
      </c>
      <c r="AB12" s="21"/>
      <c r="AC12" s="21"/>
      <c r="AD12" s="21"/>
      <c r="AE12" s="22" t="str">
        <f t="shared" si="9"/>
        <v>WARNING</v>
      </c>
      <c r="AF12" t="e">
        <f t="shared" si="10"/>
        <v>#VALUE!</v>
      </c>
      <c r="AG12" t="e">
        <f t="shared" si="11"/>
        <v>#VALUE!</v>
      </c>
      <c r="AH12">
        <f t="shared" si="12"/>
        <v>1</v>
      </c>
      <c r="AI12" t="e">
        <f t="shared" si="13"/>
        <v>#VALUE!</v>
      </c>
      <c r="AJ12" t="e">
        <f t="shared" si="14"/>
        <v>#VALUE!</v>
      </c>
    </row>
    <row r="13" spans="1:36" ht="58.5" customHeight="1" x14ac:dyDescent="0.25">
      <c r="A13" s="11" t="s">
        <v>15</v>
      </c>
      <c r="B13" s="12"/>
      <c r="C13" s="13"/>
      <c r="D13" s="14"/>
      <c r="E13" s="15">
        <v>4771</v>
      </c>
      <c r="F13" s="15">
        <v>4771</v>
      </c>
      <c r="G13" s="15">
        <v>4771</v>
      </c>
      <c r="H13" s="15">
        <v>4771</v>
      </c>
      <c r="I13" s="16" t="str">
        <f>IFERROR(VLOOKUP(D13,Pieces!A:C,3,0),"")</f>
        <v/>
      </c>
      <c r="J13" s="14">
        <v>1</v>
      </c>
      <c r="K13" s="14">
        <f t="shared" si="0"/>
        <v>0</v>
      </c>
      <c r="L13" s="14">
        <f t="shared" si="1"/>
        <v>0</v>
      </c>
      <c r="M13" s="14">
        <f t="shared" si="2"/>
        <v>0</v>
      </c>
      <c r="N13" s="17" t="str">
        <f t="shared" si="3"/>
        <v/>
      </c>
      <c r="O13" s="17" t="str">
        <f t="shared" si="4"/>
        <v/>
      </c>
      <c r="P13" s="17" t="str">
        <f t="shared" si="5"/>
        <v/>
      </c>
      <c r="Q13" s="18">
        <v>12</v>
      </c>
      <c r="R13" s="14"/>
      <c r="S13" s="14">
        <f t="shared" si="15"/>
        <v>0</v>
      </c>
      <c r="T13" s="14"/>
      <c r="U13" s="14">
        <f t="shared" si="6"/>
        <v>0</v>
      </c>
      <c r="V13" s="14"/>
      <c r="W13" s="14"/>
      <c r="X13" s="14"/>
      <c r="Y13" s="14"/>
      <c r="Z13" s="19">
        <f t="shared" si="7"/>
        <v>0</v>
      </c>
      <c r="AA13" s="20">
        <f t="shared" si="8"/>
        <v>0</v>
      </c>
      <c r="AB13" s="21"/>
      <c r="AC13" s="21"/>
      <c r="AD13" s="21"/>
      <c r="AE13" s="22" t="str">
        <f t="shared" si="9"/>
        <v>WARNING</v>
      </c>
      <c r="AF13" t="e">
        <f t="shared" si="10"/>
        <v>#VALUE!</v>
      </c>
      <c r="AG13" t="e">
        <f t="shared" si="11"/>
        <v>#VALUE!</v>
      </c>
      <c r="AH13" t="e">
        <f t="shared" si="12"/>
        <v>#DIV/0!</v>
      </c>
      <c r="AI13" t="e">
        <f t="shared" si="13"/>
        <v>#VALUE!</v>
      </c>
      <c r="AJ13" t="e">
        <f t="shared" si="14"/>
        <v>#VALUE!</v>
      </c>
    </row>
    <row r="14" spans="1:36" ht="68.25" customHeight="1" x14ac:dyDescent="0.25">
      <c r="A14" s="11" t="s">
        <v>17</v>
      </c>
      <c r="B14" s="12"/>
      <c r="C14" s="13"/>
      <c r="D14" s="14"/>
      <c r="E14" s="15">
        <v>5517</v>
      </c>
      <c r="F14" s="15">
        <v>5727</v>
      </c>
      <c r="G14" s="15">
        <v>5727</v>
      </c>
      <c r="H14" s="15">
        <v>5727</v>
      </c>
      <c r="I14" s="16" t="str">
        <f>IFERROR(VLOOKUP(D14,Pieces!A:C,3,0),"")</f>
        <v/>
      </c>
      <c r="J14" s="14">
        <v>1</v>
      </c>
      <c r="K14" s="14">
        <f t="shared" si="0"/>
        <v>210</v>
      </c>
      <c r="L14" s="14">
        <f t="shared" si="1"/>
        <v>0</v>
      </c>
      <c r="M14" s="14">
        <f t="shared" si="2"/>
        <v>0</v>
      </c>
      <c r="N14" s="17" t="str">
        <f t="shared" si="3"/>
        <v/>
      </c>
      <c r="O14" s="17" t="str">
        <f t="shared" si="4"/>
        <v/>
      </c>
      <c r="P14" s="17" t="str">
        <f t="shared" si="5"/>
        <v/>
      </c>
      <c r="Q14" s="18">
        <v>7</v>
      </c>
      <c r="R14" s="14"/>
      <c r="S14" s="14">
        <f t="shared" si="15"/>
        <v>0</v>
      </c>
      <c r="T14" s="14"/>
      <c r="U14" s="14">
        <f t="shared" si="6"/>
        <v>210</v>
      </c>
      <c r="V14" s="14"/>
      <c r="W14" s="14"/>
      <c r="X14" s="14"/>
      <c r="Y14" s="14"/>
      <c r="Z14" s="19">
        <f t="shared" si="7"/>
        <v>0</v>
      </c>
      <c r="AA14" s="20">
        <f t="shared" si="8"/>
        <v>0</v>
      </c>
      <c r="AB14" s="21"/>
      <c r="AC14" s="21"/>
      <c r="AD14" s="21"/>
      <c r="AE14" s="22" t="str">
        <f t="shared" si="9"/>
        <v>WARNING</v>
      </c>
      <c r="AF14" t="e">
        <f t="shared" si="10"/>
        <v>#VALUE!</v>
      </c>
      <c r="AG14" t="e">
        <f t="shared" si="11"/>
        <v>#VALUE!</v>
      </c>
      <c r="AH14">
        <f t="shared" si="12"/>
        <v>1</v>
      </c>
      <c r="AI14" t="e">
        <f t="shared" si="13"/>
        <v>#VALUE!</v>
      </c>
      <c r="AJ14" t="e">
        <f t="shared" si="14"/>
        <v>#VALUE!</v>
      </c>
    </row>
    <row r="15" spans="1:36" ht="56.25" customHeight="1" x14ac:dyDescent="0.25">
      <c r="A15" s="11" t="s">
        <v>9</v>
      </c>
      <c r="B15" s="12"/>
      <c r="C15" s="13"/>
      <c r="D15" s="14"/>
      <c r="E15" s="15">
        <v>8433</v>
      </c>
      <c r="F15" s="26">
        <v>8795</v>
      </c>
      <c r="G15" s="26">
        <v>8905</v>
      </c>
      <c r="H15" s="26">
        <v>9070</v>
      </c>
      <c r="I15" s="16" t="str">
        <f>IFERROR(VLOOKUP(D15,Pieces!A:C,3,0),"")</f>
        <v/>
      </c>
      <c r="J15" s="14">
        <v>1</v>
      </c>
      <c r="K15" s="14">
        <f t="shared" si="0"/>
        <v>362</v>
      </c>
      <c r="L15" s="14">
        <f t="shared" si="1"/>
        <v>110</v>
      </c>
      <c r="M15" s="14">
        <f t="shared" si="2"/>
        <v>165</v>
      </c>
      <c r="N15" s="17" t="str">
        <f t="shared" si="3"/>
        <v/>
      </c>
      <c r="O15" s="17" t="str">
        <f t="shared" si="4"/>
        <v/>
      </c>
      <c r="P15" s="17" t="str">
        <f t="shared" si="5"/>
        <v/>
      </c>
      <c r="Q15" s="18">
        <v>12</v>
      </c>
      <c r="R15" s="14"/>
      <c r="S15" s="14">
        <f t="shared" si="15"/>
        <v>0</v>
      </c>
      <c r="T15" s="14"/>
      <c r="U15" s="14">
        <f t="shared" si="6"/>
        <v>637</v>
      </c>
      <c r="V15" s="27"/>
      <c r="W15" s="27"/>
      <c r="X15" s="27"/>
      <c r="Y15" s="27"/>
      <c r="Z15" s="19">
        <f t="shared" si="7"/>
        <v>0</v>
      </c>
      <c r="AA15" s="20">
        <f t="shared" si="8"/>
        <v>0</v>
      </c>
      <c r="AB15" s="28"/>
      <c r="AC15" s="28"/>
      <c r="AD15" s="28"/>
      <c r="AE15" s="22" t="str">
        <f t="shared" si="9"/>
        <v>WARNING</v>
      </c>
      <c r="AF15" t="e">
        <f t="shared" si="10"/>
        <v>#VALUE!</v>
      </c>
      <c r="AG15" t="e">
        <f t="shared" si="11"/>
        <v>#VALUE!</v>
      </c>
      <c r="AH15">
        <f t="shared" si="12"/>
        <v>1</v>
      </c>
      <c r="AI15" t="e">
        <f t="shared" si="13"/>
        <v>#VALUE!</v>
      </c>
      <c r="AJ15" t="e">
        <f t="shared" si="14"/>
        <v>#VALUE!</v>
      </c>
    </row>
    <row r="16" spans="1:36" ht="76.5" customHeight="1" x14ac:dyDescent="0.25">
      <c r="A16" s="11" t="s">
        <v>8</v>
      </c>
      <c r="B16" s="12"/>
      <c r="C16" s="13"/>
      <c r="D16" s="14"/>
      <c r="E16" s="15">
        <v>0</v>
      </c>
      <c r="F16" s="15">
        <v>0</v>
      </c>
      <c r="G16" s="15">
        <v>0</v>
      </c>
      <c r="H16" s="15">
        <v>0</v>
      </c>
      <c r="I16" s="16" t="str">
        <f>IFERROR(VLOOKUP(D16,Pieces!A:C,3,0),"")</f>
        <v/>
      </c>
      <c r="J16" s="14">
        <v>1</v>
      </c>
      <c r="K16" s="14">
        <f t="shared" si="0"/>
        <v>0</v>
      </c>
      <c r="L16" s="14">
        <f t="shared" si="1"/>
        <v>0</v>
      </c>
      <c r="M16" s="14">
        <f t="shared" si="2"/>
        <v>0</v>
      </c>
      <c r="N16" s="17" t="str">
        <f t="shared" si="3"/>
        <v/>
      </c>
      <c r="O16" s="17" t="str">
        <f t="shared" si="4"/>
        <v/>
      </c>
      <c r="P16" s="17" t="str">
        <f t="shared" si="5"/>
        <v/>
      </c>
      <c r="Q16" s="18">
        <v>7</v>
      </c>
      <c r="R16" s="14"/>
      <c r="S16" s="14">
        <f t="shared" si="15"/>
        <v>0</v>
      </c>
      <c r="T16" s="14"/>
      <c r="U16" s="14">
        <f t="shared" si="6"/>
        <v>0</v>
      </c>
      <c r="V16" s="27"/>
      <c r="W16" s="27"/>
      <c r="X16" s="27"/>
      <c r="Y16" s="27"/>
      <c r="Z16" s="19">
        <f t="shared" si="7"/>
        <v>0</v>
      </c>
      <c r="AA16" s="20">
        <f t="shared" si="8"/>
        <v>0</v>
      </c>
      <c r="AB16" s="28"/>
      <c r="AC16" s="28"/>
      <c r="AD16" s="28"/>
      <c r="AE16" s="22" t="str">
        <f t="shared" si="9"/>
        <v>WARNING</v>
      </c>
      <c r="AF16" t="e">
        <f t="shared" si="10"/>
        <v>#VALUE!</v>
      </c>
      <c r="AG16" t="e">
        <f t="shared" si="11"/>
        <v>#VALUE!</v>
      </c>
      <c r="AH16" t="e">
        <f t="shared" si="12"/>
        <v>#DIV/0!</v>
      </c>
      <c r="AI16" t="e">
        <f t="shared" si="13"/>
        <v>#VALUE!</v>
      </c>
      <c r="AJ16" t="e">
        <f t="shared" si="14"/>
        <v>#VALUE!</v>
      </c>
    </row>
    <row r="17" spans="1:36" ht="60.75" customHeight="1" x14ac:dyDescent="0.25">
      <c r="A17" s="11" t="s">
        <v>18</v>
      </c>
      <c r="B17" s="12"/>
      <c r="C17" s="13"/>
      <c r="D17" s="14"/>
      <c r="E17" s="15">
        <v>0</v>
      </c>
      <c r="F17" s="15">
        <v>0</v>
      </c>
      <c r="G17" s="15">
        <v>0</v>
      </c>
      <c r="H17" s="15">
        <v>0</v>
      </c>
      <c r="I17" s="16" t="str">
        <f>IFERROR(VLOOKUP(D17,Pieces!A:C,3,0),"")</f>
        <v/>
      </c>
      <c r="J17" s="14">
        <v>1</v>
      </c>
      <c r="K17" s="14">
        <f t="shared" si="0"/>
        <v>0</v>
      </c>
      <c r="L17" s="14">
        <f t="shared" si="1"/>
        <v>0</v>
      </c>
      <c r="M17" s="14">
        <f t="shared" si="2"/>
        <v>0</v>
      </c>
      <c r="N17" s="17" t="str">
        <f t="shared" si="3"/>
        <v/>
      </c>
      <c r="O17" s="17" t="str">
        <f t="shared" si="4"/>
        <v/>
      </c>
      <c r="P17" s="17" t="str">
        <f t="shared" si="5"/>
        <v/>
      </c>
      <c r="Q17" s="18">
        <v>7</v>
      </c>
      <c r="R17" s="14"/>
      <c r="S17" s="14">
        <f t="shared" si="15"/>
        <v>0</v>
      </c>
      <c r="T17" s="14"/>
      <c r="U17" s="14">
        <f t="shared" si="6"/>
        <v>0</v>
      </c>
      <c r="V17" s="14"/>
      <c r="W17" s="14"/>
      <c r="X17" s="14"/>
      <c r="Y17" s="14"/>
      <c r="Z17" s="19">
        <f t="shared" si="7"/>
        <v>0</v>
      </c>
      <c r="AA17" s="20">
        <f t="shared" si="8"/>
        <v>0</v>
      </c>
      <c r="AB17" s="21"/>
      <c r="AC17" s="21"/>
      <c r="AD17" s="21"/>
      <c r="AE17" s="22" t="str">
        <f t="shared" si="9"/>
        <v>WARNING</v>
      </c>
      <c r="AF17" t="e">
        <f t="shared" si="10"/>
        <v>#VALUE!</v>
      </c>
      <c r="AG17" t="e">
        <f t="shared" si="11"/>
        <v>#VALUE!</v>
      </c>
      <c r="AH17" t="e">
        <f t="shared" si="12"/>
        <v>#DIV/0!</v>
      </c>
      <c r="AI17" t="e">
        <f t="shared" si="13"/>
        <v>#VALUE!</v>
      </c>
      <c r="AJ17" t="e">
        <f t="shared" si="14"/>
        <v>#VALUE!</v>
      </c>
    </row>
    <row r="18" spans="1:36" ht="76.5" customHeight="1" x14ac:dyDescent="0.25">
      <c r="A18" s="11" t="s">
        <v>19</v>
      </c>
      <c r="B18" s="29"/>
      <c r="C18" s="13"/>
      <c r="D18" s="14"/>
      <c r="E18" s="15">
        <v>0</v>
      </c>
      <c r="F18" s="26">
        <v>468</v>
      </c>
      <c r="G18" s="26">
        <v>468</v>
      </c>
      <c r="H18" s="26">
        <v>468</v>
      </c>
      <c r="I18" s="16" t="str">
        <f>IFERROR(VLOOKUP(D18,Pieces!A:C,3,0),"")</f>
        <v/>
      </c>
      <c r="J18" s="14">
        <v>1</v>
      </c>
      <c r="K18" s="14">
        <f t="shared" si="0"/>
        <v>468</v>
      </c>
      <c r="L18" s="14">
        <f t="shared" si="1"/>
        <v>0</v>
      </c>
      <c r="M18" s="14">
        <f t="shared" si="2"/>
        <v>0</v>
      </c>
      <c r="N18" s="17" t="str">
        <f t="shared" si="3"/>
        <v/>
      </c>
      <c r="O18" s="17" t="str">
        <f t="shared" si="4"/>
        <v/>
      </c>
      <c r="P18" s="17" t="str">
        <f t="shared" si="5"/>
        <v/>
      </c>
      <c r="Q18" s="18">
        <v>7</v>
      </c>
      <c r="R18" s="14"/>
      <c r="S18" s="14">
        <f t="shared" si="15"/>
        <v>0</v>
      </c>
      <c r="T18" s="14"/>
      <c r="U18" s="14">
        <f t="shared" si="6"/>
        <v>468</v>
      </c>
      <c r="V18" s="27"/>
      <c r="W18" s="27"/>
      <c r="X18" s="27"/>
      <c r="Y18" s="27"/>
      <c r="Z18" s="19">
        <f t="shared" si="7"/>
        <v>0</v>
      </c>
      <c r="AA18" s="20">
        <f t="shared" si="8"/>
        <v>0</v>
      </c>
      <c r="AB18" s="28"/>
      <c r="AC18" s="28"/>
      <c r="AD18" s="28"/>
      <c r="AE18" s="22" t="str">
        <f t="shared" si="9"/>
        <v>WARNING</v>
      </c>
      <c r="AF18" t="e">
        <f t="shared" si="10"/>
        <v>#VALUE!</v>
      </c>
      <c r="AG18" t="e">
        <f t="shared" si="11"/>
        <v>#VALUE!</v>
      </c>
      <c r="AH18">
        <f t="shared" si="12"/>
        <v>1</v>
      </c>
      <c r="AI18" t="e">
        <f t="shared" si="13"/>
        <v>#VALUE!</v>
      </c>
      <c r="AJ18" t="e">
        <f t="shared" si="14"/>
        <v>#VALUE!</v>
      </c>
    </row>
    <row r="19" spans="1:36" ht="56.25" customHeight="1" x14ac:dyDescent="0.25">
      <c r="A19" s="11" t="s">
        <v>20</v>
      </c>
      <c r="B19" s="29"/>
      <c r="C19" s="13"/>
      <c r="D19" s="14"/>
      <c r="E19" s="15">
        <v>380</v>
      </c>
      <c r="F19" s="26">
        <v>509</v>
      </c>
      <c r="G19" s="26">
        <v>509</v>
      </c>
      <c r="H19" s="26">
        <v>513</v>
      </c>
      <c r="I19" s="16" t="str">
        <f>IFERROR(VLOOKUP(D19,Pieces!A:C,3,0),"")</f>
        <v/>
      </c>
      <c r="J19" s="14">
        <v>1</v>
      </c>
      <c r="K19" s="14">
        <f t="shared" si="0"/>
        <v>129</v>
      </c>
      <c r="L19" s="14">
        <f t="shared" si="1"/>
        <v>0</v>
      </c>
      <c r="M19" s="14">
        <f t="shared" si="2"/>
        <v>4</v>
      </c>
      <c r="N19" s="17" t="str">
        <f t="shared" si="3"/>
        <v/>
      </c>
      <c r="O19" s="17" t="str">
        <f t="shared" si="4"/>
        <v/>
      </c>
      <c r="P19" s="17" t="str">
        <f t="shared" si="5"/>
        <v/>
      </c>
      <c r="Q19" s="18">
        <v>7</v>
      </c>
      <c r="R19" s="14"/>
      <c r="S19" s="14">
        <f t="shared" si="15"/>
        <v>0</v>
      </c>
      <c r="T19" s="14"/>
      <c r="U19" s="14">
        <f t="shared" si="6"/>
        <v>133</v>
      </c>
      <c r="V19" s="27"/>
      <c r="W19" s="27"/>
      <c r="X19" s="27"/>
      <c r="Y19" s="27"/>
      <c r="Z19" s="19">
        <f t="shared" si="7"/>
        <v>0</v>
      </c>
      <c r="AA19" s="20">
        <f t="shared" si="8"/>
        <v>0</v>
      </c>
      <c r="AB19" s="28"/>
      <c r="AC19" s="28"/>
      <c r="AD19" s="28"/>
      <c r="AE19" s="22" t="str">
        <f t="shared" si="9"/>
        <v>WARNING</v>
      </c>
      <c r="AF19" t="e">
        <f t="shared" si="10"/>
        <v>#VALUE!</v>
      </c>
      <c r="AG19" t="e">
        <f t="shared" si="11"/>
        <v>#VALUE!</v>
      </c>
      <c r="AH19">
        <f t="shared" si="12"/>
        <v>1</v>
      </c>
      <c r="AI19" t="e">
        <f t="shared" si="13"/>
        <v>#VALUE!</v>
      </c>
      <c r="AJ19" t="e">
        <f t="shared" si="14"/>
        <v>#VALUE!</v>
      </c>
    </row>
    <row r="20" spans="1:36" ht="51" customHeight="1" x14ac:dyDescent="0.25">
      <c r="A20" s="11" t="s">
        <v>22</v>
      </c>
      <c r="B20" s="29"/>
      <c r="C20" s="13"/>
      <c r="D20" s="14"/>
      <c r="E20" s="30">
        <v>1185</v>
      </c>
      <c r="F20" s="26">
        <v>1408</v>
      </c>
      <c r="G20" s="26">
        <v>1408</v>
      </c>
      <c r="H20" s="26">
        <v>1408</v>
      </c>
      <c r="I20" s="16" t="str">
        <f>IFERROR(VLOOKUP(D20,Pieces!A:C,3,0),"")</f>
        <v/>
      </c>
      <c r="J20" s="14">
        <v>1</v>
      </c>
      <c r="K20" s="14">
        <f t="shared" si="0"/>
        <v>223</v>
      </c>
      <c r="L20" s="14">
        <f t="shared" si="1"/>
        <v>0</v>
      </c>
      <c r="M20" s="14">
        <f t="shared" si="2"/>
        <v>0</v>
      </c>
      <c r="N20" s="17" t="str">
        <f t="shared" si="3"/>
        <v/>
      </c>
      <c r="O20" s="17" t="str">
        <f t="shared" si="4"/>
        <v/>
      </c>
      <c r="P20" s="17" t="str">
        <f t="shared" si="5"/>
        <v/>
      </c>
      <c r="Q20" s="18">
        <v>7</v>
      </c>
      <c r="R20" s="24"/>
      <c r="S20" s="14">
        <f t="shared" si="15"/>
        <v>0</v>
      </c>
      <c r="T20" s="14"/>
      <c r="U20" s="14">
        <f t="shared" si="6"/>
        <v>223</v>
      </c>
      <c r="V20" s="14"/>
      <c r="W20" s="14"/>
      <c r="X20" s="14"/>
      <c r="Y20" s="14"/>
      <c r="Z20" s="19">
        <f t="shared" si="7"/>
        <v>0</v>
      </c>
      <c r="AA20" s="20">
        <f t="shared" si="8"/>
        <v>0</v>
      </c>
      <c r="AB20" s="31"/>
      <c r="AC20" s="31"/>
      <c r="AD20" s="31"/>
      <c r="AE20" s="22" t="str">
        <f t="shared" si="9"/>
        <v>WARNING</v>
      </c>
      <c r="AF20" t="e">
        <f t="shared" si="10"/>
        <v>#VALUE!</v>
      </c>
      <c r="AG20" t="e">
        <f t="shared" si="11"/>
        <v>#VALUE!</v>
      </c>
      <c r="AH20">
        <f t="shared" si="12"/>
        <v>1</v>
      </c>
      <c r="AI20" t="e">
        <f t="shared" si="13"/>
        <v>#VALUE!</v>
      </c>
      <c r="AJ20" t="e">
        <f t="shared" si="14"/>
        <v>#VALUE!</v>
      </c>
    </row>
    <row r="21" spans="1:36" ht="69" customHeight="1" x14ac:dyDescent="0.25">
      <c r="A21" s="11" t="s">
        <v>24</v>
      </c>
      <c r="B21" s="32"/>
      <c r="C21" s="13"/>
      <c r="D21" s="14"/>
      <c r="E21" s="15">
        <v>1099</v>
      </c>
      <c r="F21" s="15">
        <v>1116</v>
      </c>
      <c r="G21" s="15">
        <v>1116</v>
      </c>
      <c r="H21" s="15">
        <v>1116</v>
      </c>
      <c r="I21" s="16" t="str">
        <f>IFERROR(VLOOKUP(D21,Pieces!A:C,3,0),"")</f>
        <v/>
      </c>
      <c r="J21" s="14">
        <v>9</v>
      </c>
      <c r="K21" s="14">
        <f t="shared" si="0"/>
        <v>153</v>
      </c>
      <c r="L21" s="14">
        <f t="shared" si="1"/>
        <v>0</v>
      </c>
      <c r="M21" s="14">
        <f t="shared" si="2"/>
        <v>0</v>
      </c>
      <c r="N21" s="17" t="str">
        <f t="shared" si="3"/>
        <v/>
      </c>
      <c r="O21" s="17" t="str">
        <f t="shared" si="4"/>
        <v/>
      </c>
      <c r="P21" s="17" t="str">
        <f t="shared" si="5"/>
        <v/>
      </c>
      <c r="Q21" s="18">
        <v>7</v>
      </c>
      <c r="R21" s="14"/>
      <c r="S21" s="14">
        <f t="shared" si="15"/>
        <v>0</v>
      </c>
      <c r="T21" s="14"/>
      <c r="U21" s="14">
        <f t="shared" si="6"/>
        <v>153</v>
      </c>
      <c r="V21" s="14"/>
      <c r="W21" s="14"/>
      <c r="X21" s="14"/>
      <c r="Y21" s="14"/>
      <c r="Z21" s="19">
        <f t="shared" si="7"/>
        <v>0</v>
      </c>
      <c r="AA21" s="20">
        <f t="shared" si="8"/>
        <v>0</v>
      </c>
      <c r="AB21" s="21"/>
      <c r="AC21" s="21"/>
      <c r="AD21" s="21"/>
      <c r="AE21" s="22" t="str">
        <f t="shared" si="9"/>
        <v>WARNING</v>
      </c>
      <c r="AF21" t="e">
        <f t="shared" si="10"/>
        <v>#VALUE!</v>
      </c>
      <c r="AG21" t="e">
        <f t="shared" si="11"/>
        <v>#VALUE!</v>
      </c>
      <c r="AH21">
        <f t="shared" si="12"/>
        <v>1</v>
      </c>
      <c r="AI21" t="e">
        <f t="shared" si="13"/>
        <v>#VALUE!</v>
      </c>
      <c r="AJ21" t="e">
        <f t="shared" si="14"/>
        <v>#VALUE!</v>
      </c>
    </row>
    <row r="22" spans="1:36" ht="63" customHeight="1" x14ac:dyDescent="0.25">
      <c r="A22" s="11" t="s">
        <v>25</v>
      </c>
      <c r="B22" s="32"/>
      <c r="C22" s="13"/>
      <c r="D22" s="14"/>
      <c r="E22" s="15">
        <v>0</v>
      </c>
      <c r="F22" s="15">
        <v>0</v>
      </c>
      <c r="G22" s="15">
        <v>0</v>
      </c>
      <c r="H22" s="15">
        <v>0</v>
      </c>
      <c r="I22" s="16" t="str">
        <f>IFERROR(VLOOKUP(D22,Pieces!A:C,3,0),"")</f>
        <v/>
      </c>
      <c r="J22" s="14">
        <v>20</v>
      </c>
      <c r="K22" s="14">
        <f t="shared" si="0"/>
        <v>0</v>
      </c>
      <c r="L22" s="14">
        <f t="shared" si="1"/>
        <v>0</v>
      </c>
      <c r="M22" s="14">
        <f t="shared" si="2"/>
        <v>0</v>
      </c>
      <c r="N22" s="17" t="str">
        <f t="shared" si="3"/>
        <v/>
      </c>
      <c r="O22" s="17" t="str">
        <f t="shared" si="4"/>
        <v/>
      </c>
      <c r="P22" s="17" t="str">
        <f t="shared" si="5"/>
        <v/>
      </c>
      <c r="Q22" s="18">
        <v>7</v>
      </c>
      <c r="R22" s="14"/>
      <c r="S22" s="14">
        <f t="shared" si="15"/>
        <v>0</v>
      </c>
      <c r="T22" s="14"/>
      <c r="U22" s="14">
        <f t="shared" si="6"/>
        <v>0</v>
      </c>
      <c r="V22" s="14"/>
      <c r="W22" s="14"/>
      <c r="X22" s="14"/>
      <c r="Y22" s="14"/>
      <c r="Z22" s="19">
        <f t="shared" si="7"/>
        <v>0</v>
      </c>
      <c r="AA22" s="20">
        <f t="shared" si="8"/>
        <v>0</v>
      </c>
      <c r="AB22" s="21"/>
      <c r="AC22" s="21"/>
      <c r="AD22" s="21"/>
      <c r="AE22" s="22" t="str">
        <f t="shared" si="9"/>
        <v>WARNING</v>
      </c>
      <c r="AF22" t="e">
        <f t="shared" si="10"/>
        <v>#VALUE!</v>
      </c>
      <c r="AG22" t="e">
        <f t="shared" si="11"/>
        <v>#VALUE!</v>
      </c>
      <c r="AH22" t="e">
        <f t="shared" si="12"/>
        <v>#DIV/0!</v>
      </c>
      <c r="AI22" t="e">
        <f t="shared" si="13"/>
        <v>#VALUE!</v>
      </c>
      <c r="AJ22" t="e">
        <f t="shared" si="14"/>
        <v>#VALUE!</v>
      </c>
    </row>
    <row r="23" spans="1:36" ht="55.5" customHeight="1" x14ac:dyDescent="0.25">
      <c r="A23" s="33" t="s">
        <v>27</v>
      </c>
      <c r="B23" s="32"/>
      <c r="C23" s="13"/>
      <c r="D23" s="14"/>
      <c r="E23" s="15">
        <v>58</v>
      </c>
      <c r="F23" s="15">
        <v>65</v>
      </c>
      <c r="G23" s="15">
        <v>66</v>
      </c>
      <c r="H23" s="15">
        <v>69</v>
      </c>
      <c r="I23" s="16" t="str">
        <f>IFERROR(VLOOKUP(D23,Pieces!A:C,3,0),"")</f>
        <v/>
      </c>
      <c r="J23" s="14">
        <v>20</v>
      </c>
      <c r="K23" s="14">
        <f t="shared" si="0"/>
        <v>140</v>
      </c>
      <c r="L23" s="14">
        <f t="shared" si="1"/>
        <v>20</v>
      </c>
      <c r="M23" s="14">
        <f t="shared" si="2"/>
        <v>60</v>
      </c>
      <c r="N23" s="17" t="str">
        <f t="shared" si="3"/>
        <v/>
      </c>
      <c r="O23" s="17" t="str">
        <f t="shared" si="4"/>
        <v/>
      </c>
      <c r="P23" s="17" t="str">
        <f t="shared" si="5"/>
        <v/>
      </c>
      <c r="Q23" s="18">
        <v>7</v>
      </c>
      <c r="R23" s="14"/>
      <c r="S23" s="14">
        <f t="shared" si="15"/>
        <v>0</v>
      </c>
      <c r="T23" s="14"/>
      <c r="U23" s="14">
        <f t="shared" si="6"/>
        <v>220</v>
      </c>
      <c r="V23" s="14"/>
      <c r="W23" s="14"/>
      <c r="X23" s="14"/>
      <c r="Y23" s="14"/>
      <c r="Z23" s="19">
        <f t="shared" si="7"/>
        <v>0</v>
      </c>
      <c r="AA23" s="20">
        <f t="shared" si="8"/>
        <v>0</v>
      </c>
      <c r="AB23" s="21"/>
      <c r="AC23" s="21"/>
      <c r="AD23" s="21"/>
      <c r="AE23" s="22" t="str">
        <f t="shared" si="9"/>
        <v>WARNING</v>
      </c>
      <c r="AF23" t="e">
        <f t="shared" si="10"/>
        <v>#VALUE!</v>
      </c>
      <c r="AG23" t="e">
        <f t="shared" si="11"/>
        <v>#VALUE!</v>
      </c>
      <c r="AH23">
        <f t="shared" si="12"/>
        <v>1</v>
      </c>
      <c r="AI23" t="e">
        <f t="shared" si="13"/>
        <v>#VALUE!</v>
      </c>
      <c r="AJ23" t="e">
        <f t="shared" si="14"/>
        <v>#VALUE!</v>
      </c>
    </row>
    <row r="24" spans="1:36" ht="59.25" customHeight="1" x14ac:dyDescent="0.25">
      <c r="A24" s="33" t="s">
        <v>28</v>
      </c>
      <c r="B24" s="32"/>
      <c r="C24" s="13"/>
      <c r="D24" s="14"/>
      <c r="E24" s="15">
        <v>5444</v>
      </c>
      <c r="F24" s="15">
        <v>5587</v>
      </c>
      <c r="G24" s="15">
        <v>5587</v>
      </c>
      <c r="H24" s="15">
        <v>5638</v>
      </c>
      <c r="I24" s="16" t="str">
        <f>IFERROR(VLOOKUP(D24,Pieces!A:C,3,0),"")</f>
        <v/>
      </c>
      <c r="J24" s="14">
        <v>12</v>
      </c>
      <c r="K24" s="14">
        <f>(F24-E24)*J24</f>
        <v>1716</v>
      </c>
      <c r="L24" s="14">
        <f>(G24-F24)*J24</f>
        <v>0</v>
      </c>
      <c r="M24" s="14">
        <f>(H24-G24)*J24</f>
        <v>612</v>
      </c>
      <c r="N24" s="17" t="str">
        <f>IF(I24="","",K24/I24)</f>
        <v/>
      </c>
      <c r="O24" s="17" t="str">
        <f>IF(I24="","",L24/I24)</f>
        <v/>
      </c>
      <c r="P24" s="17" t="str">
        <f>IF(I24="","",M24/I24)</f>
        <v/>
      </c>
      <c r="Q24" s="18">
        <v>7</v>
      </c>
      <c r="R24" s="14"/>
      <c r="S24" s="14">
        <f>U24+T24-K24-L24-M24</f>
        <v>0</v>
      </c>
      <c r="T24" s="14"/>
      <c r="U24" s="14">
        <f>(K24+L24+M24)-T24-V24</f>
        <v>2328</v>
      </c>
      <c r="V24" s="14"/>
      <c r="W24" s="14"/>
      <c r="X24" s="14"/>
      <c r="Y24" s="14"/>
      <c r="Z24" s="19">
        <f>IF(OR(I24="",I24=0),0,(U24+T24)/I24)</f>
        <v>0</v>
      </c>
      <c r="AA24" s="20">
        <f>IF(OR(Q24=0,I24=0),"",Z24/Q24*100)</f>
        <v>0</v>
      </c>
      <c r="AB24" s="21"/>
      <c r="AC24" s="21"/>
      <c r="AD24" s="21"/>
      <c r="AE24" s="22" t="str">
        <f>IF(AA24&gt;85," ","WARNING")</f>
        <v>WARNING</v>
      </c>
      <c r="AF24" t="e">
        <f t="shared" si="10"/>
        <v>#VALUE!</v>
      </c>
      <c r="AG24" t="e">
        <f t="shared" si="11"/>
        <v>#VALUE!</v>
      </c>
      <c r="AH24">
        <f t="shared" si="12"/>
        <v>1</v>
      </c>
      <c r="AI24" t="e">
        <f t="shared" si="13"/>
        <v>#VALUE!</v>
      </c>
      <c r="AJ24" t="e">
        <f t="shared" si="14"/>
        <v>#VALUE!</v>
      </c>
    </row>
    <row r="25" spans="1:36" ht="21" thickBot="1" x14ac:dyDescent="0.3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5"/>
      <c r="U25" s="35"/>
      <c r="V25" s="35"/>
      <c r="W25" s="35"/>
      <c r="X25" s="35"/>
      <c r="Y25" s="35"/>
      <c r="Z25" s="6"/>
      <c r="AA25" s="6"/>
      <c r="AB25" s="6"/>
      <c r="AC25" s="6"/>
      <c r="AD25" s="6"/>
      <c r="AE25" s="6"/>
    </row>
    <row r="26" spans="1:36" ht="70.5" thickBot="1" x14ac:dyDescent="0.3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6" t="s">
        <v>30</v>
      </c>
      <c r="U26" s="37" t="e">
        <f>#REF!/#REF!</f>
        <v>#REF!</v>
      </c>
      <c r="V26" s="35"/>
      <c r="W26" s="35"/>
      <c r="X26" s="35"/>
      <c r="Y26" s="35"/>
      <c r="Z26" s="6"/>
      <c r="AA26" s="6"/>
      <c r="AB26" s="6"/>
      <c r="AC26" s="6"/>
      <c r="AD26" s="6"/>
      <c r="AE26" s="6"/>
    </row>
    <row r="27" spans="1:36" ht="20.25" x14ac:dyDescent="0.25"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6"/>
      <c r="AA27" s="6"/>
      <c r="AB27" s="6"/>
      <c r="AC27" s="6"/>
      <c r="AD27" s="6"/>
      <c r="AE27" s="6"/>
    </row>
    <row r="28" spans="1:36" x14ac:dyDescent="0.25">
      <c r="Z28" s="7"/>
    </row>
    <row r="29" spans="1:36" x14ac:dyDescent="0.25">
      <c r="Z29" s="7"/>
    </row>
    <row r="30" spans="1:36" ht="20.25" x14ac:dyDescent="0.25">
      <c r="E30" s="38"/>
      <c r="F30" s="38"/>
      <c r="G30" s="38"/>
      <c r="H30" s="38"/>
      <c r="I30" s="39"/>
      <c r="J30" s="40" t="s">
        <v>31</v>
      </c>
      <c r="K30" s="38"/>
      <c r="L30" s="38"/>
      <c r="M30" s="38"/>
      <c r="N30" s="38"/>
      <c r="O30" s="38"/>
      <c r="P30" s="39"/>
      <c r="Z30" s="7"/>
    </row>
    <row r="31" spans="1:36" ht="20.25" x14ac:dyDescent="0.25">
      <c r="E31" s="38"/>
      <c r="F31" s="38"/>
      <c r="G31" s="38"/>
      <c r="H31" s="38"/>
      <c r="I31" s="39"/>
      <c r="J31" s="40" t="s">
        <v>32</v>
      </c>
      <c r="K31" s="38"/>
      <c r="L31" s="38"/>
      <c r="M31" s="38"/>
      <c r="N31" s="38"/>
      <c r="O31" s="38"/>
      <c r="P31" s="39"/>
      <c r="Z31" s="7"/>
    </row>
    <row r="32" spans="1:36" ht="20.25" x14ac:dyDescent="0.25">
      <c r="E32" s="38"/>
      <c r="F32" s="38"/>
      <c r="G32" s="38"/>
      <c r="H32" s="38"/>
      <c r="I32" s="39"/>
      <c r="J32" s="40" t="s">
        <v>33</v>
      </c>
      <c r="K32" s="38"/>
      <c r="L32" s="38"/>
      <c r="M32" s="38"/>
      <c r="N32" s="38"/>
      <c r="O32" s="38"/>
      <c r="P32" s="39"/>
      <c r="Z32" s="7"/>
    </row>
    <row r="33" spans="26:26" x14ac:dyDescent="0.25">
      <c r="Z33" s="7"/>
    </row>
    <row r="34" spans="26:26" x14ac:dyDescent="0.25">
      <c r="Z34" s="7"/>
    </row>
    <row r="35" spans="26:26" x14ac:dyDescent="0.25">
      <c r="Z35" s="7"/>
    </row>
    <row r="36" spans="26:26" x14ac:dyDescent="0.25">
      <c r="Z36" s="7"/>
    </row>
  </sheetData>
  <mergeCells count="12">
    <mergeCell ref="E30:I30"/>
    <mergeCell ref="J30:P30"/>
    <mergeCell ref="E31:I31"/>
    <mergeCell ref="J31:P31"/>
    <mergeCell ref="E32:I32"/>
    <mergeCell ref="J32:P32"/>
    <mergeCell ref="A1:Y5"/>
    <mergeCell ref="Z1:AE1"/>
    <mergeCell ref="Z2:AE2"/>
    <mergeCell ref="Z3:AE3"/>
    <mergeCell ref="Z4:AE4"/>
    <mergeCell ref="Z7:AE7"/>
  </mergeCells>
  <conditionalFormatting sqref="AE9:AE24">
    <cfRule type="containsText" dxfId="71" priority="17" operator="containsText" text="WARNING">
      <formula>NOT(ISERROR(SEARCH("WARNING",AE9)))</formula>
    </cfRule>
  </conditionalFormatting>
  <conditionalFormatting sqref="AE10">
    <cfRule type="containsText" dxfId="70" priority="15" operator="containsText" text="WARNING">
      <formula>NOT(ISERROR(SEARCH("WARNING",AE10)))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9" priority="13" operator="containsText" text="WARNING">
      <formula>NOT(ISERROR(SEARCH("WARNING",AE11)))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16">
    <cfRule type="containsText" dxfId="68" priority="11" operator="containsText" text="WARNING">
      <formula>NOT(ISERROR(SEARCH("WARNING",AE16)))</formula>
    </cfRule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AE15">
    <cfRule type="containsText" dxfId="67" priority="9" operator="containsText" text="WARNING">
      <formula>NOT(ISERROR(SEARCH("WARNING",AE15)))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E18">
    <cfRule type="containsText" dxfId="66" priority="7" operator="containsText" text="WARNING">
      <formula>NOT(ISERROR(SEARCH("WARNING",AE18)))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65" priority="5" operator="containsText" text="WARNING">
      <formula>NOT(ISERROR(SEARCH("WARNING",AE24)))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19:AE22 AE9:AE14 AE17">
    <cfRule type="containsText" dxfId="64" priority="3" operator="containsText" text="WARNING">
      <formula>NOT(ISERROR(SEARCH("WARNING",AE9)))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63" priority="1" operator="containsText" text="WARNING">
      <formula>NOT(ISERROR(SEARCH("WARNING",AE23)))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7">
      <formula1>ouvriers</formula1>
    </dataValidation>
    <dataValidation type="list" allowBlank="1" showInputMessage="1" showErrorMessage="1" sqref="D9:D14 D17 D21:D24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11</xdr:col>
                <xdr:colOff>495300</xdr:colOff>
                <xdr:row>3</xdr:row>
                <xdr:rowOff>266700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3">
    <tabColor rgb="FFC00000"/>
  </sheetPr>
  <dimension ref="A1:AJ36"/>
  <sheetViews>
    <sheetView topLeftCell="A10" zoomScale="40" zoomScaleNormal="40" zoomScaleSheetLayoutView="40" zoomScalePageLayoutView="42" workbookViewId="0">
      <pane xSplit="4" topLeftCell="Q1" activePane="topRight" state="frozen"/>
      <selection activeCell="H15" sqref="H15"/>
      <selection pane="topRight" activeCell="H15" sqref="H15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5" customWidth="1"/>
    <col min="6" max="7" width="21.5703125" style="5" customWidth="1"/>
    <col min="8" max="8" width="23.140625" style="5" customWidth="1"/>
    <col min="9" max="9" width="21.7109375" style="5" customWidth="1"/>
    <col min="10" max="11" width="19.140625" style="5" customWidth="1"/>
    <col min="12" max="12" width="26.5703125" style="5" customWidth="1"/>
    <col min="13" max="13" width="26.28515625" style="5" customWidth="1"/>
    <col min="14" max="14" width="20.42578125" style="5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5" customWidth="1"/>
    <col min="21" max="25" width="23" style="5" customWidth="1"/>
    <col min="26" max="30" width="24.5703125" customWidth="1"/>
    <col min="31" max="31" width="22.85546875" customWidth="1"/>
    <col min="32" max="32" width="12.85546875" bestFit="1" customWidth="1"/>
    <col min="33" max="33" width="17.42578125" customWidth="1"/>
    <col min="35" max="35" width="14.42578125" customWidth="1"/>
  </cols>
  <sheetData>
    <row r="1" spans="1:36" ht="30" customHeight="1" x14ac:dyDescent="0.25">
      <c r="A1" s="1" t="s">
        <v>1390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0</v>
      </c>
      <c r="AA1" s="3"/>
      <c r="AB1" s="3"/>
      <c r="AC1" s="3"/>
      <c r="AD1" s="3"/>
      <c r="AE1" s="4"/>
    </row>
    <row r="2" spans="1:36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1</v>
      </c>
      <c r="AA2" s="3"/>
      <c r="AB2" s="3"/>
      <c r="AC2" s="3"/>
      <c r="AD2" s="3"/>
      <c r="AE2" s="4"/>
    </row>
    <row r="3" spans="1:36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2</v>
      </c>
      <c r="AA3" s="3"/>
      <c r="AB3" s="3"/>
      <c r="AC3" s="3"/>
      <c r="AD3" s="3"/>
      <c r="AE3" s="4"/>
    </row>
    <row r="4" spans="1:36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3</v>
      </c>
      <c r="AA4" s="3"/>
      <c r="AB4" s="3"/>
      <c r="AC4" s="3"/>
      <c r="AD4" s="3"/>
      <c r="AE4" s="4"/>
    </row>
    <row r="5" spans="1:3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6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</row>
    <row r="8" spans="1:36" ht="167.25" customHeight="1" x14ac:dyDescent="0.25">
      <c r="A8" s="9" t="s">
        <v>4</v>
      </c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 t="s">
        <v>5</v>
      </c>
      <c r="U8" s="9" t="s">
        <v>6</v>
      </c>
      <c r="V8" s="9"/>
      <c r="W8" s="9"/>
      <c r="X8" s="9"/>
      <c r="Y8" s="9"/>
      <c r="Z8" s="9"/>
      <c r="AA8" s="9"/>
      <c r="AB8" s="9"/>
      <c r="AC8" s="9"/>
      <c r="AD8" s="9"/>
      <c r="AE8" s="9"/>
      <c r="AF8" t="s">
        <v>7</v>
      </c>
      <c r="AG8" t="s">
        <v>8</v>
      </c>
      <c r="AH8" t="s">
        <v>9</v>
      </c>
      <c r="AI8" t="s">
        <v>10</v>
      </c>
      <c r="AJ8" t="s">
        <v>10</v>
      </c>
    </row>
    <row r="9" spans="1:36" ht="72.75" customHeight="1" x14ac:dyDescent="0.25">
      <c r="A9" s="11" t="s">
        <v>7</v>
      </c>
      <c r="B9" s="12"/>
      <c r="C9" s="13"/>
      <c r="D9" s="14"/>
      <c r="E9" s="15">
        <v>0</v>
      </c>
      <c r="F9" s="15">
        <v>0</v>
      </c>
      <c r="G9" s="15">
        <v>0</v>
      </c>
      <c r="H9" s="15">
        <v>0</v>
      </c>
      <c r="I9" s="16" t="str">
        <f>IFERROR(VLOOKUP(D9,Pieces!A:C,3,0),"")</f>
        <v/>
      </c>
      <c r="J9" s="14">
        <v>1</v>
      </c>
      <c r="K9" s="14">
        <f>(F9-E9)*J9</f>
        <v>0</v>
      </c>
      <c r="L9" s="14">
        <f>(G9-F9)*J9</f>
        <v>0</v>
      </c>
      <c r="M9" s="14">
        <f>(H9-G9)*J9</f>
        <v>0</v>
      </c>
      <c r="N9" s="17" t="str">
        <f>IF(I9="","",K9/I9)</f>
        <v/>
      </c>
      <c r="O9" s="17" t="str">
        <f>IF(I9="","",L9/I9)</f>
        <v/>
      </c>
      <c r="P9" s="17" t="str">
        <f>IF(I9="","",M9/I9)</f>
        <v/>
      </c>
      <c r="Q9" s="18">
        <v>7</v>
      </c>
      <c r="R9" s="14"/>
      <c r="S9" s="14">
        <f>U9+T9-K9-L9-M9</f>
        <v>0</v>
      </c>
      <c r="T9" s="14"/>
      <c r="U9" s="14">
        <f>(K9+L9+M9)-T9-V9</f>
        <v>0</v>
      </c>
      <c r="V9" s="14"/>
      <c r="W9" s="14"/>
      <c r="X9" s="14"/>
      <c r="Y9" s="14"/>
      <c r="Z9" s="19">
        <f>IF(OR(I9="",I9=0),0,(U9+T9)/I9)</f>
        <v>0</v>
      </c>
      <c r="AA9" s="20">
        <f>IF(OR(Q9=0,I9=0),"",Z9/Q9*100)</f>
        <v>0</v>
      </c>
      <c r="AB9" s="21"/>
      <c r="AC9" s="21"/>
      <c r="AD9" s="21"/>
      <c r="AE9" s="22" t="str">
        <f>IF(AA9&gt;85," ","WARNING")</f>
        <v>WARNING</v>
      </c>
      <c r="AF9" t="e">
        <f>(N9+O9+P9)/(Q9*3600)</f>
        <v>#VALUE!</v>
      </c>
      <c r="AG9" t="e">
        <f>((3600/I9)*U9)/(N9+O9+P9)</f>
        <v>#VALUE!</v>
      </c>
      <c r="AH9" t="e">
        <f>(U9-T9)/U9</f>
        <v>#DIV/0!</v>
      </c>
      <c r="AI9" t="e">
        <f>AF9*AG9*AH9</f>
        <v>#VALUE!</v>
      </c>
      <c r="AJ9" t="e">
        <f>((U9-T9)*(3600/I9))/(Q9*3600)</f>
        <v>#VALUE!</v>
      </c>
    </row>
    <row r="10" spans="1:36" ht="69.75" customHeight="1" x14ac:dyDescent="0.25">
      <c r="A10" s="11" t="s">
        <v>11</v>
      </c>
      <c r="B10" s="23"/>
      <c r="C10" s="13"/>
      <c r="D10" s="14"/>
      <c r="E10" s="15">
        <v>4945</v>
      </c>
      <c r="F10" s="15">
        <v>5060</v>
      </c>
      <c r="G10" s="15">
        <v>5060</v>
      </c>
      <c r="H10" s="15">
        <v>5180</v>
      </c>
      <c r="I10" s="16" t="str">
        <f>IFERROR(VLOOKUP(D10,Pieces!A:C,3,0),"")</f>
        <v/>
      </c>
      <c r="J10" s="14">
        <v>1</v>
      </c>
      <c r="K10" s="14">
        <f t="shared" ref="K10:K23" si="0">(F10-E10)*J10</f>
        <v>115</v>
      </c>
      <c r="L10" s="14">
        <f t="shared" ref="L10:L23" si="1">(G10-F10)*J10</f>
        <v>0</v>
      </c>
      <c r="M10" s="14">
        <f t="shared" ref="M10:M23" si="2">(H10-G10)*J10</f>
        <v>120</v>
      </c>
      <c r="N10" s="17" t="str">
        <f t="shared" ref="N10:N23" si="3">IF(I10="","",K10/I10)</f>
        <v/>
      </c>
      <c r="O10" s="17" t="str">
        <f t="shared" ref="O10:O23" si="4">IF(I10="","",L10/I10)</f>
        <v/>
      </c>
      <c r="P10" s="17" t="str">
        <f t="shared" ref="P10:P23" si="5">IF(I10="","",M10/I10)</f>
        <v/>
      </c>
      <c r="Q10" s="18">
        <v>7</v>
      </c>
      <c r="R10" s="14"/>
      <c r="S10" s="14">
        <f>U10+T10-K10-L10-M10</f>
        <v>0</v>
      </c>
      <c r="T10" s="14"/>
      <c r="U10" s="14">
        <f t="shared" ref="U10:U23" si="6">(K10+L10+M10)-T10-V10</f>
        <v>235</v>
      </c>
      <c r="V10" s="14"/>
      <c r="W10" s="14"/>
      <c r="X10" s="14"/>
      <c r="Y10" s="14"/>
      <c r="Z10" s="19">
        <f t="shared" ref="Z10:Z23" si="7">IF(OR(I10="",I10=0),0,(U10+T10)/I10)</f>
        <v>0</v>
      </c>
      <c r="AA10" s="20">
        <f t="shared" ref="AA10:AA23" si="8">IF(OR(Q10=0,I10=0),"",Z10/Q10*100)</f>
        <v>0</v>
      </c>
      <c r="AB10" s="21"/>
      <c r="AC10" s="21"/>
      <c r="AD10" s="21"/>
      <c r="AE10" s="22" t="str">
        <f t="shared" ref="AE10:AE23" si="9">IF(AA10&gt;85," ","WARNING")</f>
        <v>WARNING</v>
      </c>
      <c r="AF10" t="e">
        <f t="shared" ref="AF10:AF24" si="10">(N10+O10+P10)/(Q10*3600)</f>
        <v>#VALUE!</v>
      </c>
      <c r="AG10" t="e">
        <f t="shared" ref="AG10:AG24" si="11">((3600/I10)*U10)/(N10+O10+P10)</f>
        <v>#VALUE!</v>
      </c>
      <c r="AH10">
        <f t="shared" ref="AH10:AH24" si="12">(U10-T10)/U10</f>
        <v>1</v>
      </c>
      <c r="AI10" t="e">
        <f t="shared" ref="AI10:AI24" si="13">AF10*AG10*AH10</f>
        <v>#VALUE!</v>
      </c>
      <c r="AJ10" t="e">
        <f t="shared" ref="AJ10:AJ24" si="14">((U10-T10)*(3600/I10))/(Q10*3600)</f>
        <v>#VALUE!</v>
      </c>
    </row>
    <row r="11" spans="1:36" ht="64.5" customHeight="1" x14ac:dyDescent="0.25">
      <c r="A11" s="11" t="s">
        <v>13</v>
      </c>
      <c r="B11" s="12"/>
      <c r="C11" s="13"/>
      <c r="D11" s="14"/>
      <c r="E11" s="24">
        <v>2297</v>
      </c>
      <c r="F11" s="24">
        <v>2398</v>
      </c>
      <c r="G11" s="24">
        <v>2398</v>
      </c>
      <c r="H11" s="24">
        <v>2452</v>
      </c>
      <c r="I11" s="16" t="str">
        <f>IFERROR(VLOOKUP(D11,Pieces!A:C,3,0),"")</f>
        <v/>
      </c>
      <c r="J11" s="25">
        <v>1</v>
      </c>
      <c r="K11" s="14">
        <f t="shared" si="0"/>
        <v>101</v>
      </c>
      <c r="L11" s="14">
        <f t="shared" si="1"/>
        <v>0</v>
      </c>
      <c r="M11" s="14">
        <f t="shared" si="2"/>
        <v>54</v>
      </c>
      <c r="N11" s="17" t="str">
        <f t="shared" si="3"/>
        <v/>
      </c>
      <c r="O11" s="17" t="str">
        <f t="shared" si="4"/>
        <v/>
      </c>
      <c r="P11" s="17" t="str">
        <f t="shared" si="5"/>
        <v/>
      </c>
      <c r="Q11" s="18">
        <v>7</v>
      </c>
      <c r="R11" s="14"/>
      <c r="S11" s="14">
        <f t="shared" ref="S11:S23" si="15">U11+T11-K11-L11-M11</f>
        <v>0</v>
      </c>
      <c r="T11" s="14"/>
      <c r="U11" s="14">
        <f>(K11+L11+M11)-T11-V11</f>
        <v>155</v>
      </c>
      <c r="V11" s="14"/>
      <c r="W11" s="14"/>
      <c r="X11" s="14"/>
      <c r="Y11" s="14"/>
      <c r="Z11" s="19">
        <f t="shared" si="7"/>
        <v>0</v>
      </c>
      <c r="AA11" s="20">
        <f t="shared" si="8"/>
        <v>0</v>
      </c>
      <c r="AB11" s="21"/>
      <c r="AC11" s="21"/>
      <c r="AD11" s="21"/>
      <c r="AE11" s="22" t="str">
        <f t="shared" si="9"/>
        <v>WARNING</v>
      </c>
      <c r="AF11" t="e">
        <f t="shared" si="10"/>
        <v>#VALUE!</v>
      </c>
      <c r="AG11" t="e">
        <f t="shared" si="11"/>
        <v>#VALUE!</v>
      </c>
      <c r="AH11">
        <f t="shared" si="12"/>
        <v>1</v>
      </c>
      <c r="AI11" t="e">
        <f t="shared" si="13"/>
        <v>#VALUE!</v>
      </c>
      <c r="AJ11" t="e">
        <f t="shared" si="14"/>
        <v>#VALUE!</v>
      </c>
    </row>
    <row r="12" spans="1:36" ht="58.5" customHeight="1" x14ac:dyDescent="0.25">
      <c r="A12" s="11" t="s">
        <v>14</v>
      </c>
      <c r="B12" s="12"/>
      <c r="C12" s="13"/>
      <c r="D12" s="14"/>
      <c r="E12" s="15">
        <v>8680</v>
      </c>
      <c r="F12" s="15">
        <v>8860</v>
      </c>
      <c r="G12" s="15">
        <v>8860</v>
      </c>
      <c r="H12" s="15">
        <v>8937</v>
      </c>
      <c r="I12" s="16" t="str">
        <f>IFERROR(VLOOKUP(D12,Pieces!A:C,3,0),"")</f>
        <v/>
      </c>
      <c r="J12" s="14">
        <v>1</v>
      </c>
      <c r="K12" s="14">
        <f t="shared" si="0"/>
        <v>180</v>
      </c>
      <c r="L12" s="14">
        <f t="shared" si="1"/>
        <v>0</v>
      </c>
      <c r="M12" s="14">
        <f t="shared" si="2"/>
        <v>77</v>
      </c>
      <c r="N12" s="17" t="str">
        <f t="shared" si="3"/>
        <v/>
      </c>
      <c r="O12" s="17" t="str">
        <f t="shared" si="4"/>
        <v/>
      </c>
      <c r="P12" s="17" t="str">
        <f t="shared" si="5"/>
        <v/>
      </c>
      <c r="Q12" s="18">
        <v>7</v>
      </c>
      <c r="R12" s="14"/>
      <c r="S12" s="14">
        <f t="shared" si="15"/>
        <v>0</v>
      </c>
      <c r="T12" s="14"/>
      <c r="U12" s="14">
        <f t="shared" si="6"/>
        <v>257</v>
      </c>
      <c r="V12" s="14"/>
      <c r="W12" s="14"/>
      <c r="X12" s="14"/>
      <c r="Y12" s="14"/>
      <c r="Z12" s="19">
        <f t="shared" si="7"/>
        <v>0</v>
      </c>
      <c r="AA12" s="20">
        <f t="shared" si="8"/>
        <v>0</v>
      </c>
      <c r="AB12" s="21"/>
      <c r="AC12" s="21"/>
      <c r="AD12" s="21"/>
      <c r="AE12" s="22" t="str">
        <f t="shared" si="9"/>
        <v>WARNING</v>
      </c>
      <c r="AF12" t="e">
        <f t="shared" si="10"/>
        <v>#VALUE!</v>
      </c>
      <c r="AG12" t="e">
        <f t="shared" si="11"/>
        <v>#VALUE!</v>
      </c>
      <c r="AH12">
        <f t="shared" si="12"/>
        <v>1</v>
      </c>
      <c r="AI12" t="e">
        <f t="shared" si="13"/>
        <v>#VALUE!</v>
      </c>
      <c r="AJ12" t="e">
        <f t="shared" si="14"/>
        <v>#VALUE!</v>
      </c>
    </row>
    <row r="13" spans="1:36" ht="58.5" customHeight="1" x14ac:dyDescent="0.25">
      <c r="A13" s="11" t="s">
        <v>15</v>
      </c>
      <c r="B13" s="12"/>
      <c r="C13" s="13"/>
      <c r="D13" s="14"/>
      <c r="E13" s="15">
        <v>4771</v>
      </c>
      <c r="F13" s="15">
        <v>4771</v>
      </c>
      <c r="G13" s="15">
        <v>4771</v>
      </c>
      <c r="H13" s="15">
        <v>4771</v>
      </c>
      <c r="I13" s="16" t="str">
        <f>IFERROR(VLOOKUP(D13,Pieces!A:C,3,0),"")</f>
        <v/>
      </c>
      <c r="J13" s="14">
        <v>1</v>
      </c>
      <c r="K13" s="14">
        <f t="shared" si="0"/>
        <v>0</v>
      </c>
      <c r="L13" s="14">
        <f t="shared" si="1"/>
        <v>0</v>
      </c>
      <c r="M13" s="14">
        <f t="shared" si="2"/>
        <v>0</v>
      </c>
      <c r="N13" s="17" t="str">
        <f t="shared" si="3"/>
        <v/>
      </c>
      <c r="O13" s="17" t="str">
        <f t="shared" si="4"/>
        <v/>
      </c>
      <c r="P13" s="17" t="str">
        <f t="shared" si="5"/>
        <v/>
      </c>
      <c r="Q13" s="18">
        <v>7</v>
      </c>
      <c r="R13" s="14"/>
      <c r="S13" s="14">
        <f t="shared" si="15"/>
        <v>0</v>
      </c>
      <c r="T13" s="14"/>
      <c r="U13" s="14">
        <f t="shared" si="6"/>
        <v>0</v>
      </c>
      <c r="V13" s="14"/>
      <c r="W13" s="14"/>
      <c r="X13" s="14"/>
      <c r="Y13" s="14"/>
      <c r="Z13" s="19">
        <f t="shared" si="7"/>
        <v>0</v>
      </c>
      <c r="AA13" s="20">
        <f t="shared" si="8"/>
        <v>0</v>
      </c>
      <c r="AB13" s="21"/>
      <c r="AC13" s="21"/>
      <c r="AD13" s="21"/>
      <c r="AE13" s="22" t="str">
        <f t="shared" si="9"/>
        <v>WARNING</v>
      </c>
      <c r="AF13" t="e">
        <f t="shared" si="10"/>
        <v>#VALUE!</v>
      </c>
      <c r="AG13" t="e">
        <f t="shared" si="11"/>
        <v>#VALUE!</v>
      </c>
      <c r="AH13" t="e">
        <f t="shared" si="12"/>
        <v>#DIV/0!</v>
      </c>
      <c r="AI13" t="e">
        <f t="shared" si="13"/>
        <v>#VALUE!</v>
      </c>
      <c r="AJ13" t="e">
        <f t="shared" si="14"/>
        <v>#VALUE!</v>
      </c>
    </row>
    <row r="14" spans="1:36" ht="68.25" customHeight="1" x14ac:dyDescent="0.25">
      <c r="A14" s="11" t="s">
        <v>17</v>
      </c>
      <c r="B14" s="12"/>
      <c r="C14" s="13"/>
      <c r="D14" s="14"/>
      <c r="E14" s="15">
        <v>5101</v>
      </c>
      <c r="F14" s="15">
        <v>5517</v>
      </c>
      <c r="G14" s="15">
        <v>5517</v>
      </c>
      <c r="H14" s="15">
        <v>5517</v>
      </c>
      <c r="I14" s="16" t="str">
        <f>IFERROR(VLOOKUP(D14,Pieces!A:C,3,0),"")</f>
        <v/>
      </c>
      <c r="J14" s="14">
        <v>1</v>
      </c>
      <c r="K14" s="14">
        <f t="shared" si="0"/>
        <v>416</v>
      </c>
      <c r="L14" s="14">
        <f t="shared" si="1"/>
        <v>0</v>
      </c>
      <c r="M14" s="14">
        <f t="shared" si="2"/>
        <v>0</v>
      </c>
      <c r="N14" s="17" t="str">
        <f t="shared" si="3"/>
        <v/>
      </c>
      <c r="O14" s="17" t="str">
        <f t="shared" si="4"/>
        <v/>
      </c>
      <c r="P14" s="17" t="str">
        <f t="shared" si="5"/>
        <v/>
      </c>
      <c r="Q14" s="18">
        <v>5</v>
      </c>
      <c r="R14" s="14"/>
      <c r="S14" s="14">
        <f t="shared" si="15"/>
        <v>0</v>
      </c>
      <c r="T14" s="14"/>
      <c r="U14" s="14">
        <f t="shared" si="6"/>
        <v>416</v>
      </c>
      <c r="V14" s="14"/>
      <c r="W14" s="14"/>
      <c r="X14" s="14"/>
      <c r="Y14" s="14"/>
      <c r="Z14" s="19">
        <f t="shared" si="7"/>
        <v>0</v>
      </c>
      <c r="AA14" s="20">
        <f t="shared" si="8"/>
        <v>0</v>
      </c>
      <c r="AB14" s="21"/>
      <c r="AC14" s="21"/>
      <c r="AD14" s="21"/>
      <c r="AE14" s="22" t="str">
        <f t="shared" si="9"/>
        <v>WARNING</v>
      </c>
      <c r="AF14" t="e">
        <f t="shared" si="10"/>
        <v>#VALUE!</v>
      </c>
      <c r="AG14" t="e">
        <f t="shared" si="11"/>
        <v>#VALUE!</v>
      </c>
      <c r="AH14">
        <f t="shared" si="12"/>
        <v>1</v>
      </c>
      <c r="AI14" t="e">
        <f t="shared" si="13"/>
        <v>#VALUE!</v>
      </c>
      <c r="AJ14" t="e">
        <f t="shared" si="14"/>
        <v>#VALUE!</v>
      </c>
    </row>
    <row r="15" spans="1:36" ht="82.5" customHeight="1" x14ac:dyDescent="0.25">
      <c r="A15" s="11" t="s">
        <v>9</v>
      </c>
      <c r="B15" s="12"/>
      <c r="C15" s="13"/>
      <c r="D15" s="14"/>
      <c r="E15" s="15">
        <v>7993</v>
      </c>
      <c r="F15" s="26">
        <v>8275</v>
      </c>
      <c r="G15" s="26">
        <v>8275</v>
      </c>
      <c r="H15" s="26">
        <v>8433</v>
      </c>
      <c r="I15" s="16" t="str">
        <f>IFERROR(VLOOKUP(D15,Pieces!A:C,3,0),"")</f>
        <v/>
      </c>
      <c r="J15" s="14">
        <v>1</v>
      </c>
      <c r="K15" s="14">
        <f t="shared" si="0"/>
        <v>282</v>
      </c>
      <c r="L15" s="14">
        <f t="shared" si="1"/>
        <v>0</v>
      </c>
      <c r="M15" s="14">
        <f t="shared" si="2"/>
        <v>158</v>
      </c>
      <c r="N15" s="17" t="str">
        <f t="shared" si="3"/>
        <v/>
      </c>
      <c r="O15" s="17" t="str">
        <f t="shared" si="4"/>
        <v/>
      </c>
      <c r="P15" s="17" t="str">
        <f t="shared" si="5"/>
        <v/>
      </c>
      <c r="Q15" s="18">
        <v>7</v>
      </c>
      <c r="R15" s="14"/>
      <c r="S15" s="14">
        <f t="shared" si="15"/>
        <v>0</v>
      </c>
      <c r="T15" s="14"/>
      <c r="U15" s="14">
        <f t="shared" si="6"/>
        <v>440</v>
      </c>
      <c r="V15" s="27"/>
      <c r="W15" s="27"/>
      <c r="X15" s="27"/>
      <c r="Y15" s="27"/>
      <c r="Z15" s="19">
        <f t="shared" si="7"/>
        <v>0</v>
      </c>
      <c r="AA15" s="20">
        <f t="shared" si="8"/>
        <v>0</v>
      </c>
      <c r="AB15" s="28"/>
      <c r="AC15" s="28"/>
      <c r="AD15" s="28"/>
      <c r="AE15" s="22" t="str">
        <f t="shared" si="9"/>
        <v>WARNING</v>
      </c>
      <c r="AF15" t="e">
        <f t="shared" si="10"/>
        <v>#VALUE!</v>
      </c>
      <c r="AG15" t="e">
        <f t="shared" si="11"/>
        <v>#VALUE!</v>
      </c>
      <c r="AH15">
        <f t="shared" si="12"/>
        <v>1</v>
      </c>
      <c r="AI15" t="e">
        <f t="shared" si="13"/>
        <v>#VALUE!</v>
      </c>
      <c r="AJ15" t="e">
        <f t="shared" si="14"/>
        <v>#VALUE!</v>
      </c>
    </row>
    <row r="16" spans="1:36" ht="76.5" customHeight="1" x14ac:dyDescent="0.25">
      <c r="A16" s="11" t="s">
        <v>8</v>
      </c>
      <c r="B16" s="12"/>
      <c r="C16" s="13"/>
      <c r="D16" s="14"/>
      <c r="E16" s="15">
        <v>0</v>
      </c>
      <c r="F16" s="15">
        <v>0</v>
      </c>
      <c r="G16" s="15">
        <v>0</v>
      </c>
      <c r="H16" s="15">
        <v>0</v>
      </c>
      <c r="I16" s="16" t="str">
        <f>IFERROR(VLOOKUP(D16,Pieces!A:C,3,0),"")</f>
        <v/>
      </c>
      <c r="J16" s="14">
        <v>1</v>
      </c>
      <c r="K16" s="14">
        <f t="shared" si="0"/>
        <v>0</v>
      </c>
      <c r="L16" s="14">
        <f t="shared" si="1"/>
        <v>0</v>
      </c>
      <c r="M16" s="14">
        <f t="shared" si="2"/>
        <v>0</v>
      </c>
      <c r="N16" s="17" t="str">
        <f t="shared" si="3"/>
        <v/>
      </c>
      <c r="O16" s="17" t="str">
        <f t="shared" si="4"/>
        <v/>
      </c>
      <c r="P16" s="17" t="str">
        <f t="shared" si="5"/>
        <v/>
      </c>
      <c r="Q16" s="18">
        <v>7</v>
      </c>
      <c r="R16" s="14"/>
      <c r="S16" s="14">
        <f t="shared" si="15"/>
        <v>0</v>
      </c>
      <c r="T16" s="14"/>
      <c r="U16" s="14">
        <f t="shared" si="6"/>
        <v>0</v>
      </c>
      <c r="V16" s="27"/>
      <c r="W16" s="27"/>
      <c r="X16" s="27"/>
      <c r="Y16" s="27"/>
      <c r="Z16" s="19">
        <f t="shared" si="7"/>
        <v>0</v>
      </c>
      <c r="AA16" s="20">
        <f t="shared" si="8"/>
        <v>0</v>
      </c>
      <c r="AB16" s="28"/>
      <c r="AC16" s="28"/>
      <c r="AD16" s="28"/>
      <c r="AE16" s="22" t="str">
        <f t="shared" si="9"/>
        <v>WARNING</v>
      </c>
      <c r="AF16" t="e">
        <f t="shared" si="10"/>
        <v>#VALUE!</v>
      </c>
      <c r="AG16" t="e">
        <f t="shared" si="11"/>
        <v>#VALUE!</v>
      </c>
      <c r="AH16" t="e">
        <f t="shared" si="12"/>
        <v>#DIV/0!</v>
      </c>
      <c r="AI16" t="e">
        <f t="shared" si="13"/>
        <v>#VALUE!</v>
      </c>
      <c r="AJ16" t="e">
        <f t="shared" si="14"/>
        <v>#VALUE!</v>
      </c>
    </row>
    <row r="17" spans="1:36" ht="60.75" customHeight="1" x14ac:dyDescent="0.25">
      <c r="A17" s="11" t="s">
        <v>18</v>
      </c>
      <c r="B17" s="12"/>
      <c r="C17" s="13"/>
      <c r="D17" s="14"/>
      <c r="E17" s="15">
        <v>0</v>
      </c>
      <c r="F17" s="15">
        <v>0</v>
      </c>
      <c r="G17" s="15">
        <v>0</v>
      </c>
      <c r="H17" s="15">
        <v>0</v>
      </c>
      <c r="I17" s="16" t="str">
        <f>IFERROR(VLOOKUP(D17,Pieces!A:C,3,0),"")</f>
        <v/>
      </c>
      <c r="J17" s="14">
        <v>1</v>
      </c>
      <c r="K17" s="14">
        <f t="shared" si="0"/>
        <v>0</v>
      </c>
      <c r="L17" s="14">
        <f t="shared" si="1"/>
        <v>0</v>
      </c>
      <c r="M17" s="14">
        <f t="shared" si="2"/>
        <v>0</v>
      </c>
      <c r="N17" s="17" t="str">
        <f t="shared" si="3"/>
        <v/>
      </c>
      <c r="O17" s="17" t="str">
        <f t="shared" si="4"/>
        <v/>
      </c>
      <c r="P17" s="17" t="str">
        <f t="shared" si="5"/>
        <v/>
      </c>
      <c r="Q17" s="18">
        <v>7</v>
      </c>
      <c r="R17" s="14"/>
      <c r="S17" s="14">
        <f t="shared" si="15"/>
        <v>0</v>
      </c>
      <c r="T17" s="14"/>
      <c r="U17" s="14">
        <f t="shared" si="6"/>
        <v>0</v>
      </c>
      <c r="V17" s="14"/>
      <c r="W17" s="14"/>
      <c r="X17" s="14"/>
      <c r="Y17" s="14"/>
      <c r="Z17" s="19">
        <f t="shared" si="7"/>
        <v>0</v>
      </c>
      <c r="AA17" s="20">
        <f t="shared" si="8"/>
        <v>0</v>
      </c>
      <c r="AB17" s="21"/>
      <c r="AC17" s="21"/>
      <c r="AD17" s="21"/>
      <c r="AE17" s="22" t="str">
        <f t="shared" si="9"/>
        <v>WARNING</v>
      </c>
      <c r="AF17" t="e">
        <f t="shared" si="10"/>
        <v>#VALUE!</v>
      </c>
      <c r="AG17" t="e">
        <f t="shared" si="11"/>
        <v>#VALUE!</v>
      </c>
      <c r="AH17" t="e">
        <f t="shared" si="12"/>
        <v>#DIV/0!</v>
      </c>
      <c r="AI17" t="e">
        <f t="shared" si="13"/>
        <v>#VALUE!</v>
      </c>
      <c r="AJ17" t="e">
        <f t="shared" si="14"/>
        <v>#VALUE!</v>
      </c>
    </row>
    <row r="18" spans="1:36" ht="76.5" customHeight="1" x14ac:dyDescent="0.25">
      <c r="A18" s="11" t="s">
        <v>19</v>
      </c>
      <c r="B18" s="29"/>
      <c r="C18" s="13"/>
      <c r="D18" s="14"/>
      <c r="E18" s="15">
        <v>0</v>
      </c>
      <c r="F18" s="26">
        <v>190</v>
      </c>
      <c r="G18" s="26">
        <v>190</v>
      </c>
      <c r="H18" s="26">
        <v>190</v>
      </c>
      <c r="I18" s="16" t="str">
        <f>IFERROR(VLOOKUP(D18,Pieces!A:C,3,0),"")</f>
        <v/>
      </c>
      <c r="J18" s="14">
        <v>1</v>
      </c>
      <c r="K18" s="14">
        <f t="shared" si="0"/>
        <v>190</v>
      </c>
      <c r="L18" s="14">
        <f t="shared" si="1"/>
        <v>0</v>
      </c>
      <c r="M18" s="14">
        <f t="shared" si="2"/>
        <v>0</v>
      </c>
      <c r="N18" s="17" t="str">
        <f t="shared" si="3"/>
        <v/>
      </c>
      <c r="O18" s="17" t="str">
        <f t="shared" si="4"/>
        <v/>
      </c>
      <c r="P18" s="17" t="str">
        <f t="shared" si="5"/>
        <v/>
      </c>
      <c r="Q18" s="18">
        <v>5</v>
      </c>
      <c r="R18" s="14"/>
      <c r="S18" s="14">
        <f t="shared" si="15"/>
        <v>0</v>
      </c>
      <c r="T18" s="14"/>
      <c r="U18" s="14">
        <f t="shared" si="6"/>
        <v>190</v>
      </c>
      <c r="V18" s="27"/>
      <c r="W18" s="27"/>
      <c r="X18" s="27"/>
      <c r="Y18" s="27"/>
      <c r="Z18" s="19">
        <f t="shared" si="7"/>
        <v>0</v>
      </c>
      <c r="AA18" s="20">
        <f t="shared" si="8"/>
        <v>0</v>
      </c>
      <c r="AB18" s="28"/>
      <c r="AC18" s="28"/>
      <c r="AD18" s="28"/>
      <c r="AE18" s="22" t="str">
        <f t="shared" si="9"/>
        <v>WARNING</v>
      </c>
      <c r="AF18" t="e">
        <f t="shared" si="10"/>
        <v>#VALUE!</v>
      </c>
      <c r="AG18" t="e">
        <f t="shared" si="11"/>
        <v>#VALUE!</v>
      </c>
      <c r="AH18">
        <f t="shared" si="12"/>
        <v>1</v>
      </c>
      <c r="AI18" t="e">
        <f t="shared" si="13"/>
        <v>#VALUE!</v>
      </c>
      <c r="AJ18" t="e">
        <f t="shared" si="14"/>
        <v>#VALUE!</v>
      </c>
    </row>
    <row r="19" spans="1:36" ht="56.25" customHeight="1" x14ac:dyDescent="0.25">
      <c r="A19" s="11" t="s">
        <v>20</v>
      </c>
      <c r="B19" s="29"/>
      <c r="C19" s="13"/>
      <c r="D19" s="14"/>
      <c r="E19" s="15">
        <v>202</v>
      </c>
      <c r="F19" s="26">
        <v>380</v>
      </c>
      <c r="G19" s="26">
        <v>380</v>
      </c>
      <c r="H19" s="26">
        <v>380</v>
      </c>
      <c r="I19" s="16" t="str">
        <f>IFERROR(VLOOKUP(D19,Pieces!A:C,3,0),"")</f>
        <v/>
      </c>
      <c r="J19" s="14">
        <v>1</v>
      </c>
      <c r="K19" s="14">
        <f t="shared" si="0"/>
        <v>178</v>
      </c>
      <c r="L19" s="14">
        <f t="shared" si="1"/>
        <v>0</v>
      </c>
      <c r="M19" s="14">
        <f t="shared" si="2"/>
        <v>0</v>
      </c>
      <c r="N19" s="17" t="str">
        <f t="shared" si="3"/>
        <v/>
      </c>
      <c r="O19" s="17" t="str">
        <f t="shared" si="4"/>
        <v/>
      </c>
      <c r="P19" s="17" t="str">
        <f t="shared" si="5"/>
        <v/>
      </c>
      <c r="Q19" s="18">
        <v>5</v>
      </c>
      <c r="R19" s="14"/>
      <c r="S19" s="14">
        <f t="shared" si="15"/>
        <v>0</v>
      </c>
      <c r="T19" s="14"/>
      <c r="U19" s="14">
        <f t="shared" si="6"/>
        <v>178</v>
      </c>
      <c r="V19" s="27"/>
      <c r="W19" s="27"/>
      <c r="X19" s="27"/>
      <c r="Y19" s="27"/>
      <c r="Z19" s="19">
        <f t="shared" si="7"/>
        <v>0</v>
      </c>
      <c r="AA19" s="20">
        <f t="shared" si="8"/>
        <v>0</v>
      </c>
      <c r="AB19" s="28"/>
      <c r="AC19" s="28"/>
      <c r="AD19" s="28"/>
      <c r="AE19" s="22" t="str">
        <f t="shared" si="9"/>
        <v>WARNING</v>
      </c>
      <c r="AF19" t="e">
        <f t="shared" si="10"/>
        <v>#VALUE!</v>
      </c>
      <c r="AG19" t="e">
        <f t="shared" si="11"/>
        <v>#VALUE!</v>
      </c>
      <c r="AH19">
        <f t="shared" si="12"/>
        <v>1</v>
      </c>
      <c r="AI19" t="e">
        <f t="shared" si="13"/>
        <v>#VALUE!</v>
      </c>
      <c r="AJ19" t="e">
        <f t="shared" si="14"/>
        <v>#VALUE!</v>
      </c>
    </row>
    <row r="20" spans="1:36" ht="51" customHeight="1" x14ac:dyDescent="0.25">
      <c r="A20" s="11" t="s">
        <v>22</v>
      </c>
      <c r="B20" s="29"/>
      <c r="C20" s="13"/>
      <c r="D20" s="14"/>
      <c r="E20" s="30">
        <v>1185</v>
      </c>
      <c r="F20" s="30">
        <v>1185</v>
      </c>
      <c r="G20" s="30">
        <v>1185</v>
      </c>
      <c r="H20" s="30">
        <v>1185</v>
      </c>
      <c r="I20" s="16" t="str">
        <f>IFERROR(VLOOKUP(D20,Pieces!A:C,3,0),"")</f>
        <v/>
      </c>
      <c r="J20" s="14">
        <v>1</v>
      </c>
      <c r="K20" s="14">
        <f t="shared" si="0"/>
        <v>0</v>
      </c>
      <c r="L20" s="14">
        <f t="shared" si="1"/>
        <v>0</v>
      </c>
      <c r="M20" s="14">
        <f t="shared" si="2"/>
        <v>0</v>
      </c>
      <c r="N20" s="17" t="str">
        <f t="shared" si="3"/>
        <v/>
      </c>
      <c r="O20" s="17" t="str">
        <f t="shared" si="4"/>
        <v/>
      </c>
      <c r="P20" s="17" t="str">
        <f t="shared" si="5"/>
        <v/>
      </c>
      <c r="Q20" s="18">
        <v>5</v>
      </c>
      <c r="R20" s="24"/>
      <c r="S20" s="14">
        <f t="shared" si="15"/>
        <v>0</v>
      </c>
      <c r="T20" s="14"/>
      <c r="U20" s="14">
        <f t="shared" si="6"/>
        <v>0</v>
      </c>
      <c r="V20" s="14"/>
      <c r="W20" s="14"/>
      <c r="X20" s="14"/>
      <c r="Y20" s="14"/>
      <c r="Z20" s="19">
        <f t="shared" si="7"/>
        <v>0</v>
      </c>
      <c r="AA20" s="20">
        <f t="shared" si="8"/>
        <v>0</v>
      </c>
      <c r="AB20" s="31"/>
      <c r="AC20" s="31"/>
      <c r="AD20" s="31"/>
      <c r="AE20" s="22" t="str">
        <f t="shared" si="9"/>
        <v>WARNING</v>
      </c>
      <c r="AF20" t="e">
        <f t="shared" si="10"/>
        <v>#VALUE!</v>
      </c>
      <c r="AG20" t="e">
        <f t="shared" si="11"/>
        <v>#VALUE!</v>
      </c>
      <c r="AH20" t="e">
        <f t="shared" si="12"/>
        <v>#DIV/0!</v>
      </c>
      <c r="AI20" t="e">
        <f t="shared" si="13"/>
        <v>#VALUE!</v>
      </c>
      <c r="AJ20" t="e">
        <f t="shared" si="14"/>
        <v>#VALUE!</v>
      </c>
    </row>
    <row r="21" spans="1:36" ht="69" customHeight="1" x14ac:dyDescent="0.25">
      <c r="A21" s="11" t="s">
        <v>24</v>
      </c>
      <c r="B21" s="32"/>
      <c r="C21" s="13"/>
      <c r="D21" s="14"/>
      <c r="E21" s="15">
        <v>1090</v>
      </c>
      <c r="F21" s="15">
        <v>1099</v>
      </c>
      <c r="G21" s="15">
        <v>1099</v>
      </c>
      <c r="H21" s="15">
        <v>1099</v>
      </c>
      <c r="I21" s="16" t="str">
        <f>IFERROR(VLOOKUP(D21,Pieces!A:C,3,0),"")</f>
        <v/>
      </c>
      <c r="J21" s="14">
        <v>9</v>
      </c>
      <c r="K21" s="14">
        <f t="shared" si="0"/>
        <v>81</v>
      </c>
      <c r="L21" s="14">
        <f t="shared" si="1"/>
        <v>0</v>
      </c>
      <c r="M21" s="14">
        <f t="shared" si="2"/>
        <v>0</v>
      </c>
      <c r="N21" s="17" t="str">
        <f t="shared" si="3"/>
        <v/>
      </c>
      <c r="O21" s="17" t="str">
        <f t="shared" si="4"/>
        <v/>
      </c>
      <c r="P21" s="17" t="str">
        <f t="shared" si="5"/>
        <v/>
      </c>
      <c r="Q21" s="18">
        <v>5</v>
      </c>
      <c r="R21" s="14"/>
      <c r="S21" s="14">
        <f t="shared" si="15"/>
        <v>0</v>
      </c>
      <c r="T21" s="14"/>
      <c r="U21" s="14">
        <f t="shared" si="6"/>
        <v>81</v>
      </c>
      <c r="V21" s="14"/>
      <c r="W21" s="14"/>
      <c r="X21" s="14"/>
      <c r="Y21" s="14"/>
      <c r="Z21" s="19">
        <f t="shared" si="7"/>
        <v>0</v>
      </c>
      <c r="AA21" s="20">
        <f t="shared" si="8"/>
        <v>0</v>
      </c>
      <c r="AB21" s="21"/>
      <c r="AC21" s="21"/>
      <c r="AD21" s="21"/>
      <c r="AE21" s="22" t="str">
        <f t="shared" si="9"/>
        <v>WARNING</v>
      </c>
      <c r="AF21" t="e">
        <f t="shared" si="10"/>
        <v>#VALUE!</v>
      </c>
      <c r="AG21" t="e">
        <f t="shared" si="11"/>
        <v>#VALUE!</v>
      </c>
      <c r="AH21">
        <f t="shared" si="12"/>
        <v>1</v>
      </c>
      <c r="AI21" t="e">
        <f t="shared" si="13"/>
        <v>#VALUE!</v>
      </c>
      <c r="AJ21" t="e">
        <f t="shared" si="14"/>
        <v>#VALUE!</v>
      </c>
    </row>
    <row r="22" spans="1:36" ht="63" customHeight="1" x14ac:dyDescent="0.25">
      <c r="A22" s="11" t="s">
        <v>25</v>
      </c>
      <c r="B22" s="32"/>
      <c r="C22" s="13"/>
      <c r="D22" s="14"/>
      <c r="E22" s="15">
        <v>0</v>
      </c>
      <c r="F22" s="15">
        <v>0</v>
      </c>
      <c r="G22" s="15">
        <v>0</v>
      </c>
      <c r="H22" s="15">
        <v>0</v>
      </c>
      <c r="I22" s="16" t="str">
        <f>IFERROR(VLOOKUP(D22,Pieces!A:C,3,0),"")</f>
        <v/>
      </c>
      <c r="J22" s="14">
        <v>20</v>
      </c>
      <c r="K22" s="14">
        <f t="shared" si="0"/>
        <v>0</v>
      </c>
      <c r="L22" s="14">
        <f t="shared" si="1"/>
        <v>0</v>
      </c>
      <c r="M22" s="14">
        <f t="shared" si="2"/>
        <v>0</v>
      </c>
      <c r="N22" s="17" t="str">
        <f t="shared" si="3"/>
        <v/>
      </c>
      <c r="O22" s="17" t="str">
        <f t="shared" si="4"/>
        <v/>
      </c>
      <c r="P22" s="17" t="str">
        <f t="shared" si="5"/>
        <v/>
      </c>
      <c r="Q22" s="18">
        <v>5</v>
      </c>
      <c r="R22" s="14"/>
      <c r="S22" s="14">
        <f t="shared" si="15"/>
        <v>0</v>
      </c>
      <c r="T22" s="14"/>
      <c r="U22" s="14">
        <f t="shared" si="6"/>
        <v>0</v>
      </c>
      <c r="V22" s="14"/>
      <c r="W22" s="14"/>
      <c r="X22" s="14"/>
      <c r="Y22" s="14"/>
      <c r="Z22" s="19">
        <f t="shared" si="7"/>
        <v>0</v>
      </c>
      <c r="AA22" s="20">
        <f t="shared" si="8"/>
        <v>0</v>
      </c>
      <c r="AB22" s="21"/>
      <c r="AC22" s="21"/>
      <c r="AD22" s="21"/>
      <c r="AE22" s="22" t="str">
        <f t="shared" si="9"/>
        <v>WARNING</v>
      </c>
      <c r="AF22" t="e">
        <f t="shared" si="10"/>
        <v>#VALUE!</v>
      </c>
      <c r="AG22" t="e">
        <f t="shared" si="11"/>
        <v>#VALUE!</v>
      </c>
      <c r="AH22" t="e">
        <f t="shared" si="12"/>
        <v>#DIV/0!</v>
      </c>
      <c r="AI22" t="e">
        <f t="shared" si="13"/>
        <v>#VALUE!</v>
      </c>
      <c r="AJ22" t="e">
        <f t="shared" si="14"/>
        <v>#VALUE!</v>
      </c>
    </row>
    <row r="23" spans="1:36" ht="55.5" customHeight="1" x14ac:dyDescent="0.25">
      <c r="A23" s="33" t="s">
        <v>27</v>
      </c>
      <c r="B23" s="32"/>
      <c r="C23" s="13"/>
      <c r="D23" s="14"/>
      <c r="E23" s="15">
        <v>53</v>
      </c>
      <c r="F23" s="15">
        <v>57</v>
      </c>
      <c r="G23" s="15">
        <v>57</v>
      </c>
      <c r="H23" s="15">
        <v>58</v>
      </c>
      <c r="I23" s="16" t="str">
        <f>IFERROR(VLOOKUP(D23,Pieces!A:C,3,0),"")</f>
        <v/>
      </c>
      <c r="J23" s="14">
        <v>20</v>
      </c>
      <c r="K23" s="14">
        <f t="shared" si="0"/>
        <v>80</v>
      </c>
      <c r="L23" s="14">
        <f t="shared" si="1"/>
        <v>0</v>
      </c>
      <c r="M23" s="14">
        <f t="shared" si="2"/>
        <v>20</v>
      </c>
      <c r="N23" s="17" t="str">
        <f t="shared" si="3"/>
        <v/>
      </c>
      <c r="O23" s="17" t="str">
        <f t="shared" si="4"/>
        <v/>
      </c>
      <c r="P23" s="17" t="str">
        <f t="shared" si="5"/>
        <v/>
      </c>
      <c r="Q23" s="18">
        <v>7</v>
      </c>
      <c r="R23" s="14" t="s">
        <v>1391</v>
      </c>
      <c r="S23" s="14">
        <f t="shared" si="15"/>
        <v>0</v>
      </c>
      <c r="T23" s="14"/>
      <c r="U23" s="14">
        <f t="shared" si="6"/>
        <v>100</v>
      </c>
      <c r="V23" s="14"/>
      <c r="W23" s="14"/>
      <c r="X23" s="14"/>
      <c r="Y23" s="14"/>
      <c r="Z23" s="19">
        <f t="shared" si="7"/>
        <v>0</v>
      </c>
      <c r="AA23" s="20">
        <f t="shared" si="8"/>
        <v>0</v>
      </c>
      <c r="AB23" s="21"/>
      <c r="AC23" s="21"/>
      <c r="AD23" s="21"/>
      <c r="AE23" s="22" t="str">
        <f t="shared" si="9"/>
        <v>WARNING</v>
      </c>
      <c r="AF23" t="e">
        <f t="shared" si="10"/>
        <v>#VALUE!</v>
      </c>
      <c r="AG23" t="e">
        <f t="shared" si="11"/>
        <v>#VALUE!</v>
      </c>
      <c r="AH23">
        <f t="shared" si="12"/>
        <v>1</v>
      </c>
      <c r="AI23" t="e">
        <f t="shared" si="13"/>
        <v>#VALUE!</v>
      </c>
      <c r="AJ23" t="e">
        <f t="shared" si="14"/>
        <v>#VALUE!</v>
      </c>
    </row>
    <row r="24" spans="1:36" ht="59.25" customHeight="1" x14ac:dyDescent="0.25">
      <c r="A24" s="33" t="s">
        <v>28</v>
      </c>
      <c r="B24" s="32"/>
      <c r="C24" s="13"/>
      <c r="D24" s="14"/>
      <c r="E24" s="15">
        <v>5314</v>
      </c>
      <c r="F24" s="15">
        <v>5411</v>
      </c>
      <c r="G24" s="15">
        <v>5411</v>
      </c>
      <c r="H24" s="15">
        <v>5444</v>
      </c>
      <c r="I24" s="16" t="str">
        <f>IFERROR(VLOOKUP(D24,Pieces!A:C,3,0),"")</f>
        <v/>
      </c>
      <c r="J24" s="14">
        <v>12</v>
      </c>
      <c r="K24" s="14">
        <f>(F24-E24)*J24</f>
        <v>1164</v>
      </c>
      <c r="L24" s="14">
        <f>(G24-F24)*J24</f>
        <v>0</v>
      </c>
      <c r="M24" s="14">
        <f>(H24-G24)*J24</f>
        <v>396</v>
      </c>
      <c r="N24" s="17" t="str">
        <f>IF(I24="","",K24/I24)</f>
        <v/>
      </c>
      <c r="O24" s="17" t="str">
        <f>IF(I24="","",L24/I24)</f>
        <v/>
      </c>
      <c r="P24" s="17" t="str">
        <f>IF(I24="","",M24/I24)</f>
        <v/>
      </c>
      <c r="Q24" s="18">
        <v>7</v>
      </c>
      <c r="R24" s="14"/>
      <c r="S24" s="14">
        <f>U24+T24-K24-L24-M24</f>
        <v>0</v>
      </c>
      <c r="T24" s="14"/>
      <c r="U24" s="14">
        <f>(K24+L24+M24)-T24-V24</f>
        <v>1560</v>
      </c>
      <c r="V24" s="14"/>
      <c r="W24" s="14"/>
      <c r="X24" s="14"/>
      <c r="Y24" s="14"/>
      <c r="Z24" s="19">
        <f>IF(OR(I24="",I24=0),0,(U24+T24)/I24)</f>
        <v>0</v>
      </c>
      <c r="AA24" s="20">
        <f>IF(OR(Q24=0,I24=0),"",Z24/Q24*100)</f>
        <v>0</v>
      </c>
      <c r="AB24" s="21"/>
      <c r="AC24" s="21"/>
      <c r="AD24" s="21"/>
      <c r="AE24" s="22" t="str">
        <f>IF(AA24&gt;85," ","WARNING")</f>
        <v>WARNING</v>
      </c>
      <c r="AF24" t="e">
        <f t="shared" si="10"/>
        <v>#VALUE!</v>
      </c>
      <c r="AG24" t="e">
        <f t="shared" si="11"/>
        <v>#VALUE!</v>
      </c>
      <c r="AH24">
        <f t="shared" si="12"/>
        <v>1</v>
      </c>
      <c r="AI24" t="e">
        <f t="shared" si="13"/>
        <v>#VALUE!</v>
      </c>
      <c r="AJ24" t="e">
        <f t="shared" si="14"/>
        <v>#VALUE!</v>
      </c>
    </row>
    <row r="25" spans="1:36" ht="21" thickBot="1" x14ac:dyDescent="0.3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5"/>
      <c r="U25" s="35"/>
      <c r="V25" s="35"/>
      <c r="W25" s="35"/>
      <c r="X25" s="35"/>
      <c r="Y25" s="35"/>
      <c r="Z25" s="6"/>
      <c r="AA25" s="6"/>
      <c r="AB25" s="6"/>
      <c r="AC25" s="6"/>
      <c r="AD25" s="6"/>
      <c r="AE25" s="6"/>
    </row>
    <row r="26" spans="1:36" ht="70.5" thickBot="1" x14ac:dyDescent="0.3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6" t="s">
        <v>30</v>
      </c>
      <c r="U26" s="37" t="e">
        <f>#REF!/#REF!</f>
        <v>#REF!</v>
      </c>
      <c r="V26" s="35"/>
      <c r="W26" s="35"/>
      <c r="X26" s="35"/>
      <c r="Y26" s="35"/>
      <c r="Z26" s="6"/>
      <c r="AA26" s="6"/>
      <c r="AB26" s="6"/>
      <c r="AC26" s="6"/>
      <c r="AD26" s="6"/>
      <c r="AE26" s="6"/>
    </row>
    <row r="27" spans="1:36" ht="20.25" x14ac:dyDescent="0.25"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6"/>
      <c r="AA27" s="6"/>
      <c r="AB27" s="6"/>
      <c r="AC27" s="6"/>
      <c r="AD27" s="6"/>
      <c r="AE27" s="6"/>
    </row>
    <row r="28" spans="1:36" x14ac:dyDescent="0.25">
      <c r="Z28" s="7"/>
    </row>
    <row r="29" spans="1:36" x14ac:dyDescent="0.25">
      <c r="Z29" s="7"/>
    </row>
    <row r="30" spans="1:36" ht="20.25" x14ac:dyDescent="0.25">
      <c r="E30" s="38"/>
      <c r="F30" s="38"/>
      <c r="G30" s="38"/>
      <c r="H30" s="38"/>
      <c r="I30" s="39"/>
      <c r="J30" s="40" t="s">
        <v>31</v>
      </c>
      <c r="K30" s="38"/>
      <c r="L30" s="38"/>
      <c r="M30" s="38"/>
      <c r="N30" s="38"/>
      <c r="O30" s="38"/>
      <c r="P30" s="39"/>
      <c r="Z30" s="7"/>
    </row>
    <row r="31" spans="1:36" ht="20.25" x14ac:dyDescent="0.25">
      <c r="E31" s="38"/>
      <c r="F31" s="38"/>
      <c r="G31" s="38"/>
      <c r="H31" s="38"/>
      <c r="I31" s="39"/>
      <c r="J31" s="40" t="s">
        <v>32</v>
      </c>
      <c r="K31" s="38"/>
      <c r="L31" s="38"/>
      <c r="M31" s="38"/>
      <c r="N31" s="38"/>
      <c r="O31" s="38"/>
      <c r="P31" s="39"/>
      <c r="Z31" s="7"/>
    </row>
    <row r="32" spans="1:36" ht="20.25" x14ac:dyDescent="0.25">
      <c r="E32" s="38"/>
      <c r="F32" s="38"/>
      <c r="G32" s="38"/>
      <c r="H32" s="38"/>
      <c r="I32" s="39"/>
      <c r="J32" s="40" t="s">
        <v>33</v>
      </c>
      <c r="K32" s="38"/>
      <c r="L32" s="38"/>
      <c r="M32" s="38"/>
      <c r="N32" s="38"/>
      <c r="O32" s="38"/>
      <c r="P32" s="39"/>
      <c r="Z32" s="7"/>
    </row>
    <row r="33" spans="26:26" x14ac:dyDescent="0.25">
      <c r="Z33" s="7"/>
    </row>
    <row r="34" spans="26:26" x14ac:dyDescent="0.25">
      <c r="Z34" s="7"/>
    </row>
    <row r="35" spans="26:26" x14ac:dyDescent="0.25">
      <c r="Z35" s="7"/>
    </row>
    <row r="36" spans="26:26" x14ac:dyDescent="0.25">
      <c r="Z36" s="7"/>
    </row>
  </sheetData>
  <mergeCells count="12">
    <mergeCell ref="E30:I30"/>
    <mergeCell ref="J30:P30"/>
    <mergeCell ref="E31:I31"/>
    <mergeCell ref="J31:P31"/>
    <mergeCell ref="E32:I32"/>
    <mergeCell ref="J32:P32"/>
    <mergeCell ref="A1:Y5"/>
    <mergeCell ref="Z1:AE1"/>
    <mergeCell ref="Z2:AE2"/>
    <mergeCell ref="Z3:AE3"/>
    <mergeCell ref="Z4:AE4"/>
    <mergeCell ref="Z7:AE7"/>
  </mergeCells>
  <conditionalFormatting sqref="AE9:AE24">
    <cfRule type="containsText" dxfId="62" priority="15" operator="containsText" text="WARNING">
      <formula>NOT(ISERROR(SEARCH("WARNING",AE9)))</formula>
    </cfRule>
  </conditionalFormatting>
  <conditionalFormatting sqref="AE10">
    <cfRule type="containsText" dxfId="61" priority="13" operator="containsText" text="WARNING">
      <formula>NOT(ISERROR(SEARCH("WARNING",AE10)))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0" priority="11" operator="containsText" text="WARNING">
      <formula>NOT(ISERROR(SEARCH("WARNING",AE11)))</formula>
    </cfRule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AE16">
    <cfRule type="containsText" dxfId="59" priority="9" operator="containsText" text="WARNING">
      <formula>NOT(ISERROR(SEARCH("WARNING",AE16)))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E15">
    <cfRule type="containsText" dxfId="58" priority="7" operator="containsText" text="WARNING">
      <formula>NOT(ISERROR(SEARCH("WARNING",AE15)))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">
    <cfRule type="containsText" dxfId="57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56" priority="3" operator="containsText" text="WARNING">
      <formula>NOT(ISERROR(SEARCH("WARNING",AE24)))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9:AE22 AE9:AE14 AE17">
    <cfRule type="containsText" dxfId="55" priority="16" operator="containsText" text="WARNING">
      <formula>NOT(ISERROR(SEARCH("WARNING",AE9)))</formula>
    </cfRule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54" priority="1" operator="containsText" text="WARNING">
      <formula>NOT(ISERROR(SEARCH("WARNING",AE23)))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7">
      <formula1>ouvriers</formula1>
    </dataValidation>
    <dataValidation type="list" allowBlank="1" showInputMessage="1" showErrorMessage="1" sqref="D9:D14 D21:D24 D17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2">
    <tabColor rgb="FFC00000"/>
  </sheetPr>
  <dimension ref="A1:AJ36"/>
  <sheetViews>
    <sheetView zoomScale="40" zoomScaleNormal="40" zoomScaleSheetLayoutView="40" zoomScalePageLayoutView="42" workbookViewId="0">
      <pane xSplit="4" topLeftCell="E1" activePane="topRight" state="frozen"/>
      <selection activeCell="H15" sqref="H15"/>
      <selection pane="topRight" activeCell="P19" sqref="P19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5" customWidth="1"/>
    <col min="6" max="7" width="21.5703125" style="5" customWidth="1"/>
    <col min="8" max="8" width="23.140625" style="5" customWidth="1"/>
    <col min="9" max="9" width="21.7109375" style="5" customWidth="1"/>
    <col min="10" max="11" width="19.140625" style="5" customWidth="1"/>
    <col min="12" max="12" width="26.5703125" style="5" customWidth="1"/>
    <col min="13" max="13" width="26.28515625" style="5" customWidth="1"/>
    <col min="14" max="14" width="20.42578125" style="5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5" customWidth="1"/>
    <col min="21" max="25" width="23" style="5" customWidth="1"/>
    <col min="26" max="30" width="24.5703125" customWidth="1"/>
    <col min="31" max="31" width="22.85546875" customWidth="1"/>
    <col min="32" max="32" width="12.85546875" bestFit="1" customWidth="1"/>
    <col min="33" max="33" width="17.42578125" customWidth="1"/>
    <col min="35" max="35" width="14.42578125" customWidth="1"/>
  </cols>
  <sheetData>
    <row r="1" spans="1:36" ht="30" customHeight="1" x14ac:dyDescent="0.25">
      <c r="A1" s="1" t="s">
        <v>1392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0</v>
      </c>
      <c r="AA1" s="3"/>
      <c r="AB1" s="3"/>
      <c r="AC1" s="3"/>
      <c r="AD1" s="3"/>
      <c r="AE1" s="4"/>
    </row>
    <row r="2" spans="1:36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1</v>
      </c>
      <c r="AA2" s="3"/>
      <c r="AB2" s="3"/>
      <c r="AC2" s="3"/>
      <c r="AD2" s="3"/>
      <c r="AE2" s="4"/>
    </row>
    <row r="3" spans="1:36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2</v>
      </c>
      <c r="AA3" s="3"/>
      <c r="AB3" s="3"/>
      <c r="AC3" s="3"/>
      <c r="AD3" s="3"/>
      <c r="AE3" s="4"/>
    </row>
    <row r="4" spans="1:36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3</v>
      </c>
      <c r="AA4" s="3"/>
      <c r="AB4" s="3"/>
      <c r="AC4" s="3"/>
      <c r="AD4" s="3"/>
      <c r="AE4" s="4"/>
    </row>
    <row r="5" spans="1:3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6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</row>
    <row r="8" spans="1:36" ht="167.25" customHeight="1" x14ac:dyDescent="0.25">
      <c r="A8" s="9" t="s">
        <v>4</v>
      </c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 t="s">
        <v>5</v>
      </c>
      <c r="U8" s="9" t="s">
        <v>6</v>
      </c>
      <c r="V8" s="9"/>
      <c r="W8" s="9"/>
      <c r="X8" s="9"/>
      <c r="Y8" s="9"/>
      <c r="Z8" s="9"/>
      <c r="AA8" s="9"/>
      <c r="AB8" s="9"/>
      <c r="AC8" s="9"/>
      <c r="AD8" s="9"/>
      <c r="AE8" s="9"/>
      <c r="AF8" t="s">
        <v>7</v>
      </c>
      <c r="AG8" t="s">
        <v>8</v>
      </c>
      <c r="AH8" t="s">
        <v>9</v>
      </c>
      <c r="AI8" t="s">
        <v>10</v>
      </c>
      <c r="AJ8" t="s">
        <v>10</v>
      </c>
    </row>
    <row r="9" spans="1:36" ht="72.75" customHeight="1" x14ac:dyDescent="0.25">
      <c r="A9" s="11" t="s">
        <v>7</v>
      </c>
      <c r="B9" s="12"/>
      <c r="C9" s="13"/>
      <c r="D9" s="14"/>
      <c r="E9" s="15">
        <v>0</v>
      </c>
      <c r="F9" s="15">
        <v>0</v>
      </c>
      <c r="G9" s="15">
        <v>0</v>
      </c>
      <c r="H9" s="15">
        <v>0</v>
      </c>
      <c r="I9" s="16" t="str">
        <f>IFERROR(VLOOKUP(D9,Pieces!A:C,3,0),"")</f>
        <v/>
      </c>
      <c r="J9" s="14">
        <v>1</v>
      </c>
      <c r="K9" s="14">
        <f>(F9-E9)*J9</f>
        <v>0</v>
      </c>
      <c r="L9" s="14">
        <f>(G9-F9)*J9</f>
        <v>0</v>
      </c>
      <c r="M9" s="14">
        <f>(H9-G9)*J9</f>
        <v>0</v>
      </c>
      <c r="N9" s="17" t="str">
        <f>IF(I9="","",K9/I9)</f>
        <v/>
      </c>
      <c r="O9" s="17" t="str">
        <f>IF(I9="","",L9/I9)</f>
        <v/>
      </c>
      <c r="P9" s="17" t="str">
        <f>IF(I9="","",M9/I9)</f>
        <v/>
      </c>
      <c r="Q9" s="18">
        <v>15</v>
      </c>
      <c r="R9" s="14" t="s">
        <v>1393</v>
      </c>
      <c r="S9" s="14">
        <f>U9+T9-K9-L9-M9</f>
        <v>0</v>
      </c>
      <c r="T9" s="14"/>
      <c r="U9" s="14">
        <f>(K9+L9+M9)-T9-V9</f>
        <v>0</v>
      </c>
      <c r="V9" s="14"/>
      <c r="W9" s="14"/>
      <c r="X9" s="14"/>
      <c r="Y9" s="14"/>
      <c r="Z9" s="19">
        <f>IF(OR(I9="",I9=0),0,(U9+T9)/I9)</f>
        <v>0</v>
      </c>
      <c r="AA9" s="20">
        <f>IF(OR(Q9=0,I9=0),"",Z9/Q9*100)</f>
        <v>0</v>
      </c>
      <c r="AB9" s="21"/>
      <c r="AC9" s="21"/>
      <c r="AD9" s="21"/>
      <c r="AE9" s="22" t="str">
        <f>IF(AA9&gt;85," ","WARNING")</f>
        <v>WARNING</v>
      </c>
      <c r="AF9" t="e">
        <f>(N9+O9+P9)/(Q9*3600)</f>
        <v>#VALUE!</v>
      </c>
      <c r="AG9" t="e">
        <f>((3600/I9)*U9)/(N9+O9+P9)</f>
        <v>#VALUE!</v>
      </c>
      <c r="AH9" t="e">
        <f>(U9-T9)/U9</f>
        <v>#DIV/0!</v>
      </c>
      <c r="AI9" t="e">
        <f>AF9*AG9*AH9</f>
        <v>#VALUE!</v>
      </c>
      <c r="AJ9" t="e">
        <f>((U9-T9)*(3600/I9))/(Q9*3600)</f>
        <v>#VALUE!</v>
      </c>
    </row>
    <row r="10" spans="1:36" ht="69.75" customHeight="1" x14ac:dyDescent="0.25">
      <c r="A10" s="11" t="s">
        <v>11</v>
      </c>
      <c r="B10" s="23"/>
      <c r="C10" s="13"/>
      <c r="D10" s="14"/>
      <c r="E10" s="15">
        <v>4405</v>
      </c>
      <c r="F10" s="15">
        <v>4756</v>
      </c>
      <c r="G10" s="15">
        <v>4840</v>
      </c>
      <c r="H10" s="15">
        <v>4945</v>
      </c>
      <c r="I10" s="16" t="str">
        <f>IFERROR(VLOOKUP(D10,Pieces!A:C,3,0),"")</f>
        <v/>
      </c>
      <c r="J10" s="14">
        <v>1</v>
      </c>
      <c r="K10" s="14">
        <f t="shared" ref="K10:K23" si="0">(F10-E10)*J10</f>
        <v>351</v>
      </c>
      <c r="L10" s="14">
        <f t="shared" ref="L10:L23" si="1">(G10-F10)*J10</f>
        <v>84</v>
      </c>
      <c r="M10" s="14">
        <f t="shared" ref="M10:M23" si="2">(H10-G10)*J10</f>
        <v>105</v>
      </c>
      <c r="N10" s="17" t="str">
        <f t="shared" ref="N10:N23" si="3">IF(I10="","",K10/I10)</f>
        <v/>
      </c>
      <c r="O10" s="17" t="str">
        <f t="shared" ref="O10:O23" si="4">IF(I10="","",L10/I10)</f>
        <v/>
      </c>
      <c r="P10" s="17" t="str">
        <f t="shared" ref="P10:P23" si="5">IF(I10="","",M10/I10)</f>
        <v/>
      </c>
      <c r="Q10" s="18">
        <v>15</v>
      </c>
      <c r="R10" s="14"/>
      <c r="S10" s="14">
        <f>U10+T10-K10-L10-M10</f>
        <v>0</v>
      </c>
      <c r="T10" s="14"/>
      <c r="U10" s="14">
        <f t="shared" ref="U10:U23" si="6">(K10+L10+M10)-T10-V10</f>
        <v>540</v>
      </c>
      <c r="V10" s="14"/>
      <c r="W10" s="14"/>
      <c r="X10" s="14"/>
      <c r="Y10" s="14"/>
      <c r="Z10" s="19">
        <f t="shared" ref="Z10:Z23" si="7">IF(OR(I10="",I10=0),0,(U10+T10)/I10)</f>
        <v>0</v>
      </c>
      <c r="AA10" s="20">
        <f t="shared" ref="AA10:AA23" si="8">IF(OR(Q10=0,I10=0),"",Z10/Q10*100)</f>
        <v>0</v>
      </c>
      <c r="AB10" s="21"/>
      <c r="AC10" s="21"/>
      <c r="AD10" s="21"/>
      <c r="AE10" s="22" t="str">
        <f t="shared" ref="AE10:AE23" si="9">IF(AA10&gt;85," ","WARNING")</f>
        <v>WARNING</v>
      </c>
      <c r="AF10" t="e">
        <f t="shared" ref="AF10:AF24" si="10">(N10+O10+P10)/(Q10*3600)</f>
        <v>#VALUE!</v>
      </c>
      <c r="AG10" t="e">
        <f t="shared" ref="AG10:AG24" si="11">((3600/I10)*U10)/(N10+O10+P10)</f>
        <v>#VALUE!</v>
      </c>
      <c r="AH10">
        <f t="shared" ref="AH10:AH24" si="12">(U10-T10)/U10</f>
        <v>1</v>
      </c>
      <c r="AI10" t="e">
        <f t="shared" ref="AI10:AI24" si="13">AF10*AG10*AH10</f>
        <v>#VALUE!</v>
      </c>
      <c r="AJ10" t="e">
        <f t="shared" ref="AJ10:AJ24" si="14">((U10-T10)*(3600/I10))/(Q10*3600)</f>
        <v>#VALUE!</v>
      </c>
    </row>
    <row r="11" spans="1:36" ht="64.5" customHeight="1" x14ac:dyDescent="0.25">
      <c r="A11" s="11" t="s">
        <v>13</v>
      </c>
      <c r="B11" s="12"/>
      <c r="C11" s="13"/>
      <c r="D11" s="14"/>
      <c r="E11" s="24">
        <v>2021</v>
      </c>
      <c r="F11" s="24">
        <v>2213</v>
      </c>
      <c r="G11" s="24">
        <v>2255</v>
      </c>
      <c r="H11" s="24">
        <v>2297</v>
      </c>
      <c r="I11" s="16" t="str">
        <f>IFERROR(VLOOKUP(D11,Pieces!A:C,3,0),"")</f>
        <v/>
      </c>
      <c r="J11" s="25">
        <v>1</v>
      </c>
      <c r="K11" s="14">
        <f t="shared" si="0"/>
        <v>192</v>
      </c>
      <c r="L11" s="14">
        <f t="shared" si="1"/>
        <v>42</v>
      </c>
      <c r="M11" s="14">
        <f t="shared" si="2"/>
        <v>42</v>
      </c>
      <c r="N11" s="17" t="str">
        <f t="shared" si="3"/>
        <v/>
      </c>
      <c r="O11" s="17" t="str">
        <f t="shared" si="4"/>
        <v/>
      </c>
      <c r="P11" s="17" t="str">
        <f t="shared" si="5"/>
        <v/>
      </c>
      <c r="Q11" s="18">
        <v>15</v>
      </c>
      <c r="R11" s="14"/>
      <c r="S11" s="14">
        <f t="shared" ref="S11:S23" si="15">U11+T11-K11-L11-M11</f>
        <v>0</v>
      </c>
      <c r="T11" s="14"/>
      <c r="U11" s="14">
        <f>(K11+L11+M11)-T11-V11</f>
        <v>276</v>
      </c>
      <c r="V11" s="14"/>
      <c r="W11" s="14"/>
      <c r="X11" s="14"/>
      <c r="Y11" s="14"/>
      <c r="Z11" s="19">
        <f t="shared" si="7"/>
        <v>0</v>
      </c>
      <c r="AA11" s="20">
        <f t="shared" si="8"/>
        <v>0</v>
      </c>
      <c r="AB11" s="21"/>
      <c r="AC11" s="21"/>
      <c r="AD11" s="21"/>
      <c r="AE11" s="22" t="str">
        <f t="shared" si="9"/>
        <v>WARNING</v>
      </c>
      <c r="AF11" t="e">
        <f t="shared" si="10"/>
        <v>#VALUE!</v>
      </c>
      <c r="AG11" t="e">
        <f t="shared" si="11"/>
        <v>#VALUE!</v>
      </c>
      <c r="AH11">
        <f t="shared" si="12"/>
        <v>1</v>
      </c>
      <c r="AI11" t="e">
        <f t="shared" si="13"/>
        <v>#VALUE!</v>
      </c>
      <c r="AJ11" t="e">
        <f t="shared" si="14"/>
        <v>#VALUE!</v>
      </c>
    </row>
    <row r="12" spans="1:36" ht="58.5" customHeight="1" x14ac:dyDescent="0.25">
      <c r="A12" s="11" t="s">
        <v>14</v>
      </c>
      <c r="B12" s="12"/>
      <c r="C12" s="13"/>
      <c r="D12" s="14"/>
      <c r="E12" s="15">
        <v>8438</v>
      </c>
      <c r="F12" s="15">
        <v>8680</v>
      </c>
      <c r="G12" s="15">
        <v>8680</v>
      </c>
      <c r="H12" s="15">
        <v>8680</v>
      </c>
      <c r="I12" s="16" t="str">
        <f>IFERROR(VLOOKUP(D12,Pieces!A:C,3,0),"")</f>
        <v/>
      </c>
      <c r="J12" s="14">
        <v>1</v>
      </c>
      <c r="K12" s="14">
        <f t="shared" si="0"/>
        <v>242</v>
      </c>
      <c r="L12" s="14">
        <f t="shared" si="1"/>
        <v>0</v>
      </c>
      <c r="M12" s="14">
        <f t="shared" si="2"/>
        <v>0</v>
      </c>
      <c r="N12" s="17" t="str">
        <f t="shared" si="3"/>
        <v/>
      </c>
      <c r="O12" s="17" t="str">
        <f t="shared" si="4"/>
        <v/>
      </c>
      <c r="P12" s="17" t="str">
        <f t="shared" si="5"/>
        <v/>
      </c>
      <c r="Q12" s="18">
        <v>9</v>
      </c>
      <c r="R12" s="14"/>
      <c r="S12" s="14">
        <f t="shared" si="15"/>
        <v>0</v>
      </c>
      <c r="T12" s="14"/>
      <c r="U12" s="14">
        <f t="shared" si="6"/>
        <v>242</v>
      </c>
      <c r="V12" s="14"/>
      <c r="W12" s="14"/>
      <c r="X12" s="14"/>
      <c r="Y12" s="14"/>
      <c r="Z12" s="19">
        <f t="shared" si="7"/>
        <v>0</v>
      </c>
      <c r="AA12" s="20">
        <f t="shared" si="8"/>
        <v>0</v>
      </c>
      <c r="AB12" s="21"/>
      <c r="AC12" s="21"/>
      <c r="AD12" s="21"/>
      <c r="AE12" s="22" t="str">
        <f t="shared" si="9"/>
        <v>WARNING</v>
      </c>
      <c r="AF12" t="e">
        <f t="shared" si="10"/>
        <v>#VALUE!</v>
      </c>
      <c r="AG12" t="e">
        <f t="shared" si="11"/>
        <v>#VALUE!</v>
      </c>
      <c r="AH12">
        <f t="shared" si="12"/>
        <v>1</v>
      </c>
      <c r="AI12" t="e">
        <f t="shared" si="13"/>
        <v>#VALUE!</v>
      </c>
      <c r="AJ12" t="e">
        <f t="shared" si="14"/>
        <v>#VALUE!</v>
      </c>
    </row>
    <row r="13" spans="1:36" ht="58.5" customHeight="1" x14ac:dyDescent="0.25">
      <c r="A13" s="11" t="s">
        <v>15</v>
      </c>
      <c r="B13" s="12"/>
      <c r="C13" s="13"/>
      <c r="D13" s="14"/>
      <c r="E13" s="15">
        <v>4771</v>
      </c>
      <c r="F13" s="15">
        <v>4771</v>
      </c>
      <c r="G13" s="15">
        <v>4771</v>
      </c>
      <c r="H13" s="15">
        <v>4771</v>
      </c>
      <c r="I13" s="16" t="str">
        <f>IFERROR(VLOOKUP(D13,Pieces!A:C,3,0),"")</f>
        <v/>
      </c>
      <c r="J13" s="14">
        <v>1</v>
      </c>
      <c r="K13" s="14">
        <f t="shared" si="0"/>
        <v>0</v>
      </c>
      <c r="L13" s="14">
        <f t="shared" si="1"/>
        <v>0</v>
      </c>
      <c r="M13" s="14">
        <f t="shared" si="2"/>
        <v>0</v>
      </c>
      <c r="N13" s="17" t="str">
        <f t="shared" si="3"/>
        <v/>
      </c>
      <c r="O13" s="17" t="str">
        <f t="shared" si="4"/>
        <v/>
      </c>
      <c r="P13" s="17" t="str">
        <f t="shared" si="5"/>
        <v/>
      </c>
      <c r="Q13" s="18">
        <v>7</v>
      </c>
      <c r="R13" s="14"/>
      <c r="S13" s="14">
        <f t="shared" si="15"/>
        <v>0</v>
      </c>
      <c r="T13" s="14"/>
      <c r="U13" s="14">
        <f t="shared" si="6"/>
        <v>0</v>
      </c>
      <c r="V13" s="14"/>
      <c r="W13" s="14"/>
      <c r="X13" s="14"/>
      <c r="Y13" s="14"/>
      <c r="Z13" s="19">
        <f t="shared" si="7"/>
        <v>0</v>
      </c>
      <c r="AA13" s="20">
        <f t="shared" si="8"/>
        <v>0</v>
      </c>
      <c r="AB13" s="21"/>
      <c r="AC13" s="21"/>
      <c r="AD13" s="21"/>
      <c r="AE13" s="22" t="str">
        <f t="shared" si="9"/>
        <v>WARNING</v>
      </c>
      <c r="AF13" t="e">
        <f t="shared" si="10"/>
        <v>#VALUE!</v>
      </c>
      <c r="AG13" t="e">
        <f t="shared" si="11"/>
        <v>#VALUE!</v>
      </c>
      <c r="AH13" t="e">
        <f t="shared" si="12"/>
        <v>#DIV/0!</v>
      </c>
      <c r="AI13" t="e">
        <f t="shared" si="13"/>
        <v>#VALUE!</v>
      </c>
      <c r="AJ13" t="e">
        <f t="shared" si="14"/>
        <v>#VALUE!</v>
      </c>
    </row>
    <row r="14" spans="1:36" ht="68.25" customHeight="1" x14ac:dyDescent="0.25">
      <c r="A14" s="11" t="s">
        <v>17</v>
      </c>
      <c r="B14" s="12"/>
      <c r="C14" s="13"/>
      <c r="D14" s="14"/>
      <c r="E14" s="15">
        <v>4744</v>
      </c>
      <c r="F14" s="15">
        <v>5101</v>
      </c>
      <c r="G14" s="15">
        <v>5101</v>
      </c>
      <c r="H14" s="15">
        <v>5101</v>
      </c>
      <c r="I14" s="16" t="str">
        <f>IFERROR(VLOOKUP(D14,Pieces!A:C,3,0),"")</f>
        <v/>
      </c>
      <c r="J14" s="14">
        <v>1</v>
      </c>
      <c r="K14" s="14">
        <f t="shared" si="0"/>
        <v>357</v>
      </c>
      <c r="L14" s="14">
        <f t="shared" si="1"/>
        <v>0</v>
      </c>
      <c r="M14" s="14">
        <f t="shared" si="2"/>
        <v>0</v>
      </c>
      <c r="N14" s="17" t="str">
        <f t="shared" si="3"/>
        <v/>
      </c>
      <c r="O14" s="17" t="str">
        <f t="shared" si="4"/>
        <v/>
      </c>
      <c r="P14" s="17" t="str">
        <f t="shared" si="5"/>
        <v/>
      </c>
      <c r="Q14" s="18">
        <v>9</v>
      </c>
      <c r="R14" s="14"/>
      <c r="S14" s="14">
        <f t="shared" si="15"/>
        <v>0</v>
      </c>
      <c r="T14" s="14"/>
      <c r="U14" s="14">
        <f t="shared" si="6"/>
        <v>357</v>
      </c>
      <c r="V14" s="14"/>
      <c r="W14" s="14"/>
      <c r="X14" s="14"/>
      <c r="Y14" s="14"/>
      <c r="Z14" s="19">
        <f t="shared" si="7"/>
        <v>0</v>
      </c>
      <c r="AA14" s="20">
        <f t="shared" si="8"/>
        <v>0</v>
      </c>
      <c r="AB14" s="21"/>
      <c r="AC14" s="21"/>
      <c r="AD14" s="21"/>
      <c r="AE14" s="22" t="str">
        <f t="shared" si="9"/>
        <v>WARNING</v>
      </c>
      <c r="AF14" t="e">
        <f t="shared" si="10"/>
        <v>#VALUE!</v>
      </c>
      <c r="AG14" t="e">
        <f t="shared" si="11"/>
        <v>#VALUE!</v>
      </c>
      <c r="AH14">
        <f t="shared" si="12"/>
        <v>1</v>
      </c>
      <c r="AI14" t="e">
        <f t="shared" si="13"/>
        <v>#VALUE!</v>
      </c>
      <c r="AJ14" t="e">
        <f t="shared" si="14"/>
        <v>#VALUE!</v>
      </c>
    </row>
    <row r="15" spans="1:36" ht="82.5" customHeight="1" x14ac:dyDescent="0.25">
      <c r="A15" s="11" t="s">
        <v>9</v>
      </c>
      <c r="B15" s="12"/>
      <c r="C15" s="13"/>
      <c r="D15" s="14"/>
      <c r="E15" s="15">
        <v>7352</v>
      </c>
      <c r="F15" s="26">
        <v>7758</v>
      </c>
      <c r="G15" s="26">
        <v>7870</v>
      </c>
      <c r="H15" s="26">
        <v>7993</v>
      </c>
      <c r="I15" s="16" t="str">
        <f>IFERROR(VLOOKUP(D15,Pieces!A:C,3,0),"")</f>
        <v/>
      </c>
      <c r="J15" s="14">
        <v>1</v>
      </c>
      <c r="K15" s="14">
        <f t="shared" si="0"/>
        <v>406</v>
      </c>
      <c r="L15" s="14">
        <f t="shared" si="1"/>
        <v>112</v>
      </c>
      <c r="M15" s="14">
        <f t="shared" si="2"/>
        <v>123</v>
      </c>
      <c r="N15" s="17" t="str">
        <f t="shared" si="3"/>
        <v/>
      </c>
      <c r="O15" s="17" t="str">
        <f t="shared" si="4"/>
        <v/>
      </c>
      <c r="P15" s="17" t="str">
        <f t="shared" si="5"/>
        <v/>
      </c>
      <c r="Q15" s="18">
        <v>15</v>
      </c>
      <c r="R15" s="14"/>
      <c r="S15" s="14">
        <f t="shared" si="15"/>
        <v>0</v>
      </c>
      <c r="T15" s="14"/>
      <c r="U15" s="14">
        <f t="shared" si="6"/>
        <v>641</v>
      </c>
      <c r="V15" s="27"/>
      <c r="W15" s="27"/>
      <c r="X15" s="27"/>
      <c r="Y15" s="27"/>
      <c r="Z15" s="19">
        <f t="shared" si="7"/>
        <v>0</v>
      </c>
      <c r="AA15" s="20">
        <f t="shared" si="8"/>
        <v>0</v>
      </c>
      <c r="AB15" s="28"/>
      <c r="AC15" s="28"/>
      <c r="AD15" s="28"/>
      <c r="AE15" s="22" t="str">
        <f t="shared" si="9"/>
        <v>WARNING</v>
      </c>
      <c r="AF15" t="e">
        <f t="shared" si="10"/>
        <v>#VALUE!</v>
      </c>
      <c r="AG15" t="e">
        <f t="shared" si="11"/>
        <v>#VALUE!</v>
      </c>
      <c r="AH15">
        <f t="shared" si="12"/>
        <v>1</v>
      </c>
      <c r="AI15" t="e">
        <f t="shared" si="13"/>
        <v>#VALUE!</v>
      </c>
      <c r="AJ15" t="e">
        <f t="shared" si="14"/>
        <v>#VALUE!</v>
      </c>
    </row>
    <row r="16" spans="1:36" ht="76.5" customHeight="1" x14ac:dyDescent="0.25">
      <c r="A16" s="11" t="s">
        <v>8</v>
      </c>
      <c r="B16" s="12"/>
      <c r="C16" s="13"/>
      <c r="D16" s="14"/>
      <c r="E16" s="15">
        <v>0</v>
      </c>
      <c r="F16" s="15">
        <v>0</v>
      </c>
      <c r="G16" s="15">
        <v>0</v>
      </c>
      <c r="H16" s="15">
        <v>0</v>
      </c>
      <c r="I16" s="16" t="str">
        <f>IFERROR(VLOOKUP(D16,Pieces!A:C,3,0),"")</f>
        <v/>
      </c>
      <c r="J16" s="14">
        <v>1</v>
      </c>
      <c r="K16" s="14">
        <f t="shared" si="0"/>
        <v>0</v>
      </c>
      <c r="L16" s="14">
        <f t="shared" si="1"/>
        <v>0</v>
      </c>
      <c r="M16" s="14">
        <f t="shared" si="2"/>
        <v>0</v>
      </c>
      <c r="N16" s="17" t="str">
        <f t="shared" si="3"/>
        <v/>
      </c>
      <c r="O16" s="17" t="str">
        <f t="shared" si="4"/>
        <v/>
      </c>
      <c r="P16" s="17" t="str">
        <f t="shared" si="5"/>
        <v/>
      </c>
      <c r="Q16" s="18">
        <v>15</v>
      </c>
      <c r="R16" s="14"/>
      <c r="S16" s="14">
        <f t="shared" si="15"/>
        <v>0</v>
      </c>
      <c r="T16" s="14"/>
      <c r="U16" s="14">
        <f t="shared" si="6"/>
        <v>0</v>
      </c>
      <c r="V16" s="27"/>
      <c r="W16" s="27"/>
      <c r="X16" s="27"/>
      <c r="Y16" s="27"/>
      <c r="Z16" s="19">
        <f t="shared" si="7"/>
        <v>0</v>
      </c>
      <c r="AA16" s="20">
        <f t="shared" si="8"/>
        <v>0</v>
      </c>
      <c r="AB16" s="28"/>
      <c r="AC16" s="28"/>
      <c r="AD16" s="28"/>
      <c r="AE16" s="22" t="str">
        <f t="shared" si="9"/>
        <v>WARNING</v>
      </c>
      <c r="AF16" t="e">
        <f t="shared" si="10"/>
        <v>#VALUE!</v>
      </c>
      <c r="AG16" t="e">
        <f t="shared" si="11"/>
        <v>#VALUE!</v>
      </c>
      <c r="AH16" t="e">
        <f t="shared" si="12"/>
        <v>#DIV/0!</v>
      </c>
      <c r="AI16" t="e">
        <f t="shared" si="13"/>
        <v>#VALUE!</v>
      </c>
      <c r="AJ16" t="e">
        <f t="shared" si="14"/>
        <v>#VALUE!</v>
      </c>
    </row>
    <row r="17" spans="1:36" ht="60.75" customHeight="1" x14ac:dyDescent="0.25">
      <c r="A17" s="11" t="s">
        <v>18</v>
      </c>
      <c r="B17" s="12"/>
      <c r="C17" s="13"/>
      <c r="D17" s="14"/>
      <c r="E17" s="15">
        <v>0</v>
      </c>
      <c r="F17" s="15">
        <v>0</v>
      </c>
      <c r="G17" s="15">
        <v>0</v>
      </c>
      <c r="H17" s="15">
        <v>0</v>
      </c>
      <c r="I17" s="16" t="str">
        <f>IFERROR(VLOOKUP(D17,Pieces!A:C,3,0),"")</f>
        <v/>
      </c>
      <c r="J17" s="14">
        <v>1</v>
      </c>
      <c r="K17" s="14">
        <f t="shared" si="0"/>
        <v>0</v>
      </c>
      <c r="L17" s="14">
        <f t="shared" si="1"/>
        <v>0</v>
      </c>
      <c r="M17" s="14">
        <f t="shared" si="2"/>
        <v>0</v>
      </c>
      <c r="N17" s="17" t="str">
        <f t="shared" si="3"/>
        <v/>
      </c>
      <c r="O17" s="17" t="str">
        <f t="shared" si="4"/>
        <v/>
      </c>
      <c r="P17" s="17" t="str">
        <f t="shared" si="5"/>
        <v/>
      </c>
      <c r="Q17" s="18">
        <v>15</v>
      </c>
      <c r="R17" s="14"/>
      <c r="S17" s="14">
        <f t="shared" si="15"/>
        <v>0</v>
      </c>
      <c r="T17" s="14"/>
      <c r="U17" s="14">
        <f t="shared" si="6"/>
        <v>0</v>
      </c>
      <c r="V17" s="14"/>
      <c r="W17" s="14"/>
      <c r="X17" s="14"/>
      <c r="Y17" s="14"/>
      <c r="Z17" s="19">
        <f t="shared" si="7"/>
        <v>0</v>
      </c>
      <c r="AA17" s="20">
        <f t="shared" si="8"/>
        <v>0</v>
      </c>
      <c r="AB17" s="21"/>
      <c r="AC17" s="21"/>
      <c r="AD17" s="21"/>
      <c r="AE17" s="22" t="str">
        <f t="shared" si="9"/>
        <v>WARNING</v>
      </c>
      <c r="AF17" t="e">
        <f t="shared" si="10"/>
        <v>#VALUE!</v>
      </c>
      <c r="AG17" t="e">
        <f t="shared" si="11"/>
        <v>#VALUE!</v>
      </c>
      <c r="AH17" t="e">
        <f t="shared" si="12"/>
        <v>#DIV/0!</v>
      </c>
      <c r="AI17" t="e">
        <f t="shared" si="13"/>
        <v>#VALUE!</v>
      </c>
      <c r="AJ17" t="e">
        <f t="shared" si="14"/>
        <v>#VALUE!</v>
      </c>
    </row>
    <row r="18" spans="1:36" ht="76.5" customHeight="1" x14ac:dyDescent="0.25">
      <c r="A18" s="11" t="s">
        <v>19</v>
      </c>
      <c r="B18" s="29"/>
      <c r="C18" s="13"/>
      <c r="D18" s="14"/>
      <c r="E18" s="15">
        <v>1216</v>
      </c>
      <c r="F18" s="26">
        <v>1686</v>
      </c>
      <c r="G18" s="26">
        <v>1686</v>
      </c>
      <c r="H18" s="26">
        <v>1686</v>
      </c>
      <c r="I18" s="16" t="str">
        <f>IFERROR(VLOOKUP(D18,Pieces!A:C,3,0),"")</f>
        <v/>
      </c>
      <c r="J18" s="14">
        <v>1</v>
      </c>
      <c r="K18" s="14">
        <f t="shared" si="0"/>
        <v>470</v>
      </c>
      <c r="L18" s="14">
        <f t="shared" si="1"/>
        <v>0</v>
      </c>
      <c r="M18" s="14">
        <f t="shared" si="2"/>
        <v>0</v>
      </c>
      <c r="N18" s="17" t="str">
        <f t="shared" si="3"/>
        <v/>
      </c>
      <c r="O18" s="17" t="str">
        <f t="shared" si="4"/>
        <v/>
      </c>
      <c r="P18" s="17" t="str">
        <f t="shared" si="5"/>
        <v/>
      </c>
      <c r="Q18" s="18">
        <v>9</v>
      </c>
      <c r="R18" s="14" t="s">
        <v>1394</v>
      </c>
      <c r="S18" s="14">
        <f t="shared" si="15"/>
        <v>0</v>
      </c>
      <c r="T18" s="14"/>
      <c r="U18" s="14">
        <f t="shared" si="6"/>
        <v>470</v>
      </c>
      <c r="V18" s="27"/>
      <c r="W18" s="27"/>
      <c r="X18" s="27"/>
      <c r="Y18" s="27"/>
      <c r="Z18" s="19">
        <f t="shared" si="7"/>
        <v>0</v>
      </c>
      <c r="AA18" s="20">
        <f t="shared" si="8"/>
        <v>0</v>
      </c>
      <c r="AB18" s="28"/>
      <c r="AC18" s="28"/>
      <c r="AD18" s="28"/>
      <c r="AE18" s="22" t="str">
        <f t="shared" si="9"/>
        <v>WARNING</v>
      </c>
      <c r="AF18" t="e">
        <f t="shared" si="10"/>
        <v>#VALUE!</v>
      </c>
      <c r="AG18" t="e">
        <f t="shared" si="11"/>
        <v>#VALUE!</v>
      </c>
      <c r="AH18">
        <f t="shared" si="12"/>
        <v>1</v>
      </c>
      <c r="AI18" t="e">
        <f t="shared" si="13"/>
        <v>#VALUE!</v>
      </c>
      <c r="AJ18" t="e">
        <f t="shared" si="14"/>
        <v>#VALUE!</v>
      </c>
    </row>
    <row r="19" spans="1:36" ht="56.25" customHeight="1" x14ac:dyDescent="0.25">
      <c r="A19" s="11" t="s">
        <v>20</v>
      </c>
      <c r="B19" s="29"/>
      <c r="C19" s="13"/>
      <c r="D19" s="14"/>
      <c r="E19" s="15">
        <v>0</v>
      </c>
      <c r="F19" s="26">
        <v>202</v>
      </c>
      <c r="G19" s="26">
        <v>202</v>
      </c>
      <c r="H19" s="26">
        <v>202</v>
      </c>
      <c r="I19" s="16" t="str">
        <f>IFERROR(VLOOKUP(D19,Pieces!A:C,3,0),"")</f>
        <v/>
      </c>
      <c r="J19" s="14">
        <v>1</v>
      </c>
      <c r="K19" s="14">
        <f t="shared" si="0"/>
        <v>202</v>
      </c>
      <c r="L19" s="14">
        <f t="shared" si="1"/>
        <v>0</v>
      </c>
      <c r="M19" s="14">
        <f t="shared" si="2"/>
        <v>0</v>
      </c>
      <c r="N19" s="17" t="str">
        <f t="shared" si="3"/>
        <v/>
      </c>
      <c r="O19" s="17" t="str">
        <f t="shared" si="4"/>
        <v/>
      </c>
      <c r="P19" s="17" t="str">
        <f t="shared" si="5"/>
        <v/>
      </c>
      <c r="Q19" s="18">
        <v>9</v>
      </c>
      <c r="R19" s="14"/>
      <c r="S19" s="14">
        <f t="shared" si="15"/>
        <v>0</v>
      </c>
      <c r="T19" s="14"/>
      <c r="U19" s="14">
        <f t="shared" si="6"/>
        <v>202</v>
      </c>
      <c r="V19" s="27"/>
      <c r="W19" s="27"/>
      <c r="X19" s="27"/>
      <c r="Y19" s="27"/>
      <c r="Z19" s="19">
        <f t="shared" si="7"/>
        <v>0</v>
      </c>
      <c r="AA19" s="20">
        <f t="shared" si="8"/>
        <v>0</v>
      </c>
      <c r="AB19" s="28"/>
      <c r="AC19" s="28"/>
      <c r="AD19" s="28"/>
      <c r="AE19" s="22" t="str">
        <f t="shared" si="9"/>
        <v>WARNING</v>
      </c>
      <c r="AF19" t="e">
        <f t="shared" si="10"/>
        <v>#VALUE!</v>
      </c>
      <c r="AG19" t="e">
        <f t="shared" si="11"/>
        <v>#VALUE!</v>
      </c>
      <c r="AH19">
        <f t="shared" si="12"/>
        <v>1</v>
      </c>
      <c r="AI19" t="e">
        <f t="shared" si="13"/>
        <v>#VALUE!</v>
      </c>
      <c r="AJ19" t="e">
        <f t="shared" si="14"/>
        <v>#VALUE!</v>
      </c>
    </row>
    <row r="20" spans="1:36" ht="51" customHeight="1" x14ac:dyDescent="0.25">
      <c r="A20" s="11" t="s">
        <v>22</v>
      </c>
      <c r="B20" s="29"/>
      <c r="C20" s="13"/>
      <c r="D20" s="14"/>
      <c r="E20" s="30">
        <v>1012</v>
      </c>
      <c r="F20" s="26">
        <v>1147</v>
      </c>
      <c r="G20" s="26">
        <v>1185</v>
      </c>
      <c r="H20" s="26">
        <v>1185</v>
      </c>
      <c r="I20" s="16" t="str">
        <f>IFERROR(VLOOKUP(D20,Pieces!A:C,3,0),"")</f>
        <v/>
      </c>
      <c r="J20" s="14">
        <v>1</v>
      </c>
      <c r="K20" s="14">
        <f t="shared" si="0"/>
        <v>135</v>
      </c>
      <c r="L20" s="14">
        <f t="shared" si="1"/>
        <v>38</v>
      </c>
      <c r="M20" s="14">
        <f t="shared" si="2"/>
        <v>0</v>
      </c>
      <c r="N20" s="17" t="str">
        <f t="shared" si="3"/>
        <v/>
      </c>
      <c r="O20" s="17" t="str">
        <f t="shared" si="4"/>
        <v/>
      </c>
      <c r="P20" s="17" t="str">
        <f t="shared" si="5"/>
        <v/>
      </c>
      <c r="Q20" s="18">
        <v>9</v>
      </c>
      <c r="R20" s="24"/>
      <c r="S20" s="14">
        <f t="shared" si="15"/>
        <v>0</v>
      </c>
      <c r="T20" s="14"/>
      <c r="U20" s="14">
        <f t="shared" si="6"/>
        <v>173</v>
      </c>
      <c r="V20" s="14"/>
      <c r="W20" s="14"/>
      <c r="X20" s="14"/>
      <c r="Y20" s="14"/>
      <c r="Z20" s="19">
        <f t="shared" si="7"/>
        <v>0</v>
      </c>
      <c r="AA20" s="20">
        <f t="shared" si="8"/>
        <v>0</v>
      </c>
      <c r="AB20" s="31"/>
      <c r="AC20" s="31"/>
      <c r="AD20" s="31"/>
      <c r="AE20" s="22" t="str">
        <f t="shared" si="9"/>
        <v>WARNING</v>
      </c>
      <c r="AF20" t="e">
        <f t="shared" si="10"/>
        <v>#VALUE!</v>
      </c>
      <c r="AG20" t="e">
        <f t="shared" si="11"/>
        <v>#VALUE!</v>
      </c>
      <c r="AH20">
        <f t="shared" si="12"/>
        <v>1</v>
      </c>
      <c r="AI20" t="e">
        <f t="shared" si="13"/>
        <v>#VALUE!</v>
      </c>
      <c r="AJ20" t="e">
        <f t="shared" si="14"/>
        <v>#VALUE!</v>
      </c>
    </row>
    <row r="21" spans="1:36" ht="69" customHeight="1" x14ac:dyDescent="0.25">
      <c r="A21" s="11" t="s">
        <v>24</v>
      </c>
      <c r="B21" s="32"/>
      <c r="C21" s="13"/>
      <c r="D21" s="14"/>
      <c r="E21" s="15">
        <v>1074</v>
      </c>
      <c r="F21" s="15">
        <v>1090</v>
      </c>
      <c r="G21" s="15">
        <v>1090</v>
      </c>
      <c r="H21" s="15">
        <v>1090</v>
      </c>
      <c r="I21" s="16" t="str">
        <f>IFERROR(VLOOKUP(D21,Pieces!A:C,3,0),"")</f>
        <v/>
      </c>
      <c r="J21" s="14">
        <v>9</v>
      </c>
      <c r="K21" s="14">
        <f t="shared" si="0"/>
        <v>144</v>
      </c>
      <c r="L21" s="14">
        <f t="shared" si="1"/>
        <v>0</v>
      </c>
      <c r="M21" s="14">
        <f t="shared" si="2"/>
        <v>0</v>
      </c>
      <c r="N21" s="17" t="str">
        <f t="shared" si="3"/>
        <v/>
      </c>
      <c r="O21" s="17" t="str">
        <f t="shared" si="4"/>
        <v/>
      </c>
      <c r="P21" s="17" t="str">
        <f t="shared" si="5"/>
        <v/>
      </c>
      <c r="Q21" s="18">
        <v>9</v>
      </c>
      <c r="R21" s="14"/>
      <c r="S21" s="14">
        <f t="shared" si="15"/>
        <v>0</v>
      </c>
      <c r="T21" s="14"/>
      <c r="U21" s="14">
        <f t="shared" si="6"/>
        <v>144</v>
      </c>
      <c r="V21" s="14"/>
      <c r="W21" s="14"/>
      <c r="X21" s="14"/>
      <c r="Y21" s="14"/>
      <c r="Z21" s="19">
        <f t="shared" si="7"/>
        <v>0</v>
      </c>
      <c r="AA21" s="20">
        <f t="shared" si="8"/>
        <v>0</v>
      </c>
      <c r="AB21" s="21"/>
      <c r="AC21" s="21"/>
      <c r="AD21" s="21"/>
      <c r="AE21" s="22" t="str">
        <f t="shared" si="9"/>
        <v>WARNING</v>
      </c>
      <c r="AF21" t="e">
        <f t="shared" si="10"/>
        <v>#VALUE!</v>
      </c>
      <c r="AG21" t="e">
        <f t="shared" si="11"/>
        <v>#VALUE!</v>
      </c>
      <c r="AH21">
        <f t="shared" si="12"/>
        <v>1</v>
      </c>
      <c r="AI21" t="e">
        <f t="shared" si="13"/>
        <v>#VALUE!</v>
      </c>
      <c r="AJ21" t="e">
        <f t="shared" si="14"/>
        <v>#VALUE!</v>
      </c>
    </row>
    <row r="22" spans="1:36" ht="63" customHeight="1" x14ac:dyDescent="0.25">
      <c r="A22" s="11" t="s">
        <v>25</v>
      </c>
      <c r="B22" s="32"/>
      <c r="C22" s="13"/>
      <c r="D22" s="14"/>
      <c r="E22" s="15">
        <v>0</v>
      </c>
      <c r="F22" s="15">
        <v>0</v>
      </c>
      <c r="G22" s="15">
        <v>0</v>
      </c>
      <c r="H22" s="15">
        <v>0</v>
      </c>
      <c r="I22" s="16" t="str">
        <f>IFERROR(VLOOKUP(D22,Pieces!A:C,3,0),"")</f>
        <v/>
      </c>
      <c r="J22" s="14">
        <v>20</v>
      </c>
      <c r="K22" s="14">
        <f t="shared" si="0"/>
        <v>0</v>
      </c>
      <c r="L22" s="14">
        <f t="shared" si="1"/>
        <v>0</v>
      </c>
      <c r="M22" s="14">
        <f t="shared" si="2"/>
        <v>0</v>
      </c>
      <c r="N22" s="17" t="str">
        <f t="shared" si="3"/>
        <v/>
      </c>
      <c r="O22" s="17" t="str">
        <f t="shared" si="4"/>
        <v/>
      </c>
      <c r="P22" s="17" t="str">
        <f t="shared" si="5"/>
        <v/>
      </c>
      <c r="Q22" s="18">
        <v>9</v>
      </c>
      <c r="R22" s="14"/>
      <c r="S22" s="14">
        <f t="shared" si="15"/>
        <v>0</v>
      </c>
      <c r="T22" s="14"/>
      <c r="U22" s="14">
        <f t="shared" si="6"/>
        <v>0</v>
      </c>
      <c r="V22" s="14"/>
      <c r="W22" s="14"/>
      <c r="X22" s="14"/>
      <c r="Y22" s="14"/>
      <c r="Z22" s="19">
        <f t="shared" si="7"/>
        <v>0</v>
      </c>
      <c r="AA22" s="20">
        <f t="shared" si="8"/>
        <v>0</v>
      </c>
      <c r="AB22" s="21"/>
      <c r="AC22" s="21"/>
      <c r="AD22" s="21"/>
      <c r="AE22" s="22" t="str">
        <f t="shared" si="9"/>
        <v>WARNING</v>
      </c>
      <c r="AF22" t="e">
        <f t="shared" si="10"/>
        <v>#VALUE!</v>
      </c>
      <c r="AG22" t="e">
        <f t="shared" si="11"/>
        <v>#VALUE!</v>
      </c>
      <c r="AH22" t="e">
        <f t="shared" si="12"/>
        <v>#DIV/0!</v>
      </c>
      <c r="AI22" t="e">
        <f t="shared" si="13"/>
        <v>#VALUE!</v>
      </c>
      <c r="AJ22" t="e">
        <f t="shared" si="14"/>
        <v>#VALUE!</v>
      </c>
    </row>
    <row r="23" spans="1:36" ht="55.5" customHeight="1" x14ac:dyDescent="0.25">
      <c r="A23" s="33" t="s">
        <v>27</v>
      </c>
      <c r="B23" s="32"/>
      <c r="C23" s="13"/>
      <c r="D23" s="14"/>
      <c r="E23" s="15">
        <v>44</v>
      </c>
      <c r="F23" s="15">
        <v>51</v>
      </c>
      <c r="G23" s="15">
        <v>51</v>
      </c>
      <c r="H23" s="15">
        <v>53</v>
      </c>
      <c r="I23" s="16" t="str">
        <f>IFERROR(VLOOKUP(D23,Pieces!A:C,3,0),"")</f>
        <v/>
      </c>
      <c r="J23" s="14">
        <v>20</v>
      </c>
      <c r="K23" s="14">
        <f t="shared" si="0"/>
        <v>140</v>
      </c>
      <c r="L23" s="14">
        <f t="shared" si="1"/>
        <v>0</v>
      </c>
      <c r="M23" s="14">
        <f t="shared" si="2"/>
        <v>40</v>
      </c>
      <c r="N23" s="17" t="str">
        <f t="shared" si="3"/>
        <v/>
      </c>
      <c r="O23" s="17" t="str">
        <f t="shared" si="4"/>
        <v/>
      </c>
      <c r="P23" s="17" t="str">
        <f t="shared" si="5"/>
        <v/>
      </c>
      <c r="Q23" s="18">
        <v>11</v>
      </c>
      <c r="R23" s="14"/>
      <c r="S23" s="14">
        <f t="shared" si="15"/>
        <v>0</v>
      </c>
      <c r="T23" s="14"/>
      <c r="U23" s="14">
        <f t="shared" si="6"/>
        <v>180</v>
      </c>
      <c r="V23" s="14"/>
      <c r="W23" s="14"/>
      <c r="X23" s="14"/>
      <c r="Y23" s="14"/>
      <c r="Z23" s="19">
        <f t="shared" si="7"/>
        <v>0</v>
      </c>
      <c r="AA23" s="20">
        <f t="shared" si="8"/>
        <v>0</v>
      </c>
      <c r="AB23" s="21"/>
      <c r="AC23" s="21"/>
      <c r="AD23" s="21"/>
      <c r="AE23" s="22" t="str">
        <f t="shared" si="9"/>
        <v>WARNING</v>
      </c>
      <c r="AF23" t="e">
        <f t="shared" si="10"/>
        <v>#VALUE!</v>
      </c>
      <c r="AG23" t="e">
        <f t="shared" si="11"/>
        <v>#VALUE!</v>
      </c>
      <c r="AH23">
        <f t="shared" si="12"/>
        <v>1</v>
      </c>
      <c r="AI23" t="e">
        <f t="shared" si="13"/>
        <v>#VALUE!</v>
      </c>
      <c r="AJ23" t="e">
        <f t="shared" si="14"/>
        <v>#VALUE!</v>
      </c>
    </row>
    <row r="24" spans="1:36" ht="59.25" customHeight="1" x14ac:dyDescent="0.25">
      <c r="A24" s="33" t="s">
        <v>28</v>
      </c>
      <c r="B24" s="32"/>
      <c r="C24" s="13"/>
      <c r="D24" s="14"/>
      <c r="E24" s="15">
        <v>5104</v>
      </c>
      <c r="F24" s="15">
        <v>5286</v>
      </c>
      <c r="G24" s="15">
        <v>5286</v>
      </c>
      <c r="H24" s="15">
        <v>5314</v>
      </c>
      <c r="I24" s="16" t="str">
        <f>IFERROR(VLOOKUP(D24,Pieces!A:C,3,0),"")</f>
        <v/>
      </c>
      <c r="J24" s="14">
        <v>12</v>
      </c>
      <c r="K24" s="14">
        <f>(F24-E24)*J24</f>
        <v>2184</v>
      </c>
      <c r="L24" s="14">
        <f>(G24-F24)*J24</f>
        <v>0</v>
      </c>
      <c r="M24" s="14">
        <f>(H24-G24)*J24</f>
        <v>336</v>
      </c>
      <c r="N24" s="17" t="str">
        <f>IF(I24="","",K24/I24)</f>
        <v/>
      </c>
      <c r="O24" s="17" t="str">
        <f>IF(I24="","",L24/I24)</f>
        <v/>
      </c>
      <c r="P24" s="17" t="str">
        <f>IF(I24="","",M24/I24)</f>
        <v/>
      </c>
      <c r="Q24" s="18">
        <v>11</v>
      </c>
      <c r="R24" s="14"/>
      <c r="S24" s="14">
        <f>U24+T24-K24-L24-M24</f>
        <v>0</v>
      </c>
      <c r="T24" s="14"/>
      <c r="U24" s="14">
        <f>(K24+L24+M24)-T24-V24</f>
        <v>2520</v>
      </c>
      <c r="V24" s="14"/>
      <c r="W24" s="14"/>
      <c r="X24" s="14"/>
      <c r="Y24" s="14"/>
      <c r="Z24" s="19">
        <f>IF(OR(I24="",I24=0),0,(U24+T24)/I24)</f>
        <v>0</v>
      </c>
      <c r="AA24" s="20">
        <f>IF(OR(Q24=0,I24=0),"",Z24/Q24*100)</f>
        <v>0</v>
      </c>
      <c r="AB24" s="21"/>
      <c r="AC24" s="21"/>
      <c r="AD24" s="21"/>
      <c r="AE24" s="22" t="str">
        <f>IF(AA24&gt;85," ","WARNING")</f>
        <v>WARNING</v>
      </c>
      <c r="AF24" t="e">
        <f t="shared" si="10"/>
        <v>#VALUE!</v>
      </c>
      <c r="AG24" t="e">
        <f t="shared" si="11"/>
        <v>#VALUE!</v>
      </c>
      <c r="AH24">
        <f t="shared" si="12"/>
        <v>1</v>
      </c>
      <c r="AI24" t="e">
        <f t="shared" si="13"/>
        <v>#VALUE!</v>
      </c>
      <c r="AJ24" t="e">
        <f t="shared" si="14"/>
        <v>#VALUE!</v>
      </c>
    </row>
    <row r="25" spans="1:36" ht="21" thickBot="1" x14ac:dyDescent="0.3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5"/>
      <c r="U25" s="35"/>
      <c r="V25" s="35"/>
      <c r="W25" s="35"/>
      <c r="X25" s="35"/>
      <c r="Y25" s="35"/>
      <c r="Z25" s="6"/>
      <c r="AA25" s="6"/>
      <c r="AB25" s="6"/>
      <c r="AC25" s="6"/>
      <c r="AD25" s="6"/>
      <c r="AE25" s="6"/>
    </row>
    <row r="26" spans="1:36" ht="70.5" thickBot="1" x14ac:dyDescent="0.3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6" t="s">
        <v>30</v>
      </c>
      <c r="U26" s="37" t="e">
        <f>#REF!/#REF!</f>
        <v>#REF!</v>
      </c>
      <c r="V26" s="35"/>
      <c r="W26" s="35"/>
      <c r="X26" s="35"/>
      <c r="Y26" s="35"/>
      <c r="Z26" s="6"/>
      <c r="AA26" s="6"/>
      <c r="AB26" s="6"/>
      <c r="AC26" s="6"/>
      <c r="AD26" s="6"/>
      <c r="AE26" s="6"/>
    </row>
    <row r="27" spans="1:36" ht="20.25" x14ac:dyDescent="0.25"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6"/>
      <c r="AA27" s="6"/>
      <c r="AB27" s="6"/>
      <c r="AC27" s="6"/>
      <c r="AD27" s="6"/>
      <c r="AE27" s="6"/>
    </row>
    <row r="28" spans="1:36" x14ac:dyDescent="0.25">
      <c r="Z28" s="7"/>
    </row>
    <row r="29" spans="1:36" x14ac:dyDescent="0.25">
      <c r="Z29" s="7"/>
    </row>
    <row r="30" spans="1:36" ht="20.25" x14ac:dyDescent="0.25">
      <c r="E30" s="38"/>
      <c r="F30" s="38"/>
      <c r="G30" s="38"/>
      <c r="H30" s="38"/>
      <c r="I30" s="39"/>
      <c r="J30" s="40" t="s">
        <v>31</v>
      </c>
      <c r="K30" s="38"/>
      <c r="L30" s="38"/>
      <c r="M30" s="38"/>
      <c r="N30" s="38"/>
      <c r="O30" s="38"/>
      <c r="P30" s="39"/>
      <c r="Z30" s="7"/>
    </row>
    <row r="31" spans="1:36" ht="20.25" x14ac:dyDescent="0.25">
      <c r="E31" s="38"/>
      <c r="F31" s="38"/>
      <c r="G31" s="38"/>
      <c r="H31" s="38"/>
      <c r="I31" s="39"/>
      <c r="J31" s="40" t="s">
        <v>32</v>
      </c>
      <c r="K31" s="38"/>
      <c r="L31" s="38"/>
      <c r="M31" s="38"/>
      <c r="N31" s="38"/>
      <c r="O31" s="38"/>
      <c r="P31" s="39"/>
      <c r="Z31" s="7"/>
    </row>
    <row r="32" spans="1:36" ht="20.25" x14ac:dyDescent="0.25">
      <c r="E32" s="38"/>
      <c r="F32" s="38"/>
      <c r="G32" s="38"/>
      <c r="H32" s="38"/>
      <c r="I32" s="39"/>
      <c r="J32" s="40" t="s">
        <v>33</v>
      </c>
      <c r="K32" s="38"/>
      <c r="L32" s="38"/>
      <c r="M32" s="38"/>
      <c r="N32" s="38"/>
      <c r="O32" s="38"/>
      <c r="P32" s="39"/>
      <c r="Z32" s="7"/>
    </row>
    <row r="33" spans="26:26" x14ac:dyDescent="0.25">
      <c r="Z33" s="7"/>
    </row>
    <row r="34" spans="26:26" x14ac:dyDescent="0.25">
      <c r="Z34" s="7"/>
    </row>
    <row r="35" spans="26:26" x14ac:dyDescent="0.25">
      <c r="Z35" s="7"/>
    </row>
    <row r="36" spans="26:26" x14ac:dyDescent="0.25">
      <c r="Z36" s="7"/>
    </row>
  </sheetData>
  <mergeCells count="12">
    <mergeCell ref="E30:I30"/>
    <mergeCell ref="J30:P30"/>
    <mergeCell ref="E31:I31"/>
    <mergeCell ref="J31:P31"/>
    <mergeCell ref="E32:I32"/>
    <mergeCell ref="J32:P32"/>
    <mergeCell ref="A1:Y5"/>
    <mergeCell ref="Z1:AE1"/>
    <mergeCell ref="Z2:AE2"/>
    <mergeCell ref="Z3:AE3"/>
    <mergeCell ref="Z4:AE4"/>
    <mergeCell ref="Z7:AE7"/>
  </mergeCells>
  <conditionalFormatting sqref="AE9:AE24">
    <cfRule type="containsText" dxfId="53" priority="15" operator="containsText" text="WARNING">
      <formula>NOT(ISERROR(SEARCH("WARNING",AE9)))</formula>
    </cfRule>
  </conditionalFormatting>
  <conditionalFormatting sqref="AE10">
    <cfRule type="containsText" dxfId="52" priority="13" operator="containsText" text="WARNING">
      <formula>NOT(ISERROR(SEARCH("WARNING",AE10)))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1" priority="11" operator="containsText" text="WARNING">
      <formula>NOT(ISERROR(SEARCH("WARNING",AE11)))</formula>
    </cfRule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AE16">
    <cfRule type="containsText" dxfId="50" priority="9" operator="containsText" text="WARNING">
      <formula>NOT(ISERROR(SEARCH("WARNING",AE16)))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E15">
    <cfRule type="containsText" dxfId="49" priority="7" operator="containsText" text="WARNING">
      <formula>NOT(ISERROR(SEARCH("WARNING",AE15)))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">
    <cfRule type="containsText" dxfId="48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47" priority="3" operator="containsText" text="WARNING">
      <formula>NOT(ISERROR(SEARCH("WARNING",AE24)))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9:AE22 AE9:AE14 AE17">
    <cfRule type="containsText" dxfId="46" priority="16" operator="containsText" text="WARNING">
      <formula>NOT(ISERROR(SEARCH("WARNING",AE9)))</formula>
    </cfRule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45" priority="1" operator="containsText" text="WARNING">
      <formula>NOT(ISERROR(SEARCH("WARNING",AE23)))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7">
      <formula1>ouvriers</formula1>
    </dataValidation>
    <dataValidation type="list" allowBlank="1" showInputMessage="1" showErrorMessage="1" sqref="D9:D14 D21:D24 D17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6145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1">
    <tabColor rgb="FFC00000"/>
  </sheetPr>
  <dimension ref="A1:AJ36"/>
  <sheetViews>
    <sheetView topLeftCell="A7" zoomScale="40" zoomScaleNormal="40" zoomScaleSheetLayoutView="40" zoomScalePageLayoutView="42" workbookViewId="0">
      <pane xSplit="4" topLeftCell="N1" activePane="topRight" state="frozen"/>
      <selection activeCell="H15" sqref="H15"/>
      <selection pane="topRight" activeCell="H15" sqref="H15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5" customWidth="1"/>
    <col min="6" max="7" width="21.5703125" style="5" customWidth="1"/>
    <col min="8" max="8" width="23.140625" style="5" customWidth="1"/>
    <col min="9" max="9" width="21.7109375" style="5" customWidth="1"/>
    <col min="10" max="11" width="19.140625" style="5" customWidth="1"/>
    <col min="12" max="12" width="26.5703125" style="5" customWidth="1"/>
    <col min="13" max="13" width="26.28515625" style="5" customWidth="1"/>
    <col min="14" max="14" width="20.42578125" style="5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5" customWidth="1"/>
    <col min="21" max="25" width="23" style="5" customWidth="1"/>
    <col min="26" max="30" width="24.5703125" customWidth="1"/>
    <col min="31" max="31" width="22.85546875" customWidth="1"/>
    <col min="32" max="32" width="12.85546875" bestFit="1" customWidth="1"/>
    <col min="33" max="33" width="17.42578125" customWidth="1"/>
    <col min="35" max="35" width="14.42578125" customWidth="1"/>
  </cols>
  <sheetData>
    <row r="1" spans="1:36" ht="30" customHeight="1" x14ac:dyDescent="0.25">
      <c r="A1" s="1" t="s">
        <v>1395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0</v>
      </c>
      <c r="AA1" s="3"/>
      <c r="AB1" s="3"/>
      <c r="AC1" s="3"/>
      <c r="AD1" s="3"/>
      <c r="AE1" s="4"/>
    </row>
    <row r="2" spans="1:36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1</v>
      </c>
      <c r="AA2" s="3"/>
      <c r="AB2" s="3"/>
      <c r="AC2" s="3"/>
      <c r="AD2" s="3"/>
      <c r="AE2" s="4"/>
    </row>
    <row r="3" spans="1:36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2</v>
      </c>
      <c r="AA3" s="3"/>
      <c r="AB3" s="3"/>
      <c r="AC3" s="3"/>
      <c r="AD3" s="3"/>
      <c r="AE3" s="4"/>
    </row>
    <row r="4" spans="1:36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3</v>
      </c>
      <c r="AA4" s="3"/>
      <c r="AB4" s="3"/>
      <c r="AC4" s="3"/>
      <c r="AD4" s="3"/>
      <c r="AE4" s="4"/>
    </row>
    <row r="5" spans="1:3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6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</row>
    <row r="8" spans="1:36" ht="167.25" customHeight="1" x14ac:dyDescent="0.25">
      <c r="A8" s="9" t="s">
        <v>4</v>
      </c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 t="s">
        <v>5</v>
      </c>
      <c r="U8" s="9" t="s">
        <v>6</v>
      </c>
      <c r="V8" s="9"/>
      <c r="W8" s="9"/>
      <c r="X8" s="9"/>
      <c r="Y8" s="9"/>
      <c r="Z8" s="9"/>
      <c r="AA8" s="9"/>
      <c r="AB8" s="9"/>
      <c r="AC8" s="9"/>
      <c r="AD8" s="9"/>
      <c r="AE8" s="9"/>
      <c r="AF8" t="s">
        <v>7</v>
      </c>
      <c r="AG8" t="s">
        <v>8</v>
      </c>
      <c r="AH8" t="s">
        <v>9</v>
      </c>
      <c r="AI8" t="s">
        <v>10</v>
      </c>
      <c r="AJ8" t="s">
        <v>10</v>
      </c>
    </row>
    <row r="9" spans="1:36" ht="72.75" customHeight="1" x14ac:dyDescent="0.25">
      <c r="A9" s="11" t="s">
        <v>7</v>
      </c>
      <c r="B9" s="12"/>
      <c r="C9" s="13"/>
      <c r="D9" s="14"/>
      <c r="E9" s="15">
        <v>0</v>
      </c>
      <c r="F9" s="15">
        <v>0</v>
      </c>
      <c r="G9" s="15">
        <v>0</v>
      </c>
      <c r="H9" s="15">
        <v>0</v>
      </c>
      <c r="I9" s="16" t="str">
        <f>IFERROR(VLOOKUP(D9,Pieces!A:C,3,0),"")</f>
        <v/>
      </c>
      <c r="J9" s="14">
        <v>1</v>
      </c>
      <c r="K9" s="14">
        <f>(F9-E9)*J9</f>
        <v>0</v>
      </c>
      <c r="L9" s="14">
        <f>(G9-F9)*J9</f>
        <v>0</v>
      </c>
      <c r="M9" s="14">
        <f>(H9-G9)*J9</f>
        <v>0</v>
      </c>
      <c r="N9" s="17" t="str">
        <f>IF(I9="","",K9/I9)</f>
        <v/>
      </c>
      <c r="O9" s="17" t="str">
        <f>IF(I9="","",L9/I9)</f>
        <v/>
      </c>
      <c r="P9" s="17" t="str">
        <f>IF(I9="","",M9/I9)</f>
        <v/>
      </c>
      <c r="Q9" s="18">
        <v>15</v>
      </c>
      <c r="R9" s="14"/>
      <c r="S9" s="14">
        <f>U9+T9-K9-L9-M9</f>
        <v>0</v>
      </c>
      <c r="T9" s="14"/>
      <c r="U9" s="14">
        <f>(K9+L9+M9)-T9-V9</f>
        <v>0</v>
      </c>
      <c r="V9" s="14"/>
      <c r="W9" s="14"/>
      <c r="X9" s="14"/>
      <c r="Y9" s="14"/>
      <c r="Z9" s="19">
        <f>IF(OR(I9="",I9=0),0,(U9+T9)/I9)</f>
        <v>0</v>
      </c>
      <c r="AA9" s="20">
        <f>IF(OR(Q9=0,I9=0),"",Z9/Q9*100)</f>
        <v>0</v>
      </c>
      <c r="AB9" s="21"/>
      <c r="AC9" s="21"/>
      <c r="AD9" s="21"/>
      <c r="AE9" s="22" t="str">
        <f>IF(AA9&gt;85," ","WARNING")</f>
        <v>WARNING</v>
      </c>
      <c r="AF9" t="e">
        <f>(N9+O9+P9)/(Q9*3600)</f>
        <v>#VALUE!</v>
      </c>
      <c r="AG9" t="e">
        <f>((3600/I9)*U9)/(N9+O9+P9)</f>
        <v>#VALUE!</v>
      </c>
      <c r="AH9" t="e">
        <f>(U9-T9)/U9</f>
        <v>#DIV/0!</v>
      </c>
      <c r="AI9" t="e">
        <f>AF9*AG9*AH9</f>
        <v>#VALUE!</v>
      </c>
      <c r="AJ9" t="e">
        <f>((U9-T9)*(3600/I9))/(Q9*3600)</f>
        <v>#VALUE!</v>
      </c>
    </row>
    <row r="10" spans="1:36" ht="69.75" customHeight="1" x14ac:dyDescent="0.25">
      <c r="A10" s="11" t="s">
        <v>11</v>
      </c>
      <c r="B10" s="23"/>
      <c r="C10" s="13"/>
      <c r="D10" s="14"/>
      <c r="E10" s="15">
        <v>3913</v>
      </c>
      <c r="F10" s="15">
        <v>4756</v>
      </c>
      <c r="G10" s="15">
        <v>4328</v>
      </c>
      <c r="H10" s="15">
        <v>4405</v>
      </c>
      <c r="I10" s="16" t="str">
        <f>IFERROR(VLOOKUP(D10,Pieces!A:C,3,0),"")</f>
        <v/>
      </c>
      <c r="J10" s="14">
        <v>1</v>
      </c>
      <c r="K10" s="14">
        <f t="shared" ref="K10:K23" si="0">(F10-E10)*J10</f>
        <v>843</v>
      </c>
      <c r="L10" s="14">
        <f t="shared" ref="L10:L23" si="1">(G10-F10)*J10</f>
        <v>-428</v>
      </c>
      <c r="M10" s="14">
        <f t="shared" ref="M10:M23" si="2">(H10-G10)*J10</f>
        <v>77</v>
      </c>
      <c r="N10" s="17" t="str">
        <f t="shared" ref="N10:N23" si="3">IF(I10="","",K10/I10)</f>
        <v/>
      </c>
      <c r="O10" s="17" t="str">
        <f t="shared" ref="O10:O23" si="4">IF(I10="","",L10/I10)</f>
        <v/>
      </c>
      <c r="P10" s="17" t="str">
        <f t="shared" ref="P10:P23" si="5">IF(I10="","",M10/I10)</f>
        <v/>
      </c>
      <c r="Q10" s="18">
        <v>15</v>
      </c>
      <c r="R10" s="14"/>
      <c r="S10" s="14">
        <f>U10+T10-K10-L10-M10</f>
        <v>0</v>
      </c>
      <c r="T10" s="14"/>
      <c r="U10" s="14">
        <f t="shared" ref="U10:U23" si="6">(K10+L10+M10)-T10-V10</f>
        <v>492</v>
      </c>
      <c r="V10" s="14"/>
      <c r="W10" s="14"/>
      <c r="X10" s="14"/>
      <c r="Y10" s="14"/>
      <c r="Z10" s="19">
        <f t="shared" ref="Z10:Z23" si="7">IF(OR(I10="",I10=0),0,(U10+T10)/I10)</f>
        <v>0</v>
      </c>
      <c r="AA10" s="20">
        <f t="shared" ref="AA10:AA23" si="8">IF(OR(Q10=0,I10=0),"",Z10/Q10*100)</f>
        <v>0</v>
      </c>
      <c r="AB10" s="21"/>
      <c r="AC10" s="21"/>
      <c r="AD10" s="21"/>
      <c r="AE10" s="22" t="str">
        <f t="shared" ref="AE10:AE23" si="9">IF(AA10&gt;85," ","WARNING")</f>
        <v>WARNING</v>
      </c>
      <c r="AF10" t="e">
        <f t="shared" ref="AF10:AF24" si="10">(N10+O10+P10)/(Q10*3600)</f>
        <v>#VALUE!</v>
      </c>
      <c r="AG10" t="e">
        <f t="shared" ref="AG10:AG24" si="11">((3600/I10)*U10)/(N10+O10+P10)</f>
        <v>#VALUE!</v>
      </c>
      <c r="AH10">
        <f t="shared" ref="AH10:AH24" si="12">(U10-T10)/U10</f>
        <v>1</v>
      </c>
      <c r="AI10" t="e">
        <f t="shared" ref="AI10:AI24" si="13">AF10*AG10*AH10</f>
        <v>#VALUE!</v>
      </c>
      <c r="AJ10" t="e">
        <f t="shared" ref="AJ10:AJ24" si="14">((U10-T10)*(3600/I10))/(Q10*3600)</f>
        <v>#VALUE!</v>
      </c>
    </row>
    <row r="11" spans="1:36" ht="64.5" customHeight="1" x14ac:dyDescent="0.25">
      <c r="A11" s="11" t="s">
        <v>13</v>
      </c>
      <c r="B11" s="12"/>
      <c r="C11" s="13"/>
      <c r="D11" s="14"/>
      <c r="E11" s="24">
        <v>1755</v>
      </c>
      <c r="F11" s="24">
        <v>1984</v>
      </c>
      <c r="G11" s="24">
        <v>1985</v>
      </c>
      <c r="H11" s="24">
        <v>2021</v>
      </c>
      <c r="I11" s="16" t="str">
        <f>IFERROR(VLOOKUP(D11,Pieces!A:C,3,0),"")</f>
        <v/>
      </c>
      <c r="J11" s="25">
        <v>1</v>
      </c>
      <c r="K11" s="14">
        <f t="shared" si="0"/>
        <v>229</v>
      </c>
      <c r="L11" s="14">
        <f t="shared" si="1"/>
        <v>1</v>
      </c>
      <c r="M11" s="14">
        <f t="shared" si="2"/>
        <v>36</v>
      </c>
      <c r="N11" s="17" t="str">
        <f t="shared" si="3"/>
        <v/>
      </c>
      <c r="O11" s="17" t="str">
        <f t="shared" si="4"/>
        <v/>
      </c>
      <c r="P11" s="17" t="str">
        <f t="shared" si="5"/>
        <v/>
      </c>
      <c r="Q11" s="18">
        <v>15</v>
      </c>
      <c r="R11" s="14"/>
      <c r="S11" s="14">
        <f t="shared" ref="S11:S23" si="15">U11+T11-K11-L11-M11</f>
        <v>0</v>
      </c>
      <c r="T11" s="14"/>
      <c r="U11" s="14">
        <f>(K11+L11+M11)-T11-V11</f>
        <v>266</v>
      </c>
      <c r="V11" s="14"/>
      <c r="W11" s="14"/>
      <c r="X11" s="14"/>
      <c r="Y11" s="14"/>
      <c r="Z11" s="19">
        <f t="shared" si="7"/>
        <v>0</v>
      </c>
      <c r="AA11" s="20">
        <f t="shared" si="8"/>
        <v>0</v>
      </c>
      <c r="AB11" s="21"/>
      <c r="AC11" s="21"/>
      <c r="AD11" s="21"/>
      <c r="AE11" s="22" t="str">
        <f t="shared" si="9"/>
        <v>WARNING</v>
      </c>
      <c r="AF11" t="e">
        <f t="shared" si="10"/>
        <v>#VALUE!</v>
      </c>
      <c r="AG11" t="e">
        <f t="shared" si="11"/>
        <v>#VALUE!</v>
      </c>
      <c r="AH11">
        <f t="shared" si="12"/>
        <v>1</v>
      </c>
      <c r="AI11" t="e">
        <f t="shared" si="13"/>
        <v>#VALUE!</v>
      </c>
      <c r="AJ11" t="e">
        <f t="shared" si="14"/>
        <v>#VALUE!</v>
      </c>
    </row>
    <row r="12" spans="1:36" ht="58.5" customHeight="1" x14ac:dyDescent="0.25">
      <c r="A12" s="11" t="s">
        <v>14</v>
      </c>
      <c r="B12" s="12"/>
      <c r="C12" s="13"/>
      <c r="D12" s="14"/>
      <c r="E12" s="15">
        <v>8183</v>
      </c>
      <c r="F12" s="15">
        <v>8438</v>
      </c>
      <c r="G12" s="15">
        <v>8438</v>
      </c>
      <c r="H12" s="15">
        <v>8438</v>
      </c>
      <c r="I12" s="16" t="str">
        <f>IFERROR(VLOOKUP(D12,Pieces!A:C,3,0),"")</f>
        <v/>
      </c>
      <c r="J12" s="14">
        <v>1</v>
      </c>
      <c r="K12" s="14">
        <f t="shared" si="0"/>
        <v>255</v>
      </c>
      <c r="L12" s="14">
        <f t="shared" si="1"/>
        <v>0</v>
      </c>
      <c r="M12" s="14">
        <f t="shared" si="2"/>
        <v>0</v>
      </c>
      <c r="N12" s="17" t="str">
        <f t="shared" si="3"/>
        <v/>
      </c>
      <c r="O12" s="17" t="str">
        <f t="shared" si="4"/>
        <v/>
      </c>
      <c r="P12" s="17" t="str">
        <f t="shared" si="5"/>
        <v/>
      </c>
      <c r="Q12" s="18">
        <v>9</v>
      </c>
      <c r="R12" s="14"/>
      <c r="S12" s="14">
        <f t="shared" si="15"/>
        <v>0</v>
      </c>
      <c r="T12" s="14"/>
      <c r="U12" s="14">
        <f t="shared" si="6"/>
        <v>255</v>
      </c>
      <c r="V12" s="14"/>
      <c r="W12" s="14"/>
      <c r="X12" s="14"/>
      <c r="Y12" s="14"/>
      <c r="Z12" s="19">
        <f t="shared" si="7"/>
        <v>0</v>
      </c>
      <c r="AA12" s="20">
        <f t="shared" si="8"/>
        <v>0</v>
      </c>
      <c r="AB12" s="21"/>
      <c r="AC12" s="21"/>
      <c r="AD12" s="21"/>
      <c r="AE12" s="22" t="str">
        <f t="shared" si="9"/>
        <v>WARNING</v>
      </c>
      <c r="AF12" t="e">
        <f t="shared" si="10"/>
        <v>#VALUE!</v>
      </c>
      <c r="AG12" t="e">
        <f t="shared" si="11"/>
        <v>#VALUE!</v>
      </c>
      <c r="AH12">
        <f t="shared" si="12"/>
        <v>1</v>
      </c>
      <c r="AI12" t="e">
        <f t="shared" si="13"/>
        <v>#VALUE!</v>
      </c>
      <c r="AJ12" t="e">
        <f t="shared" si="14"/>
        <v>#VALUE!</v>
      </c>
    </row>
    <row r="13" spans="1:36" ht="58.5" customHeight="1" x14ac:dyDescent="0.25">
      <c r="A13" s="11" t="s">
        <v>15</v>
      </c>
      <c r="B13" s="12"/>
      <c r="C13" s="13"/>
      <c r="D13" s="14"/>
      <c r="E13" s="15">
        <v>4771</v>
      </c>
      <c r="F13" s="15">
        <v>4771</v>
      </c>
      <c r="G13" s="15">
        <v>4771</v>
      </c>
      <c r="H13" s="15">
        <v>4771</v>
      </c>
      <c r="I13" s="16" t="str">
        <f>IFERROR(VLOOKUP(D13,Pieces!A:C,3,0),"")</f>
        <v/>
      </c>
      <c r="J13" s="14">
        <v>1</v>
      </c>
      <c r="K13" s="14">
        <f t="shared" si="0"/>
        <v>0</v>
      </c>
      <c r="L13" s="14">
        <f t="shared" si="1"/>
        <v>0</v>
      </c>
      <c r="M13" s="14">
        <f t="shared" si="2"/>
        <v>0</v>
      </c>
      <c r="N13" s="17" t="str">
        <f t="shared" si="3"/>
        <v/>
      </c>
      <c r="O13" s="17" t="str">
        <f t="shared" si="4"/>
        <v/>
      </c>
      <c r="P13" s="17" t="str">
        <f t="shared" si="5"/>
        <v/>
      </c>
      <c r="Q13" s="18">
        <v>7</v>
      </c>
      <c r="R13" s="14"/>
      <c r="S13" s="14">
        <f t="shared" si="15"/>
        <v>0</v>
      </c>
      <c r="T13" s="14"/>
      <c r="U13" s="14">
        <f t="shared" si="6"/>
        <v>0</v>
      </c>
      <c r="V13" s="14"/>
      <c r="W13" s="14"/>
      <c r="X13" s="14"/>
      <c r="Y13" s="14"/>
      <c r="Z13" s="19">
        <f t="shared" si="7"/>
        <v>0</v>
      </c>
      <c r="AA13" s="20">
        <f t="shared" si="8"/>
        <v>0</v>
      </c>
      <c r="AB13" s="21"/>
      <c r="AC13" s="21"/>
      <c r="AD13" s="21"/>
      <c r="AE13" s="22" t="str">
        <f t="shared" si="9"/>
        <v>WARNING</v>
      </c>
      <c r="AF13" t="e">
        <f t="shared" si="10"/>
        <v>#VALUE!</v>
      </c>
      <c r="AG13" t="e">
        <f t="shared" si="11"/>
        <v>#VALUE!</v>
      </c>
      <c r="AH13" t="e">
        <f t="shared" si="12"/>
        <v>#DIV/0!</v>
      </c>
      <c r="AI13" t="e">
        <f t="shared" si="13"/>
        <v>#VALUE!</v>
      </c>
      <c r="AJ13" t="e">
        <f t="shared" si="14"/>
        <v>#VALUE!</v>
      </c>
    </row>
    <row r="14" spans="1:36" ht="68.25" customHeight="1" x14ac:dyDescent="0.25">
      <c r="A14" s="11" t="s">
        <v>17</v>
      </c>
      <c r="B14" s="12"/>
      <c r="C14" s="13"/>
      <c r="D14" s="14"/>
      <c r="E14" s="15">
        <v>4314</v>
      </c>
      <c r="F14" s="15">
        <v>4714</v>
      </c>
      <c r="G14" s="15">
        <v>4714</v>
      </c>
      <c r="H14" s="15">
        <v>4744</v>
      </c>
      <c r="I14" s="16" t="str">
        <f>IFERROR(VLOOKUP(D14,Pieces!A:C,3,0),"")</f>
        <v/>
      </c>
      <c r="J14" s="14">
        <v>1</v>
      </c>
      <c r="K14" s="14">
        <f t="shared" si="0"/>
        <v>400</v>
      </c>
      <c r="L14" s="14">
        <f t="shared" si="1"/>
        <v>0</v>
      </c>
      <c r="M14" s="14">
        <f t="shared" si="2"/>
        <v>30</v>
      </c>
      <c r="N14" s="17" t="str">
        <f t="shared" si="3"/>
        <v/>
      </c>
      <c r="O14" s="17" t="str">
        <f t="shared" si="4"/>
        <v/>
      </c>
      <c r="P14" s="17" t="str">
        <f t="shared" si="5"/>
        <v/>
      </c>
      <c r="Q14" s="18">
        <v>9</v>
      </c>
      <c r="R14" s="14"/>
      <c r="S14" s="14">
        <f t="shared" si="15"/>
        <v>0</v>
      </c>
      <c r="T14" s="14"/>
      <c r="U14" s="14">
        <f t="shared" si="6"/>
        <v>430</v>
      </c>
      <c r="V14" s="14"/>
      <c r="W14" s="14"/>
      <c r="X14" s="14"/>
      <c r="Y14" s="14"/>
      <c r="Z14" s="19">
        <f t="shared" si="7"/>
        <v>0</v>
      </c>
      <c r="AA14" s="20">
        <f t="shared" si="8"/>
        <v>0</v>
      </c>
      <c r="AB14" s="21"/>
      <c r="AC14" s="21"/>
      <c r="AD14" s="21"/>
      <c r="AE14" s="22" t="str">
        <f t="shared" si="9"/>
        <v>WARNING</v>
      </c>
      <c r="AF14" t="e">
        <f t="shared" si="10"/>
        <v>#VALUE!</v>
      </c>
      <c r="AG14" t="e">
        <f t="shared" si="11"/>
        <v>#VALUE!</v>
      </c>
      <c r="AH14">
        <f t="shared" si="12"/>
        <v>1</v>
      </c>
      <c r="AI14" t="e">
        <f t="shared" si="13"/>
        <v>#VALUE!</v>
      </c>
      <c r="AJ14" t="e">
        <f t="shared" si="14"/>
        <v>#VALUE!</v>
      </c>
    </row>
    <row r="15" spans="1:36" ht="82.5" customHeight="1" x14ac:dyDescent="0.25">
      <c r="A15" s="11" t="s">
        <v>9</v>
      </c>
      <c r="B15" s="12"/>
      <c r="C15" s="13"/>
      <c r="D15" s="14"/>
      <c r="E15" s="15">
        <v>6664</v>
      </c>
      <c r="F15" s="26">
        <v>7148</v>
      </c>
      <c r="G15" s="26">
        <v>7250</v>
      </c>
      <c r="H15" s="26">
        <v>7352</v>
      </c>
      <c r="I15" s="16" t="str">
        <f>IFERROR(VLOOKUP(D15,Pieces!A:C,3,0),"")</f>
        <v/>
      </c>
      <c r="J15" s="14">
        <v>1</v>
      </c>
      <c r="K15" s="14">
        <f t="shared" si="0"/>
        <v>484</v>
      </c>
      <c r="L15" s="14">
        <f t="shared" si="1"/>
        <v>102</v>
      </c>
      <c r="M15" s="14">
        <f t="shared" si="2"/>
        <v>102</v>
      </c>
      <c r="N15" s="17" t="str">
        <f t="shared" si="3"/>
        <v/>
      </c>
      <c r="O15" s="17" t="str">
        <f t="shared" si="4"/>
        <v/>
      </c>
      <c r="P15" s="17" t="str">
        <f t="shared" si="5"/>
        <v/>
      </c>
      <c r="Q15" s="18">
        <v>15</v>
      </c>
      <c r="R15" s="14"/>
      <c r="S15" s="14">
        <f t="shared" si="15"/>
        <v>0</v>
      </c>
      <c r="T15" s="14"/>
      <c r="U15" s="14">
        <f t="shared" si="6"/>
        <v>688</v>
      </c>
      <c r="V15" s="27"/>
      <c r="W15" s="27"/>
      <c r="X15" s="27"/>
      <c r="Y15" s="27"/>
      <c r="Z15" s="19">
        <f t="shared" si="7"/>
        <v>0</v>
      </c>
      <c r="AA15" s="20">
        <f t="shared" si="8"/>
        <v>0</v>
      </c>
      <c r="AB15" s="28"/>
      <c r="AC15" s="28"/>
      <c r="AD15" s="28"/>
      <c r="AE15" s="22" t="str">
        <f t="shared" si="9"/>
        <v>WARNING</v>
      </c>
      <c r="AF15" t="e">
        <f t="shared" si="10"/>
        <v>#VALUE!</v>
      </c>
      <c r="AG15" t="e">
        <f t="shared" si="11"/>
        <v>#VALUE!</v>
      </c>
      <c r="AH15">
        <f t="shared" si="12"/>
        <v>1</v>
      </c>
      <c r="AI15" t="e">
        <f t="shared" si="13"/>
        <v>#VALUE!</v>
      </c>
      <c r="AJ15" t="e">
        <f t="shared" si="14"/>
        <v>#VALUE!</v>
      </c>
    </row>
    <row r="16" spans="1:36" ht="76.5" customHeight="1" x14ac:dyDescent="0.25">
      <c r="A16" s="11" t="s">
        <v>8</v>
      </c>
      <c r="B16" s="12"/>
      <c r="C16" s="13"/>
      <c r="D16" s="14"/>
      <c r="E16" s="15">
        <v>0</v>
      </c>
      <c r="F16" s="15">
        <v>0</v>
      </c>
      <c r="G16" s="15">
        <v>0</v>
      </c>
      <c r="H16" s="15">
        <v>0</v>
      </c>
      <c r="I16" s="16" t="str">
        <f>IFERROR(VLOOKUP(D16,Pieces!A:C,3,0),"")</f>
        <v/>
      </c>
      <c r="J16" s="14">
        <v>1</v>
      </c>
      <c r="K16" s="14">
        <f t="shared" si="0"/>
        <v>0</v>
      </c>
      <c r="L16" s="14">
        <f t="shared" si="1"/>
        <v>0</v>
      </c>
      <c r="M16" s="14">
        <f t="shared" si="2"/>
        <v>0</v>
      </c>
      <c r="N16" s="17" t="str">
        <f t="shared" si="3"/>
        <v/>
      </c>
      <c r="O16" s="17" t="str">
        <f t="shared" si="4"/>
        <v/>
      </c>
      <c r="P16" s="17" t="str">
        <f t="shared" si="5"/>
        <v/>
      </c>
      <c r="Q16" s="18">
        <v>15</v>
      </c>
      <c r="R16" s="14"/>
      <c r="S16" s="14">
        <f t="shared" si="15"/>
        <v>0</v>
      </c>
      <c r="T16" s="14"/>
      <c r="U16" s="14">
        <f t="shared" si="6"/>
        <v>0</v>
      </c>
      <c r="V16" s="27"/>
      <c r="W16" s="27"/>
      <c r="X16" s="27"/>
      <c r="Y16" s="27"/>
      <c r="Z16" s="19">
        <f t="shared" si="7"/>
        <v>0</v>
      </c>
      <c r="AA16" s="20">
        <f t="shared" si="8"/>
        <v>0</v>
      </c>
      <c r="AB16" s="28"/>
      <c r="AC16" s="28"/>
      <c r="AD16" s="28"/>
      <c r="AE16" s="22" t="str">
        <f t="shared" si="9"/>
        <v>WARNING</v>
      </c>
      <c r="AF16" t="e">
        <f t="shared" si="10"/>
        <v>#VALUE!</v>
      </c>
      <c r="AG16" t="e">
        <f t="shared" si="11"/>
        <v>#VALUE!</v>
      </c>
      <c r="AH16" t="e">
        <f t="shared" si="12"/>
        <v>#DIV/0!</v>
      </c>
      <c r="AI16" t="e">
        <f t="shared" si="13"/>
        <v>#VALUE!</v>
      </c>
      <c r="AJ16" t="e">
        <f t="shared" si="14"/>
        <v>#VALUE!</v>
      </c>
    </row>
    <row r="17" spans="1:36" ht="60.75" customHeight="1" x14ac:dyDescent="0.25">
      <c r="A17" s="11" t="s">
        <v>18</v>
      </c>
      <c r="B17" s="12"/>
      <c r="C17" s="13"/>
      <c r="D17" s="14"/>
      <c r="E17" s="15">
        <v>0</v>
      </c>
      <c r="F17" s="15">
        <v>0</v>
      </c>
      <c r="G17" s="15">
        <v>0</v>
      </c>
      <c r="H17" s="15">
        <v>0</v>
      </c>
      <c r="I17" s="16" t="str">
        <f>IFERROR(VLOOKUP(D17,Pieces!A:C,3,0),"")</f>
        <v/>
      </c>
      <c r="J17" s="14">
        <v>1</v>
      </c>
      <c r="K17" s="14">
        <f t="shared" si="0"/>
        <v>0</v>
      </c>
      <c r="L17" s="14">
        <f t="shared" si="1"/>
        <v>0</v>
      </c>
      <c r="M17" s="14">
        <f t="shared" si="2"/>
        <v>0</v>
      </c>
      <c r="N17" s="17" t="str">
        <f t="shared" si="3"/>
        <v/>
      </c>
      <c r="O17" s="17" t="str">
        <f t="shared" si="4"/>
        <v/>
      </c>
      <c r="P17" s="17" t="str">
        <f t="shared" si="5"/>
        <v/>
      </c>
      <c r="Q17" s="18">
        <v>15</v>
      </c>
      <c r="R17" s="14"/>
      <c r="S17" s="14">
        <f t="shared" si="15"/>
        <v>0</v>
      </c>
      <c r="T17" s="14"/>
      <c r="U17" s="14">
        <f t="shared" si="6"/>
        <v>0</v>
      </c>
      <c r="V17" s="14"/>
      <c r="W17" s="14"/>
      <c r="X17" s="14"/>
      <c r="Y17" s="14"/>
      <c r="Z17" s="19">
        <f t="shared" si="7"/>
        <v>0</v>
      </c>
      <c r="AA17" s="20">
        <f t="shared" si="8"/>
        <v>0</v>
      </c>
      <c r="AB17" s="21"/>
      <c r="AC17" s="21"/>
      <c r="AD17" s="21"/>
      <c r="AE17" s="22" t="str">
        <f t="shared" si="9"/>
        <v>WARNING</v>
      </c>
      <c r="AF17" t="e">
        <f t="shared" si="10"/>
        <v>#VALUE!</v>
      </c>
      <c r="AG17" t="e">
        <f t="shared" si="11"/>
        <v>#VALUE!</v>
      </c>
      <c r="AH17" t="e">
        <f t="shared" si="12"/>
        <v>#DIV/0!</v>
      </c>
      <c r="AI17" t="e">
        <f t="shared" si="13"/>
        <v>#VALUE!</v>
      </c>
      <c r="AJ17" t="e">
        <f t="shared" si="14"/>
        <v>#VALUE!</v>
      </c>
    </row>
    <row r="18" spans="1:36" ht="76.5" customHeight="1" x14ac:dyDescent="0.25">
      <c r="A18" s="11" t="s">
        <v>19</v>
      </c>
      <c r="B18" s="29"/>
      <c r="C18" s="13"/>
      <c r="D18" s="14"/>
      <c r="E18" s="15">
        <v>0</v>
      </c>
      <c r="F18" s="26">
        <v>1216</v>
      </c>
      <c r="G18" s="26">
        <v>1216</v>
      </c>
      <c r="H18" s="26">
        <v>1216</v>
      </c>
      <c r="I18" s="16" t="str">
        <f>IFERROR(VLOOKUP(D18,Pieces!A:C,3,0),"")</f>
        <v/>
      </c>
      <c r="J18" s="14">
        <v>1</v>
      </c>
      <c r="K18" s="14">
        <f t="shared" si="0"/>
        <v>1216</v>
      </c>
      <c r="L18" s="14">
        <f t="shared" si="1"/>
        <v>0</v>
      </c>
      <c r="M18" s="14">
        <f t="shared" si="2"/>
        <v>0</v>
      </c>
      <c r="N18" s="17" t="str">
        <f t="shared" si="3"/>
        <v/>
      </c>
      <c r="O18" s="17" t="str">
        <f t="shared" si="4"/>
        <v/>
      </c>
      <c r="P18" s="17" t="str">
        <f t="shared" si="5"/>
        <v/>
      </c>
      <c r="Q18" s="18">
        <v>9</v>
      </c>
      <c r="R18" s="14"/>
      <c r="S18" s="14">
        <f t="shared" si="15"/>
        <v>0</v>
      </c>
      <c r="T18" s="14"/>
      <c r="U18" s="14">
        <f t="shared" si="6"/>
        <v>1216</v>
      </c>
      <c r="V18" s="27"/>
      <c r="W18" s="27"/>
      <c r="X18" s="27"/>
      <c r="Y18" s="27"/>
      <c r="Z18" s="19">
        <f t="shared" si="7"/>
        <v>0</v>
      </c>
      <c r="AA18" s="20">
        <f t="shared" si="8"/>
        <v>0</v>
      </c>
      <c r="AB18" s="28"/>
      <c r="AC18" s="28"/>
      <c r="AD18" s="28"/>
      <c r="AE18" s="22" t="str">
        <f t="shared" si="9"/>
        <v>WARNING</v>
      </c>
      <c r="AF18" t="e">
        <f t="shared" si="10"/>
        <v>#VALUE!</v>
      </c>
      <c r="AG18" t="e">
        <f t="shared" si="11"/>
        <v>#VALUE!</v>
      </c>
      <c r="AH18">
        <f t="shared" si="12"/>
        <v>1</v>
      </c>
      <c r="AI18" t="e">
        <f t="shared" si="13"/>
        <v>#VALUE!</v>
      </c>
      <c r="AJ18" t="e">
        <f t="shared" si="14"/>
        <v>#VALUE!</v>
      </c>
    </row>
    <row r="19" spans="1:36" ht="56.25" customHeight="1" x14ac:dyDescent="0.25">
      <c r="A19" s="11" t="s">
        <v>20</v>
      </c>
      <c r="B19" s="29"/>
      <c r="C19" s="13"/>
      <c r="D19" s="14"/>
      <c r="E19" s="15">
        <v>3538</v>
      </c>
      <c r="F19" s="26">
        <v>3817</v>
      </c>
      <c r="G19" s="26">
        <v>3817</v>
      </c>
      <c r="H19" s="26">
        <v>3817</v>
      </c>
      <c r="I19" s="16" t="str">
        <f>IFERROR(VLOOKUP(D19,Pieces!A:C,3,0),"")</f>
        <v/>
      </c>
      <c r="J19" s="14">
        <v>1</v>
      </c>
      <c r="K19" s="14">
        <f t="shared" si="0"/>
        <v>279</v>
      </c>
      <c r="L19" s="14">
        <f t="shared" si="1"/>
        <v>0</v>
      </c>
      <c r="M19" s="14">
        <f t="shared" si="2"/>
        <v>0</v>
      </c>
      <c r="N19" s="17" t="str">
        <f t="shared" si="3"/>
        <v/>
      </c>
      <c r="O19" s="17" t="str">
        <f t="shared" si="4"/>
        <v/>
      </c>
      <c r="P19" s="17" t="str">
        <f t="shared" si="5"/>
        <v/>
      </c>
      <c r="Q19" s="18">
        <v>9</v>
      </c>
      <c r="R19" s="14"/>
      <c r="S19" s="14">
        <f t="shared" si="15"/>
        <v>0</v>
      </c>
      <c r="T19" s="14"/>
      <c r="U19" s="14">
        <f t="shared" si="6"/>
        <v>279</v>
      </c>
      <c r="V19" s="27"/>
      <c r="W19" s="27"/>
      <c r="X19" s="27"/>
      <c r="Y19" s="27"/>
      <c r="Z19" s="19">
        <f t="shared" si="7"/>
        <v>0</v>
      </c>
      <c r="AA19" s="20">
        <f t="shared" si="8"/>
        <v>0</v>
      </c>
      <c r="AB19" s="28"/>
      <c r="AC19" s="28"/>
      <c r="AD19" s="28"/>
      <c r="AE19" s="22" t="str">
        <f t="shared" si="9"/>
        <v>WARNING</v>
      </c>
      <c r="AF19" t="e">
        <f t="shared" si="10"/>
        <v>#VALUE!</v>
      </c>
      <c r="AG19" t="e">
        <f t="shared" si="11"/>
        <v>#VALUE!</v>
      </c>
      <c r="AH19">
        <f t="shared" si="12"/>
        <v>1</v>
      </c>
      <c r="AI19" t="e">
        <f t="shared" si="13"/>
        <v>#VALUE!</v>
      </c>
      <c r="AJ19" t="e">
        <f t="shared" si="14"/>
        <v>#VALUE!</v>
      </c>
    </row>
    <row r="20" spans="1:36" ht="51" customHeight="1" x14ac:dyDescent="0.25">
      <c r="A20" s="11" t="s">
        <v>22</v>
      </c>
      <c r="B20" s="29"/>
      <c r="C20" s="13"/>
      <c r="D20" s="14"/>
      <c r="E20" s="30">
        <v>831</v>
      </c>
      <c r="F20" s="26">
        <v>1012</v>
      </c>
      <c r="G20" s="26">
        <v>1012</v>
      </c>
      <c r="H20" s="26">
        <v>1012</v>
      </c>
      <c r="I20" s="16" t="str">
        <f>IFERROR(VLOOKUP(D20,Pieces!A:C,3,0),"")</f>
        <v/>
      </c>
      <c r="J20" s="14">
        <v>1</v>
      </c>
      <c r="K20" s="14">
        <f t="shared" si="0"/>
        <v>181</v>
      </c>
      <c r="L20" s="14">
        <f t="shared" si="1"/>
        <v>0</v>
      </c>
      <c r="M20" s="14">
        <f t="shared" si="2"/>
        <v>0</v>
      </c>
      <c r="N20" s="17" t="str">
        <f t="shared" si="3"/>
        <v/>
      </c>
      <c r="O20" s="17" t="str">
        <f t="shared" si="4"/>
        <v/>
      </c>
      <c r="P20" s="17" t="str">
        <f t="shared" si="5"/>
        <v/>
      </c>
      <c r="Q20" s="18">
        <v>9</v>
      </c>
      <c r="R20" s="24"/>
      <c r="S20" s="14">
        <f t="shared" si="15"/>
        <v>0</v>
      </c>
      <c r="T20" s="14"/>
      <c r="U20" s="14">
        <f t="shared" si="6"/>
        <v>181</v>
      </c>
      <c r="V20" s="14"/>
      <c r="W20" s="14"/>
      <c r="X20" s="14"/>
      <c r="Y20" s="14"/>
      <c r="Z20" s="19">
        <f t="shared" si="7"/>
        <v>0</v>
      </c>
      <c r="AA20" s="20">
        <f t="shared" si="8"/>
        <v>0</v>
      </c>
      <c r="AB20" s="31"/>
      <c r="AC20" s="31"/>
      <c r="AD20" s="31"/>
      <c r="AE20" s="22" t="str">
        <f t="shared" si="9"/>
        <v>WARNING</v>
      </c>
      <c r="AF20" t="e">
        <f t="shared" si="10"/>
        <v>#VALUE!</v>
      </c>
      <c r="AG20" t="e">
        <f t="shared" si="11"/>
        <v>#VALUE!</v>
      </c>
      <c r="AH20">
        <f t="shared" si="12"/>
        <v>1</v>
      </c>
      <c r="AI20" t="e">
        <f t="shared" si="13"/>
        <v>#VALUE!</v>
      </c>
      <c r="AJ20" t="e">
        <f t="shared" si="14"/>
        <v>#VALUE!</v>
      </c>
    </row>
    <row r="21" spans="1:36" ht="69" customHeight="1" x14ac:dyDescent="0.25">
      <c r="A21" s="11" t="s">
        <v>24</v>
      </c>
      <c r="B21" s="32"/>
      <c r="C21" s="13"/>
      <c r="D21" s="14"/>
      <c r="E21" s="15">
        <v>1074</v>
      </c>
      <c r="F21" s="15">
        <v>1074</v>
      </c>
      <c r="G21" s="15">
        <v>1074</v>
      </c>
      <c r="H21" s="15">
        <v>1074</v>
      </c>
      <c r="I21" s="16" t="str">
        <f>IFERROR(VLOOKUP(D21,Pieces!A:C,3,0),"")</f>
        <v/>
      </c>
      <c r="J21" s="14">
        <v>9</v>
      </c>
      <c r="K21" s="14">
        <f t="shared" si="0"/>
        <v>0</v>
      </c>
      <c r="L21" s="14">
        <f t="shared" si="1"/>
        <v>0</v>
      </c>
      <c r="M21" s="14">
        <f t="shared" si="2"/>
        <v>0</v>
      </c>
      <c r="N21" s="17" t="str">
        <f t="shared" si="3"/>
        <v/>
      </c>
      <c r="O21" s="17" t="str">
        <f t="shared" si="4"/>
        <v/>
      </c>
      <c r="P21" s="17" t="str">
        <f t="shared" si="5"/>
        <v/>
      </c>
      <c r="Q21" s="18">
        <v>9</v>
      </c>
      <c r="R21" s="14"/>
      <c r="S21" s="14">
        <f t="shared" si="15"/>
        <v>0</v>
      </c>
      <c r="T21" s="14"/>
      <c r="U21" s="14">
        <f t="shared" si="6"/>
        <v>0</v>
      </c>
      <c r="V21" s="14"/>
      <c r="W21" s="14"/>
      <c r="X21" s="14"/>
      <c r="Y21" s="14"/>
      <c r="Z21" s="19">
        <f t="shared" si="7"/>
        <v>0</v>
      </c>
      <c r="AA21" s="20">
        <f t="shared" si="8"/>
        <v>0</v>
      </c>
      <c r="AB21" s="21"/>
      <c r="AC21" s="21"/>
      <c r="AD21" s="21"/>
      <c r="AE21" s="22" t="str">
        <f t="shared" si="9"/>
        <v>WARNING</v>
      </c>
      <c r="AF21" t="e">
        <f t="shared" si="10"/>
        <v>#VALUE!</v>
      </c>
      <c r="AG21" t="e">
        <f t="shared" si="11"/>
        <v>#VALUE!</v>
      </c>
      <c r="AH21" t="e">
        <f t="shared" si="12"/>
        <v>#DIV/0!</v>
      </c>
      <c r="AI21" t="e">
        <f t="shared" si="13"/>
        <v>#VALUE!</v>
      </c>
      <c r="AJ21" t="e">
        <f t="shared" si="14"/>
        <v>#VALUE!</v>
      </c>
    </row>
    <row r="22" spans="1:36" ht="63" customHeight="1" x14ac:dyDescent="0.25">
      <c r="A22" s="11" t="s">
        <v>25</v>
      </c>
      <c r="B22" s="32"/>
      <c r="C22" s="13"/>
      <c r="D22" s="14"/>
      <c r="E22" s="15">
        <v>0</v>
      </c>
      <c r="F22" s="15">
        <v>0</v>
      </c>
      <c r="G22" s="15">
        <v>0</v>
      </c>
      <c r="H22" s="15">
        <v>0</v>
      </c>
      <c r="I22" s="16" t="str">
        <f>IFERROR(VLOOKUP(D22,Pieces!A:C,3,0),"")</f>
        <v/>
      </c>
      <c r="J22" s="14">
        <v>20</v>
      </c>
      <c r="K22" s="14">
        <f t="shared" si="0"/>
        <v>0</v>
      </c>
      <c r="L22" s="14">
        <f t="shared" si="1"/>
        <v>0</v>
      </c>
      <c r="M22" s="14">
        <f t="shared" si="2"/>
        <v>0</v>
      </c>
      <c r="N22" s="17" t="str">
        <f t="shared" si="3"/>
        <v/>
      </c>
      <c r="O22" s="17" t="str">
        <f t="shared" si="4"/>
        <v/>
      </c>
      <c r="P22" s="17" t="str">
        <f t="shared" si="5"/>
        <v/>
      </c>
      <c r="Q22" s="18">
        <v>9</v>
      </c>
      <c r="R22" s="14"/>
      <c r="S22" s="14">
        <f t="shared" si="15"/>
        <v>0</v>
      </c>
      <c r="T22" s="14"/>
      <c r="U22" s="14">
        <f t="shared" si="6"/>
        <v>0</v>
      </c>
      <c r="V22" s="14"/>
      <c r="W22" s="14"/>
      <c r="X22" s="14"/>
      <c r="Y22" s="14"/>
      <c r="Z22" s="19">
        <f t="shared" si="7"/>
        <v>0</v>
      </c>
      <c r="AA22" s="20">
        <f t="shared" si="8"/>
        <v>0</v>
      </c>
      <c r="AB22" s="21"/>
      <c r="AC22" s="21"/>
      <c r="AD22" s="21"/>
      <c r="AE22" s="22" t="str">
        <f t="shared" si="9"/>
        <v>WARNING</v>
      </c>
      <c r="AF22" t="e">
        <f t="shared" si="10"/>
        <v>#VALUE!</v>
      </c>
      <c r="AG22" t="e">
        <f t="shared" si="11"/>
        <v>#VALUE!</v>
      </c>
      <c r="AH22" t="e">
        <f t="shared" si="12"/>
        <v>#DIV/0!</v>
      </c>
      <c r="AI22" t="e">
        <f t="shared" si="13"/>
        <v>#VALUE!</v>
      </c>
      <c r="AJ22" t="e">
        <f t="shared" si="14"/>
        <v>#VALUE!</v>
      </c>
    </row>
    <row r="23" spans="1:36" ht="55.5" customHeight="1" x14ac:dyDescent="0.25">
      <c r="A23" s="33" t="s">
        <v>27</v>
      </c>
      <c r="B23" s="32"/>
      <c r="C23" s="13"/>
      <c r="D23" s="14"/>
      <c r="E23" s="15">
        <v>35</v>
      </c>
      <c r="F23" s="15">
        <v>42</v>
      </c>
      <c r="G23" s="15">
        <v>42</v>
      </c>
      <c r="H23" s="15">
        <v>44</v>
      </c>
      <c r="I23" s="16" t="str">
        <f>IFERROR(VLOOKUP(D23,Pieces!A:C,3,0),"")</f>
        <v/>
      </c>
      <c r="J23" s="14">
        <v>20</v>
      </c>
      <c r="K23" s="14">
        <f t="shared" si="0"/>
        <v>140</v>
      </c>
      <c r="L23" s="14">
        <f t="shared" si="1"/>
        <v>0</v>
      </c>
      <c r="M23" s="14">
        <f t="shared" si="2"/>
        <v>40</v>
      </c>
      <c r="N23" s="17" t="str">
        <f t="shared" si="3"/>
        <v/>
      </c>
      <c r="O23" s="17" t="str">
        <f t="shared" si="4"/>
        <v/>
      </c>
      <c r="P23" s="17" t="str">
        <f t="shared" si="5"/>
        <v/>
      </c>
      <c r="Q23" s="18">
        <v>11</v>
      </c>
      <c r="R23" s="14"/>
      <c r="S23" s="14">
        <f t="shared" si="15"/>
        <v>0</v>
      </c>
      <c r="T23" s="14"/>
      <c r="U23" s="14">
        <f t="shared" si="6"/>
        <v>180</v>
      </c>
      <c r="V23" s="14"/>
      <c r="W23" s="14"/>
      <c r="X23" s="14"/>
      <c r="Y23" s="14"/>
      <c r="Z23" s="19">
        <f t="shared" si="7"/>
        <v>0</v>
      </c>
      <c r="AA23" s="20">
        <f t="shared" si="8"/>
        <v>0</v>
      </c>
      <c r="AB23" s="21"/>
      <c r="AC23" s="21"/>
      <c r="AD23" s="21"/>
      <c r="AE23" s="22" t="str">
        <f t="shared" si="9"/>
        <v>WARNING</v>
      </c>
      <c r="AF23" t="e">
        <f t="shared" si="10"/>
        <v>#VALUE!</v>
      </c>
      <c r="AG23" t="e">
        <f t="shared" si="11"/>
        <v>#VALUE!</v>
      </c>
      <c r="AH23">
        <f t="shared" si="12"/>
        <v>1</v>
      </c>
      <c r="AI23" t="e">
        <f t="shared" si="13"/>
        <v>#VALUE!</v>
      </c>
      <c r="AJ23" t="e">
        <f t="shared" si="14"/>
        <v>#VALUE!</v>
      </c>
    </row>
    <row r="24" spans="1:36" ht="59.25" customHeight="1" x14ac:dyDescent="0.25">
      <c r="A24" s="33" t="s">
        <v>28</v>
      </c>
      <c r="B24" s="32"/>
      <c r="C24" s="13"/>
      <c r="D24" s="14"/>
      <c r="E24" s="15">
        <v>4934</v>
      </c>
      <c r="F24" s="15">
        <v>5081</v>
      </c>
      <c r="G24" s="15">
        <v>5081</v>
      </c>
      <c r="H24" s="15">
        <v>5104</v>
      </c>
      <c r="I24" s="16" t="str">
        <f>IFERROR(VLOOKUP(D24,Pieces!A:C,3,0),"")</f>
        <v/>
      </c>
      <c r="J24" s="14">
        <v>12</v>
      </c>
      <c r="K24" s="14">
        <f>(F24-E24)*J24</f>
        <v>1764</v>
      </c>
      <c r="L24" s="14">
        <f>(G24-F24)*J24</f>
        <v>0</v>
      </c>
      <c r="M24" s="14">
        <f>(H24-G24)*J24</f>
        <v>276</v>
      </c>
      <c r="N24" s="17" t="str">
        <f>IF(I24="","",K24/I24)</f>
        <v/>
      </c>
      <c r="O24" s="17" t="str">
        <f>IF(I24="","",L24/I24)</f>
        <v/>
      </c>
      <c r="P24" s="17" t="str">
        <f>IF(I24="","",M24/I24)</f>
        <v/>
      </c>
      <c r="Q24" s="18">
        <v>9</v>
      </c>
      <c r="R24" s="14" t="s">
        <v>1396</v>
      </c>
      <c r="S24" s="14">
        <f>U24+T24-K24-L24-M24</f>
        <v>0</v>
      </c>
      <c r="T24" s="14"/>
      <c r="U24" s="14">
        <f>(K24+L24+M24)-T24-V24</f>
        <v>2040</v>
      </c>
      <c r="V24" s="14"/>
      <c r="W24" s="14"/>
      <c r="X24" s="14"/>
      <c r="Y24" s="14"/>
      <c r="Z24" s="19">
        <f>IF(OR(I24="",I24=0),0,(U24+T24)/I24)</f>
        <v>0</v>
      </c>
      <c r="AA24" s="20">
        <f>IF(OR(Q24=0,I24=0),"",Z24/Q24*100)</f>
        <v>0</v>
      </c>
      <c r="AB24" s="21"/>
      <c r="AC24" s="21"/>
      <c r="AD24" s="21"/>
      <c r="AE24" s="22" t="str">
        <f>IF(AA24&gt;85," ","WARNING")</f>
        <v>WARNING</v>
      </c>
      <c r="AF24" t="e">
        <f t="shared" si="10"/>
        <v>#VALUE!</v>
      </c>
      <c r="AG24" t="e">
        <f t="shared" si="11"/>
        <v>#VALUE!</v>
      </c>
      <c r="AH24">
        <f t="shared" si="12"/>
        <v>1</v>
      </c>
      <c r="AI24" t="e">
        <f t="shared" si="13"/>
        <v>#VALUE!</v>
      </c>
      <c r="AJ24" t="e">
        <f t="shared" si="14"/>
        <v>#VALUE!</v>
      </c>
    </row>
    <row r="25" spans="1:36" ht="21" thickBot="1" x14ac:dyDescent="0.3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5"/>
      <c r="U25" s="35"/>
      <c r="V25" s="35"/>
      <c r="W25" s="35"/>
      <c r="X25" s="35"/>
      <c r="Y25" s="35"/>
      <c r="Z25" s="6"/>
      <c r="AA25" s="6"/>
      <c r="AB25" s="6"/>
      <c r="AC25" s="6"/>
      <c r="AD25" s="6"/>
      <c r="AE25" s="6"/>
    </row>
    <row r="26" spans="1:36" ht="70.5" thickBot="1" x14ac:dyDescent="0.3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6" t="s">
        <v>30</v>
      </c>
      <c r="U26" s="37" t="e">
        <f>#REF!/#REF!</f>
        <v>#REF!</v>
      </c>
      <c r="V26" s="35"/>
      <c r="W26" s="35"/>
      <c r="X26" s="35"/>
      <c r="Y26" s="35"/>
      <c r="Z26" s="6"/>
      <c r="AA26" s="6"/>
      <c r="AB26" s="6"/>
      <c r="AC26" s="6"/>
      <c r="AD26" s="6"/>
      <c r="AE26" s="6"/>
    </row>
    <row r="27" spans="1:36" ht="20.25" x14ac:dyDescent="0.25"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6"/>
      <c r="AA27" s="6"/>
      <c r="AB27" s="6"/>
      <c r="AC27" s="6"/>
      <c r="AD27" s="6"/>
      <c r="AE27" s="6"/>
    </row>
    <row r="28" spans="1:36" x14ac:dyDescent="0.25">
      <c r="Z28" s="7"/>
    </row>
    <row r="29" spans="1:36" x14ac:dyDescent="0.25">
      <c r="Z29" s="7"/>
    </row>
    <row r="30" spans="1:36" ht="20.25" x14ac:dyDescent="0.25">
      <c r="E30" s="38"/>
      <c r="F30" s="38"/>
      <c r="G30" s="38"/>
      <c r="H30" s="38"/>
      <c r="I30" s="39"/>
      <c r="J30" s="40" t="s">
        <v>31</v>
      </c>
      <c r="K30" s="38"/>
      <c r="L30" s="38"/>
      <c r="M30" s="38"/>
      <c r="N30" s="38"/>
      <c r="O30" s="38"/>
      <c r="P30" s="39"/>
      <c r="Z30" s="7"/>
    </row>
    <row r="31" spans="1:36" ht="20.25" x14ac:dyDescent="0.25">
      <c r="E31" s="38"/>
      <c r="F31" s="38"/>
      <c r="G31" s="38"/>
      <c r="H31" s="38"/>
      <c r="I31" s="39"/>
      <c r="J31" s="40" t="s">
        <v>32</v>
      </c>
      <c r="K31" s="38"/>
      <c r="L31" s="38"/>
      <c r="M31" s="38"/>
      <c r="N31" s="38"/>
      <c r="O31" s="38"/>
      <c r="P31" s="39"/>
      <c r="Z31" s="7"/>
    </row>
    <row r="32" spans="1:36" ht="20.25" x14ac:dyDescent="0.25">
      <c r="E32" s="38"/>
      <c r="F32" s="38"/>
      <c r="G32" s="38"/>
      <c r="H32" s="38"/>
      <c r="I32" s="39"/>
      <c r="J32" s="40" t="s">
        <v>33</v>
      </c>
      <c r="K32" s="38"/>
      <c r="L32" s="38"/>
      <c r="M32" s="38"/>
      <c r="N32" s="38"/>
      <c r="O32" s="38"/>
      <c r="P32" s="39"/>
      <c r="Z32" s="7"/>
    </row>
    <row r="33" spans="26:26" x14ac:dyDescent="0.25">
      <c r="Z33" s="7"/>
    </row>
    <row r="34" spans="26:26" x14ac:dyDescent="0.25">
      <c r="Z34" s="7"/>
    </row>
    <row r="35" spans="26:26" x14ac:dyDescent="0.25">
      <c r="Z35" s="7"/>
    </row>
    <row r="36" spans="26:26" x14ac:dyDescent="0.25">
      <c r="Z36" s="7"/>
    </row>
  </sheetData>
  <mergeCells count="12">
    <mergeCell ref="E30:I30"/>
    <mergeCell ref="J30:P30"/>
    <mergeCell ref="E31:I31"/>
    <mergeCell ref="J31:P31"/>
    <mergeCell ref="E32:I32"/>
    <mergeCell ref="J32:P32"/>
    <mergeCell ref="A1:Y5"/>
    <mergeCell ref="Z1:AE1"/>
    <mergeCell ref="Z2:AE2"/>
    <mergeCell ref="Z3:AE3"/>
    <mergeCell ref="Z4:AE4"/>
    <mergeCell ref="Z7:AE7"/>
  </mergeCells>
  <conditionalFormatting sqref="AE9:AE24">
    <cfRule type="containsText" dxfId="44" priority="15" operator="containsText" text="WARNING">
      <formula>NOT(ISERROR(SEARCH("WARNING",AE9)))</formula>
    </cfRule>
  </conditionalFormatting>
  <conditionalFormatting sqref="AE10">
    <cfRule type="containsText" dxfId="43" priority="13" operator="containsText" text="WARNING">
      <formula>NOT(ISERROR(SEARCH("WARNING",AE10)))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2" priority="11" operator="containsText" text="WARNING">
      <formula>NOT(ISERROR(SEARCH("WARNING",AE11)))</formula>
    </cfRule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AE16">
    <cfRule type="containsText" dxfId="41" priority="9" operator="containsText" text="WARNING">
      <formula>NOT(ISERROR(SEARCH("WARNING",AE16)))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E15">
    <cfRule type="containsText" dxfId="40" priority="7" operator="containsText" text="WARNING">
      <formula>NOT(ISERROR(SEARCH("WARNING",AE15)))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">
    <cfRule type="containsText" dxfId="39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38" priority="3" operator="containsText" text="WARNING">
      <formula>NOT(ISERROR(SEARCH("WARNING",AE24)))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9:AE22 AE9:AE14 AE17">
    <cfRule type="containsText" dxfId="37" priority="16" operator="containsText" text="WARNING">
      <formula>NOT(ISERROR(SEARCH("WARNING",AE9)))</formula>
    </cfRule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36" priority="1" operator="containsText" text="WARNING">
      <formula>NOT(ISERROR(SEARCH("WARNING",AE23)))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7">
      <formula1>ouvriers</formula1>
    </dataValidation>
    <dataValidation type="list" allowBlank="1" showInputMessage="1" showErrorMessage="1" sqref="D9:D14 D21:D24 D17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0">
    <tabColor rgb="FFC00000"/>
  </sheetPr>
  <dimension ref="A1:AJ36"/>
  <sheetViews>
    <sheetView topLeftCell="A13" zoomScale="40" zoomScaleNormal="40" zoomScaleSheetLayoutView="40" zoomScalePageLayoutView="42" workbookViewId="0">
      <pane xSplit="4" topLeftCell="P1" activePane="topRight" state="frozen"/>
      <selection activeCell="H15" sqref="H15"/>
      <selection pane="topRight" activeCell="H15" sqref="H15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5" customWidth="1"/>
    <col min="6" max="7" width="21.5703125" style="5" customWidth="1"/>
    <col min="8" max="8" width="23.140625" style="5" customWidth="1"/>
    <col min="9" max="9" width="21.7109375" style="5" customWidth="1"/>
    <col min="10" max="11" width="19.140625" style="5" customWidth="1"/>
    <col min="12" max="12" width="26.5703125" style="5" customWidth="1"/>
    <col min="13" max="13" width="26.28515625" style="5" customWidth="1"/>
    <col min="14" max="14" width="20.42578125" style="5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5" customWidth="1"/>
    <col min="21" max="25" width="23" style="5" customWidth="1"/>
    <col min="26" max="30" width="24.5703125" customWidth="1"/>
    <col min="31" max="31" width="22.85546875" customWidth="1"/>
    <col min="32" max="32" width="12.85546875" bestFit="1" customWidth="1"/>
    <col min="33" max="33" width="17.42578125" customWidth="1"/>
    <col min="35" max="35" width="14.42578125" customWidth="1"/>
  </cols>
  <sheetData>
    <row r="1" spans="1:36" ht="30" customHeight="1" x14ac:dyDescent="0.25">
      <c r="A1" s="1" t="s">
        <v>1397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0</v>
      </c>
      <c r="AA1" s="3"/>
      <c r="AB1" s="3"/>
      <c r="AC1" s="3"/>
      <c r="AD1" s="3"/>
      <c r="AE1" s="4"/>
    </row>
    <row r="2" spans="1:36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1</v>
      </c>
      <c r="AA2" s="3"/>
      <c r="AB2" s="3"/>
      <c r="AC2" s="3"/>
      <c r="AD2" s="3"/>
      <c r="AE2" s="4"/>
    </row>
    <row r="3" spans="1:36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2</v>
      </c>
      <c r="AA3" s="3"/>
      <c r="AB3" s="3"/>
      <c r="AC3" s="3"/>
      <c r="AD3" s="3"/>
      <c r="AE3" s="4"/>
    </row>
    <row r="4" spans="1:36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3</v>
      </c>
      <c r="AA4" s="3"/>
      <c r="AB4" s="3"/>
      <c r="AC4" s="3"/>
      <c r="AD4" s="3"/>
      <c r="AE4" s="4"/>
    </row>
    <row r="5" spans="1:3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6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</row>
    <row r="8" spans="1:36" ht="167.25" customHeight="1" x14ac:dyDescent="0.25">
      <c r="A8" s="9" t="s">
        <v>4</v>
      </c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 t="s">
        <v>5</v>
      </c>
      <c r="U8" s="9" t="s">
        <v>6</v>
      </c>
      <c r="V8" s="9"/>
      <c r="W8" s="9"/>
      <c r="X8" s="9"/>
      <c r="Y8" s="9"/>
      <c r="Z8" s="9"/>
      <c r="AA8" s="9"/>
      <c r="AB8" s="9"/>
      <c r="AC8" s="9"/>
      <c r="AD8" s="9"/>
      <c r="AE8" s="9"/>
      <c r="AF8" t="s">
        <v>7</v>
      </c>
      <c r="AG8" t="s">
        <v>8</v>
      </c>
      <c r="AH8" t="s">
        <v>9</v>
      </c>
      <c r="AI8" t="s">
        <v>10</v>
      </c>
      <c r="AJ8" t="s">
        <v>10</v>
      </c>
    </row>
    <row r="9" spans="1:36" ht="72.75" customHeight="1" x14ac:dyDescent="0.25">
      <c r="A9" s="11" t="s">
        <v>7</v>
      </c>
      <c r="B9" s="12"/>
      <c r="C9" s="13"/>
      <c r="D9" s="14"/>
      <c r="E9" s="15">
        <v>0</v>
      </c>
      <c r="F9" s="15">
        <v>0</v>
      </c>
      <c r="G9" s="15">
        <v>0</v>
      </c>
      <c r="H9" s="15">
        <v>0</v>
      </c>
      <c r="I9" s="16" t="str">
        <f>IFERROR(VLOOKUP(D9,Pieces!A:C,3,0),"")</f>
        <v/>
      </c>
      <c r="J9" s="14">
        <v>1</v>
      </c>
      <c r="K9" s="14">
        <f>(F9-E9)*J9</f>
        <v>0</v>
      </c>
      <c r="L9" s="14">
        <f>(G9-F9)*J9</f>
        <v>0</v>
      </c>
      <c r="M9" s="14">
        <f>(H9-G9)*J9</f>
        <v>0</v>
      </c>
      <c r="N9" s="17" t="str">
        <f>IF(I9="","",K9/I9)</f>
        <v/>
      </c>
      <c r="O9" s="17" t="str">
        <f>IF(I9="","",L9/I9)</f>
        <v/>
      </c>
      <c r="P9" s="17" t="str">
        <f>IF(I9="","",M9/I9)</f>
        <v/>
      </c>
      <c r="Q9" s="18">
        <v>15</v>
      </c>
      <c r="R9" s="14"/>
      <c r="S9" s="14">
        <f>U9+T9-K9-L9-M9</f>
        <v>0</v>
      </c>
      <c r="T9" s="14"/>
      <c r="U9" s="14">
        <f>(K9+L9+M9)-T9-V9</f>
        <v>0</v>
      </c>
      <c r="V9" s="14"/>
      <c r="W9" s="14"/>
      <c r="X9" s="14"/>
      <c r="Y9" s="14"/>
      <c r="Z9" s="19">
        <f>IF(OR(I9="",I9=0),0,(U9+T9)/I9)</f>
        <v>0</v>
      </c>
      <c r="AA9" s="20">
        <f>IF(OR(Q9=0,I9=0),"",Z9/Q9*100)</f>
        <v>0</v>
      </c>
      <c r="AB9" s="21"/>
      <c r="AC9" s="21"/>
      <c r="AD9" s="21"/>
      <c r="AE9" s="22" t="str">
        <f>IF(AA9&gt;85," ","WARNING")</f>
        <v>WARNING</v>
      </c>
      <c r="AF9" t="e">
        <f>(N9+O9+P9)/(Q9*3600)</f>
        <v>#VALUE!</v>
      </c>
      <c r="AG9" t="e">
        <f>((3600/I9)*U9)/(N9+O9+P9)</f>
        <v>#VALUE!</v>
      </c>
      <c r="AH9" t="e">
        <f>(U9-T9)/U9</f>
        <v>#DIV/0!</v>
      </c>
      <c r="AI9" t="e">
        <f>AF9*AG9*AH9</f>
        <v>#VALUE!</v>
      </c>
      <c r="AJ9" t="e">
        <f>((U9-T9)*(3600/I9))/(Q9*3600)</f>
        <v>#VALUE!</v>
      </c>
    </row>
    <row r="10" spans="1:36" ht="69.75" customHeight="1" x14ac:dyDescent="0.25">
      <c r="A10" s="11" t="s">
        <v>11</v>
      </c>
      <c r="B10" s="23"/>
      <c r="C10" s="13"/>
      <c r="D10" s="14"/>
      <c r="E10" s="15">
        <v>3508</v>
      </c>
      <c r="F10" s="15">
        <v>3765</v>
      </c>
      <c r="G10" s="15">
        <v>3838</v>
      </c>
      <c r="H10" s="15">
        <v>3913</v>
      </c>
      <c r="I10" s="16" t="str">
        <f>IFERROR(VLOOKUP(D10,Pieces!A:C,3,0),"")</f>
        <v/>
      </c>
      <c r="J10" s="14">
        <v>1</v>
      </c>
      <c r="K10" s="14">
        <f t="shared" ref="K10:K23" si="0">(F10-E10)*J10</f>
        <v>257</v>
      </c>
      <c r="L10" s="14">
        <f t="shared" ref="L10:L23" si="1">(G10-F10)*J10</f>
        <v>73</v>
      </c>
      <c r="M10" s="14">
        <f t="shared" ref="M10:M23" si="2">(H10-G10)*J10</f>
        <v>75</v>
      </c>
      <c r="N10" s="17" t="str">
        <f t="shared" ref="N10:N23" si="3">IF(I10="","",K10/I10)</f>
        <v/>
      </c>
      <c r="O10" s="17" t="str">
        <f t="shared" ref="O10:O23" si="4">IF(I10="","",L10/I10)</f>
        <v/>
      </c>
      <c r="P10" s="17" t="str">
        <f t="shared" ref="P10:P23" si="5">IF(I10="","",M10/I10)</f>
        <v/>
      </c>
      <c r="Q10" s="18">
        <v>15</v>
      </c>
      <c r="R10" s="14" t="s">
        <v>1398</v>
      </c>
      <c r="S10" s="14">
        <f>U10+T10-K10-L10-M10</f>
        <v>0</v>
      </c>
      <c r="T10" s="14">
        <v>5</v>
      </c>
      <c r="U10" s="14">
        <f t="shared" ref="U10:U23" si="6">(K10+L10+M10)-T10-V10</f>
        <v>400</v>
      </c>
      <c r="V10" s="14"/>
      <c r="W10" s="14"/>
      <c r="X10" s="14"/>
      <c r="Y10" s="14"/>
      <c r="Z10" s="19">
        <f t="shared" ref="Z10:Z23" si="7">IF(OR(I10="",I10=0),0,(U10+T10)/I10)</f>
        <v>0</v>
      </c>
      <c r="AA10" s="20">
        <f t="shared" ref="AA10:AA23" si="8">IF(OR(Q10=0,I10=0),"",Z10/Q10*100)</f>
        <v>0</v>
      </c>
      <c r="AB10" s="21"/>
      <c r="AC10" s="21"/>
      <c r="AD10" s="21"/>
      <c r="AE10" s="22" t="str">
        <f t="shared" ref="AE10:AE23" si="9">IF(AA10&gt;85," ","WARNING")</f>
        <v>WARNING</v>
      </c>
      <c r="AF10" t="e">
        <f t="shared" ref="AF10:AF24" si="10">(N10+O10+P10)/(Q10*3600)</f>
        <v>#VALUE!</v>
      </c>
      <c r="AG10" t="e">
        <f t="shared" ref="AG10:AG24" si="11">((3600/I10)*U10)/(N10+O10+P10)</f>
        <v>#VALUE!</v>
      </c>
      <c r="AH10">
        <f t="shared" ref="AH10:AH24" si="12">(U10-T10)/U10</f>
        <v>0.98750000000000004</v>
      </c>
      <c r="AI10" t="e">
        <f t="shared" ref="AI10:AI24" si="13">AF10*AG10*AH10</f>
        <v>#VALUE!</v>
      </c>
      <c r="AJ10" t="e">
        <f t="shared" ref="AJ10:AJ24" si="14">((U10-T10)*(3600/I10))/(Q10*3600)</f>
        <v>#VALUE!</v>
      </c>
    </row>
    <row r="11" spans="1:36" ht="64.5" customHeight="1" x14ac:dyDescent="0.25">
      <c r="A11" s="11" t="s">
        <v>13</v>
      </c>
      <c r="B11" s="12"/>
      <c r="C11" s="13"/>
      <c r="D11" s="14"/>
      <c r="E11" s="24">
        <v>1491</v>
      </c>
      <c r="F11" s="24">
        <v>1677</v>
      </c>
      <c r="G11" s="24">
        <v>1717</v>
      </c>
      <c r="H11" s="24">
        <v>1755</v>
      </c>
      <c r="I11" s="16" t="str">
        <f>IFERROR(VLOOKUP(D11,Pieces!A:C,3,0),"")</f>
        <v/>
      </c>
      <c r="J11" s="25">
        <v>1</v>
      </c>
      <c r="K11" s="14">
        <f t="shared" si="0"/>
        <v>186</v>
      </c>
      <c r="L11" s="14">
        <f t="shared" si="1"/>
        <v>40</v>
      </c>
      <c r="M11" s="14">
        <f t="shared" si="2"/>
        <v>38</v>
      </c>
      <c r="N11" s="17" t="str">
        <f t="shared" si="3"/>
        <v/>
      </c>
      <c r="O11" s="17" t="str">
        <f t="shared" si="4"/>
        <v/>
      </c>
      <c r="P11" s="17" t="str">
        <f t="shared" si="5"/>
        <v/>
      </c>
      <c r="Q11" s="18">
        <v>15</v>
      </c>
      <c r="R11" s="14"/>
      <c r="S11" s="14">
        <f t="shared" ref="S11:S23" si="15">U11+T11-K11-L11-M11</f>
        <v>0</v>
      </c>
      <c r="T11" s="14"/>
      <c r="U11" s="14">
        <f>(K11+L11+M11)-T11-V11</f>
        <v>264</v>
      </c>
      <c r="V11" s="14"/>
      <c r="W11" s="14"/>
      <c r="X11" s="14"/>
      <c r="Y11" s="14"/>
      <c r="Z11" s="19">
        <f t="shared" si="7"/>
        <v>0</v>
      </c>
      <c r="AA11" s="20">
        <f t="shared" si="8"/>
        <v>0</v>
      </c>
      <c r="AB11" s="21"/>
      <c r="AC11" s="21"/>
      <c r="AD11" s="21"/>
      <c r="AE11" s="22" t="str">
        <f t="shared" si="9"/>
        <v>WARNING</v>
      </c>
      <c r="AF11" t="e">
        <f t="shared" si="10"/>
        <v>#VALUE!</v>
      </c>
      <c r="AG11" t="e">
        <f t="shared" si="11"/>
        <v>#VALUE!</v>
      </c>
      <c r="AH11">
        <f t="shared" si="12"/>
        <v>1</v>
      </c>
      <c r="AI11" t="e">
        <f t="shared" si="13"/>
        <v>#VALUE!</v>
      </c>
      <c r="AJ11" t="e">
        <f t="shared" si="14"/>
        <v>#VALUE!</v>
      </c>
    </row>
    <row r="12" spans="1:36" ht="58.5" customHeight="1" x14ac:dyDescent="0.25">
      <c r="A12" s="11" t="s">
        <v>14</v>
      </c>
      <c r="B12" s="12"/>
      <c r="C12" s="13"/>
      <c r="D12" s="14"/>
      <c r="E12" s="15">
        <v>7938</v>
      </c>
      <c r="F12" s="15">
        <v>8183</v>
      </c>
      <c r="G12" s="15">
        <v>8183</v>
      </c>
      <c r="H12" s="15">
        <v>8183</v>
      </c>
      <c r="I12" s="16" t="str">
        <f>IFERROR(VLOOKUP(D12,Pieces!A:C,3,0),"")</f>
        <v/>
      </c>
      <c r="J12" s="14">
        <v>1</v>
      </c>
      <c r="K12" s="14">
        <f t="shared" si="0"/>
        <v>245</v>
      </c>
      <c r="L12" s="14">
        <f t="shared" si="1"/>
        <v>0</v>
      </c>
      <c r="M12" s="14">
        <f t="shared" si="2"/>
        <v>0</v>
      </c>
      <c r="N12" s="17" t="str">
        <f t="shared" si="3"/>
        <v/>
      </c>
      <c r="O12" s="17" t="str">
        <f t="shared" si="4"/>
        <v/>
      </c>
      <c r="P12" s="17" t="str">
        <f t="shared" si="5"/>
        <v/>
      </c>
      <c r="Q12" s="18">
        <v>9</v>
      </c>
      <c r="R12" s="14"/>
      <c r="S12" s="14">
        <f t="shared" si="15"/>
        <v>0</v>
      </c>
      <c r="T12" s="14"/>
      <c r="U12" s="14">
        <f t="shared" si="6"/>
        <v>245</v>
      </c>
      <c r="V12" s="14"/>
      <c r="W12" s="14"/>
      <c r="X12" s="14"/>
      <c r="Y12" s="14"/>
      <c r="Z12" s="19">
        <f t="shared" si="7"/>
        <v>0</v>
      </c>
      <c r="AA12" s="20">
        <f t="shared" si="8"/>
        <v>0</v>
      </c>
      <c r="AB12" s="21"/>
      <c r="AC12" s="21"/>
      <c r="AD12" s="21"/>
      <c r="AE12" s="22" t="str">
        <f t="shared" si="9"/>
        <v>WARNING</v>
      </c>
      <c r="AF12" t="e">
        <f t="shared" si="10"/>
        <v>#VALUE!</v>
      </c>
      <c r="AG12" t="e">
        <f t="shared" si="11"/>
        <v>#VALUE!</v>
      </c>
      <c r="AH12">
        <f t="shared" si="12"/>
        <v>1</v>
      </c>
      <c r="AI12" t="e">
        <f t="shared" si="13"/>
        <v>#VALUE!</v>
      </c>
      <c r="AJ12" t="e">
        <f t="shared" si="14"/>
        <v>#VALUE!</v>
      </c>
    </row>
    <row r="13" spans="1:36" ht="58.5" customHeight="1" x14ac:dyDescent="0.25">
      <c r="A13" s="11" t="s">
        <v>15</v>
      </c>
      <c r="B13" s="12"/>
      <c r="C13" s="13"/>
      <c r="D13" s="14"/>
      <c r="E13" s="15">
        <v>4771</v>
      </c>
      <c r="F13" s="15">
        <v>4771</v>
      </c>
      <c r="G13" s="15">
        <v>4771</v>
      </c>
      <c r="H13" s="15">
        <v>4771</v>
      </c>
      <c r="I13" s="16" t="str">
        <f>IFERROR(VLOOKUP(D13,Pieces!A:C,3,0),"")</f>
        <v/>
      </c>
      <c r="J13" s="14">
        <v>1</v>
      </c>
      <c r="K13" s="14">
        <f t="shared" si="0"/>
        <v>0</v>
      </c>
      <c r="L13" s="14">
        <f t="shared" si="1"/>
        <v>0</v>
      </c>
      <c r="M13" s="14">
        <f t="shared" si="2"/>
        <v>0</v>
      </c>
      <c r="N13" s="17" t="str">
        <f t="shared" si="3"/>
        <v/>
      </c>
      <c r="O13" s="17" t="str">
        <f t="shared" si="4"/>
        <v/>
      </c>
      <c r="P13" s="17" t="str">
        <f t="shared" si="5"/>
        <v/>
      </c>
      <c r="Q13" s="18">
        <v>7</v>
      </c>
      <c r="R13" s="14"/>
      <c r="S13" s="14">
        <f t="shared" si="15"/>
        <v>0</v>
      </c>
      <c r="T13" s="14"/>
      <c r="U13" s="14">
        <f t="shared" si="6"/>
        <v>0</v>
      </c>
      <c r="V13" s="14"/>
      <c r="W13" s="14"/>
      <c r="X13" s="14"/>
      <c r="Y13" s="14"/>
      <c r="Z13" s="19">
        <f t="shared" si="7"/>
        <v>0</v>
      </c>
      <c r="AA13" s="20">
        <f t="shared" si="8"/>
        <v>0</v>
      </c>
      <c r="AB13" s="21"/>
      <c r="AC13" s="21"/>
      <c r="AD13" s="21"/>
      <c r="AE13" s="22" t="str">
        <f t="shared" si="9"/>
        <v>WARNING</v>
      </c>
      <c r="AF13" t="e">
        <f t="shared" si="10"/>
        <v>#VALUE!</v>
      </c>
      <c r="AG13" t="e">
        <f t="shared" si="11"/>
        <v>#VALUE!</v>
      </c>
      <c r="AH13" t="e">
        <f t="shared" si="12"/>
        <v>#DIV/0!</v>
      </c>
      <c r="AI13" t="e">
        <f t="shared" si="13"/>
        <v>#VALUE!</v>
      </c>
      <c r="AJ13" t="e">
        <f t="shared" si="14"/>
        <v>#VALUE!</v>
      </c>
    </row>
    <row r="14" spans="1:36" ht="68.25" customHeight="1" x14ac:dyDescent="0.25">
      <c r="A14" s="11" t="s">
        <v>17</v>
      </c>
      <c r="B14" s="12"/>
      <c r="C14" s="13"/>
      <c r="D14" s="14"/>
      <c r="E14" s="15">
        <v>3847</v>
      </c>
      <c r="F14" s="15">
        <v>4314</v>
      </c>
      <c r="G14" s="15">
        <v>4314</v>
      </c>
      <c r="H14" s="15">
        <v>4314</v>
      </c>
      <c r="I14" s="16" t="str">
        <f>IFERROR(VLOOKUP(D14,Pieces!A:C,3,0),"")</f>
        <v/>
      </c>
      <c r="J14" s="14">
        <v>1</v>
      </c>
      <c r="K14" s="14">
        <f t="shared" si="0"/>
        <v>467</v>
      </c>
      <c r="L14" s="14">
        <f t="shared" si="1"/>
        <v>0</v>
      </c>
      <c r="M14" s="14">
        <f t="shared" si="2"/>
        <v>0</v>
      </c>
      <c r="N14" s="17" t="str">
        <f t="shared" si="3"/>
        <v/>
      </c>
      <c r="O14" s="17" t="str">
        <f t="shared" si="4"/>
        <v/>
      </c>
      <c r="P14" s="17" t="str">
        <f t="shared" si="5"/>
        <v/>
      </c>
      <c r="Q14" s="18">
        <v>9</v>
      </c>
      <c r="R14" s="14"/>
      <c r="S14" s="14">
        <f t="shared" si="15"/>
        <v>0</v>
      </c>
      <c r="T14" s="14"/>
      <c r="U14" s="14">
        <f t="shared" si="6"/>
        <v>467</v>
      </c>
      <c r="V14" s="14"/>
      <c r="W14" s="14"/>
      <c r="X14" s="14"/>
      <c r="Y14" s="14"/>
      <c r="Z14" s="19">
        <f t="shared" si="7"/>
        <v>0</v>
      </c>
      <c r="AA14" s="20">
        <f t="shared" si="8"/>
        <v>0</v>
      </c>
      <c r="AB14" s="21"/>
      <c r="AC14" s="21"/>
      <c r="AD14" s="21"/>
      <c r="AE14" s="22" t="str">
        <f t="shared" si="9"/>
        <v>WARNING</v>
      </c>
      <c r="AF14" t="e">
        <f t="shared" si="10"/>
        <v>#VALUE!</v>
      </c>
      <c r="AG14" t="e">
        <f t="shared" si="11"/>
        <v>#VALUE!</v>
      </c>
      <c r="AH14">
        <f t="shared" si="12"/>
        <v>1</v>
      </c>
      <c r="AI14" t="e">
        <f t="shared" si="13"/>
        <v>#VALUE!</v>
      </c>
      <c r="AJ14" t="e">
        <f t="shared" si="14"/>
        <v>#VALUE!</v>
      </c>
    </row>
    <row r="15" spans="1:36" ht="82.5" customHeight="1" x14ac:dyDescent="0.25">
      <c r="A15" s="11" t="s">
        <v>9</v>
      </c>
      <c r="B15" s="12"/>
      <c r="C15" s="13"/>
      <c r="D15" s="14"/>
      <c r="E15" s="15">
        <v>6027</v>
      </c>
      <c r="F15" s="26">
        <v>6494</v>
      </c>
      <c r="G15" s="26">
        <v>6585</v>
      </c>
      <c r="H15" s="26">
        <v>6664</v>
      </c>
      <c r="I15" s="16" t="str">
        <f>IFERROR(VLOOKUP(D15,Pieces!A:C,3,0),"")</f>
        <v/>
      </c>
      <c r="J15" s="14">
        <v>1</v>
      </c>
      <c r="K15" s="14">
        <f t="shared" si="0"/>
        <v>467</v>
      </c>
      <c r="L15" s="14">
        <f t="shared" si="1"/>
        <v>91</v>
      </c>
      <c r="M15" s="14">
        <f t="shared" si="2"/>
        <v>79</v>
      </c>
      <c r="N15" s="17" t="str">
        <f t="shared" si="3"/>
        <v/>
      </c>
      <c r="O15" s="17" t="str">
        <f t="shared" si="4"/>
        <v/>
      </c>
      <c r="P15" s="17" t="str">
        <f t="shared" si="5"/>
        <v/>
      </c>
      <c r="Q15" s="18">
        <v>15</v>
      </c>
      <c r="R15" s="14"/>
      <c r="S15" s="14">
        <f t="shared" si="15"/>
        <v>0</v>
      </c>
      <c r="T15" s="14"/>
      <c r="U15" s="14">
        <f t="shared" si="6"/>
        <v>637</v>
      </c>
      <c r="V15" s="27"/>
      <c r="W15" s="27"/>
      <c r="X15" s="27"/>
      <c r="Y15" s="27"/>
      <c r="Z15" s="19">
        <f t="shared" si="7"/>
        <v>0</v>
      </c>
      <c r="AA15" s="20">
        <f t="shared" si="8"/>
        <v>0</v>
      </c>
      <c r="AB15" s="28"/>
      <c r="AC15" s="28"/>
      <c r="AD15" s="28"/>
      <c r="AE15" s="22" t="str">
        <f t="shared" si="9"/>
        <v>WARNING</v>
      </c>
      <c r="AF15" t="e">
        <f t="shared" si="10"/>
        <v>#VALUE!</v>
      </c>
      <c r="AG15" t="e">
        <f t="shared" si="11"/>
        <v>#VALUE!</v>
      </c>
      <c r="AH15">
        <f t="shared" si="12"/>
        <v>1</v>
      </c>
      <c r="AI15" t="e">
        <f t="shared" si="13"/>
        <v>#VALUE!</v>
      </c>
      <c r="AJ15" t="e">
        <f t="shared" si="14"/>
        <v>#VALUE!</v>
      </c>
    </row>
    <row r="16" spans="1:36" ht="76.5" customHeight="1" x14ac:dyDescent="0.25">
      <c r="A16" s="11" t="s">
        <v>8</v>
      </c>
      <c r="B16" s="12"/>
      <c r="C16" s="13"/>
      <c r="D16" s="14"/>
      <c r="E16" s="15">
        <v>0</v>
      </c>
      <c r="F16" s="26">
        <v>0</v>
      </c>
      <c r="G16" s="26">
        <v>0</v>
      </c>
      <c r="H16" s="26">
        <v>0</v>
      </c>
      <c r="I16" s="16" t="str">
        <f>IFERROR(VLOOKUP(D16,Pieces!A:C,3,0),"")</f>
        <v/>
      </c>
      <c r="J16" s="14">
        <v>1</v>
      </c>
      <c r="K16" s="14">
        <f t="shared" si="0"/>
        <v>0</v>
      </c>
      <c r="L16" s="14">
        <f t="shared" si="1"/>
        <v>0</v>
      </c>
      <c r="M16" s="14">
        <f t="shared" si="2"/>
        <v>0</v>
      </c>
      <c r="N16" s="17" t="str">
        <f t="shared" si="3"/>
        <v/>
      </c>
      <c r="O16" s="17" t="str">
        <f t="shared" si="4"/>
        <v/>
      </c>
      <c r="P16" s="17" t="str">
        <f t="shared" si="5"/>
        <v/>
      </c>
      <c r="Q16" s="18">
        <v>15</v>
      </c>
      <c r="R16" s="14"/>
      <c r="S16" s="14">
        <f t="shared" si="15"/>
        <v>0</v>
      </c>
      <c r="T16" s="14"/>
      <c r="U16" s="14">
        <f t="shared" si="6"/>
        <v>0</v>
      </c>
      <c r="V16" s="27"/>
      <c r="W16" s="27"/>
      <c r="X16" s="27"/>
      <c r="Y16" s="27"/>
      <c r="Z16" s="19">
        <f t="shared" si="7"/>
        <v>0</v>
      </c>
      <c r="AA16" s="20">
        <f t="shared" si="8"/>
        <v>0</v>
      </c>
      <c r="AB16" s="28"/>
      <c r="AC16" s="28"/>
      <c r="AD16" s="28"/>
      <c r="AE16" s="22" t="str">
        <f t="shared" si="9"/>
        <v>WARNING</v>
      </c>
      <c r="AF16" t="e">
        <f t="shared" si="10"/>
        <v>#VALUE!</v>
      </c>
      <c r="AG16" t="e">
        <f t="shared" si="11"/>
        <v>#VALUE!</v>
      </c>
      <c r="AH16" t="e">
        <f t="shared" si="12"/>
        <v>#DIV/0!</v>
      </c>
      <c r="AI16" t="e">
        <f t="shared" si="13"/>
        <v>#VALUE!</v>
      </c>
      <c r="AJ16" t="e">
        <f t="shared" si="14"/>
        <v>#VALUE!</v>
      </c>
    </row>
    <row r="17" spans="1:36" ht="60.75" customHeight="1" x14ac:dyDescent="0.25">
      <c r="A17" s="11" t="s">
        <v>18</v>
      </c>
      <c r="B17" s="12"/>
      <c r="C17" s="13"/>
      <c r="D17" s="14"/>
      <c r="E17" s="15">
        <v>0</v>
      </c>
      <c r="F17" s="15">
        <v>0</v>
      </c>
      <c r="G17" s="15">
        <v>0</v>
      </c>
      <c r="H17" s="15">
        <v>0</v>
      </c>
      <c r="I17" s="16" t="str">
        <f>IFERROR(VLOOKUP(D17,Pieces!A:C,3,0),"")</f>
        <v/>
      </c>
      <c r="J17" s="14">
        <v>1</v>
      </c>
      <c r="K17" s="14">
        <f t="shared" si="0"/>
        <v>0</v>
      </c>
      <c r="L17" s="14">
        <f t="shared" si="1"/>
        <v>0</v>
      </c>
      <c r="M17" s="14">
        <f t="shared" si="2"/>
        <v>0</v>
      </c>
      <c r="N17" s="17" t="str">
        <f t="shared" si="3"/>
        <v/>
      </c>
      <c r="O17" s="17" t="str">
        <f t="shared" si="4"/>
        <v/>
      </c>
      <c r="P17" s="17" t="str">
        <f t="shared" si="5"/>
        <v/>
      </c>
      <c r="Q17" s="18">
        <v>15</v>
      </c>
      <c r="R17" s="14"/>
      <c r="S17" s="14">
        <f t="shared" si="15"/>
        <v>0</v>
      </c>
      <c r="T17" s="14"/>
      <c r="U17" s="14">
        <f t="shared" si="6"/>
        <v>0</v>
      </c>
      <c r="V17" s="14"/>
      <c r="W17" s="14"/>
      <c r="X17" s="14"/>
      <c r="Y17" s="14"/>
      <c r="Z17" s="19">
        <f t="shared" si="7"/>
        <v>0</v>
      </c>
      <c r="AA17" s="20">
        <f t="shared" si="8"/>
        <v>0</v>
      </c>
      <c r="AB17" s="21"/>
      <c r="AC17" s="21"/>
      <c r="AD17" s="21"/>
      <c r="AE17" s="22" t="str">
        <f t="shared" si="9"/>
        <v>WARNING</v>
      </c>
      <c r="AF17" t="e">
        <f t="shared" si="10"/>
        <v>#VALUE!</v>
      </c>
      <c r="AG17" t="e">
        <f t="shared" si="11"/>
        <v>#VALUE!</v>
      </c>
      <c r="AH17" t="e">
        <f t="shared" si="12"/>
        <v>#DIV/0!</v>
      </c>
      <c r="AI17" t="e">
        <f t="shared" si="13"/>
        <v>#VALUE!</v>
      </c>
      <c r="AJ17" t="e">
        <f t="shared" si="14"/>
        <v>#VALUE!</v>
      </c>
    </row>
    <row r="18" spans="1:36" ht="76.5" customHeight="1" x14ac:dyDescent="0.25">
      <c r="A18" s="11" t="s">
        <v>19</v>
      </c>
      <c r="B18" s="29"/>
      <c r="C18" s="13"/>
      <c r="D18" s="14"/>
      <c r="E18" s="15">
        <v>1304</v>
      </c>
      <c r="F18" s="26">
        <v>2242</v>
      </c>
      <c r="G18" s="26">
        <v>2242</v>
      </c>
      <c r="H18" s="26">
        <v>2242</v>
      </c>
      <c r="I18" s="16" t="str">
        <f>IFERROR(VLOOKUP(D18,Pieces!A:C,3,0),"")</f>
        <v/>
      </c>
      <c r="J18" s="14">
        <v>1</v>
      </c>
      <c r="K18" s="14">
        <f t="shared" si="0"/>
        <v>938</v>
      </c>
      <c r="L18" s="14">
        <f t="shared" si="1"/>
        <v>0</v>
      </c>
      <c r="M18" s="14">
        <f t="shared" si="2"/>
        <v>0</v>
      </c>
      <c r="N18" s="17" t="str">
        <f t="shared" si="3"/>
        <v/>
      </c>
      <c r="O18" s="17" t="str">
        <f t="shared" si="4"/>
        <v/>
      </c>
      <c r="P18" s="17" t="str">
        <f t="shared" si="5"/>
        <v/>
      </c>
      <c r="Q18" s="18">
        <v>9</v>
      </c>
      <c r="R18" s="14"/>
      <c r="S18" s="14">
        <f t="shared" si="15"/>
        <v>0</v>
      </c>
      <c r="T18" s="14"/>
      <c r="U18" s="14">
        <f t="shared" si="6"/>
        <v>938</v>
      </c>
      <c r="V18" s="27"/>
      <c r="W18" s="27"/>
      <c r="X18" s="27"/>
      <c r="Y18" s="27"/>
      <c r="Z18" s="19">
        <f t="shared" si="7"/>
        <v>0</v>
      </c>
      <c r="AA18" s="20">
        <f t="shared" si="8"/>
        <v>0</v>
      </c>
      <c r="AB18" s="28"/>
      <c r="AC18" s="28"/>
      <c r="AD18" s="28"/>
      <c r="AE18" s="22" t="str">
        <f t="shared" si="9"/>
        <v>WARNING</v>
      </c>
      <c r="AF18" t="e">
        <f t="shared" si="10"/>
        <v>#VALUE!</v>
      </c>
      <c r="AG18" t="e">
        <f t="shared" si="11"/>
        <v>#VALUE!</v>
      </c>
      <c r="AH18">
        <f t="shared" si="12"/>
        <v>1</v>
      </c>
      <c r="AI18" t="e">
        <f t="shared" si="13"/>
        <v>#VALUE!</v>
      </c>
      <c r="AJ18" t="e">
        <f t="shared" si="14"/>
        <v>#VALUE!</v>
      </c>
    </row>
    <row r="19" spans="1:36" ht="56.25" customHeight="1" x14ac:dyDescent="0.25">
      <c r="A19" s="11" t="s">
        <v>20</v>
      </c>
      <c r="B19" s="29"/>
      <c r="C19" s="13"/>
      <c r="D19" s="14"/>
      <c r="E19" s="15">
        <v>3130</v>
      </c>
      <c r="F19" s="26">
        <v>3538</v>
      </c>
      <c r="G19" s="26">
        <v>3538</v>
      </c>
      <c r="H19" s="26">
        <v>3538</v>
      </c>
      <c r="I19" s="16" t="str">
        <f>IFERROR(VLOOKUP(D19,Pieces!A:C,3,0),"")</f>
        <v/>
      </c>
      <c r="J19" s="14">
        <v>1</v>
      </c>
      <c r="K19" s="14">
        <f t="shared" si="0"/>
        <v>408</v>
      </c>
      <c r="L19" s="14">
        <f t="shared" si="1"/>
        <v>0</v>
      </c>
      <c r="M19" s="14">
        <f t="shared" si="2"/>
        <v>0</v>
      </c>
      <c r="N19" s="17" t="str">
        <f t="shared" si="3"/>
        <v/>
      </c>
      <c r="O19" s="17" t="str">
        <f t="shared" si="4"/>
        <v/>
      </c>
      <c r="P19" s="17" t="str">
        <f t="shared" si="5"/>
        <v/>
      </c>
      <c r="Q19" s="18">
        <v>9</v>
      </c>
      <c r="R19" s="14"/>
      <c r="S19" s="14">
        <f t="shared" si="15"/>
        <v>0</v>
      </c>
      <c r="T19" s="14"/>
      <c r="U19" s="14">
        <f t="shared" si="6"/>
        <v>408</v>
      </c>
      <c r="V19" s="27"/>
      <c r="W19" s="27"/>
      <c r="X19" s="27"/>
      <c r="Y19" s="27"/>
      <c r="Z19" s="19">
        <f t="shared" si="7"/>
        <v>0</v>
      </c>
      <c r="AA19" s="20">
        <f t="shared" si="8"/>
        <v>0</v>
      </c>
      <c r="AB19" s="28"/>
      <c r="AC19" s="28"/>
      <c r="AD19" s="28"/>
      <c r="AE19" s="22" t="str">
        <f t="shared" si="9"/>
        <v>WARNING</v>
      </c>
      <c r="AF19" t="e">
        <f t="shared" si="10"/>
        <v>#VALUE!</v>
      </c>
      <c r="AG19" t="e">
        <f t="shared" si="11"/>
        <v>#VALUE!</v>
      </c>
      <c r="AH19">
        <f t="shared" si="12"/>
        <v>1</v>
      </c>
      <c r="AI19" t="e">
        <f t="shared" si="13"/>
        <v>#VALUE!</v>
      </c>
      <c r="AJ19" t="e">
        <f t="shared" si="14"/>
        <v>#VALUE!</v>
      </c>
    </row>
    <row r="20" spans="1:36" ht="51" customHeight="1" x14ac:dyDescent="0.25">
      <c r="A20" s="11" t="s">
        <v>22</v>
      </c>
      <c r="B20" s="29"/>
      <c r="C20" s="13"/>
      <c r="D20" s="14"/>
      <c r="E20" s="30">
        <v>570</v>
      </c>
      <c r="F20" s="26">
        <v>753</v>
      </c>
      <c r="G20" s="26">
        <v>753</v>
      </c>
      <c r="H20" s="26">
        <v>831</v>
      </c>
      <c r="I20" s="16" t="str">
        <f>IFERROR(VLOOKUP(D20,Pieces!A:C,3,0),"")</f>
        <v/>
      </c>
      <c r="J20" s="14">
        <v>1</v>
      </c>
      <c r="K20" s="14">
        <f t="shared" si="0"/>
        <v>183</v>
      </c>
      <c r="L20" s="14">
        <f t="shared" si="1"/>
        <v>0</v>
      </c>
      <c r="M20" s="14">
        <f t="shared" si="2"/>
        <v>78</v>
      </c>
      <c r="N20" s="17" t="str">
        <f t="shared" si="3"/>
        <v/>
      </c>
      <c r="O20" s="17" t="str">
        <f t="shared" si="4"/>
        <v/>
      </c>
      <c r="P20" s="17" t="str">
        <f t="shared" si="5"/>
        <v/>
      </c>
      <c r="Q20" s="18">
        <v>9</v>
      </c>
      <c r="R20" s="24"/>
      <c r="S20" s="14">
        <f t="shared" si="15"/>
        <v>0</v>
      </c>
      <c r="T20" s="14"/>
      <c r="U20" s="14">
        <f t="shared" si="6"/>
        <v>261</v>
      </c>
      <c r="V20" s="14"/>
      <c r="W20" s="14"/>
      <c r="X20" s="14"/>
      <c r="Y20" s="14"/>
      <c r="Z20" s="19">
        <f t="shared" si="7"/>
        <v>0</v>
      </c>
      <c r="AA20" s="20">
        <f t="shared" si="8"/>
        <v>0</v>
      </c>
      <c r="AB20" s="31"/>
      <c r="AC20" s="31"/>
      <c r="AD20" s="31"/>
      <c r="AE20" s="22" t="str">
        <f t="shared" si="9"/>
        <v>WARNING</v>
      </c>
      <c r="AF20" t="e">
        <f t="shared" si="10"/>
        <v>#VALUE!</v>
      </c>
      <c r="AG20" t="e">
        <f t="shared" si="11"/>
        <v>#VALUE!</v>
      </c>
      <c r="AH20">
        <f t="shared" si="12"/>
        <v>1</v>
      </c>
      <c r="AI20" t="e">
        <f t="shared" si="13"/>
        <v>#VALUE!</v>
      </c>
      <c r="AJ20" t="e">
        <f t="shared" si="14"/>
        <v>#VALUE!</v>
      </c>
    </row>
    <row r="21" spans="1:36" ht="69" customHeight="1" x14ac:dyDescent="0.25">
      <c r="A21" s="11" t="s">
        <v>24</v>
      </c>
      <c r="B21" s="32"/>
      <c r="C21" s="13"/>
      <c r="D21" s="14"/>
      <c r="E21" s="15">
        <v>1074</v>
      </c>
      <c r="F21" s="15">
        <v>1074</v>
      </c>
      <c r="G21" s="15">
        <v>1074</v>
      </c>
      <c r="H21" s="15">
        <v>1074</v>
      </c>
      <c r="I21" s="16" t="str">
        <f>IFERROR(VLOOKUP(D21,Pieces!A:C,3,0),"")</f>
        <v/>
      </c>
      <c r="J21" s="14">
        <v>9</v>
      </c>
      <c r="K21" s="14">
        <f t="shared" si="0"/>
        <v>0</v>
      </c>
      <c r="L21" s="14">
        <f t="shared" si="1"/>
        <v>0</v>
      </c>
      <c r="M21" s="14">
        <f t="shared" si="2"/>
        <v>0</v>
      </c>
      <c r="N21" s="17" t="str">
        <f t="shared" si="3"/>
        <v/>
      </c>
      <c r="O21" s="17" t="str">
        <f t="shared" si="4"/>
        <v/>
      </c>
      <c r="P21" s="17" t="str">
        <f t="shared" si="5"/>
        <v/>
      </c>
      <c r="Q21" s="18">
        <v>9</v>
      </c>
      <c r="R21" s="14"/>
      <c r="S21" s="14">
        <f t="shared" si="15"/>
        <v>0</v>
      </c>
      <c r="T21" s="14"/>
      <c r="U21" s="14">
        <f t="shared" si="6"/>
        <v>0</v>
      </c>
      <c r="V21" s="14"/>
      <c r="W21" s="14"/>
      <c r="X21" s="14"/>
      <c r="Y21" s="14"/>
      <c r="Z21" s="19">
        <f t="shared" si="7"/>
        <v>0</v>
      </c>
      <c r="AA21" s="20">
        <f t="shared" si="8"/>
        <v>0</v>
      </c>
      <c r="AB21" s="21"/>
      <c r="AC21" s="21"/>
      <c r="AD21" s="21"/>
      <c r="AE21" s="22" t="str">
        <f t="shared" si="9"/>
        <v>WARNING</v>
      </c>
      <c r="AF21" t="e">
        <f t="shared" si="10"/>
        <v>#VALUE!</v>
      </c>
      <c r="AG21" t="e">
        <f t="shared" si="11"/>
        <v>#VALUE!</v>
      </c>
      <c r="AH21" t="e">
        <f t="shared" si="12"/>
        <v>#DIV/0!</v>
      </c>
      <c r="AI21" t="e">
        <f t="shared" si="13"/>
        <v>#VALUE!</v>
      </c>
      <c r="AJ21" t="e">
        <f t="shared" si="14"/>
        <v>#VALUE!</v>
      </c>
    </row>
    <row r="22" spans="1:36" ht="63" customHeight="1" x14ac:dyDescent="0.25">
      <c r="A22" s="11" t="s">
        <v>25</v>
      </c>
      <c r="B22" s="32"/>
      <c r="C22" s="13"/>
      <c r="D22" s="14"/>
      <c r="E22" s="15">
        <v>0</v>
      </c>
      <c r="F22" s="15">
        <v>0</v>
      </c>
      <c r="G22" s="15">
        <v>0</v>
      </c>
      <c r="H22" s="15">
        <v>0</v>
      </c>
      <c r="I22" s="16" t="str">
        <f>IFERROR(VLOOKUP(D22,Pieces!A:C,3,0),"")</f>
        <v/>
      </c>
      <c r="J22" s="14">
        <v>20</v>
      </c>
      <c r="K22" s="14">
        <f t="shared" si="0"/>
        <v>0</v>
      </c>
      <c r="L22" s="14">
        <f t="shared" si="1"/>
        <v>0</v>
      </c>
      <c r="M22" s="14">
        <f t="shared" si="2"/>
        <v>0</v>
      </c>
      <c r="N22" s="17" t="str">
        <f t="shared" si="3"/>
        <v/>
      </c>
      <c r="O22" s="17" t="str">
        <f t="shared" si="4"/>
        <v/>
      </c>
      <c r="P22" s="17" t="str">
        <f t="shared" si="5"/>
        <v/>
      </c>
      <c r="Q22" s="18">
        <v>9</v>
      </c>
      <c r="R22" s="14"/>
      <c r="S22" s="14">
        <f t="shared" si="15"/>
        <v>0</v>
      </c>
      <c r="T22" s="14"/>
      <c r="U22" s="14">
        <f t="shared" si="6"/>
        <v>0</v>
      </c>
      <c r="V22" s="14"/>
      <c r="W22" s="14"/>
      <c r="X22" s="14"/>
      <c r="Y22" s="14"/>
      <c r="Z22" s="19">
        <f t="shared" si="7"/>
        <v>0</v>
      </c>
      <c r="AA22" s="20">
        <f t="shared" si="8"/>
        <v>0</v>
      </c>
      <c r="AB22" s="21"/>
      <c r="AC22" s="21"/>
      <c r="AD22" s="21"/>
      <c r="AE22" s="22" t="str">
        <f t="shared" si="9"/>
        <v>WARNING</v>
      </c>
      <c r="AF22" t="e">
        <f t="shared" si="10"/>
        <v>#VALUE!</v>
      </c>
      <c r="AG22" t="e">
        <f t="shared" si="11"/>
        <v>#VALUE!</v>
      </c>
      <c r="AH22" t="e">
        <f t="shared" si="12"/>
        <v>#DIV/0!</v>
      </c>
      <c r="AI22" t="e">
        <f t="shared" si="13"/>
        <v>#VALUE!</v>
      </c>
      <c r="AJ22" t="e">
        <f t="shared" si="14"/>
        <v>#VALUE!</v>
      </c>
    </row>
    <row r="23" spans="1:36" ht="55.5" customHeight="1" x14ac:dyDescent="0.25">
      <c r="A23" s="33" t="s">
        <v>27</v>
      </c>
      <c r="B23" s="32"/>
      <c r="C23" s="13"/>
      <c r="D23" s="14"/>
      <c r="E23" s="15">
        <v>24</v>
      </c>
      <c r="F23" s="15">
        <v>32</v>
      </c>
      <c r="G23" s="15">
        <v>33</v>
      </c>
      <c r="H23" s="15">
        <v>35</v>
      </c>
      <c r="I23" s="16" t="str">
        <f>IFERROR(VLOOKUP(D23,Pieces!A:C,3,0),"")</f>
        <v/>
      </c>
      <c r="J23" s="14">
        <v>20</v>
      </c>
      <c r="K23" s="14">
        <f t="shared" si="0"/>
        <v>160</v>
      </c>
      <c r="L23" s="14">
        <f t="shared" si="1"/>
        <v>20</v>
      </c>
      <c r="M23" s="14">
        <f t="shared" si="2"/>
        <v>40</v>
      </c>
      <c r="N23" s="17" t="str">
        <f t="shared" si="3"/>
        <v/>
      </c>
      <c r="O23" s="17" t="str">
        <f t="shared" si="4"/>
        <v/>
      </c>
      <c r="P23" s="17" t="str">
        <f t="shared" si="5"/>
        <v/>
      </c>
      <c r="Q23" s="18">
        <v>11</v>
      </c>
      <c r="R23" s="14"/>
      <c r="S23" s="14">
        <f t="shared" si="15"/>
        <v>0</v>
      </c>
      <c r="T23" s="14"/>
      <c r="U23" s="14">
        <f t="shared" si="6"/>
        <v>220</v>
      </c>
      <c r="V23" s="14"/>
      <c r="W23" s="14"/>
      <c r="X23" s="14"/>
      <c r="Y23" s="14"/>
      <c r="Z23" s="19">
        <f t="shared" si="7"/>
        <v>0</v>
      </c>
      <c r="AA23" s="20">
        <f t="shared" si="8"/>
        <v>0</v>
      </c>
      <c r="AB23" s="21"/>
      <c r="AC23" s="21"/>
      <c r="AD23" s="21"/>
      <c r="AE23" s="22" t="str">
        <f t="shared" si="9"/>
        <v>WARNING</v>
      </c>
      <c r="AF23" t="e">
        <f t="shared" si="10"/>
        <v>#VALUE!</v>
      </c>
      <c r="AG23" t="e">
        <f t="shared" si="11"/>
        <v>#VALUE!</v>
      </c>
      <c r="AH23">
        <f t="shared" si="12"/>
        <v>1</v>
      </c>
      <c r="AI23" t="e">
        <f t="shared" si="13"/>
        <v>#VALUE!</v>
      </c>
      <c r="AJ23" t="e">
        <f t="shared" si="14"/>
        <v>#VALUE!</v>
      </c>
    </row>
    <row r="24" spans="1:36" ht="55.5" customHeight="1" x14ac:dyDescent="0.25">
      <c r="A24" s="33" t="s">
        <v>28</v>
      </c>
      <c r="B24" s="32"/>
      <c r="C24" s="13"/>
      <c r="D24" s="14"/>
      <c r="E24" s="15">
        <v>4732</v>
      </c>
      <c r="F24" s="15">
        <v>4905</v>
      </c>
      <c r="G24" s="15">
        <v>4905</v>
      </c>
      <c r="H24" s="15">
        <v>4934</v>
      </c>
      <c r="I24" s="16" t="str">
        <f>IFERROR(VLOOKUP(D24,Pieces!A:C,3,0),"")</f>
        <v/>
      </c>
      <c r="J24" s="14">
        <v>12</v>
      </c>
      <c r="K24" s="14">
        <f>(F24-E24)*J24</f>
        <v>2076</v>
      </c>
      <c r="L24" s="14">
        <f>(G24-F24)*J24</f>
        <v>0</v>
      </c>
      <c r="M24" s="14">
        <f>(H24-G24)*J24</f>
        <v>348</v>
      </c>
      <c r="N24" s="17" t="str">
        <f>IF(I24="","",K24/I24)</f>
        <v/>
      </c>
      <c r="O24" s="17" t="str">
        <f>IF(I24="","",L24/I24)</f>
        <v/>
      </c>
      <c r="P24" s="17" t="str">
        <f>IF(I24="","",M24/I24)</f>
        <v/>
      </c>
      <c r="Q24" s="18">
        <v>9</v>
      </c>
      <c r="R24" s="14"/>
      <c r="S24" s="14">
        <f>U24+T24-K24-L24-M24</f>
        <v>0</v>
      </c>
      <c r="T24" s="14"/>
      <c r="U24" s="14">
        <f>(K24+L24+M24)-T24-V24</f>
        <v>2424</v>
      </c>
      <c r="V24" s="14"/>
      <c r="W24" s="14"/>
      <c r="X24" s="14"/>
      <c r="Y24" s="14"/>
      <c r="Z24" s="19">
        <f>IF(OR(I24="",I24=0),0,(U24+T24)/I24)</f>
        <v>0</v>
      </c>
      <c r="AA24" s="20">
        <f>IF(OR(Q24=0,I24=0),"",Z24/Q24*100)</f>
        <v>0</v>
      </c>
      <c r="AB24" s="21"/>
      <c r="AC24" s="21"/>
      <c r="AD24" s="21"/>
      <c r="AE24" s="22" t="str">
        <f>IF(AA24&gt;85," ","WARNING")</f>
        <v>WARNING</v>
      </c>
      <c r="AF24" t="e">
        <f t="shared" si="10"/>
        <v>#VALUE!</v>
      </c>
      <c r="AG24" t="e">
        <f t="shared" si="11"/>
        <v>#VALUE!</v>
      </c>
      <c r="AH24">
        <f t="shared" si="12"/>
        <v>1</v>
      </c>
      <c r="AI24" t="e">
        <f t="shared" si="13"/>
        <v>#VALUE!</v>
      </c>
      <c r="AJ24" t="e">
        <f t="shared" si="14"/>
        <v>#VALUE!</v>
      </c>
    </row>
    <row r="25" spans="1:36" ht="21" thickBot="1" x14ac:dyDescent="0.3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5"/>
      <c r="U25" s="35"/>
      <c r="V25" s="35"/>
      <c r="W25" s="35"/>
      <c r="X25" s="35"/>
      <c r="Y25" s="35"/>
      <c r="Z25" s="6"/>
      <c r="AA25" s="6"/>
      <c r="AB25" s="6"/>
      <c r="AC25" s="6"/>
      <c r="AD25" s="6"/>
      <c r="AE25" s="6"/>
    </row>
    <row r="26" spans="1:36" ht="70.5" thickBot="1" x14ac:dyDescent="0.3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6" t="s">
        <v>30</v>
      </c>
      <c r="U26" s="37" t="e">
        <f>#REF!/#REF!</f>
        <v>#REF!</v>
      </c>
      <c r="V26" s="35"/>
      <c r="W26" s="35"/>
      <c r="X26" s="35"/>
      <c r="Y26" s="35"/>
      <c r="Z26" s="6"/>
      <c r="AA26" s="6"/>
      <c r="AB26" s="6"/>
      <c r="AC26" s="6"/>
      <c r="AD26" s="6"/>
      <c r="AE26" s="6"/>
    </row>
    <row r="27" spans="1:36" ht="20.25" x14ac:dyDescent="0.25"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6"/>
      <c r="AA27" s="6"/>
      <c r="AB27" s="6"/>
      <c r="AC27" s="6"/>
      <c r="AD27" s="6"/>
      <c r="AE27" s="6"/>
    </row>
    <row r="28" spans="1:36" x14ac:dyDescent="0.25">
      <c r="Z28" s="7"/>
    </row>
    <row r="29" spans="1:36" x14ac:dyDescent="0.25">
      <c r="Z29" s="7"/>
    </row>
    <row r="30" spans="1:36" ht="20.25" x14ac:dyDescent="0.25">
      <c r="E30" s="38"/>
      <c r="F30" s="38"/>
      <c r="G30" s="38"/>
      <c r="H30" s="38"/>
      <c r="I30" s="39"/>
      <c r="J30" s="40" t="s">
        <v>31</v>
      </c>
      <c r="K30" s="38"/>
      <c r="L30" s="38"/>
      <c r="M30" s="38"/>
      <c r="N30" s="38"/>
      <c r="O30" s="38"/>
      <c r="P30" s="39"/>
      <c r="Z30" s="7"/>
    </row>
    <row r="31" spans="1:36" ht="20.25" x14ac:dyDescent="0.25">
      <c r="E31" s="38"/>
      <c r="F31" s="38"/>
      <c r="G31" s="38"/>
      <c r="H31" s="38"/>
      <c r="I31" s="39"/>
      <c r="J31" s="40" t="s">
        <v>32</v>
      </c>
      <c r="K31" s="38"/>
      <c r="L31" s="38"/>
      <c r="M31" s="38"/>
      <c r="N31" s="38"/>
      <c r="O31" s="38"/>
      <c r="P31" s="39"/>
      <c r="Z31" s="7"/>
    </row>
    <row r="32" spans="1:36" ht="20.25" x14ac:dyDescent="0.25">
      <c r="E32" s="38"/>
      <c r="F32" s="38"/>
      <c r="G32" s="38"/>
      <c r="H32" s="38"/>
      <c r="I32" s="39"/>
      <c r="J32" s="40" t="s">
        <v>33</v>
      </c>
      <c r="K32" s="38"/>
      <c r="L32" s="38"/>
      <c r="M32" s="38"/>
      <c r="N32" s="38"/>
      <c r="O32" s="38"/>
      <c r="P32" s="39"/>
      <c r="Z32" s="7"/>
    </row>
    <row r="33" spans="26:26" x14ac:dyDescent="0.25">
      <c r="Z33" s="7"/>
    </row>
    <row r="34" spans="26:26" x14ac:dyDescent="0.25">
      <c r="Z34" s="7"/>
    </row>
    <row r="35" spans="26:26" x14ac:dyDescent="0.25">
      <c r="Z35" s="7"/>
    </row>
    <row r="36" spans="26:26" x14ac:dyDescent="0.25">
      <c r="Z36" s="7"/>
    </row>
  </sheetData>
  <mergeCells count="12">
    <mergeCell ref="E30:I30"/>
    <mergeCell ref="J30:P30"/>
    <mergeCell ref="E31:I31"/>
    <mergeCell ref="J31:P31"/>
    <mergeCell ref="E32:I32"/>
    <mergeCell ref="J32:P32"/>
    <mergeCell ref="A1:Y5"/>
    <mergeCell ref="Z1:AE1"/>
    <mergeCell ref="Z2:AE2"/>
    <mergeCell ref="Z3:AE3"/>
    <mergeCell ref="Z4:AE4"/>
    <mergeCell ref="Z7:AE7"/>
  </mergeCells>
  <conditionalFormatting sqref="AE9:AE24">
    <cfRule type="containsText" dxfId="35" priority="15" operator="containsText" text="WARNING">
      <formula>NOT(ISERROR(SEARCH("WARNING",AE9)))</formula>
    </cfRule>
  </conditionalFormatting>
  <conditionalFormatting sqref="AE10">
    <cfRule type="containsText" dxfId="34" priority="13" operator="containsText" text="WARNING">
      <formula>NOT(ISERROR(SEARCH("WARNING",AE10)))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3" priority="11" operator="containsText" text="WARNING">
      <formula>NOT(ISERROR(SEARCH("WARNING",AE11)))</formula>
    </cfRule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AE16">
    <cfRule type="containsText" dxfId="32" priority="9" operator="containsText" text="WARNING">
      <formula>NOT(ISERROR(SEARCH("WARNING",AE16)))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E15">
    <cfRule type="containsText" dxfId="31" priority="7" operator="containsText" text="WARNING">
      <formula>NOT(ISERROR(SEARCH("WARNING",AE15)))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">
    <cfRule type="containsText" dxfId="30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29" priority="3" operator="containsText" text="WARNING">
      <formula>NOT(ISERROR(SEARCH("WARNING",AE24)))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9:AE22 AE9:AE14 AE17">
    <cfRule type="containsText" dxfId="28" priority="16" operator="containsText" text="WARNING">
      <formula>NOT(ISERROR(SEARCH("WARNING",AE9)))</formula>
    </cfRule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27" priority="1" operator="containsText" text="WARNING">
      <formula>NOT(ISERROR(SEARCH("WARNING",AE23)))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7">
      <formula1>ouvriers</formula1>
    </dataValidation>
    <dataValidation type="list" allowBlank="1" showInputMessage="1" showErrorMessage="1" sqref="D17 D21:D24 D9:D14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8193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9">
    <tabColor rgb="FFC00000"/>
  </sheetPr>
  <dimension ref="A1:AJ36"/>
  <sheetViews>
    <sheetView topLeftCell="A8" zoomScale="40" zoomScaleNormal="40" zoomScaleSheetLayoutView="40" zoomScalePageLayoutView="42" workbookViewId="0">
      <pane xSplit="4" topLeftCell="P1" activePane="topRight" state="frozen"/>
      <selection activeCell="H15" sqref="H15"/>
      <selection pane="topRight" activeCell="H15" sqref="H15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5" customWidth="1"/>
    <col min="6" max="7" width="21.5703125" style="5" customWidth="1"/>
    <col min="8" max="8" width="23.140625" style="5" customWidth="1"/>
    <col min="9" max="9" width="21.7109375" style="5" customWidth="1"/>
    <col min="10" max="11" width="19.140625" style="5" customWidth="1"/>
    <col min="12" max="12" width="26.5703125" style="5" customWidth="1"/>
    <col min="13" max="13" width="26.28515625" style="5" customWidth="1"/>
    <col min="14" max="14" width="20.42578125" style="5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5" customWidth="1"/>
    <col min="21" max="25" width="23" style="5" customWidth="1"/>
    <col min="26" max="30" width="24.5703125" customWidth="1"/>
    <col min="31" max="31" width="22.85546875" customWidth="1"/>
    <col min="32" max="32" width="12.85546875" bestFit="1" customWidth="1"/>
    <col min="33" max="33" width="17.42578125" customWidth="1"/>
    <col min="35" max="35" width="14.42578125" customWidth="1"/>
  </cols>
  <sheetData>
    <row r="1" spans="1:36" ht="30" customHeight="1" x14ac:dyDescent="0.25">
      <c r="A1" s="1" t="s">
        <v>1399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0</v>
      </c>
      <c r="AA1" s="3"/>
      <c r="AB1" s="3"/>
      <c r="AC1" s="3"/>
      <c r="AD1" s="3"/>
      <c r="AE1" s="4"/>
    </row>
    <row r="2" spans="1:36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1</v>
      </c>
      <c r="AA2" s="3"/>
      <c r="AB2" s="3"/>
      <c r="AC2" s="3"/>
      <c r="AD2" s="3"/>
      <c r="AE2" s="4"/>
    </row>
    <row r="3" spans="1:36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2</v>
      </c>
      <c r="AA3" s="3"/>
      <c r="AB3" s="3"/>
      <c r="AC3" s="3"/>
      <c r="AD3" s="3"/>
      <c r="AE3" s="4"/>
    </row>
    <row r="4" spans="1:36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3</v>
      </c>
      <c r="AA4" s="3"/>
      <c r="AB4" s="3"/>
      <c r="AC4" s="3"/>
      <c r="AD4" s="3"/>
      <c r="AE4" s="4"/>
    </row>
    <row r="5" spans="1:3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6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</row>
    <row r="8" spans="1:36" ht="167.25" customHeight="1" x14ac:dyDescent="0.25">
      <c r="A8" s="9" t="s">
        <v>4</v>
      </c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 t="s">
        <v>5</v>
      </c>
      <c r="U8" s="9" t="s">
        <v>6</v>
      </c>
      <c r="V8" s="9"/>
      <c r="W8" s="9"/>
      <c r="X8" s="9"/>
      <c r="Y8" s="9"/>
      <c r="Z8" s="9"/>
      <c r="AA8" s="9"/>
      <c r="AB8" s="9"/>
      <c r="AC8" s="9"/>
      <c r="AD8" s="9"/>
      <c r="AE8" s="9"/>
      <c r="AF8" t="s">
        <v>7</v>
      </c>
      <c r="AG8" t="s">
        <v>8</v>
      </c>
      <c r="AH8" t="s">
        <v>9</v>
      </c>
      <c r="AI8" t="s">
        <v>10</v>
      </c>
      <c r="AJ8" t="s">
        <v>10</v>
      </c>
    </row>
    <row r="9" spans="1:36" ht="72.75" customHeight="1" x14ac:dyDescent="0.25">
      <c r="A9" s="11" t="s">
        <v>7</v>
      </c>
      <c r="B9" s="12"/>
      <c r="C9" s="13"/>
      <c r="D9" s="14"/>
      <c r="E9" s="15">
        <v>0</v>
      </c>
      <c r="F9" s="15">
        <v>0</v>
      </c>
      <c r="G9" s="15">
        <v>0</v>
      </c>
      <c r="H9" s="15">
        <v>0</v>
      </c>
      <c r="I9" s="16" t="str">
        <f>IFERROR(VLOOKUP(D9,Pieces!A:C,3,0),"")</f>
        <v/>
      </c>
      <c r="J9" s="14">
        <v>1</v>
      </c>
      <c r="K9" s="14">
        <f>(F9-E9)*J9</f>
        <v>0</v>
      </c>
      <c r="L9" s="14">
        <f>(G9-F9)*J9</f>
        <v>0</v>
      </c>
      <c r="M9" s="14">
        <f>(H9-G9)*J9</f>
        <v>0</v>
      </c>
      <c r="N9" s="17" t="str">
        <f>IF(I9="","",K9/I9)</f>
        <v/>
      </c>
      <c r="O9" s="17" t="str">
        <f>IF(I9="","",L9/I9)</f>
        <v/>
      </c>
      <c r="P9" s="17" t="str">
        <f>IF(I9="","",M9/I9)</f>
        <v/>
      </c>
      <c r="Q9" s="18">
        <v>15</v>
      </c>
      <c r="R9" s="14"/>
      <c r="S9" s="14">
        <f>U9+T9-K9-L9-M9</f>
        <v>0</v>
      </c>
      <c r="T9" s="14"/>
      <c r="U9" s="14">
        <f>(K9+L9+M9)-T9-V9</f>
        <v>0</v>
      </c>
      <c r="V9" s="14"/>
      <c r="W9" s="14"/>
      <c r="X9" s="14"/>
      <c r="Y9" s="14"/>
      <c r="Z9" s="19">
        <f>IF(OR(I9="",I9=0),0,(U9+T9)/I9)</f>
        <v>0</v>
      </c>
      <c r="AA9" s="20">
        <f>IF(OR(Q9=0,I9=0),"",Z9/Q9*100)</f>
        <v>0</v>
      </c>
      <c r="AB9" s="21"/>
      <c r="AC9" s="21"/>
      <c r="AD9" s="21"/>
      <c r="AE9" s="22" t="str">
        <f>IF(AA9&gt;85," ","WARNING")</f>
        <v>WARNING</v>
      </c>
      <c r="AF9" t="e">
        <f>(N9+O9+P9)/(Q9*3600)</f>
        <v>#VALUE!</v>
      </c>
      <c r="AG9" t="e">
        <f>((3600/I9)*U9)/(N9+O9+P9)</f>
        <v>#VALUE!</v>
      </c>
      <c r="AH9" t="e">
        <f>(U9-T9)/U9</f>
        <v>#DIV/0!</v>
      </c>
      <c r="AI9" t="e">
        <f>AF9*AG9*AH9</f>
        <v>#VALUE!</v>
      </c>
      <c r="AJ9" t="e">
        <f>((U9-T9)*(3600/I9))/(Q9*3600)</f>
        <v>#VALUE!</v>
      </c>
    </row>
    <row r="10" spans="1:36" ht="69.75" customHeight="1" x14ac:dyDescent="0.25">
      <c r="A10" s="11" t="s">
        <v>11</v>
      </c>
      <c r="B10" s="23"/>
      <c r="C10" s="13"/>
      <c r="D10" s="14"/>
      <c r="E10" s="15">
        <v>3033</v>
      </c>
      <c r="F10" s="15">
        <v>3343</v>
      </c>
      <c r="G10" s="15">
        <v>3427</v>
      </c>
      <c r="H10" s="15">
        <v>3508</v>
      </c>
      <c r="I10" s="16" t="str">
        <f>IFERROR(VLOOKUP(D10,Pieces!A:C,3,0),"")</f>
        <v/>
      </c>
      <c r="J10" s="14">
        <v>1</v>
      </c>
      <c r="K10" s="14">
        <f t="shared" ref="K10:K23" si="0">(F10-E10)*J10</f>
        <v>310</v>
      </c>
      <c r="L10" s="14">
        <f t="shared" ref="L10:L23" si="1">(G10-F10)*J10</f>
        <v>84</v>
      </c>
      <c r="M10" s="14">
        <f t="shared" ref="M10:M23" si="2">(H10-G10)*J10</f>
        <v>81</v>
      </c>
      <c r="N10" s="17" t="str">
        <f t="shared" ref="N10:N23" si="3">IF(I10="","",K10/I10)</f>
        <v/>
      </c>
      <c r="O10" s="17" t="str">
        <f t="shared" ref="O10:O23" si="4">IF(I10="","",L10/I10)</f>
        <v/>
      </c>
      <c r="P10" s="17" t="str">
        <f t="shared" ref="P10:P23" si="5">IF(I10="","",M10/I10)</f>
        <v/>
      </c>
      <c r="Q10" s="18">
        <v>15</v>
      </c>
      <c r="R10" s="14" t="s">
        <v>1400</v>
      </c>
      <c r="S10" s="14">
        <f>U10+T10-K10-L10-M10</f>
        <v>0</v>
      </c>
      <c r="T10" s="14">
        <v>18</v>
      </c>
      <c r="U10" s="14">
        <f t="shared" ref="U10:U23" si="6">(K10+L10+M10)-T10-V10</f>
        <v>457</v>
      </c>
      <c r="V10" s="14"/>
      <c r="W10" s="14"/>
      <c r="X10" s="14"/>
      <c r="Y10" s="14"/>
      <c r="Z10" s="19">
        <f t="shared" ref="Z10:Z23" si="7">IF(OR(I10="",I10=0),0,(U10+T10)/I10)</f>
        <v>0</v>
      </c>
      <c r="AA10" s="20">
        <f t="shared" ref="AA10:AA23" si="8">IF(OR(Q10=0,I10=0),"",Z10/Q10*100)</f>
        <v>0</v>
      </c>
      <c r="AB10" s="21"/>
      <c r="AC10" s="21"/>
      <c r="AD10" s="21"/>
      <c r="AE10" s="22" t="str">
        <f t="shared" ref="AE10:AE23" si="9">IF(AA10&gt;85," ","WARNING")</f>
        <v>WARNING</v>
      </c>
      <c r="AF10" t="e">
        <f t="shared" ref="AF10:AF24" si="10">(N10+O10+P10)/(Q10*3600)</f>
        <v>#VALUE!</v>
      </c>
      <c r="AG10" t="e">
        <f t="shared" ref="AG10:AG24" si="11">((3600/I10)*U10)/(N10+O10+P10)</f>
        <v>#VALUE!</v>
      </c>
      <c r="AH10">
        <f t="shared" ref="AH10:AH24" si="12">(U10-T10)/U10</f>
        <v>0.96061269146608319</v>
      </c>
      <c r="AI10" t="e">
        <f t="shared" ref="AI10:AI24" si="13">AF10*AG10*AH10</f>
        <v>#VALUE!</v>
      </c>
      <c r="AJ10" t="e">
        <f t="shared" ref="AJ10:AJ24" si="14">((U10-T10)*(3600/I10))/(Q10*3600)</f>
        <v>#VALUE!</v>
      </c>
    </row>
    <row r="11" spans="1:36" ht="64.5" customHeight="1" x14ac:dyDescent="0.25">
      <c r="A11" s="11" t="s">
        <v>13</v>
      </c>
      <c r="B11" s="12"/>
      <c r="C11" s="13"/>
      <c r="D11" s="14"/>
      <c r="E11" s="24">
        <v>1223</v>
      </c>
      <c r="F11" s="24">
        <v>1415</v>
      </c>
      <c r="G11" s="24">
        <v>1454</v>
      </c>
      <c r="H11" s="24">
        <v>1491</v>
      </c>
      <c r="I11" s="16" t="str">
        <f>IFERROR(VLOOKUP(D11,Pieces!A:C,3,0),"")</f>
        <v/>
      </c>
      <c r="J11" s="25">
        <v>1</v>
      </c>
      <c r="K11" s="14">
        <f t="shared" si="0"/>
        <v>192</v>
      </c>
      <c r="L11" s="14">
        <f t="shared" si="1"/>
        <v>39</v>
      </c>
      <c r="M11" s="14">
        <f t="shared" si="2"/>
        <v>37</v>
      </c>
      <c r="N11" s="17" t="str">
        <f t="shared" si="3"/>
        <v/>
      </c>
      <c r="O11" s="17" t="str">
        <f t="shared" si="4"/>
        <v/>
      </c>
      <c r="P11" s="17" t="str">
        <f t="shared" si="5"/>
        <v/>
      </c>
      <c r="Q11" s="18">
        <v>15</v>
      </c>
      <c r="R11" s="14" t="s">
        <v>1401</v>
      </c>
      <c r="S11" s="14">
        <f t="shared" ref="S11:S23" si="15">U11+T11-K11-L11-M11</f>
        <v>0</v>
      </c>
      <c r="T11" s="14"/>
      <c r="U11" s="14">
        <f>(K11+L11+M11)-T11-V11</f>
        <v>268</v>
      </c>
      <c r="V11" s="14"/>
      <c r="W11" s="14"/>
      <c r="X11" s="14"/>
      <c r="Y11" s="14"/>
      <c r="Z11" s="19">
        <f t="shared" si="7"/>
        <v>0</v>
      </c>
      <c r="AA11" s="20">
        <f t="shared" si="8"/>
        <v>0</v>
      </c>
      <c r="AB11" s="21"/>
      <c r="AC11" s="21"/>
      <c r="AD11" s="21"/>
      <c r="AE11" s="22" t="str">
        <f t="shared" si="9"/>
        <v>WARNING</v>
      </c>
      <c r="AF11" t="e">
        <f t="shared" si="10"/>
        <v>#VALUE!</v>
      </c>
      <c r="AG11" t="e">
        <f t="shared" si="11"/>
        <v>#VALUE!</v>
      </c>
      <c r="AH11">
        <f t="shared" si="12"/>
        <v>1</v>
      </c>
      <c r="AI11" t="e">
        <f t="shared" si="13"/>
        <v>#VALUE!</v>
      </c>
      <c r="AJ11" t="e">
        <f t="shared" si="14"/>
        <v>#VALUE!</v>
      </c>
    </row>
    <row r="12" spans="1:36" ht="58.5" customHeight="1" x14ac:dyDescent="0.25">
      <c r="A12" s="11" t="s">
        <v>14</v>
      </c>
      <c r="B12" s="12"/>
      <c r="C12" s="13"/>
      <c r="D12" s="14"/>
      <c r="E12" s="15">
        <v>7634</v>
      </c>
      <c r="F12" s="15">
        <v>7938</v>
      </c>
      <c r="G12" s="15">
        <v>7938</v>
      </c>
      <c r="H12" s="15">
        <v>7938</v>
      </c>
      <c r="I12" s="16" t="str">
        <f>IFERROR(VLOOKUP(D12,Pieces!A:C,3,0),"")</f>
        <v/>
      </c>
      <c r="J12" s="14">
        <v>1</v>
      </c>
      <c r="K12" s="14">
        <f t="shared" si="0"/>
        <v>304</v>
      </c>
      <c r="L12" s="14">
        <f t="shared" si="1"/>
        <v>0</v>
      </c>
      <c r="M12" s="14">
        <f t="shared" si="2"/>
        <v>0</v>
      </c>
      <c r="N12" s="17" t="str">
        <f t="shared" si="3"/>
        <v/>
      </c>
      <c r="O12" s="17" t="str">
        <f t="shared" si="4"/>
        <v/>
      </c>
      <c r="P12" s="17" t="str">
        <f t="shared" si="5"/>
        <v/>
      </c>
      <c r="Q12" s="18">
        <v>9</v>
      </c>
      <c r="R12" s="14"/>
      <c r="S12" s="14">
        <f t="shared" si="15"/>
        <v>0</v>
      </c>
      <c r="T12" s="14"/>
      <c r="U12" s="14">
        <f t="shared" si="6"/>
        <v>304</v>
      </c>
      <c r="V12" s="14"/>
      <c r="W12" s="14"/>
      <c r="X12" s="14"/>
      <c r="Y12" s="14"/>
      <c r="Z12" s="19">
        <f t="shared" si="7"/>
        <v>0</v>
      </c>
      <c r="AA12" s="20">
        <f t="shared" si="8"/>
        <v>0</v>
      </c>
      <c r="AB12" s="21"/>
      <c r="AC12" s="21"/>
      <c r="AD12" s="21"/>
      <c r="AE12" s="22" t="str">
        <f t="shared" si="9"/>
        <v>WARNING</v>
      </c>
      <c r="AF12" t="e">
        <f t="shared" si="10"/>
        <v>#VALUE!</v>
      </c>
      <c r="AG12" t="e">
        <f t="shared" si="11"/>
        <v>#VALUE!</v>
      </c>
      <c r="AH12">
        <f t="shared" si="12"/>
        <v>1</v>
      </c>
      <c r="AI12" t="e">
        <f t="shared" si="13"/>
        <v>#VALUE!</v>
      </c>
      <c r="AJ12" t="e">
        <f t="shared" si="14"/>
        <v>#VALUE!</v>
      </c>
    </row>
    <row r="13" spans="1:36" ht="58.5" customHeight="1" x14ac:dyDescent="0.25">
      <c r="A13" s="11" t="s">
        <v>15</v>
      </c>
      <c r="B13" s="12"/>
      <c r="C13" s="13"/>
      <c r="D13" s="14"/>
      <c r="E13" s="15">
        <v>4771</v>
      </c>
      <c r="F13" s="15">
        <v>4771</v>
      </c>
      <c r="G13" s="15">
        <v>4771</v>
      </c>
      <c r="H13" s="15">
        <v>4771</v>
      </c>
      <c r="I13" s="16" t="str">
        <f>IFERROR(VLOOKUP(D13,Pieces!A:C,3,0),"")</f>
        <v/>
      </c>
      <c r="J13" s="14">
        <v>1</v>
      </c>
      <c r="K13" s="14">
        <f t="shared" si="0"/>
        <v>0</v>
      </c>
      <c r="L13" s="14">
        <f t="shared" si="1"/>
        <v>0</v>
      </c>
      <c r="M13" s="14">
        <f t="shared" si="2"/>
        <v>0</v>
      </c>
      <c r="N13" s="17" t="str">
        <f t="shared" si="3"/>
        <v/>
      </c>
      <c r="O13" s="17" t="str">
        <f t="shared" si="4"/>
        <v/>
      </c>
      <c r="P13" s="17" t="str">
        <f t="shared" si="5"/>
        <v/>
      </c>
      <c r="Q13" s="18">
        <v>7</v>
      </c>
      <c r="R13" s="14"/>
      <c r="S13" s="14">
        <f t="shared" si="15"/>
        <v>0</v>
      </c>
      <c r="T13" s="14"/>
      <c r="U13" s="14">
        <f t="shared" si="6"/>
        <v>0</v>
      </c>
      <c r="V13" s="14"/>
      <c r="W13" s="14"/>
      <c r="X13" s="14"/>
      <c r="Y13" s="14"/>
      <c r="Z13" s="19">
        <f t="shared" si="7"/>
        <v>0</v>
      </c>
      <c r="AA13" s="20">
        <f t="shared" si="8"/>
        <v>0</v>
      </c>
      <c r="AB13" s="21"/>
      <c r="AC13" s="21"/>
      <c r="AD13" s="21"/>
      <c r="AE13" s="22" t="str">
        <f t="shared" si="9"/>
        <v>WARNING</v>
      </c>
      <c r="AF13" t="e">
        <f t="shared" si="10"/>
        <v>#VALUE!</v>
      </c>
      <c r="AG13" t="e">
        <f t="shared" si="11"/>
        <v>#VALUE!</v>
      </c>
      <c r="AH13" t="e">
        <f t="shared" si="12"/>
        <v>#DIV/0!</v>
      </c>
      <c r="AI13" t="e">
        <f t="shared" si="13"/>
        <v>#VALUE!</v>
      </c>
      <c r="AJ13" t="e">
        <f t="shared" si="14"/>
        <v>#VALUE!</v>
      </c>
    </row>
    <row r="14" spans="1:36" ht="68.25" customHeight="1" x14ac:dyDescent="0.25">
      <c r="A14" s="11" t="s">
        <v>17</v>
      </c>
      <c r="B14" s="12"/>
      <c r="C14" s="13"/>
      <c r="D14" s="14"/>
      <c r="E14" s="15">
        <v>3419</v>
      </c>
      <c r="F14" s="15">
        <v>3847</v>
      </c>
      <c r="G14" s="15">
        <v>3847</v>
      </c>
      <c r="H14" s="15">
        <v>3847</v>
      </c>
      <c r="I14" s="16" t="str">
        <f>IFERROR(VLOOKUP(D14,Pieces!A:C,3,0),"")</f>
        <v/>
      </c>
      <c r="J14" s="14">
        <v>1</v>
      </c>
      <c r="K14" s="14">
        <f t="shared" si="0"/>
        <v>428</v>
      </c>
      <c r="L14" s="14">
        <f t="shared" si="1"/>
        <v>0</v>
      </c>
      <c r="M14" s="14">
        <f t="shared" si="2"/>
        <v>0</v>
      </c>
      <c r="N14" s="17" t="str">
        <f t="shared" si="3"/>
        <v/>
      </c>
      <c r="O14" s="17" t="str">
        <f t="shared" si="4"/>
        <v/>
      </c>
      <c r="P14" s="17" t="str">
        <f t="shared" si="5"/>
        <v/>
      </c>
      <c r="Q14" s="18">
        <v>9</v>
      </c>
      <c r="R14" s="14"/>
      <c r="S14" s="14">
        <f t="shared" si="15"/>
        <v>0</v>
      </c>
      <c r="T14" s="14"/>
      <c r="U14" s="14">
        <f t="shared" si="6"/>
        <v>428</v>
      </c>
      <c r="V14" s="14"/>
      <c r="W14" s="14"/>
      <c r="X14" s="14"/>
      <c r="Y14" s="14"/>
      <c r="Z14" s="19">
        <f t="shared" si="7"/>
        <v>0</v>
      </c>
      <c r="AA14" s="20">
        <f t="shared" si="8"/>
        <v>0</v>
      </c>
      <c r="AB14" s="21"/>
      <c r="AC14" s="21"/>
      <c r="AD14" s="21"/>
      <c r="AE14" s="22" t="str">
        <f t="shared" si="9"/>
        <v>WARNING</v>
      </c>
      <c r="AF14" t="e">
        <f t="shared" si="10"/>
        <v>#VALUE!</v>
      </c>
      <c r="AG14" t="e">
        <f t="shared" si="11"/>
        <v>#VALUE!</v>
      </c>
      <c r="AH14">
        <f t="shared" si="12"/>
        <v>1</v>
      </c>
      <c r="AI14" t="e">
        <f t="shared" si="13"/>
        <v>#VALUE!</v>
      </c>
      <c r="AJ14" t="e">
        <f t="shared" si="14"/>
        <v>#VALUE!</v>
      </c>
    </row>
    <row r="15" spans="1:36" ht="82.5" customHeight="1" x14ac:dyDescent="0.25">
      <c r="A15" s="11" t="s">
        <v>9</v>
      </c>
      <c r="B15" s="12"/>
      <c r="C15" s="13"/>
      <c r="D15" s="14"/>
      <c r="E15" s="15">
        <v>5360</v>
      </c>
      <c r="F15" s="26">
        <v>5832</v>
      </c>
      <c r="G15" s="26">
        <v>5930</v>
      </c>
      <c r="H15" s="26">
        <v>6027</v>
      </c>
      <c r="I15" s="16" t="str">
        <f>IFERROR(VLOOKUP(D15,Pieces!A:C,3,0),"")</f>
        <v/>
      </c>
      <c r="J15" s="14">
        <v>1</v>
      </c>
      <c r="K15" s="14">
        <f t="shared" si="0"/>
        <v>472</v>
      </c>
      <c r="L15" s="14">
        <f t="shared" si="1"/>
        <v>98</v>
      </c>
      <c r="M15" s="14">
        <f t="shared" si="2"/>
        <v>97</v>
      </c>
      <c r="N15" s="17" t="str">
        <f t="shared" si="3"/>
        <v/>
      </c>
      <c r="O15" s="17" t="str">
        <f t="shared" si="4"/>
        <v/>
      </c>
      <c r="P15" s="17" t="str">
        <f t="shared" si="5"/>
        <v/>
      </c>
      <c r="Q15" s="18">
        <v>15</v>
      </c>
      <c r="R15" s="14" t="s">
        <v>1402</v>
      </c>
      <c r="S15" s="14">
        <f t="shared" si="15"/>
        <v>0</v>
      </c>
      <c r="T15" s="14">
        <v>2</v>
      </c>
      <c r="U15" s="14">
        <f t="shared" si="6"/>
        <v>665</v>
      </c>
      <c r="V15" s="27"/>
      <c r="W15" s="27"/>
      <c r="X15" s="27"/>
      <c r="Y15" s="27"/>
      <c r="Z15" s="19">
        <f t="shared" si="7"/>
        <v>0</v>
      </c>
      <c r="AA15" s="20">
        <f t="shared" si="8"/>
        <v>0</v>
      </c>
      <c r="AB15" s="28"/>
      <c r="AC15" s="28"/>
      <c r="AD15" s="28"/>
      <c r="AE15" s="22" t="str">
        <f t="shared" si="9"/>
        <v>WARNING</v>
      </c>
      <c r="AF15" t="e">
        <f t="shared" si="10"/>
        <v>#VALUE!</v>
      </c>
      <c r="AG15" t="e">
        <f t="shared" si="11"/>
        <v>#VALUE!</v>
      </c>
      <c r="AH15">
        <f t="shared" si="12"/>
        <v>0.99699248120300754</v>
      </c>
      <c r="AI15" t="e">
        <f t="shared" si="13"/>
        <v>#VALUE!</v>
      </c>
      <c r="AJ15" t="e">
        <f t="shared" si="14"/>
        <v>#VALUE!</v>
      </c>
    </row>
    <row r="16" spans="1:36" ht="76.5" customHeight="1" x14ac:dyDescent="0.25">
      <c r="A16" s="11" t="s">
        <v>8</v>
      </c>
      <c r="B16" s="12"/>
      <c r="C16" s="13"/>
      <c r="D16" s="14"/>
      <c r="E16" s="15">
        <v>0</v>
      </c>
      <c r="F16" s="15">
        <v>0</v>
      </c>
      <c r="G16" s="15">
        <v>0</v>
      </c>
      <c r="H16" s="15">
        <v>0</v>
      </c>
      <c r="I16" s="16" t="str">
        <f>IFERROR(VLOOKUP(D16,Pieces!A:C,3,0),"")</f>
        <v/>
      </c>
      <c r="J16" s="14">
        <v>1</v>
      </c>
      <c r="K16" s="14">
        <f t="shared" si="0"/>
        <v>0</v>
      </c>
      <c r="L16" s="14">
        <f t="shared" si="1"/>
        <v>0</v>
      </c>
      <c r="M16" s="14">
        <f t="shared" si="2"/>
        <v>0</v>
      </c>
      <c r="N16" s="17" t="str">
        <f t="shared" si="3"/>
        <v/>
      </c>
      <c r="O16" s="17" t="str">
        <f t="shared" si="4"/>
        <v/>
      </c>
      <c r="P16" s="17" t="str">
        <f t="shared" si="5"/>
        <v/>
      </c>
      <c r="Q16" s="18">
        <v>15</v>
      </c>
      <c r="R16" s="14"/>
      <c r="S16" s="14">
        <f t="shared" si="15"/>
        <v>0</v>
      </c>
      <c r="T16" s="14"/>
      <c r="U16" s="14">
        <f t="shared" si="6"/>
        <v>0</v>
      </c>
      <c r="V16" s="27"/>
      <c r="W16" s="27"/>
      <c r="X16" s="27"/>
      <c r="Y16" s="27"/>
      <c r="Z16" s="19">
        <f t="shared" si="7"/>
        <v>0</v>
      </c>
      <c r="AA16" s="20">
        <f t="shared" si="8"/>
        <v>0</v>
      </c>
      <c r="AB16" s="28"/>
      <c r="AC16" s="28"/>
      <c r="AD16" s="28"/>
      <c r="AE16" s="22" t="str">
        <f t="shared" si="9"/>
        <v>WARNING</v>
      </c>
      <c r="AF16" t="e">
        <f t="shared" si="10"/>
        <v>#VALUE!</v>
      </c>
      <c r="AG16" t="e">
        <f t="shared" si="11"/>
        <v>#VALUE!</v>
      </c>
      <c r="AH16" t="e">
        <f t="shared" si="12"/>
        <v>#DIV/0!</v>
      </c>
      <c r="AI16" t="e">
        <f t="shared" si="13"/>
        <v>#VALUE!</v>
      </c>
      <c r="AJ16" t="e">
        <f t="shared" si="14"/>
        <v>#VALUE!</v>
      </c>
    </row>
    <row r="17" spans="1:36" ht="60.75" customHeight="1" x14ac:dyDescent="0.25">
      <c r="A17" s="11" t="s">
        <v>18</v>
      </c>
      <c r="B17" s="12"/>
      <c r="C17" s="13"/>
      <c r="D17" s="14"/>
      <c r="E17" s="15">
        <v>0</v>
      </c>
      <c r="F17" s="15">
        <v>0</v>
      </c>
      <c r="G17" s="15">
        <v>0</v>
      </c>
      <c r="H17" s="15">
        <v>0</v>
      </c>
      <c r="I17" s="16" t="str">
        <f>IFERROR(VLOOKUP(D17,Pieces!A:C,3,0),"")</f>
        <v/>
      </c>
      <c r="J17" s="14">
        <v>1</v>
      </c>
      <c r="K17" s="14">
        <f t="shared" si="0"/>
        <v>0</v>
      </c>
      <c r="L17" s="14">
        <f t="shared" si="1"/>
        <v>0</v>
      </c>
      <c r="M17" s="14">
        <f t="shared" si="2"/>
        <v>0</v>
      </c>
      <c r="N17" s="17" t="str">
        <f t="shared" si="3"/>
        <v/>
      </c>
      <c r="O17" s="17" t="str">
        <f t="shared" si="4"/>
        <v/>
      </c>
      <c r="P17" s="17" t="str">
        <f t="shared" si="5"/>
        <v/>
      </c>
      <c r="Q17" s="18">
        <v>15</v>
      </c>
      <c r="R17" s="14"/>
      <c r="S17" s="14">
        <f t="shared" si="15"/>
        <v>0</v>
      </c>
      <c r="T17" s="14"/>
      <c r="U17" s="14">
        <f t="shared" si="6"/>
        <v>0</v>
      </c>
      <c r="V17" s="14"/>
      <c r="W17" s="14"/>
      <c r="X17" s="14"/>
      <c r="Y17" s="14"/>
      <c r="Z17" s="19">
        <f t="shared" si="7"/>
        <v>0</v>
      </c>
      <c r="AA17" s="20">
        <f t="shared" si="8"/>
        <v>0</v>
      </c>
      <c r="AB17" s="21"/>
      <c r="AC17" s="21"/>
      <c r="AD17" s="21"/>
      <c r="AE17" s="22" t="str">
        <f t="shared" si="9"/>
        <v>WARNING</v>
      </c>
      <c r="AF17" t="e">
        <f t="shared" si="10"/>
        <v>#VALUE!</v>
      </c>
      <c r="AG17" t="e">
        <f t="shared" si="11"/>
        <v>#VALUE!</v>
      </c>
      <c r="AH17" t="e">
        <f t="shared" si="12"/>
        <v>#DIV/0!</v>
      </c>
      <c r="AI17" t="e">
        <f t="shared" si="13"/>
        <v>#VALUE!</v>
      </c>
      <c r="AJ17" t="e">
        <f t="shared" si="14"/>
        <v>#VALUE!</v>
      </c>
    </row>
    <row r="18" spans="1:36" ht="76.5" customHeight="1" x14ac:dyDescent="0.25">
      <c r="A18" s="11" t="s">
        <v>19</v>
      </c>
      <c r="B18" s="29"/>
      <c r="C18" s="13"/>
      <c r="D18" s="14"/>
      <c r="E18" s="15">
        <v>787</v>
      </c>
      <c r="F18" s="26">
        <v>1304</v>
      </c>
      <c r="G18" s="26">
        <v>1304</v>
      </c>
      <c r="H18" s="26">
        <v>1304</v>
      </c>
      <c r="I18" s="16" t="str">
        <f>IFERROR(VLOOKUP(D18,Pieces!A:C,3,0),"")</f>
        <v/>
      </c>
      <c r="J18" s="14">
        <v>1</v>
      </c>
      <c r="K18" s="14">
        <f t="shared" si="0"/>
        <v>517</v>
      </c>
      <c r="L18" s="14">
        <f t="shared" si="1"/>
        <v>0</v>
      </c>
      <c r="M18" s="14">
        <f t="shared" si="2"/>
        <v>0</v>
      </c>
      <c r="N18" s="17" t="str">
        <f t="shared" si="3"/>
        <v/>
      </c>
      <c r="O18" s="17" t="str">
        <f t="shared" si="4"/>
        <v/>
      </c>
      <c r="P18" s="17" t="str">
        <f t="shared" si="5"/>
        <v/>
      </c>
      <c r="Q18" s="18">
        <v>9</v>
      </c>
      <c r="R18" s="14" t="s">
        <v>1403</v>
      </c>
      <c r="S18" s="14">
        <f t="shared" si="15"/>
        <v>0</v>
      </c>
      <c r="T18" s="14"/>
      <c r="U18" s="14">
        <f t="shared" si="6"/>
        <v>517</v>
      </c>
      <c r="V18" s="27"/>
      <c r="W18" s="27"/>
      <c r="X18" s="27"/>
      <c r="Y18" s="27"/>
      <c r="Z18" s="19">
        <f t="shared" si="7"/>
        <v>0</v>
      </c>
      <c r="AA18" s="20">
        <f t="shared" si="8"/>
        <v>0</v>
      </c>
      <c r="AB18" s="28"/>
      <c r="AC18" s="28"/>
      <c r="AD18" s="28"/>
      <c r="AE18" s="22" t="str">
        <f t="shared" si="9"/>
        <v>WARNING</v>
      </c>
      <c r="AF18" t="e">
        <f t="shared" si="10"/>
        <v>#VALUE!</v>
      </c>
      <c r="AG18" t="e">
        <f t="shared" si="11"/>
        <v>#VALUE!</v>
      </c>
      <c r="AH18">
        <f t="shared" si="12"/>
        <v>1</v>
      </c>
      <c r="AI18" t="e">
        <f t="shared" si="13"/>
        <v>#VALUE!</v>
      </c>
      <c r="AJ18" t="e">
        <f t="shared" si="14"/>
        <v>#VALUE!</v>
      </c>
    </row>
    <row r="19" spans="1:36" ht="56.25" customHeight="1" x14ac:dyDescent="0.25">
      <c r="A19" s="11" t="s">
        <v>20</v>
      </c>
      <c r="B19" s="29"/>
      <c r="C19" s="13"/>
      <c r="D19" s="14"/>
      <c r="E19" s="15">
        <v>2954</v>
      </c>
      <c r="F19" s="26">
        <v>3130</v>
      </c>
      <c r="G19" s="26">
        <v>3130</v>
      </c>
      <c r="H19" s="26">
        <v>3130</v>
      </c>
      <c r="I19" s="16" t="str">
        <f>IFERROR(VLOOKUP(D19,Pieces!A:C,3,0),"")</f>
        <v/>
      </c>
      <c r="J19" s="14">
        <v>1</v>
      </c>
      <c r="K19" s="14">
        <f t="shared" si="0"/>
        <v>176</v>
      </c>
      <c r="L19" s="14">
        <f t="shared" si="1"/>
        <v>0</v>
      </c>
      <c r="M19" s="14">
        <f t="shared" si="2"/>
        <v>0</v>
      </c>
      <c r="N19" s="17" t="str">
        <f t="shared" si="3"/>
        <v/>
      </c>
      <c r="O19" s="17" t="str">
        <f t="shared" si="4"/>
        <v/>
      </c>
      <c r="P19" s="17" t="str">
        <f t="shared" si="5"/>
        <v/>
      </c>
      <c r="Q19" s="18">
        <v>9</v>
      </c>
      <c r="R19" s="14"/>
      <c r="S19" s="14">
        <f t="shared" si="15"/>
        <v>0</v>
      </c>
      <c r="T19" s="14"/>
      <c r="U19" s="14">
        <f t="shared" si="6"/>
        <v>176</v>
      </c>
      <c r="V19" s="27"/>
      <c r="W19" s="27"/>
      <c r="X19" s="27"/>
      <c r="Y19" s="27"/>
      <c r="Z19" s="19">
        <f t="shared" si="7"/>
        <v>0</v>
      </c>
      <c r="AA19" s="20">
        <f t="shared" si="8"/>
        <v>0</v>
      </c>
      <c r="AB19" s="28"/>
      <c r="AC19" s="28"/>
      <c r="AD19" s="28"/>
      <c r="AE19" s="22" t="str">
        <f t="shared" si="9"/>
        <v>WARNING</v>
      </c>
      <c r="AF19" t="e">
        <f t="shared" si="10"/>
        <v>#VALUE!</v>
      </c>
      <c r="AG19" t="e">
        <f t="shared" si="11"/>
        <v>#VALUE!</v>
      </c>
      <c r="AH19">
        <f t="shared" si="12"/>
        <v>1</v>
      </c>
      <c r="AI19" t="e">
        <f t="shared" si="13"/>
        <v>#VALUE!</v>
      </c>
      <c r="AJ19" t="e">
        <f t="shared" si="14"/>
        <v>#VALUE!</v>
      </c>
    </row>
    <row r="20" spans="1:36" ht="51" customHeight="1" x14ac:dyDescent="0.25">
      <c r="A20" s="11" t="s">
        <v>22</v>
      </c>
      <c r="B20" s="29"/>
      <c r="C20" s="13"/>
      <c r="D20" s="14"/>
      <c r="E20" s="30">
        <v>354</v>
      </c>
      <c r="F20" s="26">
        <v>500</v>
      </c>
      <c r="G20" s="26">
        <v>529</v>
      </c>
      <c r="H20" s="26">
        <v>570</v>
      </c>
      <c r="I20" s="16" t="str">
        <f>IFERROR(VLOOKUP(D20,Pieces!A:C,3,0),"")</f>
        <v/>
      </c>
      <c r="J20" s="14">
        <v>1</v>
      </c>
      <c r="K20" s="14">
        <f t="shared" si="0"/>
        <v>146</v>
      </c>
      <c r="L20" s="14">
        <f t="shared" si="1"/>
        <v>29</v>
      </c>
      <c r="M20" s="14">
        <f t="shared" si="2"/>
        <v>41</v>
      </c>
      <c r="N20" s="17" t="str">
        <f t="shared" si="3"/>
        <v/>
      </c>
      <c r="O20" s="17" t="str">
        <f t="shared" si="4"/>
        <v/>
      </c>
      <c r="P20" s="17" t="str">
        <f t="shared" si="5"/>
        <v/>
      </c>
      <c r="Q20" s="18">
        <v>9</v>
      </c>
      <c r="R20" s="24"/>
      <c r="S20" s="14">
        <f t="shared" si="15"/>
        <v>0</v>
      </c>
      <c r="T20" s="14"/>
      <c r="U20" s="14">
        <f t="shared" si="6"/>
        <v>216</v>
      </c>
      <c r="V20" s="14"/>
      <c r="W20" s="14"/>
      <c r="X20" s="14"/>
      <c r="Y20" s="14"/>
      <c r="Z20" s="19">
        <f t="shared" si="7"/>
        <v>0</v>
      </c>
      <c r="AA20" s="20">
        <f t="shared" si="8"/>
        <v>0</v>
      </c>
      <c r="AB20" s="31"/>
      <c r="AC20" s="31"/>
      <c r="AD20" s="31"/>
      <c r="AE20" s="22" t="str">
        <f t="shared" si="9"/>
        <v>WARNING</v>
      </c>
      <c r="AF20" t="e">
        <f t="shared" si="10"/>
        <v>#VALUE!</v>
      </c>
      <c r="AG20" t="e">
        <f t="shared" si="11"/>
        <v>#VALUE!</v>
      </c>
      <c r="AH20">
        <f t="shared" si="12"/>
        <v>1</v>
      </c>
      <c r="AI20" t="e">
        <f t="shared" si="13"/>
        <v>#VALUE!</v>
      </c>
      <c r="AJ20" t="e">
        <f t="shared" si="14"/>
        <v>#VALUE!</v>
      </c>
    </row>
    <row r="21" spans="1:36" ht="69" customHeight="1" x14ac:dyDescent="0.25">
      <c r="A21" s="11" t="s">
        <v>24</v>
      </c>
      <c r="B21" s="32"/>
      <c r="C21" s="13"/>
      <c r="D21" s="14"/>
      <c r="E21" s="15">
        <v>1061</v>
      </c>
      <c r="F21" s="15">
        <v>1074</v>
      </c>
      <c r="G21" s="15">
        <v>1074</v>
      </c>
      <c r="H21" s="15">
        <v>1074</v>
      </c>
      <c r="I21" s="16" t="str">
        <f>IFERROR(VLOOKUP(D21,Pieces!A:C,3,0),"")</f>
        <v/>
      </c>
      <c r="J21" s="14">
        <v>9</v>
      </c>
      <c r="K21" s="14">
        <f t="shared" si="0"/>
        <v>117</v>
      </c>
      <c r="L21" s="14">
        <f t="shared" si="1"/>
        <v>0</v>
      </c>
      <c r="M21" s="14">
        <f t="shared" si="2"/>
        <v>0</v>
      </c>
      <c r="N21" s="17" t="str">
        <f t="shared" si="3"/>
        <v/>
      </c>
      <c r="O21" s="17" t="str">
        <f t="shared" si="4"/>
        <v/>
      </c>
      <c r="P21" s="17" t="str">
        <f t="shared" si="5"/>
        <v/>
      </c>
      <c r="Q21" s="18">
        <v>9</v>
      </c>
      <c r="R21" s="14"/>
      <c r="S21" s="14">
        <f t="shared" si="15"/>
        <v>0</v>
      </c>
      <c r="T21" s="14"/>
      <c r="U21" s="14">
        <f t="shared" si="6"/>
        <v>117</v>
      </c>
      <c r="V21" s="14"/>
      <c r="W21" s="14"/>
      <c r="X21" s="14"/>
      <c r="Y21" s="14"/>
      <c r="Z21" s="19">
        <f t="shared" si="7"/>
        <v>0</v>
      </c>
      <c r="AA21" s="20">
        <f t="shared" si="8"/>
        <v>0</v>
      </c>
      <c r="AB21" s="21"/>
      <c r="AC21" s="21"/>
      <c r="AD21" s="21"/>
      <c r="AE21" s="22" t="str">
        <f t="shared" si="9"/>
        <v>WARNING</v>
      </c>
      <c r="AF21" t="e">
        <f t="shared" si="10"/>
        <v>#VALUE!</v>
      </c>
      <c r="AG21" t="e">
        <f t="shared" si="11"/>
        <v>#VALUE!</v>
      </c>
      <c r="AH21">
        <f t="shared" si="12"/>
        <v>1</v>
      </c>
      <c r="AI21" t="e">
        <f t="shared" si="13"/>
        <v>#VALUE!</v>
      </c>
      <c r="AJ21" t="e">
        <f t="shared" si="14"/>
        <v>#VALUE!</v>
      </c>
    </row>
    <row r="22" spans="1:36" ht="63" customHeight="1" x14ac:dyDescent="0.25">
      <c r="A22" s="11" t="s">
        <v>25</v>
      </c>
      <c r="B22" s="32"/>
      <c r="C22" s="13"/>
      <c r="D22" s="14"/>
      <c r="E22" s="15">
        <v>0</v>
      </c>
      <c r="F22" s="15">
        <v>0</v>
      </c>
      <c r="G22" s="15">
        <v>0</v>
      </c>
      <c r="H22" s="15">
        <v>0</v>
      </c>
      <c r="I22" s="16" t="str">
        <f>IFERROR(VLOOKUP(D22,Pieces!A:C,3,0),"")</f>
        <v/>
      </c>
      <c r="J22" s="14">
        <v>20</v>
      </c>
      <c r="K22" s="14">
        <f t="shared" si="0"/>
        <v>0</v>
      </c>
      <c r="L22" s="14">
        <f t="shared" si="1"/>
        <v>0</v>
      </c>
      <c r="M22" s="14">
        <f t="shared" si="2"/>
        <v>0</v>
      </c>
      <c r="N22" s="17" t="str">
        <f t="shared" si="3"/>
        <v/>
      </c>
      <c r="O22" s="17" t="str">
        <f t="shared" si="4"/>
        <v/>
      </c>
      <c r="P22" s="17" t="str">
        <f t="shared" si="5"/>
        <v/>
      </c>
      <c r="Q22" s="18">
        <v>9</v>
      </c>
      <c r="R22" s="14"/>
      <c r="S22" s="14">
        <f t="shared" si="15"/>
        <v>0</v>
      </c>
      <c r="T22" s="14"/>
      <c r="U22" s="14">
        <f t="shared" si="6"/>
        <v>0</v>
      </c>
      <c r="V22" s="14"/>
      <c r="W22" s="14"/>
      <c r="X22" s="14"/>
      <c r="Y22" s="14"/>
      <c r="Z22" s="19">
        <f t="shared" si="7"/>
        <v>0</v>
      </c>
      <c r="AA22" s="20">
        <f t="shared" si="8"/>
        <v>0</v>
      </c>
      <c r="AB22" s="21"/>
      <c r="AC22" s="21"/>
      <c r="AD22" s="21"/>
      <c r="AE22" s="22" t="str">
        <f t="shared" si="9"/>
        <v>WARNING</v>
      </c>
      <c r="AF22" t="e">
        <f t="shared" si="10"/>
        <v>#VALUE!</v>
      </c>
      <c r="AG22" t="e">
        <f t="shared" si="11"/>
        <v>#VALUE!</v>
      </c>
      <c r="AH22" t="e">
        <f t="shared" si="12"/>
        <v>#DIV/0!</v>
      </c>
      <c r="AI22" t="e">
        <f t="shared" si="13"/>
        <v>#VALUE!</v>
      </c>
      <c r="AJ22" t="e">
        <f t="shared" si="14"/>
        <v>#VALUE!</v>
      </c>
    </row>
    <row r="23" spans="1:36" ht="55.5" customHeight="1" x14ac:dyDescent="0.25">
      <c r="A23" s="33" t="s">
        <v>27</v>
      </c>
      <c r="B23" s="32"/>
      <c r="C23" s="13"/>
      <c r="D23" s="14"/>
      <c r="E23" s="15">
        <v>14</v>
      </c>
      <c r="F23" s="15">
        <v>21</v>
      </c>
      <c r="G23" s="15">
        <v>23</v>
      </c>
      <c r="H23" s="15">
        <v>24</v>
      </c>
      <c r="I23" s="16" t="str">
        <f>IFERROR(VLOOKUP(D23,Pieces!A:C,3,0),"")</f>
        <v/>
      </c>
      <c r="J23" s="14">
        <v>20</v>
      </c>
      <c r="K23" s="14">
        <f t="shared" si="0"/>
        <v>140</v>
      </c>
      <c r="L23" s="14">
        <f t="shared" si="1"/>
        <v>40</v>
      </c>
      <c r="M23" s="14">
        <f t="shared" si="2"/>
        <v>20</v>
      </c>
      <c r="N23" s="17" t="str">
        <f t="shared" si="3"/>
        <v/>
      </c>
      <c r="O23" s="17" t="str">
        <f t="shared" si="4"/>
        <v/>
      </c>
      <c r="P23" s="17" t="str">
        <f t="shared" si="5"/>
        <v/>
      </c>
      <c r="Q23" s="18">
        <v>11</v>
      </c>
      <c r="R23" s="14"/>
      <c r="S23" s="14">
        <f t="shared" si="15"/>
        <v>0</v>
      </c>
      <c r="T23" s="14"/>
      <c r="U23" s="14">
        <f t="shared" si="6"/>
        <v>200</v>
      </c>
      <c r="V23" s="14"/>
      <c r="W23" s="14"/>
      <c r="X23" s="14"/>
      <c r="Y23" s="14"/>
      <c r="Z23" s="19">
        <f t="shared" si="7"/>
        <v>0</v>
      </c>
      <c r="AA23" s="20">
        <f t="shared" si="8"/>
        <v>0</v>
      </c>
      <c r="AB23" s="21"/>
      <c r="AC23" s="21"/>
      <c r="AD23" s="21"/>
      <c r="AE23" s="22" t="str">
        <f t="shared" si="9"/>
        <v>WARNING</v>
      </c>
      <c r="AF23" t="e">
        <f t="shared" si="10"/>
        <v>#VALUE!</v>
      </c>
      <c r="AG23" t="e">
        <f t="shared" si="11"/>
        <v>#VALUE!</v>
      </c>
      <c r="AH23">
        <f t="shared" si="12"/>
        <v>1</v>
      </c>
      <c r="AI23" t="e">
        <f t="shared" si="13"/>
        <v>#VALUE!</v>
      </c>
      <c r="AJ23" t="e">
        <f t="shared" si="14"/>
        <v>#VALUE!</v>
      </c>
    </row>
    <row r="24" spans="1:36" ht="59.25" customHeight="1" x14ac:dyDescent="0.25">
      <c r="A24" s="33" t="s">
        <v>28</v>
      </c>
      <c r="B24" s="32"/>
      <c r="C24" s="13"/>
      <c r="D24" s="14"/>
      <c r="E24" s="15">
        <v>4582</v>
      </c>
      <c r="F24" s="15">
        <v>4710</v>
      </c>
      <c r="G24" s="15">
        <v>4710</v>
      </c>
      <c r="H24" s="15">
        <v>4732</v>
      </c>
      <c r="I24" s="16" t="str">
        <f>IFERROR(VLOOKUP(D24,Pieces!A:C,3,0),"")</f>
        <v/>
      </c>
      <c r="J24" s="14">
        <v>12</v>
      </c>
      <c r="K24" s="14">
        <f>(F24-E24)*J24</f>
        <v>1536</v>
      </c>
      <c r="L24" s="14">
        <f>(G24-F24)*J24</f>
        <v>0</v>
      </c>
      <c r="M24" s="14">
        <f>(H24-G24)*J24</f>
        <v>264</v>
      </c>
      <c r="N24" s="17" t="str">
        <f>IF(I24="","",K24/I24)</f>
        <v/>
      </c>
      <c r="O24" s="17" t="str">
        <f>IF(I24="","",L24/I24)</f>
        <v/>
      </c>
      <c r="P24" s="17" t="str">
        <f>IF(I24="","",M24/I24)</f>
        <v/>
      </c>
      <c r="Q24" s="18">
        <v>9</v>
      </c>
      <c r="R24" s="14"/>
      <c r="S24" s="14">
        <f>U24+T24-K24-L24-M24</f>
        <v>0</v>
      </c>
      <c r="T24" s="14"/>
      <c r="U24" s="14">
        <f>(K24+L24+M24)-T24-V24</f>
        <v>1800</v>
      </c>
      <c r="V24" s="14"/>
      <c r="W24" s="14"/>
      <c r="X24" s="14"/>
      <c r="Y24" s="14"/>
      <c r="Z24" s="19">
        <f>IF(OR(I24="",I24=0),0,(U24+T24)/I24)</f>
        <v>0</v>
      </c>
      <c r="AA24" s="20">
        <f>IF(OR(Q24=0,I24=0),"",Z24/Q24*100)</f>
        <v>0</v>
      </c>
      <c r="AB24" s="21"/>
      <c r="AC24" s="21"/>
      <c r="AD24" s="21"/>
      <c r="AE24" s="22" t="str">
        <f>IF(AA24&gt;85," ","WARNING")</f>
        <v>WARNING</v>
      </c>
      <c r="AF24" t="e">
        <f t="shared" si="10"/>
        <v>#VALUE!</v>
      </c>
      <c r="AG24" t="e">
        <f t="shared" si="11"/>
        <v>#VALUE!</v>
      </c>
      <c r="AH24">
        <f t="shared" si="12"/>
        <v>1</v>
      </c>
      <c r="AI24" t="e">
        <f t="shared" si="13"/>
        <v>#VALUE!</v>
      </c>
      <c r="AJ24" t="e">
        <f t="shared" si="14"/>
        <v>#VALUE!</v>
      </c>
    </row>
    <row r="25" spans="1:36" ht="21" thickBot="1" x14ac:dyDescent="0.3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5"/>
      <c r="U25" s="35"/>
      <c r="V25" s="35"/>
      <c r="W25" s="35"/>
      <c r="X25" s="35"/>
      <c r="Y25" s="35"/>
      <c r="Z25" s="6"/>
      <c r="AA25" s="6"/>
      <c r="AB25" s="6"/>
      <c r="AC25" s="6"/>
      <c r="AD25" s="6"/>
      <c r="AE25" s="6"/>
    </row>
    <row r="26" spans="1:36" ht="70.5" thickBot="1" x14ac:dyDescent="0.3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6" t="s">
        <v>30</v>
      </c>
      <c r="U26" s="37" t="e">
        <f>#REF!/#REF!</f>
        <v>#REF!</v>
      </c>
      <c r="V26" s="35"/>
      <c r="W26" s="35"/>
      <c r="X26" s="35"/>
      <c r="Y26" s="35"/>
      <c r="Z26" s="6"/>
      <c r="AA26" s="6"/>
      <c r="AB26" s="6"/>
      <c r="AC26" s="6"/>
      <c r="AD26" s="6"/>
      <c r="AE26" s="6"/>
    </row>
    <row r="27" spans="1:36" ht="20.25" x14ac:dyDescent="0.25"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6"/>
      <c r="AA27" s="6"/>
      <c r="AB27" s="6"/>
      <c r="AC27" s="6"/>
      <c r="AD27" s="6"/>
      <c r="AE27" s="6"/>
    </row>
    <row r="28" spans="1:36" x14ac:dyDescent="0.25">
      <c r="Z28" s="7"/>
    </row>
    <row r="29" spans="1:36" x14ac:dyDescent="0.25">
      <c r="Z29" s="7"/>
    </row>
    <row r="30" spans="1:36" ht="20.25" x14ac:dyDescent="0.25">
      <c r="E30" s="38"/>
      <c r="F30" s="38"/>
      <c r="G30" s="38"/>
      <c r="H30" s="38"/>
      <c r="I30" s="39"/>
      <c r="J30" s="40" t="s">
        <v>31</v>
      </c>
      <c r="K30" s="38"/>
      <c r="L30" s="38"/>
      <c r="M30" s="38"/>
      <c r="N30" s="38"/>
      <c r="O30" s="38"/>
      <c r="P30" s="39"/>
      <c r="Z30" s="7"/>
    </row>
    <row r="31" spans="1:36" ht="20.25" x14ac:dyDescent="0.25">
      <c r="E31" s="38"/>
      <c r="F31" s="38"/>
      <c r="G31" s="38"/>
      <c r="H31" s="38"/>
      <c r="I31" s="39"/>
      <c r="J31" s="40" t="s">
        <v>32</v>
      </c>
      <c r="K31" s="38"/>
      <c r="L31" s="38"/>
      <c r="M31" s="38"/>
      <c r="N31" s="38"/>
      <c r="O31" s="38"/>
      <c r="P31" s="39"/>
      <c r="Z31" s="7"/>
    </row>
    <row r="32" spans="1:36" ht="20.25" x14ac:dyDescent="0.25">
      <c r="E32" s="38"/>
      <c r="F32" s="38"/>
      <c r="G32" s="38"/>
      <c r="H32" s="38"/>
      <c r="I32" s="39"/>
      <c r="J32" s="40" t="s">
        <v>33</v>
      </c>
      <c r="K32" s="38"/>
      <c r="L32" s="38"/>
      <c r="M32" s="38"/>
      <c r="N32" s="38"/>
      <c r="O32" s="38"/>
      <c r="P32" s="39"/>
      <c r="Z32" s="7"/>
    </row>
    <row r="33" spans="26:26" x14ac:dyDescent="0.25">
      <c r="Z33" s="7"/>
    </row>
    <row r="34" spans="26:26" x14ac:dyDescent="0.25">
      <c r="Z34" s="7"/>
    </row>
    <row r="35" spans="26:26" x14ac:dyDescent="0.25">
      <c r="Z35" s="7"/>
    </row>
    <row r="36" spans="26:26" x14ac:dyDescent="0.25">
      <c r="Z36" s="7"/>
    </row>
  </sheetData>
  <mergeCells count="12">
    <mergeCell ref="E30:I30"/>
    <mergeCell ref="J30:P30"/>
    <mergeCell ref="E31:I31"/>
    <mergeCell ref="J31:P31"/>
    <mergeCell ref="E32:I32"/>
    <mergeCell ref="J32:P32"/>
    <mergeCell ref="A1:Y5"/>
    <mergeCell ref="Z1:AE1"/>
    <mergeCell ref="Z2:AE2"/>
    <mergeCell ref="Z3:AE3"/>
    <mergeCell ref="Z4:AE4"/>
    <mergeCell ref="Z7:AE7"/>
  </mergeCells>
  <conditionalFormatting sqref="AE9:AE24">
    <cfRule type="containsText" dxfId="26" priority="15" operator="containsText" text="WARNING">
      <formula>NOT(ISERROR(SEARCH("WARNING",AE9)))</formula>
    </cfRule>
  </conditionalFormatting>
  <conditionalFormatting sqref="AE10">
    <cfRule type="containsText" dxfId="25" priority="13" operator="containsText" text="WARNING">
      <formula>NOT(ISERROR(SEARCH("WARNING",AE10)))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4" priority="11" operator="containsText" text="WARNING">
      <formula>NOT(ISERROR(SEARCH("WARNING",AE11)))</formula>
    </cfRule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AE16">
    <cfRule type="containsText" dxfId="23" priority="9" operator="containsText" text="WARNING">
      <formula>NOT(ISERROR(SEARCH("WARNING",AE16)))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E15">
    <cfRule type="containsText" dxfId="22" priority="7" operator="containsText" text="WARNING">
      <formula>NOT(ISERROR(SEARCH("WARNING",AE15)))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">
    <cfRule type="containsText" dxfId="21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20" priority="3" operator="containsText" text="WARNING">
      <formula>NOT(ISERROR(SEARCH("WARNING",AE24)))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9:AE22 AE9:AE14 AE17">
    <cfRule type="containsText" dxfId="19" priority="16" operator="containsText" text="WARNING">
      <formula>NOT(ISERROR(SEARCH("WARNING",AE9)))</formula>
    </cfRule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8" priority="1" operator="containsText" text="WARNING">
      <formula>NOT(ISERROR(SEARCH("WARNING",AE23)))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7">
      <formula1>ouvriers</formula1>
    </dataValidation>
    <dataValidation type="list" allowBlank="1" showInputMessage="1" showErrorMessage="1" sqref="D17 D21:D24 D9 D11:D14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8">
    <tabColor rgb="FFC00000"/>
  </sheetPr>
  <dimension ref="A1:AJ36"/>
  <sheetViews>
    <sheetView topLeftCell="A14" zoomScale="40" zoomScaleNormal="40" zoomScaleSheetLayoutView="40" zoomScalePageLayoutView="42" workbookViewId="0">
      <pane xSplit="4" topLeftCell="M1" activePane="topRight" state="frozen"/>
      <selection activeCell="H15" sqref="H15"/>
      <selection pane="topRight" activeCell="H15" sqref="H15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5" customWidth="1"/>
    <col min="6" max="7" width="21.5703125" style="5" customWidth="1"/>
    <col min="8" max="8" width="23.140625" style="5" customWidth="1"/>
    <col min="9" max="9" width="21.7109375" style="5" customWidth="1"/>
    <col min="10" max="11" width="19.140625" style="5" customWidth="1"/>
    <col min="12" max="12" width="26.5703125" style="5" customWidth="1"/>
    <col min="13" max="13" width="26.28515625" style="5" customWidth="1"/>
    <col min="14" max="14" width="20.42578125" style="5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5" customWidth="1"/>
    <col min="21" max="25" width="23" style="5" customWidth="1"/>
    <col min="26" max="30" width="24.5703125" customWidth="1"/>
    <col min="31" max="31" width="22.85546875" customWidth="1"/>
    <col min="32" max="32" width="12.85546875" bestFit="1" customWidth="1"/>
    <col min="33" max="33" width="17.42578125" customWidth="1"/>
    <col min="35" max="35" width="14.42578125" customWidth="1"/>
  </cols>
  <sheetData>
    <row r="1" spans="1:36" ht="30" customHeight="1" x14ac:dyDescent="0.25">
      <c r="A1" s="1" t="s">
        <v>1404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0</v>
      </c>
      <c r="AA1" s="3"/>
      <c r="AB1" s="3"/>
      <c r="AC1" s="3"/>
      <c r="AD1" s="3"/>
      <c r="AE1" s="4"/>
    </row>
    <row r="2" spans="1:36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1</v>
      </c>
      <c r="AA2" s="3"/>
      <c r="AB2" s="3"/>
      <c r="AC2" s="3"/>
      <c r="AD2" s="3"/>
      <c r="AE2" s="4"/>
    </row>
    <row r="3" spans="1:36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2</v>
      </c>
      <c r="AA3" s="3"/>
      <c r="AB3" s="3"/>
      <c r="AC3" s="3"/>
      <c r="AD3" s="3"/>
      <c r="AE3" s="4"/>
    </row>
    <row r="4" spans="1:36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3</v>
      </c>
      <c r="AA4" s="3"/>
      <c r="AB4" s="3"/>
      <c r="AC4" s="3"/>
      <c r="AD4" s="3"/>
      <c r="AE4" s="4"/>
    </row>
    <row r="5" spans="1:3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6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</row>
    <row r="8" spans="1:36" ht="167.25" customHeight="1" x14ac:dyDescent="0.25">
      <c r="A8" s="9" t="s">
        <v>4</v>
      </c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 t="s">
        <v>5</v>
      </c>
      <c r="U8" s="9" t="s">
        <v>6</v>
      </c>
      <c r="V8" s="9"/>
      <c r="W8" s="9"/>
      <c r="X8" s="9"/>
      <c r="Y8" s="9"/>
      <c r="Z8" s="9"/>
      <c r="AA8" s="9"/>
      <c r="AB8" s="9"/>
      <c r="AC8" s="9"/>
      <c r="AD8" s="9"/>
      <c r="AE8" s="9"/>
      <c r="AF8" t="s">
        <v>7</v>
      </c>
      <c r="AG8" t="s">
        <v>8</v>
      </c>
      <c r="AH8" t="s">
        <v>9</v>
      </c>
      <c r="AI8" t="s">
        <v>10</v>
      </c>
      <c r="AJ8" t="s">
        <v>10</v>
      </c>
    </row>
    <row r="9" spans="1:36" ht="72.75" customHeight="1" x14ac:dyDescent="0.25">
      <c r="A9" s="11" t="s">
        <v>7</v>
      </c>
      <c r="B9" s="12"/>
      <c r="C9" s="13"/>
      <c r="D9" s="14"/>
      <c r="E9" s="15">
        <v>0</v>
      </c>
      <c r="F9" s="15">
        <v>0</v>
      </c>
      <c r="G9" s="15">
        <v>131</v>
      </c>
      <c r="H9" s="15">
        <v>239</v>
      </c>
      <c r="I9" s="16" t="str">
        <f>IFERROR(VLOOKUP(D9,Pieces!A:C,3,0),"")</f>
        <v/>
      </c>
      <c r="J9" s="14">
        <v>1</v>
      </c>
      <c r="K9" s="14">
        <f>(F9-E9)*J9</f>
        <v>0</v>
      </c>
      <c r="L9" s="14">
        <f>(G9-F9)*J9</f>
        <v>131</v>
      </c>
      <c r="M9" s="14">
        <f>(H9-G9)*J9</f>
        <v>108</v>
      </c>
      <c r="N9" s="17" t="str">
        <f>IF(I9="","",K9/I9)</f>
        <v/>
      </c>
      <c r="O9" s="17" t="str">
        <f>IF(I9="","",L9/I9)</f>
        <v/>
      </c>
      <c r="P9" s="17" t="str">
        <f>IF(I9="","",M9/I9)</f>
        <v/>
      </c>
      <c r="Q9" s="18">
        <v>15</v>
      </c>
      <c r="R9" s="14" t="s">
        <v>1405</v>
      </c>
      <c r="S9" s="14">
        <f>U9+T9-K9-L9-M9</f>
        <v>0</v>
      </c>
      <c r="T9" s="14"/>
      <c r="U9" s="14">
        <f>(K9+L9+M9)-T9-V9</f>
        <v>239</v>
      </c>
      <c r="V9" s="14"/>
      <c r="W9" s="14"/>
      <c r="X9" s="14"/>
      <c r="Y9" s="14"/>
      <c r="Z9" s="19">
        <f>IF(OR(I9="",I9=0),0,(U9+T9)/I9)</f>
        <v>0</v>
      </c>
      <c r="AA9" s="20">
        <f>IF(OR(Q9=0,I9=0),"",Z9/Q9*100)</f>
        <v>0</v>
      </c>
      <c r="AB9" s="21"/>
      <c r="AC9" s="21"/>
      <c r="AD9" s="21"/>
      <c r="AE9" s="22" t="str">
        <f>IF(AA9&gt;85," ","WARNING")</f>
        <v>WARNING</v>
      </c>
      <c r="AF9" t="e">
        <f>(N9+O9+P9)/(Q9*3600)</f>
        <v>#VALUE!</v>
      </c>
      <c r="AG9" t="e">
        <f>((3600/I9)*U9)/(N9+O9+P9)</f>
        <v>#VALUE!</v>
      </c>
      <c r="AH9">
        <f>(U9-T9)/U9</f>
        <v>1</v>
      </c>
      <c r="AI9" t="e">
        <f>AF9*AG9*AH9</f>
        <v>#VALUE!</v>
      </c>
      <c r="AJ9" t="e">
        <f>((U9-T9)*(3600/I9))/(Q9*3600)</f>
        <v>#VALUE!</v>
      </c>
    </row>
    <row r="10" spans="1:36" ht="69.75" customHeight="1" x14ac:dyDescent="0.25">
      <c r="A10" s="11" t="s">
        <v>11</v>
      </c>
      <c r="B10" s="23"/>
      <c r="C10" s="13"/>
      <c r="D10" s="14"/>
      <c r="E10" s="15">
        <v>2744</v>
      </c>
      <c r="F10" s="15">
        <v>2978</v>
      </c>
      <c r="G10" s="15">
        <v>2991</v>
      </c>
      <c r="H10" s="15">
        <v>3033</v>
      </c>
      <c r="I10" s="16" t="str">
        <f>IFERROR(VLOOKUP(D10,Pieces!A:C,3,0),"")</f>
        <v/>
      </c>
      <c r="J10" s="14">
        <v>1</v>
      </c>
      <c r="K10" s="14">
        <f t="shared" ref="K10:K23" si="0">(F10-E10)*J10</f>
        <v>234</v>
      </c>
      <c r="L10" s="14">
        <f t="shared" ref="L10:L23" si="1">(G10-F10)*J10</f>
        <v>13</v>
      </c>
      <c r="M10" s="14">
        <f t="shared" ref="M10:M23" si="2">(H10-G10)*J10</f>
        <v>42</v>
      </c>
      <c r="N10" s="17" t="str">
        <f t="shared" ref="N10:N23" si="3">IF(I10="","",K10/I10)</f>
        <v/>
      </c>
      <c r="O10" s="17" t="str">
        <f t="shared" ref="O10:O23" si="4">IF(I10="","",L10/I10)</f>
        <v/>
      </c>
      <c r="P10" s="17" t="str">
        <f t="shared" ref="P10:P23" si="5">IF(I10="","",M10/I10)</f>
        <v/>
      </c>
      <c r="Q10" s="18">
        <v>15</v>
      </c>
      <c r="R10" s="14"/>
      <c r="S10" s="14">
        <f>U10+T10-K10-L10-M10</f>
        <v>0</v>
      </c>
      <c r="T10" s="14"/>
      <c r="U10" s="14">
        <f t="shared" ref="U10:U23" si="6">(K10+L10+M10)-T10-V10</f>
        <v>289</v>
      </c>
      <c r="V10" s="14"/>
      <c r="W10" s="14"/>
      <c r="X10" s="14"/>
      <c r="Y10" s="14"/>
      <c r="Z10" s="19">
        <f t="shared" ref="Z10:Z23" si="7">IF(OR(I10="",I10=0),0,(U10+T10)/I10)</f>
        <v>0</v>
      </c>
      <c r="AA10" s="20">
        <f t="shared" ref="AA10:AA23" si="8">IF(OR(Q10=0,I10=0),"",Z10/Q10*100)</f>
        <v>0</v>
      </c>
      <c r="AB10" s="21"/>
      <c r="AC10" s="21"/>
      <c r="AD10" s="21"/>
      <c r="AE10" s="22" t="str">
        <f t="shared" ref="AE10:AE23" si="9">IF(AA10&gt;85," ","WARNING")</f>
        <v>WARNING</v>
      </c>
      <c r="AF10" t="e">
        <f t="shared" ref="AF10:AF24" si="10">(N10+O10+P10)/(Q10*3600)</f>
        <v>#VALUE!</v>
      </c>
      <c r="AG10" t="e">
        <f t="shared" ref="AG10:AG24" si="11">((3600/I10)*U10)/(N10+O10+P10)</f>
        <v>#VALUE!</v>
      </c>
      <c r="AH10">
        <f t="shared" ref="AH10:AH24" si="12">(U10-T10)/U10</f>
        <v>1</v>
      </c>
      <c r="AI10" t="e">
        <f t="shared" ref="AI10:AI24" si="13">AF10*AG10*AH10</f>
        <v>#VALUE!</v>
      </c>
      <c r="AJ10" t="e">
        <f t="shared" ref="AJ10:AJ24" si="14">((U10-T10)*(3600/I10))/(Q10*3600)</f>
        <v>#VALUE!</v>
      </c>
    </row>
    <row r="11" spans="1:36" ht="64.5" customHeight="1" x14ac:dyDescent="0.25">
      <c r="A11" s="11" t="s">
        <v>13</v>
      </c>
      <c r="B11" s="12"/>
      <c r="C11" s="13"/>
      <c r="D11" s="14"/>
      <c r="E11" s="24">
        <v>1083</v>
      </c>
      <c r="F11" s="24">
        <v>1150</v>
      </c>
      <c r="G11" s="24">
        <v>1190</v>
      </c>
      <c r="H11" s="24">
        <v>1223</v>
      </c>
      <c r="I11" s="16" t="str">
        <f>IFERROR(VLOOKUP(D11,Pieces!A:C,3,0),"")</f>
        <v/>
      </c>
      <c r="J11" s="25">
        <v>1</v>
      </c>
      <c r="K11" s="14">
        <f t="shared" si="0"/>
        <v>67</v>
      </c>
      <c r="L11" s="14">
        <f t="shared" si="1"/>
        <v>40</v>
      </c>
      <c r="M11" s="14">
        <f t="shared" si="2"/>
        <v>33</v>
      </c>
      <c r="N11" s="17" t="str">
        <f t="shared" si="3"/>
        <v/>
      </c>
      <c r="O11" s="17" t="str">
        <f t="shared" si="4"/>
        <v/>
      </c>
      <c r="P11" s="17" t="str">
        <f t="shared" si="5"/>
        <v/>
      </c>
      <c r="Q11" s="18">
        <v>15</v>
      </c>
      <c r="R11" s="14"/>
      <c r="S11" s="14">
        <f t="shared" ref="S11:S23" si="15">U11+T11-K11-L11-M11</f>
        <v>0</v>
      </c>
      <c r="T11" s="14"/>
      <c r="U11" s="14">
        <f>(K11+L11+M11)-T11-V11</f>
        <v>140</v>
      </c>
      <c r="V11" s="14"/>
      <c r="W11" s="14"/>
      <c r="X11" s="14"/>
      <c r="Y11" s="14"/>
      <c r="Z11" s="19">
        <f t="shared" si="7"/>
        <v>0</v>
      </c>
      <c r="AA11" s="20">
        <f t="shared" si="8"/>
        <v>0</v>
      </c>
      <c r="AB11" s="21"/>
      <c r="AC11" s="21"/>
      <c r="AD11" s="21"/>
      <c r="AE11" s="22" t="str">
        <f t="shared" si="9"/>
        <v>WARNING</v>
      </c>
      <c r="AF11" t="e">
        <f t="shared" si="10"/>
        <v>#VALUE!</v>
      </c>
      <c r="AG11" t="e">
        <f t="shared" si="11"/>
        <v>#VALUE!</v>
      </c>
      <c r="AH11">
        <f t="shared" si="12"/>
        <v>1</v>
      </c>
      <c r="AI11" t="e">
        <f t="shared" si="13"/>
        <v>#VALUE!</v>
      </c>
      <c r="AJ11" t="e">
        <f t="shared" si="14"/>
        <v>#VALUE!</v>
      </c>
    </row>
    <row r="12" spans="1:36" ht="58.5" customHeight="1" x14ac:dyDescent="0.25">
      <c r="A12" s="11" t="s">
        <v>14</v>
      </c>
      <c r="B12" s="12"/>
      <c r="C12" s="13"/>
      <c r="D12" s="14"/>
      <c r="E12" s="15">
        <v>7360</v>
      </c>
      <c r="F12" s="15">
        <v>7634</v>
      </c>
      <c r="G12" s="15">
        <v>7634</v>
      </c>
      <c r="H12" s="15">
        <v>7634</v>
      </c>
      <c r="I12" s="16" t="str">
        <f>IFERROR(VLOOKUP(D12,Pieces!A:C,3,0),"")</f>
        <v/>
      </c>
      <c r="J12" s="14">
        <v>1</v>
      </c>
      <c r="K12" s="14">
        <f t="shared" si="0"/>
        <v>274</v>
      </c>
      <c r="L12" s="14">
        <f t="shared" si="1"/>
        <v>0</v>
      </c>
      <c r="M12" s="14">
        <f t="shared" si="2"/>
        <v>0</v>
      </c>
      <c r="N12" s="17" t="str">
        <f t="shared" si="3"/>
        <v/>
      </c>
      <c r="O12" s="17" t="str">
        <f t="shared" si="4"/>
        <v/>
      </c>
      <c r="P12" s="17" t="str">
        <f t="shared" si="5"/>
        <v/>
      </c>
      <c r="Q12" s="18">
        <v>9</v>
      </c>
      <c r="R12" s="14"/>
      <c r="S12" s="14">
        <f t="shared" si="15"/>
        <v>0</v>
      </c>
      <c r="T12" s="14"/>
      <c r="U12" s="14">
        <f t="shared" si="6"/>
        <v>274</v>
      </c>
      <c r="V12" s="14"/>
      <c r="W12" s="14"/>
      <c r="X12" s="14"/>
      <c r="Y12" s="14"/>
      <c r="Z12" s="19">
        <f t="shared" si="7"/>
        <v>0</v>
      </c>
      <c r="AA12" s="20">
        <f t="shared" si="8"/>
        <v>0</v>
      </c>
      <c r="AB12" s="21"/>
      <c r="AC12" s="21"/>
      <c r="AD12" s="21"/>
      <c r="AE12" s="22" t="str">
        <f t="shared" si="9"/>
        <v>WARNING</v>
      </c>
      <c r="AF12" t="e">
        <f t="shared" si="10"/>
        <v>#VALUE!</v>
      </c>
      <c r="AG12" t="e">
        <f t="shared" si="11"/>
        <v>#VALUE!</v>
      </c>
      <c r="AH12">
        <f t="shared" si="12"/>
        <v>1</v>
      </c>
      <c r="AI12" t="e">
        <f t="shared" si="13"/>
        <v>#VALUE!</v>
      </c>
      <c r="AJ12" t="e">
        <f t="shared" si="14"/>
        <v>#VALUE!</v>
      </c>
    </row>
    <row r="13" spans="1:36" ht="58.5" customHeight="1" x14ac:dyDescent="0.25">
      <c r="A13" s="11" t="s">
        <v>15</v>
      </c>
      <c r="B13" s="12"/>
      <c r="C13" s="13"/>
      <c r="D13" s="14"/>
      <c r="E13" s="15">
        <v>4771</v>
      </c>
      <c r="F13" s="15">
        <v>4771</v>
      </c>
      <c r="G13" s="15">
        <v>4771</v>
      </c>
      <c r="H13" s="15">
        <v>4771</v>
      </c>
      <c r="I13" s="16" t="str">
        <f>IFERROR(VLOOKUP(D13,Pieces!A:C,3,0),"")</f>
        <v/>
      </c>
      <c r="J13" s="14">
        <v>1</v>
      </c>
      <c r="K13" s="14">
        <f t="shared" si="0"/>
        <v>0</v>
      </c>
      <c r="L13" s="14">
        <f t="shared" si="1"/>
        <v>0</v>
      </c>
      <c r="M13" s="14">
        <f t="shared" si="2"/>
        <v>0</v>
      </c>
      <c r="N13" s="17" t="str">
        <f t="shared" si="3"/>
        <v/>
      </c>
      <c r="O13" s="17" t="str">
        <f t="shared" si="4"/>
        <v/>
      </c>
      <c r="P13" s="17" t="str">
        <f t="shared" si="5"/>
        <v/>
      </c>
      <c r="Q13" s="18">
        <v>7</v>
      </c>
      <c r="R13" s="14"/>
      <c r="S13" s="14">
        <f t="shared" si="15"/>
        <v>0</v>
      </c>
      <c r="T13" s="14"/>
      <c r="U13" s="14">
        <f t="shared" si="6"/>
        <v>0</v>
      </c>
      <c r="V13" s="14"/>
      <c r="W13" s="14"/>
      <c r="X13" s="14"/>
      <c r="Y13" s="14"/>
      <c r="Z13" s="19">
        <f t="shared" si="7"/>
        <v>0</v>
      </c>
      <c r="AA13" s="20">
        <f t="shared" si="8"/>
        <v>0</v>
      </c>
      <c r="AB13" s="21"/>
      <c r="AC13" s="21"/>
      <c r="AD13" s="21"/>
      <c r="AE13" s="22" t="str">
        <f t="shared" si="9"/>
        <v>WARNING</v>
      </c>
      <c r="AF13" t="e">
        <f t="shared" si="10"/>
        <v>#VALUE!</v>
      </c>
      <c r="AG13" t="e">
        <f t="shared" si="11"/>
        <v>#VALUE!</v>
      </c>
      <c r="AH13" t="e">
        <f t="shared" si="12"/>
        <v>#DIV/0!</v>
      </c>
      <c r="AI13" t="e">
        <f t="shared" si="13"/>
        <v>#VALUE!</v>
      </c>
      <c r="AJ13" t="e">
        <f t="shared" si="14"/>
        <v>#VALUE!</v>
      </c>
    </row>
    <row r="14" spans="1:36" ht="68.25" customHeight="1" x14ac:dyDescent="0.25">
      <c r="A14" s="11" t="s">
        <v>17</v>
      </c>
      <c r="B14" s="12"/>
      <c r="C14" s="13"/>
      <c r="D14" s="14"/>
      <c r="E14" s="15">
        <v>2918</v>
      </c>
      <c r="F14" s="15">
        <v>3419</v>
      </c>
      <c r="G14" s="15">
        <v>3419</v>
      </c>
      <c r="H14" s="15">
        <v>3419</v>
      </c>
      <c r="I14" s="16" t="str">
        <f>IFERROR(VLOOKUP(D14,Pieces!A:C,3,0),"")</f>
        <v/>
      </c>
      <c r="J14" s="14">
        <v>1</v>
      </c>
      <c r="K14" s="14">
        <f t="shared" si="0"/>
        <v>501</v>
      </c>
      <c r="L14" s="14">
        <f t="shared" si="1"/>
        <v>0</v>
      </c>
      <c r="M14" s="14">
        <f t="shared" si="2"/>
        <v>0</v>
      </c>
      <c r="N14" s="17" t="str">
        <f t="shared" si="3"/>
        <v/>
      </c>
      <c r="O14" s="17" t="str">
        <f t="shared" si="4"/>
        <v/>
      </c>
      <c r="P14" s="17" t="str">
        <f t="shared" si="5"/>
        <v/>
      </c>
      <c r="Q14" s="18">
        <v>9</v>
      </c>
      <c r="R14" s="14"/>
      <c r="S14" s="14">
        <f t="shared" si="15"/>
        <v>0</v>
      </c>
      <c r="T14" s="14"/>
      <c r="U14" s="14">
        <f t="shared" si="6"/>
        <v>501</v>
      </c>
      <c r="V14" s="14"/>
      <c r="W14" s="14"/>
      <c r="X14" s="14"/>
      <c r="Y14" s="14"/>
      <c r="Z14" s="19">
        <f t="shared" si="7"/>
        <v>0</v>
      </c>
      <c r="AA14" s="20">
        <f t="shared" si="8"/>
        <v>0</v>
      </c>
      <c r="AB14" s="21"/>
      <c r="AC14" s="21"/>
      <c r="AD14" s="21"/>
      <c r="AE14" s="22" t="str">
        <f t="shared" si="9"/>
        <v>WARNING</v>
      </c>
      <c r="AF14" t="e">
        <f t="shared" si="10"/>
        <v>#VALUE!</v>
      </c>
      <c r="AG14" t="e">
        <f t="shared" si="11"/>
        <v>#VALUE!</v>
      </c>
      <c r="AH14">
        <f t="shared" si="12"/>
        <v>1</v>
      </c>
      <c r="AI14" t="e">
        <f t="shared" si="13"/>
        <v>#VALUE!</v>
      </c>
      <c r="AJ14" t="e">
        <f t="shared" si="14"/>
        <v>#VALUE!</v>
      </c>
    </row>
    <row r="15" spans="1:36" ht="82.5" customHeight="1" x14ac:dyDescent="0.25">
      <c r="A15" s="11" t="s">
        <v>9</v>
      </c>
      <c r="B15" s="12"/>
      <c r="C15" s="13"/>
      <c r="D15" s="14"/>
      <c r="E15" s="15">
        <v>4648</v>
      </c>
      <c r="F15" s="26">
        <v>5150</v>
      </c>
      <c r="G15" s="26">
        <v>5260</v>
      </c>
      <c r="H15" s="26">
        <v>5360</v>
      </c>
      <c r="I15" s="16" t="str">
        <f>IFERROR(VLOOKUP(D15,Pieces!A:C,3,0),"")</f>
        <v/>
      </c>
      <c r="J15" s="14">
        <v>1</v>
      </c>
      <c r="K15" s="14">
        <f t="shared" si="0"/>
        <v>502</v>
      </c>
      <c r="L15" s="14">
        <f t="shared" si="1"/>
        <v>110</v>
      </c>
      <c r="M15" s="14">
        <f t="shared" si="2"/>
        <v>100</v>
      </c>
      <c r="N15" s="17" t="str">
        <f t="shared" si="3"/>
        <v/>
      </c>
      <c r="O15" s="17" t="str">
        <f t="shared" si="4"/>
        <v/>
      </c>
      <c r="P15" s="17" t="str">
        <f t="shared" si="5"/>
        <v/>
      </c>
      <c r="Q15" s="18">
        <v>15</v>
      </c>
      <c r="R15" s="14"/>
      <c r="S15" s="14">
        <f t="shared" si="15"/>
        <v>0</v>
      </c>
      <c r="T15" s="14"/>
      <c r="U15" s="14">
        <f t="shared" si="6"/>
        <v>712</v>
      </c>
      <c r="V15" s="27"/>
      <c r="W15" s="27"/>
      <c r="X15" s="27"/>
      <c r="Y15" s="27"/>
      <c r="Z15" s="19">
        <f t="shared" si="7"/>
        <v>0</v>
      </c>
      <c r="AA15" s="20">
        <f t="shared" si="8"/>
        <v>0</v>
      </c>
      <c r="AB15" s="28"/>
      <c r="AC15" s="28"/>
      <c r="AD15" s="28"/>
      <c r="AE15" s="22" t="str">
        <f t="shared" si="9"/>
        <v>WARNING</v>
      </c>
      <c r="AF15" t="e">
        <f t="shared" si="10"/>
        <v>#VALUE!</v>
      </c>
      <c r="AG15" t="e">
        <f t="shared" si="11"/>
        <v>#VALUE!</v>
      </c>
      <c r="AH15">
        <f t="shared" si="12"/>
        <v>1</v>
      </c>
      <c r="AI15" t="e">
        <f t="shared" si="13"/>
        <v>#VALUE!</v>
      </c>
      <c r="AJ15" t="e">
        <f t="shared" si="14"/>
        <v>#VALUE!</v>
      </c>
    </row>
    <row r="16" spans="1:36" ht="76.5" customHeight="1" x14ac:dyDescent="0.25">
      <c r="A16" s="11" t="s">
        <v>8</v>
      </c>
      <c r="B16" s="12"/>
      <c r="C16" s="13"/>
      <c r="D16" s="14"/>
      <c r="E16" s="15">
        <v>816</v>
      </c>
      <c r="F16" s="15">
        <v>816</v>
      </c>
      <c r="G16" s="15">
        <v>816</v>
      </c>
      <c r="H16" s="15">
        <v>816</v>
      </c>
      <c r="I16" s="16" t="str">
        <f>IFERROR(VLOOKUP(D16,Pieces!A:C,3,0),"")</f>
        <v/>
      </c>
      <c r="J16" s="14">
        <v>1</v>
      </c>
      <c r="K16" s="14">
        <f t="shared" si="0"/>
        <v>0</v>
      </c>
      <c r="L16" s="14">
        <f t="shared" si="1"/>
        <v>0</v>
      </c>
      <c r="M16" s="14">
        <f t="shared" si="2"/>
        <v>0</v>
      </c>
      <c r="N16" s="17" t="str">
        <f t="shared" si="3"/>
        <v/>
      </c>
      <c r="O16" s="17" t="str">
        <f t="shared" si="4"/>
        <v/>
      </c>
      <c r="P16" s="17" t="str">
        <f t="shared" si="5"/>
        <v/>
      </c>
      <c r="Q16" s="18">
        <v>15</v>
      </c>
      <c r="R16" s="14"/>
      <c r="S16" s="14">
        <f t="shared" si="15"/>
        <v>0</v>
      </c>
      <c r="T16" s="14"/>
      <c r="U16" s="14">
        <f t="shared" si="6"/>
        <v>0</v>
      </c>
      <c r="V16" s="27"/>
      <c r="W16" s="27"/>
      <c r="X16" s="27"/>
      <c r="Y16" s="27"/>
      <c r="Z16" s="19">
        <f t="shared" si="7"/>
        <v>0</v>
      </c>
      <c r="AA16" s="20">
        <f t="shared" si="8"/>
        <v>0</v>
      </c>
      <c r="AB16" s="28"/>
      <c r="AC16" s="28"/>
      <c r="AD16" s="28"/>
      <c r="AE16" s="22" t="str">
        <f t="shared" si="9"/>
        <v>WARNING</v>
      </c>
      <c r="AF16" t="e">
        <f t="shared" si="10"/>
        <v>#VALUE!</v>
      </c>
      <c r="AG16" t="e">
        <f t="shared" si="11"/>
        <v>#VALUE!</v>
      </c>
      <c r="AH16" t="e">
        <f t="shared" si="12"/>
        <v>#DIV/0!</v>
      </c>
      <c r="AI16" t="e">
        <f t="shared" si="13"/>
        <v>#VALUE!</v>
      </c>
      <c r="AJ16" t="e">
        <f t="shared" si="14"/>
        <v>#VALUE!</v>
      </c>
    </row>
    <row r="17" spans="1:36" ht="60.75" customHeight="1" x14ac:dyDescent="0.25">
      <c r="A17" s="11" t="s">
        <v>18</v>
      </c>
      <c r="B17" s="12"/>
      <c r="C17" s="13"/>
      <c r="D17" s="14"/>
      <c r="E17" s="15">
        <v>0</v>
      </c>
      <c r="F17" s="15">
        <v>0</v>
      </c>
      <c r="G17" s="15">
        <v>0</v>
      </c>
      <c r="H17" s="15">
        <v>0</v>
      </c>
      <c r="I17" s="16" t="str">
        <f>IFERROR(VLOOKUP(D17,Pieces!A:C,3,0),"")</f>
        <v/>
      </c>
      <c r="J17" s="14">
        <v>1</v>
      </c>
      <c r="K17" s="14">
        <f t="shared" si="0"/>
        <v>0</v>
      </c>
      <c r="L17" s="14">
        <f t="shared" si="1"/>
        <v>0</v>
      </c>
      <c r="M17" s="14">
        <f t="shared" si="2"/>
        <v>0</v>
      </c>
      <c r="N17" s="17" t="str">
        <f t="shared" si="3"/>
        <v/>
      </c>
      <c r="O17" s="17" t="str">
        <f t="shared" si="4"/>
        <v/>
      </c>
      <c r="P17" s="17" t="str">
        <f t="shared" si="5"/>
        <v/>
      </c>
      <c r="Q17" s="18">
        <v>15</v>
      </c>
      <c r="R17" s="14"/>
      <c r="S17" s="14">
        <f t="shared" si="15"/>
        <v>0</v>
      </c>
      <c r="T17" s="14"/>
      <c r="U17" s="14">
        <f t="shared" si="6"/>
        <v>0</v>
      </c>
      <c r="V17" s="14"/>
      <c r="W17" s="14"/>
      <c r="X17" s="14"/>
      <c r="Y17" s="14"/>
      <c r="Z17" s="19">
        <f t="shared" si="7"/>
        <v>0</v>
      </c>
      <c r="AA17" s="20">
        <f t="shared" si="8"/>
        <v>0</v>
      </c>
      <c r="AB17" s="21"/>
      <c r="AC17" s="21"/>
      <c r="AD17" s="21"/>
      <c r="AE17" s="22" t="str">
        <f t="shared" si="9"/>
        <v>WARNING</v>
      </c>
      <c r="AF17" t="e">
        <f t="shared" si="10"/>
        <v>#VALUE!</v>
      </c>
      <c r="AG17" t="e">
        <f t="shared" si="11"/>
        <v>#VALUE!</v>
      </c>
      <c r="AH17" t="e">
        <f t="shared" si="12"/>
        <v>#DIV/0!</v>
      </c>
      <c r="AI17" t="e">
        <f t="shared" si="13"/>
        <v>#VALUE!</v>
      </c>
      <c r="AJ17" t="e">
        <f t="shared" si="14"/>
        <v>#VALUE!</v>
      </c>
    </row>
    <row r="18" spans="1:36" ht="76.5" customHeight="1" x14ac:dyDescent="0.25">
      <c r="A18" s="11" t="s">
        <v>19</v>
      </c>
      <c r="B18" s="29"/>
      <c r="C18" s="13"/>
      <c r="D18" s="14"/>
      <c r="E18" s="15">
        <v>0</v>
      </c>
      <c r="F18" s="26">
        <v>787</v>
      </c>
      <c r="G18" s="26">
        <v>787</v>
      </c>
      <c r="H18" s="26">
        <v>787</v>
      </c>
      <c r="I18" s="16" t="str">
        <f>IFERROR(VLOOKUP(D18,Pieces!A:C,3,0),"")</f>
        <v/>
      </c>
      <c r="J18" s="14">
        <v>1</v>
      </c>
      <c r="K18" s="14">
        <f t="shared" si="0"/>
        <v>787</v>
      </c>
      <c r="L18" s="14">
        <f t="shared" si="1"/>
        <v>0</v>
      </c>
      <c r="M18" s="14">
        <f t="shared" si="2"/>
        <v>0</v>
      </c>
      <c r="N18" s="17" t="str">
        <f t="shared" si="3"/>
        <v/>
      </c>
      <c r="O18" s="17" t="str">
        <f t="shared" si="4"/>
        <v/>
      </c>
      <c r="P18" s="17" t="str">
        <f t="shared" si="5"/>
        <v/>
      </c>
      <c r="Q18" s="18">
        <v>9</v>
      </c>
      <c r="R18" s="14" t="s">
        <v>1406</v>
      </c>
      <c r="S18" s="14">
        <f t="shared" si="15"/>
        <v>0</v>
      </c>
      <c r="T18" s="14"/>
      <c r="U18" s="14">
        <f t="shared" si="6"/>
        <v>787</v>
      </c>
      <c r="V18" s="27"/>
      <c r="W18" s="27"/>
      <c r="X18" s="27"/>
      <c r="Y18" s="27"/>
      <c r="Z18" s="19">
        <f t="shared" si="7"/>
        <v>0</v>
      </c>
      <c r="AA18" s="20">
        <f t="shared" si="8"/>
        <v>0</v>
      </c>
      <c r="AB18" s="28"/>
      <c r="AC18" s="28"/>
      <c r="AD18" s="28"/>
      <c r="AE18" s="22" t="str">
        <f t="shared" si="9"/>
        <v>WARNING</v>
      </c>
      <c r="AF18" t="e">
        <f t="shared" si="10"/>
        <v>#VALUE!</v>
      </c>
      <c r="AG18" t="e">
        <f t="shared" si="11"/>
        <v>#VALUE!</v>
      </c>
      <c r="AH18">
        <f t="shared" si="12"/>
        <v>1</v>
      </c>
      <c r="AI18" t="e">
        <f t="shared" si="13"/>
        <v>#VALUE!</v>
      </c>
      <c r="AJ18" t="e">
        <f t="shared" si="14"/>
        <v>#VALUE!</v>
      </c>
    </row>
    <row r="19" spans="1:36" ht="56.25" customHeight="1" x14ac:dyDescent="0.25">
      <c r="A19" s="11" t="s">
        <v>20</v>
      </c>
      <c r="B19" s="29"/>
      <c r="C19" s="13"/>
      <c r="D19" s="14"/>
      <c r="E19" s="15">
        <v>2610</v>
      </c>
      <c r="F19" s="26">
        <v>2924</v>
      </c>
      <c r="G19" s="26">
        <v>2924</v>
      </c>
      <c r="H19" s="26">
        <v>2954</v>
      </c>
      <c r="I19" s="16" t="str">
        <f>IFERROR(VLOOKUP(D19,Pieces!A:C,3,0),"")</f>
        <v/>
      </c>
      <c r="J19" s="14">
        <v>1</v>
      </c>
      <c r="K19" s="14">
        <f t="shared" si="0"/>
        <v>314</v>
      </c>
      <c r="L19" s="14">
        <f t="shared" si="1"/>
        <v>0</v>
      </c>
      <c r="M19" s="14">
        <f t="shared" si="2"/>
        <v>30</v>
      </c>
      <c r="N19" s="17" t="str">
        <f t="shared" si="3"/>
        <v/>
      </c>
      <c r="O19" s="17" t="str">
        <f t="shared" si="4"/>
        <v/>
      </c>
      <c r="P19" s="17" t="str">
        <f t="shared" si="5"/>
        <v/>
      </c>
      <c r="Q19" s="18">
        <v>9</v>
      </c>
      <c r="R19" s="14"/>
      <c r="S19" s="14">
        <f t="shared" si="15"/>
        <v>0</v>
      </c>
      <c r="T19" s="14"/>
      <c r="U19" s="14">
        <f t="shared" si="6"/>
        <v>344</v>
      </c>
      <c r="V19" s="27"/>
      <c r="W19" s="27"/>
      <c r="X19" s="27"/>
      <c r="Y19" s="27"/>
      <c r="Z19" s="19">
        <f t="shared" si="7"/>
        <v>0</v>
      </c>
      <c r="AA19" s="20">
        <f t="shared" si="8"/>
        <v>0</v>
      </c>
      <c r="AB19" s="28"/>
      <c r="AC19" s="28"/>
      <c r="AD19" s="28"/>
      <c r="AE19" s="22" t="str">
        <f t="shared" si="9"/>
        <v>WARNING</v>
      </c>
      <c r="AF19" t="e">
        <f t="shared" si="10"/>
        <v>#VALUE!</v>
      </c>
      <c r="AG19" t="e">
        <f t="shared" si="11"/>
        <v>#VALUE!</v>
      </c>
      <c r="AH19">
        <f t="shared" si="12"/>
        <v>1</v>
      </c>
      <c r="AI19" t="e">
        <f t="shared" si="13"/>
        <v>#VALUE!</v>
      </c>
      <c r="AJ19" t="e">
        <f t="shared" si="14"/>
        <v>#VALUE!</v>
      </c>
    </row>
    <row r="20" spans="1:36" ht="51" customHeight="1" x14ac:dyDescent="0.25">
      <c r="A20" s="11" t="s">
        <v>22</v>
      </c>
      <c r="B20" s="29"/>
      <c r="C20" s="13"/>
      <c r="D20" s="14"/>
      <c r="E20" s="30">
        <v>114</v>
      </c>
      <c r="F20" s="26">
        <v>313</v>
      </c>
      <c r="G20" s="26">
        <v>313</v>
      </c>
      <c r="H20" s="26">
        <v>354</v>
      </c>
      <c r="I20" s="16" t="str">
        <f>IFERROR(VLOOKUP(D20,Pieces!A:C,3,0),"")</f>
        <v/>
      </c>
      <c r="J20" s="14">
        <v>1</v>
      </c>
      <c r="K20" s="14">
        <f t="shared" si="0"/>
        <v>199</v>
      </c>
      <c r="L20" s="14">
        <f t="shared" si="1"/>
        <v>0</v>
      </c>
      <c r="M20" s="14">
        <f t="shared" si="2"/>
        <v>41</v>
      </c>
      <c r="N20" s="17" t="str">
        <f t="shared" si="3"/>
        <v/>
      </c>
      <c r="O20" s="17" t="str">
        <f t="shared" si="4"/>
        <v/>
      </c>
      <c r="P20" s="17" t="str">
        <f t="shared" si="5"/>
        <v/>
      </c>
      <c r="Q20" s="18">
        <v>9</v>
      </c>
      <c r="R20" s="24"/>
      <c r="S20" s="14">
        <f t="shared" si="15"/>
        <v>0</v>
      </c>
      <c r="T20" s="14"/>
      <c r="U20" s="14">
        <f t="shared" si="6"/>
        <v>240</v>
      </c>
      <c r="V20" s="14"/>
      <c r="W20" s="14"/>
      <c r="X20" s="14"/>
      <c r="Y20" s="14"/>
      <c r="Z20" s="19">
        <f t="shared" si="7"/>
        <v>0</v>
      </c>
      <c r="AA20" s="20">
        <f t="shared" si="8"/>
        <v>0</v>
      </c>
      <c r="AB20" s="31"/>
      <c r="AC20" s="31"/>
      <c r="AD20" s="31"/>
      <c r="AE20" s="22" t="str">
        <f t="shared" si="9"/>
        <v>WARNING</v>
      </c>
      <c r="AF20" t="e">
        <f t="shared" si="10"/>
        <v>#VALUE!</v>
      </c>
      <c r="AG20" t="e">
        <f t="shared" si="11"/>
        <v>#VALUE!</v>
      </c>
      <c r="AH20">
        <f t="shared" si="12"/>
        <v>1</v>
      </c>
      <c r="AI20" t="e">
        <f t="shared" si="13"/>
        <v>#VALUE!</v>
      </c>
      <c r="AJ20" t="e">
        <f t="shared" si="14"/>
        <v>#VALUE!</v>
      </c>
    </row>
    <row r="21" spans="1:36" ht="69" customHeight="1" x14ac:dyDescent="0.25">
      <c r="A21" s="11" t="s">
        <v>24</v>
      </c>
      <c r="B21" s="32"/>
      <c r="C21" s="13"/>
      <c r="D21" s="14"/>
      <c r="E21" s="15">
        <v>1025</v>
      </c>
      <c r="F21" s="15">
        <v>1054</v>
      </c>
      <c r="G21" s="15">
        <v>1054</v>
      </c>
      <c r="H21" s="15">
        <v>1061</v>
      </c>
      <c r="I21" s="16" t="str">
        <f>IFERROR(VLOOKUP(D21,Pieces!A:C,3,0),"")</f>
        <v/>
      </c>
      <c r="J21" s="14">
        <v>9</v>
      </c>
      <c r="K21" s="14">
        <f t="shared" si="0"/>
        <v>261</v>
      </c>
      <c r="L21" s="14">
        <f t="shared" si="1"/>
        <v>0</v>
      </c>
      <c r="M21" s="14">
        <f t="shared" si="2"/>
        <v>63</v>
      </c>
      <c r="N21" s="17" t="str">
        <f t="shared" si="3"/>
        <v/>
      </c>
      <c r="O21" s="17" t="str">
        <f t="shared" si="4"/>
        <v/>
      </c>
      <c r="P21" s="17" t="str">
        <f t="shared" si="5"/>
        <v/>
      </c>
      <c r="Q21" s="18">
        <v>9</v>
      </c>
      <c r="R21" s="14"/>
      <c r="S21" s="14">
        <f t="shared" si="15"/>
        <v>0</v>
      </c>
      <c r="T21" s="14"/>
      <c r="U21" s="14">
        <f t="shared" si="6"/>
        <v>324</v>
      </c>
      <c r="V21" s="14"/>
      <c r="W21" s="14"/>
      <c r="X21" s="14"/>
      <c r="Y21" s="14"/>
      <c r="Z21" s="19">
        <f t="shared" si="7"/>
        <v>0</v>
      </c>
      <c r="AA21" s="20">
        <f t="shared" si="8"/>
        <v>0</v>
      </c>
      <c r="AB21" s="21"/>
      <c r="AC21" s="21"/>
      <c r="AD21" s="21"/>
      <c r="AE21" s="22" t="str">
        <f t="shared" si="9"/>
        <v>WARNING</v>
      </c>
      <c r="AF21" t="e">
        <f t="shared" si="10"/>
        <v>#VALUE!</v>
      </c>
      <c r="AG21" t="e">
        <f t="shared" si="11"/>
        <v>#VALUE!</v>
      </c>
      <c r="AH21">
        <f t="shared" si="12"/>
        <v>1</v>
      </c>
      <c r="AI21" t="e">
        <f t="shared" si="13"/>
        <v>#VALUE!</v>
      </c>
      <c r="AJ21" t="e">
        <f t="shared" si="14"/>
        <v>#VALUE!</v>
      </c>
    </row>
    <row r="22" spans="1:36" ht="63" customHeight="1" x14ac:dyDescent="0.25">
      <c r="A22" s="11" t="s">
        <v>25</v>
      </c>
      <c r="B22" s="32"/>
      <c r="C22" s="13"/>
      <c r="D22" s="14"/>
      <c r="E22" s="15">
        <v>0</v>
      </c>
      <c r="F22" s="15">
        <v>0</v>
      </c>
      <c r="G22" s="15">
        <v>0</v>
      </c>
      <c r="H22" s="15">
        <v>0</v>
      </c>
      <c r="I22" s="16" t="str">
        <f>IFERROR(VLOOKUP(D22,Pieces!A:C,3,0),"")</f>
        <v/>
      </c>
      <c r="J22" s="14">
        <v>20</v>
      </c>
      <c r="K22" s="14">
        <f t="shared" si="0"/>
        <v>0</v>
      </c>
      <c r="L22" s="14">
        <f t="shared" si="1"/>
        <v>0</v>
      </c>
      <c r="M22" s="14">
        <f t="shared" si="2"/>
        <v>0</v>
      </c>
      <c r="N22" s="17" t="str">
        <f t="shared" si="3"/>
        <v/>
      </c>
      <c r="O22" s="17" t="str">
        <f t="shared" si="4"/>
        <v/>
      </c>
      <c r="P22" s="17" t="str">
        <f t="shared" si="5"/>
        <v/>
      </c>
      <c r="Q22" s="18">
        <v>9</v>
      </c>
      <c r="R22" s="14"/>
      <c r="S22" s="14">
        <f t="shared" si="15"/>
        <v>0</v>
      </c>
      <c r="T22" s="14"/>
      <c r="U22" s="14">
        <f t="shared" si="6"/>
        <v>0</v>
      </c>
      <c r="V22" s="14"/>
      <c r="W22" s="14"/>
      <c r="X22" s="14"/>
      <c r="Y22" s="14"/>
      <c r="Z22" s="19">
        <f t="shared" si="7"/>
        <v>0</v>
      </c>
      <c r="AA22" s="20">
        <f t="shared" si="8"/>
        <v>0</v>
      </c>
      <c r="AB22" s="21"/>
      <c r="AC22" s="21"/>
      <c r="AD22" s="21"/>
      <c r="AE22" s="22" t="str">
        <f t="shared" si="9"/>
        <v>WARNING</v>
      </c>
      <c r="AF22" t="e">
        <f t="shared" si="10"/>
        <v>#VALUE!</v>
      </c>
      <c r="AG22" t="e">
        <f t="shared" si="11"/>
        <v>#VALUE!</v>
      </c>
      <c r="AH22" t="e">
        <f t="shared" si="12"/>
        <v>#DIV/0!</v>
      </c>
      <c r="AI22" t="e">
        <f t="shared" si="13"/>
        <v>#VALUE!</v>
      </c>
      <c r="AJ22" t="e">
        <f t="shared" si="14"/>
        <v>#VALUE!</v>
      </c>
    </row>
    <row r="23" spans="1:36" ht="55.5" customHeight="1" x14ac:dyDescent="0.25">
      <c r="A23" s="33" t="s">
        <v>27</v>
      </c>
      <c r="B23" s="32"/>
      <c r="C23" s="13"/>
      <c r="D23" s="14"/>
      <c r="E23" s="15">
        <v>4</v>
      </c>
      <c r="F23" s="15">
        <v>11</v>
      </c>
      <c r="G23" s="15">
        <v>13</v>
      </c>
      <c r="H23" s="15">
        <v>14</v>
      </c>
      <c r="I23" s="16">
        <v>25</v>
      </c>
      <c r="J23" s="14">
        <v>20</v>
      </c>
      <c r="K23" s="14">
        <f t="shared" si="0"/>
        <v>140</v>
      </c>
      <c r="L23" s="14">
        <f t="shared" si="1"/>
        <v>40</v>
      </c>
      <c r="M23" s="14">
        <f t="shared" si="2"/>
        <v>20</v>
      </c>
      <c r="N23" s="17">
        <f t="shared" si="3"/>
        <v>5.6</v>
      </c>
      <c r="O23" s="17">
        <f t="shared" si="4"/>
        <v>1.6</v>
      </c>
      <c r="P23" s="17">
        <f t="shared" si="5"/>
        <v>0.8</v>
      </c>
      <c r="Q23" s="18">
        <v>11</v>
      </c>
      <c r="R23" s="14"/>
      <c r="S23" s="14">
        <f t="shared" si="15"/>
        <v>0</v>
      </c>
      <c r="T23" s="14"/>
      <c r="U23" s="14">
        <f t="shared" si="6"/>
        <v>200</v>
      </c>
      <c r="V23" s="14"/>
      <c r="W23" s="14"/>
      <c r="X23" s="14"/>
      <c r="Y23" s="14"/>
      <c r="Z23" s="19">
        <f t="shared" si="7"/>
        <v>8</v>
      </c>
      <c r="AA23" s="20">
        <f t="shared" si="8"/>
        <v>72.727272727272734</v>
      </c>
      <c r="AB23" s="21"/>
      <c r="AC23" s="21"/>
      <c r="AD23" s="21"/>
      <c r="AE23" s="22" t="str">
        <f t="shared" si="9"/>
        <v>WARNING</v>
      </c>
      <c r="AF23">
        <f t="shared" si="10"/>
        <v>2.0202020202020199E-4</v>
      </c>
      <c r="AG23">
        <f t="shared" si="11"/>
        <v>3600.0000000000005</v>
      </c>
      <c r="AH23">
        <f t="shared" si="12"/>
        <v>1</v>
      </c>
      <c r="AI23">
        <f t="shared" si="13"/>
        <v>0.72727272727272729</v>
      </c>
      <c r="AJ23">
        <f t="shared" si="14"/>
        <v>0.72727272727272729</v>
      </c>
    </row>
    <row r="24" spans="1:36" ht="59.25" customHeight="1" x14ac:dyDescent="0.25">
      <c r="A24" s="33" t="s">
        <v>28</v>
      </c>
      <c r="B24" s="32"/>
      <c r="C24" s="13"/>
      <c r="D24" s="14"/>
      <c r="E24" s="15">
        <v>4405</v>
      </c>
      <c r="F24" s="15">
        <v>4582</v>
      </c>
      <c r="G24" s="15">
        <v>4582</v>
      </c>
      <c r="H24" s="15">
        <v>4582</v>
      </c>
      <c r="I24" s="16" t="str">
        <f>IFERROR(VLOOKUP(D24,Pieces!A:C,3,0),"")</f>
        <v/>
      </c>
      <c r="J24" s="14">
        <v>12</v>
      </c>
      <c r="K24" s="14">
        <f>(F24-E24)*J24</f>
        <v>2124</v>
      </c>
      <c r="L24" s="14">
        <f>(G24-F24)*J24</f>
        <v>0</v>
      </c>
      <c r="M24" s="14">
        <f>(H24-G24)*J24</f>
        <v>0</v>
      </c>
      <c r="N24" s="17" t="str">
        <f>IF(I24="","",K24/I24)</f>
        <v/>
      </c>
      <c r="O24" s="17" t="str">
        <f>IF(I24="","",L24/I24)</f>
        <v/>
      </c>
      <c r="P24" s="17" t="str">
        <f>IF(I24="","",M24/I24)</f>
        <v/>
      </c>
      <c r="Q24" s="18">
        <v>9</v>
      </c>
      <c r="R24" s="14"/>
      <c r="S24" s="14">
        <f>U24+T24-K24-L24-M24</f>
        <v>0</v>
      </c>
      <c r="T24" s="14"/>
      <c r="U24" s="14">
        <f>(K24+L24+M24)-T24-V24</f>
        <v>2124</v>
      </c>
      <c r="V24" s="14"/>
      <c r="W24" s="14"/>
      <c r="X24" s="14"/>
      <c r="Y24" s="14"/>
      <c r="Z24" s="19">
        <f>IF(OR(I24="",I24=0),0,(U24+T24)/I24)</f>
        <v>0</v>
      </c>
      <c r="AA24" s="20">
        <f>IF(OR(Q24=0,I24=0),"",Z24/Q24*100)</f>
        <v>0</v>
      </c>
      <c r="AB24" s="21"/>
      <c r="AC24" s="21"/>
      <c r="AD24" s="21"/>
      <c r="AE24" s="22" t="str">
        <f>IF(AA24&gt;85," ","WARNING")</f>
        <v>WARNING</v>
      </c>
      <c r="AF24" t="e">
        <f t="shared" si="10"/>
        <v>#VALUE!</v>
      </c>
      <c r="AG24" t="e">
        <f t="shared" si="11"/>
        <v>#VALUE!</v>
      </c>
      <c r="AH24">
        <f t="shared" si="12"/>
        <v>1</v>
      </c>
      <c r="AI24" t="e">
        <f t="shared" si="13"/>
        <v>#VALUE!</v>
      </c>
      <c r="AJ24" t="e">
        <f t="shared" si="14"/>
        <v>#VALUE!</v>
      </c>
    </row>
    <row r="25" spans="1:36" ht="21" thickBot="1" x14ac:dyDescent="0.3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5"/>
      <c r="U25" s="35"/>
      <c r="V25" s="35"/>
      <c r="W25" s="35"/>
      <c r="X25" s="35"/>
      <c r="Y25" s="35"/>
      <c r="Z25" s="6"/>
      <c r="AA25" s="6"/>
      <c r="AB25" s="6"/>
      <c r="AC25" s="6"/>
      <c r="AD25" s="6"/>
      <c r="AE25" s="6"/>
    </row>
    <row r="26" spans="1:36" ht="70.5" thickBot="1" x14ac:dyDescent="0.3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6" t="s">
        <v>30</v>
      </c>
      <c r="U26" s="37" t="e">
        <f>#REF!/#REF!</f>
        <v>#REF!</v>
      </c>
      <c r="V26" s="35"/>
      <c r="W26" s="35"/>
      <c r="X26" s="35"/>
      <c r="Y26" s="35"/>
      <c r="Z26" s="6"/>
      <c r="AA26" s="6"/>
      <c r="AB26" s="6"/>
      <c r="AC26" s="6"/>
      <c r="AD26" s="6"/>
      <c r="AE26" s="6"/>
    </row>
    <row r="27" spans="1:36" ht="20.25" x14ac:dyDescent="0.25"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6"/>
      <c r="AA27" s="6"/>
      <c r="AB27" s="6"/>
      <c r="AC27" s="6"/>
      <c r="AD27" s="6"/>
      <c r="AE27" s="6"/>
    </row>
    <row r="28" spans="1:36" x14ac:dyDescent="0.25">
      <c r="Z28" s="7"/>
    </row>
    <row r="29" spans="1:36" x14ac:dyDescent="0.25">
      <c r="Z29" s="7"/>
    </row>
    <row r="30" spans="1:36" ht="20.25" x14ac:dyDescent="0.25">
      <c r="E30" s="38"/>
      <c r="F30" s="38"/>
      <c r="G30" s="38"/>
      <c r="H30" s="38"/>
      <c r="I30" s="39"/>
      <c r="J30" s="40" t="s">
        <v>31</v>
      </c>
      <c r="K30" s="38"/>
      <c r="L30" s="38"/>
      <c r="M30" s="38"/>
      <c r="N30" s="38"/>
      <c r="O30" s="38"/>
      <c r="P30" s="39"/>
      <c r="Z30" s="7"/>
    </row>
    <row r="31" spans="1:36" ht="20.25" x14ac:dyDescent="0.25">
      <c r="E31" s="38"/>
      <c r="F31" s="38"/>
      <c r="G31" s="38"/>
      <c r="H31" s="38"/>
      <c r="I31" s="39"/>
      <c r="J31" s="40" t="s">
        <v>32</v>
      </c>
      <c r="K31" s="38"/>
      <c r="L31" s="38"/>
      <c r="M31" s="38"/>
      <c r="N31" s="38"/>
      <c r="O31" s="38"/>
      <c r="P31" s="39"/>
      <c r="Z31" s="7"/>
    </row>
    <row r="32" spans="1:36" ht="20.25" x14ac:dyDescent="0.25">
      <c r="E32" s="38"/>
      <c r="F32" s="38"/>
      <c r="G32" s="38"/>
      <c r="H32" s="38"/>
      <c r="I32" s="39"/>
      <c r="J32" s="40" t="s">
        <v>33</v>
      </c>
      <c r="K32" s="38"/>
      <c r="L32" s="38"/>
      <c r="M32" s="38"/>
      <c r="N32" s="38"/>
      <c r="O32" s="38"/>
      <c r="P32" s="39"/>
      <c r="Z32" s="7"/>
    </row>
    <row r="33" spans="26:26" x14ac:dyDescent="0.25">
      <c r="Z33" s="7"/>
    </row>
    <row r="34" spans="26:26" x14ac:dyDescent="0.25">
      <c r="Z34" s="7"/>
    </row>
    <row r="35" spans="26:26" x14ac:dyDescent="0.25">
      <c r="Z35" s="7"/>
    </row>
    <row r="36" spans="26:26" x14ac:dyDescent="0.25">
      <c r="Z36" s="7"/>
    </row>
  </sheetData>
  <mergeCells count="12">
    <mergeCell ref="E30:I30"/>
    <mergeCell ref="J30:P30"/>
    <mergeCell ref="E31:I31"/>
    <mergeCell ref="J31:P31"/>
    <mergeCell ref="E32:I32"/>
    <mergeCell ref="J32:P32"/>
    <mergeCell ref="A1:Y5"/>
    <mergeCell ref="Z1:AE1"/>
    <mergeCell ref="Z2:AE2"/>
    <mergeCell ref="Z3:AE3"/>
    <mergeCell ref="Z4:AE4"/>
    <mergeCell ref="Z7:AE7"/>
  </mergeCells>
  <conditionalFormatting sqref="AE9:AE24">
    <cfRule type="containsText" dxfId="17" priority="15" operator="containsText" text="WARNING">
      <formula>NOT(ISERROR(SEARCH("WARNING",AE9)))</formula>
    </cfRule>
  </conditionalFormatting>
  <conditionalFormatting sqref="AE10">
    <cfRule type="containsText" dxfId="16" priority="13" operator="containsText" text="WARNING">
      <formula>NOT(ISERROR(SEARCH("WARNING",AE10)))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5" priority="11" operator="containsText" text="WARNING">
      <formula>NOT(ISERROR(SEARCH("WARNING",AE11)))</formula>
    </cfRule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AE16">
    <cfRule type="containsText" dxfId="14" priority="9" operator="containsText" text="WARNING">
      <formula>NOT(ISERROR(SEARCH("WARNING",AE16)))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E15">
    <cfRule type="containsText" dxfId="13" priority="7" operator="containsText" text="WARNING">
      <formula>NOT(ISERROR(SEARCH("WARNING",AE15)))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">
    <cfRule type="containsText" dxfId="12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1" priority="3" operator="containsText" text="WARNING">
      <formula>NOT(ISERROR(SEARCH("WARNING",AE24)))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9:AE22 AE9:AE14 AE17">
    <cfRule type="containsText" dxfId="10" priority="16" operator="containsText" text="WARNING">
      <formula>NOT(ISERROR(SEARCH("WARNING",AE9)))</formula>
    </cfRule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9" priority="1" operator="containsText" text="WARNING">
      <formula>NOT(ISERROR(SEARCH("WARNING",AE23)))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7">
      <formula1>ouvriers</formula1>
    </dataValidation>
    <dataValidation type="list" allowBlank="1" showInputMessage="1" showErrorMessage="1" sqref="D17 D24 D21:D22 D10:D14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10241" r:id="rId4" name="CommandButt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7">
    <tabColor rgb="FFC00000"/>
  </sheetPr>
  <dimension ref="A1:AJ36"/>
  <sheetViews>
    <sheetView topLeftCell="A13" zoomScale="40" zoomScaleNormal="40" zoomScaleSheetLayoutView="40" zoomScalePageLayoutView="42" workbookViewId="0">
      <pane xSplit="4" topLeftCell="T1" activePane="topRight" state="frozen"/>
      <selection activeCell="H15" sqref="H15"/>
      <selection pane="topRight" activeCell="H15" sqref="H15"/>
    </sheetView>
  </sheetViews>
  <sheetFormatPr baseColWidth="10" defaultRowHeight="15" x14ac:dyDescent="0.25"/>
  <cols>
    <col min="1" max="1" width="23.5703125" customWidth="1"/>
    <col min="2" max="2" width="56.5703125" customWidth="1"/>
    <col min="3" max="3" width="43.28515625" customWidth="1"/>
    <col min="4" max="4" width="51.42578125" customWidth="1"/>
    <col min="5" max="5" width="33.42578125" style="5" customWidth="1"/>
    <col min="6" max="7" width="21.5703125" style="5" customWidth="1"/>
    <col min="8" max="8" width="23.140625" style="5" customWidth="1"/>
    <col min="9" max="9" width="21.7109375" style="5" customWidth="1"/>
    <col min="10" max="11" width="19.140625" style="5" customWidth="1"/>
    <col min="12" max="12" width="26.5703125" style="5" customWidth="1"/>
    <col min="13" max="13" width="26.28515625" style="5" customWidth="1"/>
    <col min="14" max="14" width="20.42578125" style="5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5" customWidth="1"/>
    <col min="21" max="25" width="23" style="5" customWidth="1"/>
    <col min="26" max="30" width="24.5703125" customWidth="1"/>
    <col min="31" max="31" width="22.85546875" customWidth="1"/>
    <col min="32" max="32" width="12.85546875" bestFit="1" customWidth="1"/>
    <col min="33" max="33" width="17.42578125" customWidth="1"/>
    <col min="35" max="35" width="14.42578125" customWidth="1"/>
  </cols>
  <sheetData>
    <row r="1" spans="1:36" ht="30" customHeight="1" x14ac:dyDescent="0.25">
      <c r="A1" s="1" t="s">
        <v>1407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 t="s">
        <v>0</v>
      </c>
      <c r="AA1" s="3"/>
      <c r="AB1" s="3"/>
      <c r="AC1" s="3"/>
      <c r="AD1" s="3"/>
      <c r="AE1" s="4"/>
    </row>
    <row r="2" spans="1:36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 t="s">
        <v>1</v>
      </c>
      <c r="AA2" s="3"/>
      <c r="AB2" s="3"/>
      <c r="AC2" s="3"/>
      <c r="AD2" s="3"/>
      <c r="AE2" s="4"/>
    </row>
    <row r="3" spans="1:36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 t="s">
        <v>2</v>
      </c>
      <c r="AA3" s="3"/>
      <c r="AB3" s="3"/>
      <c r="AC3" s="3"/>
      <c r="AD3" s="3"/>
      <c r="AE3" s="4"/>
    </row>
    <row r="4" spans="1:36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 t="s">
        <v>3</v>
      </c>
      <c r="AA4" s="3"/>
      <c r="AB4" s="3"/>
      <c r="AC4" s="3"/>
      <c r="AD4" s="3"/>
      <c r="AE4" s="4"/>
    </row>
    <row r="5" spans="1:3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6" ht="54" customHeight="1" x14ac:dyDescent="0.5"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7"/>
      <c r="Q7" s="7"/>
      <c r="R7" s="7"/>
      <c r="S7" s="7"/>
      <c r="T7" s="6"/>
      <c r="U7" s="6"/>
      <c r="V7" s="6"/>
      <c r="W7" s="6"/>
      <c r="X7" s="6"/>
      <c r="Y7" s="6"/>
      <c r="Z7" s="8"/>
      <c r="AA7" s="8"/>
      <c r="AB7" s="8"/>
      <c r="AC7" s="8"/>
      <c r="AD7" s="8"/>
      <c r="AE7" s="8"/>
    </row>
    <row r="8" spans="1:36" ht="167.25" customHeight="1" x14ac:dyDescent="0.25">
      <c r="A8" s="9" t="s">
        <v>4</v>
      </c>
      <c r="B8" s="9"/>
      <c r="C8" s="9"/>
      <c r="D8" s="9"/>
      <c r="E8" s="9"/>
      <c r="F8" s="9"/>
      <c r="G8" s="9"/>
      <c r="H8" s="9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 t="s">
        <v>5</v>
      </c>
      <c r="U8" s="9" t="s">
        <v>6</v>
      </c>
      <c r="V8" s="9"/>
      <c r="W8" s="9"/>
      <c r="X8" s="9"/>
      <c r="Y8" s="9"/>
      <c r="Z8" s="9"/>
      <c r="AA8" s="9"/>
      <c r="AB8" s="9"/>
      <c r="AC8" s="9"/>
      <c r="AD8" s="9"/>
      <c r="AE8" s="9"/>
      <c r="AF8" t="s">
        <v>7</v>
      </c>
      <c r="AG8" t="s">
        <v>8</v>
      </c>
      <c r="AH8" t="s">
        <v>9</v>
      </c>
      <c r="AI8" t="s">
        <v>10</v>
      </c>
      <c r="AJ8" t="s">
        <v>10</v>
      </c>
    </row>
    <row r="9" spans="1:36" ht="72.75" customHeight="1" x14ac:dyDescent="0.25">
      <c r="A9" s="11" t="s">
        <v>7</v>
      </c>
      <c r="B9" s="12"/>
      <c r="C9" s="13"/>
      <c r="D9" s="14"/>
      <c r="E9" s="15">
        <v>6195</v>
      </c>
      <c r="F9" s="15">
        <v>6195</v>
      </c>
      <c r="G9" s="15">
        <v>6195</v>
      </c>
      <c r="H9" s="15">
        <v>6195</v>
      </c>
      <c r="I9" s="16" t="str">
        <f>IFERROR(VLOOKUP(D9,Pieces!A:C,3,0),"")</f>
        <v/>
      </c>
      <c r="J9" s="14">
        <v>1</v>
      </c>
      <c r="K9" s="14">
        <f>(F9-E9)*J9</f>
        <v>0</v>
      </c>
      <c r="L9" s="14">
        <f>(G9-F9)*J9</f>
        <v>0</v>
      </c>
      <c r="M9" s="14">
        <f>(H9-G9)*J9</f>
        <v>0</v>
      </c>
      <c r="N9" s="17" t="str">
        <f>IF(I9="","",K9/I9)</f>
        <v/>
      </c>
      <c r="O9" s="17" t="str">
        <f>IF(I9="","",L9/I9)</f>
        <v/>
      </c>
      <c r="P9" s="17" t="str">
        <f>IF(I9="","",M9/I9)</f>
        <v/>
      </c>
      <c r="Q9" s="18">
        <v>7</v>
      </c>
      <c r="R9" s="14"/>
      <c r="S9" s="14">
        <f>U9+T9-K9-L9-M9</f>
        <v>0</v>
      </c>
      <c r="T9" s="14"/>
      <c r="U9" s="14">
        <f>(K9+L9+M9)-T9-V9</f>
        <v>0</v>
      </c>
      <c r="V9" s="14"/>
      <c r="W9" s="14"/>
      <c r="X9" s="14"/>
      <c r="Y9" s="14"/>
      <c r="Z9" s="19">
        <f>IF(OR(I9="",I9=0),0,(U9+T9)/I9)</f>
        <v>0</v>
      </c>
      <c r="AA9" s="20">
        <f>IF(OR(Q9=0,I9=0),"",Z9/Q9*100)</f>
        <v>0</v>
      </c>
      <c r="AB9" s="21"/>
      <c r="AC9" s="21"/>
      <c r="AD9" s="21"/>
      <c r="AE9" s="22" t="str">
        <f>IF(AA9&gt;85," ","WARNING")</f>
        <v>WARNING</v>
      </c>
      <c r="AF9" t="e">
        <f>(N9+O9+P9)/(Q9*3600)</f>
        <v>#VALUE!</v>
      </c>
      <c r="AG9" t="e">
        <f>((3600/I9)*U9)/(N9+O9+P9)</f>
        <v>#VALUE!</v>
      </c>
      <c r="AH9" t="e">
        <f>(U9-T9)/U9</f>
        <v>#DIV/0!</v>
      </c>
      <c r="AI9" t="e">
        <f>AF9*AG9*AH9</f>
        <v>#VALUE!</v>
      </c>
      <c r="AJ9" t="e">
        <f>((U9-T9)*(3600/I9))/(Q9*3600)</f>
        <v>#VALUE!</v>
      </c>
    </row>
    <row r="10" spans="1:36" ht="69.75" customHeight="1" x14ac:dyDescent="0.25">
      <c r="A10" s="11" t="s">
        <v>11</v>
      </c>
      <c r="B10" s="23"/>
      <c r="C10" s="13"/>
      <c r="D10" s="14"/>
      <c r="E10" s="15">
        <v>2482</v>
      </c>
      <c r="F10" s="15">
        <v>2668</v>
      </c>
      <c r="G10" s="15">
        <v>2668</v>
      </c>
      <c r="H10" s="15">
        <v>2744</v>
      </c>
      <c r="I10" s="16" t="str">
        <f>IFERROR(VLOOKUP(D10,Pieces!A:C,3,0),"")</f>
        <v/>
      </c>
      <c r="J10" s="14">
        <v>1</v>
      </c>
      <c r="K10" s="14">
        <f t="shared" ref="K10:K23" si="0">(F10-E10)*J10</f>
        <v>186</v>
      </c>
      <c r="L10" s="14">
        <f t="shared" ref="L10:L23" si="1">(G10-F10)*J10</f>
        <v>0</v>
      </c>
      <c r="M10" s="14">
        <f t="shared" ref="M10:M23" si="2">(H10-G10)*J10</f>
        <v>76</v>
      </c>
      <c r="N10" s="17" t="str">
        <f t="shared" ref="N10:N23" si="3">IF(I10="","",K10/I10)</f>
        <v/>
      </c>
      <c r="O10" s="17" t="str">
        <f t="shared" ref="O10:O23" si="4">IF(I10="","",L10/I10)</f>
        <v/>
      </c>
      <c r="P10" s="17" t="str">
        <f t="shared" ref="P10:P23" si="5">IF(I10="","",M10/I10)</f>
        <v/>
      </c>
      <c r="Q10" s="18">
        <v>7</v>
      </c>
      <c r="R10" s="14"/>
      <c r="S10" s="14">
        <f>U10+T10-K10-L10-M10</f>
        <v>0</v>
      </c>
      <c r="T10" s="14"/>
      <c r="U10" s="14">
        <f t="shared" ref="U10:U23" si="6">(K10+L10+M10)-T10-V10</f>
        <v>262</v>
      </c>
      <c r="V10" s="14"/>
      <c r="W10" s="14"/>
      <c r="X10" s="14"/>
      <c r="Y10" s="14"/>
      <c r="Z10" s="19">
        <f t="shared" ref="Z10:Z23" si="7">IF(OR(I10="",I10=0),0,(U10+T10)/I10)</f>
        <v>0</v>
      </c>
      <c r="AA10" s="20">
        <f t="shared" ref="AA10:AA23" si="8">IF(OR(Q10=0,I10=0),"",Z10/Q10*100)</f>
        <v>0</v>
      </c>
      <c r="AB10" s="21"/>
      <c r="AC10" s="21"/>
      <c r="AD10" s="21"/>
      <c r="AE10" s="22" t="str">
        <f t="shared" ref="AE10:AE23" si="9">IF(AA10&gt;85," ","WARNING")</f>
        <v>WARNING</v>
      </c>
      <c r="AF10" t="e">
        <f t="shared" ref="AF10:AF24" si="10">(N10+O10+P10)/(Q10*3600)</f>
        <v>#VALUE!</v>
      </c>
      <c r="AG10" t="e">
        <f t="shared" ref="AG10:AG24" si="11">((3600/I10)*U10)/(N10+O10+P10)</f>
        <v>#VALUE!</v>
      </c>
      <c r="AH10">
        <f t="shared" ref="AH10:AH24" si="12">(U10-T10)/U10</f>
        <v>1</v>
      </c>
      <c r="AI10" t="e">
        <f t="shared" ref="AI10:AI24" si="13">AF10*AG10*AH10</f>
        <v>#VALUE!</v>
      </c>
      <c r="AJ10" t="e">
        <f t="shared" ref="AJ10:AJ24" si="14">((U10-T10)*(3600/I10))/(Q10*3600)</f>
        <v>#VALUE!</v>
      </c>
    </row>
    <row r="11" spans="1:36" ht="64.5" customHeight="1" x14ac:dyDescent="0.25">
      <c r="A11" s="11" t="s">
        <v>13</v>
      </c>
      <c r="B11" s="12"/>
      <c r="C11" s="13"/>
      <c r="D11" s="14"/>
      <c r="E11" s="24">
        <v>1064</v>
      </c>
      <c r="F11" s="24">
        <v>1083</v>
      </c>
      <c r="G11" s="24">
        <v>1083</v>
      </c>
      <c r="H11" s="24">
        <v>1083</v>
      </c>
      <c r="I11" s="16" t="str">
        <f>IFERROR(VLOOKUP(D11,Pieces!A:C,3,0),"")</f>
        <v/>
      </c>
      <c r="J11" s="25">
        <v>1</v>
      </c>
      <c r="K11" s="14">
        <f t="shared" si="0"/>
        <v>19</v>
      </c>
      <c r="L11" s="14">
        <f t="shared" si="1"/>
        <v>0</v>
      </c>
      <c r="M11" s="14">
        <f t="shared" si="2"/>
        <v>0</v>
      </c>
      <c r="N11" s="17" t="str">
        <f t="shared" si="3"/>
        <v/>
      </c>
      <c r="O11" s="17" t="str">
        <f t="shared" si="4"/>
        <v/>
      </c>
      <c r="P11" s="17" t="str">
        <f t="shared" si="5"/>
        <v/>
      </c>
      <c r="Q11" s="18">
        <v>7</v>
      </c>
      <c r="R11" s="14"/>
      <c r="S11" s="14">
        <f t="shared" ref="S11:S23" si="15">U11+T11-K11-L11-M11</f>
        <v>0</v>
      </c>
      <c r="T11" s="14"/>
      <c r="U11" s="14">
        <f>(K11+L11+M11)-T11-V11</f>
        <v>19</v>
      </c>
      <c r="V11" s="14"/>
      <c r="W11" s="14"/>
      <c r="X11" s="14"/>
      <c r="Y11" s="14"/>
      <c r="Z11" s="19">
        <f t="shared" si="7"/>
        <v>0</v>
      </c>
      <c r="AA11" s="20">
        <f t="shared" si="8"/>
        <v>0</v>
      </c>
      <c r="AB11" s="21"/>
      <c r="AC11" s="21"/>
      <c r="AD11" s="21"/>
      <c r="AE11" s="22" t="str">
        <f t="shared" si="9"/>
        <v>WARNING</v>
      </c>
      <c r="AF11" t="e">
        <f t="shared" si="10"/>
        <v>#VALUE!</v>
      </c>
      <c r="AG11" t="e">
        <f t="shared" si="11"/>
        <v>#VALUE!</v>
      </c>
      <c r="AH11">
        <f t="shared" si="12"/>
        <v>1</v>
      </c>
      <c r="AI11" t="e">
        <f t="shared" si="13"/>
        <v>#VALUE!</v>
      </c>
      <c r="AJ11" t="e">
        <f t="shared" si="14"/>
        <v>#VALUE!</v>
      </c>
    </row>
    <row r="12" spans="1:36" ht="58.5" customHeight="1" x14ac:dyDescent="0.25">
      <c r="A12" s="11" t="s">
        <v>14</v>
      </c>
      <c r="B12" s="12"/>
      <c r="C12" s="13"/>
      <c r="D12" s="14"/>
      <c r="E12" s="15">
        <v>7144</v>
      </c>
      <c r="F12" s="15">
        <v>7341</v>
      </c>
      <c r="G12" s="15">
        <v>7341</v>
      </c>
      <c r="H12" s="15">
        <v>7360</v>
      </c>
      <c r="I12" s="16" t="str">
        <f>IFERROR(VLOOKUP(D12,Pieces!A:C,3,0),"")</f>
        <v/>
      </c>
      <c r="J12" s="14">
        <v>1</v>
      </c>
      <c r="K12" s="14">
        <f t="shared" si="0"/>
        <v>197</v>
      </c>
      <c r="L12" s="14">
        <f t="shared" si="1"/>
        <v>0</v>
      </c>
      <c r="M12" s="14">
        <f t="shared" si="2"/>
        <v>19</v>
      </c>
      <c r="N12" s="17" t="str">
        <f t="shared" si="3"/>
        <v/>
      </c>
      <c r="O12" s="17" t="str">
        <f t="shared" si="4"/>
        <v/>
      </c>
      <c r="P12" s="17" t="str">
        <f t="shared" si="5"/>
        <v/>
      </c>
      <c r="Q12" s="18">
        <v>5</v>
      </c>
      <c r="R12" s="14"/>
      <c r="S12" s="14">
        <f t="shared" si="15"/>
        <v>0</v>
      </c>
      <c r="T12" s="14"/>
      <c r="U12" s="14">
        <f t="shared" si="6"/>
        <v>216</v>
      </c>
      <c r="V12" s="14"/>
      <c r="W12" s="14"/>
      <c r="X12" s="14"/>
      <c r="Y12" s="14"/>
      <c r="Z12" s="19">
        <f t="shared" si="7"/>
        <v>0</v>
      </c>
      <c r="AA12" s="20">
        <f t="shared" si="8"/>
        <v>0</v>
      </c>
      <c r="AB12" s="21"/>
      <c r="AC12" s="21"/>
      <c r="AD12" s="21"/>
      <c r="AE12" s="22" t="str">
        <f t="shared" si="9"/>
        <v>WARNING</v>
      </c>
      <c r="AF12" t="e">
        <f t="shared" si="10"/>
        <v>#VALUE!</v>
      </c>
      <c r="AG12" t="e">
        <f t="shared" si="11"/>
        <v>#VALUE!</v>
      </c>
      <c r="AH12">
        <f t="shared" si="12"/>
        <v>1</v>
      </c>
      <c r="AI12" t="e">
        <f t="shared" si="13"/>
        <v>#VALUE!</v>
      </c>
      <c r="AJ12" t="e">
        <f t="shared" si="14"/>
        <v>#VALUE!</v>
      </c>
    </row>
    <row r="13" spans="1:36" ht="58.5" customHeight="1" x14ac:dyDescent="0.25">
      <c r="A13" s="11" t="s">
        <v>15</v>
      </c>
      <c r="B13" s="12"/>
      <c r="C13" s="13"/>
      <c r="D13" s="14"/>
      <c r="E13" s="15">
        <v>4771</v>
      </c>
      <c r="F13" s="15">
        <v>4771</v>
      </c>
      <c r="G13" s="15">
        <v>4771</v>
      </c>
      <c r="H13" s="15">
        <v>4771</v>
      </c>
      <c r="I13" s="16" t="str">
        <f>IFERROR(VLOOKUP(D13,Pieces!A:C,3,0),"")</f>
        <v/>
      </c>
      <c r="J13" s="14">
        <v>1</v>
      </c>
      <c r="K13" s="14">
        <f t="shared" si="0"/>
        <v>0</v>
      </c>
      <c r="L13" s="14">
        <f t="shared" si="1"/>
        <v>0</v>
      </c>
      <c r="M13" s="14">
        <f t="shared" si="2"/>
        <v>0</v>
      </c>
      <c r="N13" s="17" t="str">
        <f t="shared" si="3"/>
        <v/>
      </c>
      <c r="O13" s="17" t="str">
        <f t="shared" si="4"/>
        <v/>
      </c>
      <c r="P13" s="17" t="str">
        <f t="shared" si="5"/>
        <v/>
      </c>
      <c r="Q13" s="18">
        <v>7</v>
      </c>
      <c r="R13" s="14"/>
      <c r="S13" s="14">
        <f t="shared" si="15"/>
        <v>0</v>
      </c>
      <c r="T13" s="14"/>
      <c r="U13" s="14">
        <f t="shared" si="6"/>
        <v>0</v>
      </c>
      <c r="V13" s="14"/>
      <c r="W13" s="14"/>
      <c r="X13" s="14"/>
      <c r="Y13" s="14"/>
      <c r="Z13" s="19">
        <f t="shared" si="7"/>
        <v>0</v>
      </c>
      <c r="AA13" s="20">
        <f t="shared" si="8"/>
        <v>0</v>
      </c>
      <c r="AB13" s="21"/>
      <c r="AC13" s="21"/>
      <c r="AD13" s="21"/>
      <c r="AE13" s="22" t="str">
        <f t="shared" si="9"/>
        <v>WARNING</v>
      </c>
      <c r="AF13" t="e">
        <f t="shared" si="10"/>
        <v>#VALUE!</v>
      </c>
      <c r="AG13" t="e">
        <f t="shared" si="11"/>
        <v>#VALUE!</v>
      </c>
      <c r="AH13" t="e">
        <f t="shared" si="12"/>
        <v>#DIV/0!</v>
      </c>
      <c r="AI13" t="e">
        <f t="shared" si="13"/>
        <v>#VALUE!</v>
      </c>
      <c r="AJ13" t="e">
        <f t="shared" si="14"/>
        <v>#VALUE!</v>
      </c>
    </row>
    <row r="14" spans="1:36" ht="68.25" customHeight="1" x14ac:dyDescent="0.25">
      <c r="A14" s="11" t="s">
        <v>17</v>
      </c>
      <c r="B14" s="12"/>
      <c r="C14" s="13"/>
      <c r="D14" s="14"/>
      <c r="E14" s="15">
        <v>2660</v>
      </c>
      <c r="F14" s="15">
        <v>2918</v>
      </c>
      <c r="G14" s="15">
        <v>2918</v>
      </c>
      <c r="H14" s="15">
        <v>2918</v>
      </c>
      <c r="I14" s="16" t="str">
        <f>IFERROR(VLOOKUP(D14,Pieces!A:C,3,0),"")</f>
        <v/>
      </c>
      <c r="J14" s="14">
        <v>1</v>
      </c>
      <c r="K14" s="14">
        <f t="shared" si="0"/>
        <v>258</v>
      </c>
      <c r="L14" s="14">
        <f t="shared" si="1"/>
        <v>0</v>
      </c>
      <c r="M14" s="14">
        <f t="shared" si="2"/>
        <v>0</v>
      </c>
      <c r="N14" s="17" t="str">
        <f t="shared" si="3"/>
        <v/>
      </c>
      <c r="O14" s="17" t="str">
        <f t="shared" si="4"/>
        <v/>
      </c>
      <c r="P14" s="17" t="str">
        <f t="shared" si="5"/>
        <v/>
      </c>
      <c r="Q14" s="18">
        <v>5</v>
      </c>
      <c r="R14" s="14"/>
      <c r="S14" s="14">
        <f t="shared" si="15"/>
        <v>0</v>
      </c>
      <c r="T14" s="14"/>
      <c r="U14" s="14">
        <f t="shared" si="6"/>
        <v>258</v>
      </c>
      <c r="V14" s="14"/>
      <c r="W14" s="14"/>
      <c r="X14" s="14"/>
      <c r="Y14" s="14"/>
      <c r="Z14" s="19">
        <f t="shared" si="7"/>
        <v>0</v>
      </c>
      <c r="AA14" s="20">
        <f t="shared" si="8"/>
        <v>0</v>
      </c>
      <c r="AB14" s="21"/>
      <c r="AC14" s="21"/>
      <c r="AD14" s="21"/>
      <c r="AE14" s="22" t="str">
        <f t="shared" si="9"/>
        <v>WARNING</v>
      </c>
      <c r="AF14" t="e">
        <f t="shared" si="10"/>
        <v>#VALUE!</v>
      </c>
      <c r="AG14" t="e">
        <f t="shared" si="11"/>
        <v>#VALUE!</v>
      </c>
      <c r="AH14">
        <f t="shared" si="12"/>
        <v>1</v>
      </c>
      <c r="AI14" t="e">
        <f t="shared" si="13"/>
        <v>#VALUE!</v>
      </c>
      <c r="AJ14" t="e">
        <f t="shared" si="14"/>
        <v>#VALUE!</v>
      </c>
    </row>
    <row r="15" spans="1:36" ht="82.5" customHeight="1" x14ac:dyDescent="0.25">
      <c r="A15" s="11" t="s">
        <v>9</v>
      </c>
      <c r="B15" s="12"/>
      <c r="C15" s="13"/>
      <c r="D15" s="14"/>
      <c r="E15" s="15">
        <v>4262</v>
      </c>
      <c r="F15" s="26">
        <v>4536</v>
      </c>
      <c r="G15" s="26">
        <v>4536</v>
      </c>
      <c r="H15" s="26">
        <v>4648</v>
      </c>
      <c r="I15" s="16" t="str">
        <f>IFERROR(VLOOKUP(D15,Pieces!A:C,3,0),"")</f>
        <v/>
      </c>
      <c r="J15" s="14">
        <v>1</v>
      </c>
      <c r="K15" s="14">
        <f t="shared" si="0"/>
        <v>274</v>
      </c>
      <c r="L15" s="14">
        <f t="shared" si="1"/>
        <v>0</v>
      </c>
      <c r="M15" s="14">
        <f t="shared" si="2"/>
        <v>112</v>
      </c>
      <c r="N15" s="17" t="str">
        <f t="shared" si="3"/>
        <v/>
      </c>
      <c r="O15" s="17" t="str">
        <f t="shared" si="4"/>
        <v/>
      </c>
      <c r="P15" s="17" t="str">
        <f t="shared" si="5"/>
        <v/>
      </c>
      <c r="Q15" s="18">
        <v>7</v>
      </c>
      <c r="R15" s="14"/>
      <c r="S15" s="14">
        <f t="shared" si="15"/>
        <v>0</v>
      </c>
      <c r="T15" s="14"/>
      <c r="U15" s="14">
        <f t="shared" si="6"/>
        <v>386</v>
      </c>
      <c r="V15" s="27"/>
      <c r="W15" s="27"/>
      <c r="X15" s="27"/>
      <c r="Y15" s="27"/>
      <c r="Z15" s="19">
        <f t="shared" si="7"/>
        <v>0</v>
      </c>
      <c r="AA15" s="20">
        <f t="shared" si="8"/>
        <v>0</v>
      </c>
      <c r="AB15" s="28"/>
      <c r="AC15" s="28"/>
      <c r="AD15" s="28"/>
      <c r="AE15" s="22" t="str">
        <f t="shared" si="9"/>
        <v>WARNING</v>
      </c>
      <c r="AF15" t="e">
        <f t="shared" si="10"/>
        <v>#VALUE!</v>
      </c>
      <c r="AG15" t="e">
        <f t="shared" si="11"/>
        <v>#VALUE!</v>
      </c>
      <c r="AH15">
        <f t="shared" si="12"/>
        <v>1</v>
      </c>
      <c r="AI15" t="e">
        <f t="shared" si="13"/>
        <v>#VALUE!</v>
      </c>
      <c r="AJ15" t="e">
        <f t="shared" si="14"/>
        <v>#VALUE!</v>
      </c>
    </row>
    <row r="16" spans="1:36" ht="76.5" customHeight="1" x14ac:dyDescent="0.25">
      <c r="A16" s="11" t="s">
        <v>8</v>
      </c>
      <c r="B16" s="12"/>
      <c r="C16" s="13"/>
      <c r="D16" s="14"/>
      <c r="E16" s="15">
        <v>816</v>
      </c>
      <c r="F16" s="15">
        <v>816</v>
      </c>
      <c r="G16" s="15">
        <v>816</v>
      </c>
      <c r="H16" s="15">
        <v>816</v>
      </c>
      <c r="I16" s="16" t="str">
        <f>IFERROR(VLOOKUP(D16,Pieces!A:C,3,0),"")</f>
        <v/>
      </c>
      <c r="J16" s="14">
        <v>1</v>
      </c>
      <c r="K16" s="14">
        <f t="shared" si="0"/>
        <v>0</v>
      </c>
      <c r="L16" s="14">
        <f t="shared" si="1"/>
        <v>0</v>
      </c>
      <c r="M16" s="14">
        <f t="shared" si="2"/>
        <v>0</v>
      </c>
      <c r="N16" s="17" t="str">
        <f t="shared" si="3"/>
        <v/>
      </c>
      <c r="O16" s="17" t="str">
        <f t="shared" si="4"/>
        <v/>
      </c>
      <c r="P16" s="17" t="str">
        <f t="shared" si="5"/>
        <v/>
      </c>
      <c r="Q16" s="18">
        <v>7</v>
      </c>
      <c r="R16" s="14"/>
      <c r="S16" s="14">
        <f t="shared" si="15"/>
        <v>0</v>
      </c>
      <c r="T16" s="14"/>
      <c r="U16" s="14">
        <f t="shared" si="6"/>
        <v>0</v>
      </c>
      <c r="V16" s="27"/>
      <c r="W16" s="27"/>
      <c r="X16" s="27"/>
      <c r="Y16" s="27"/>
      <c r="Z16" s="19">
        <f t="shared" si="7"/>
        <v>0</v>
      </c>
      <c r="AA16" s="20">
        <f t="shared" si="8"/>
        <v>0</v>
      </c>
      <c r="AB16" s="28"/>
      <c r="AC16" s="28"/>
      <c r="AD16" s="28"/>
      <c r="AE16" s="22" t="str">
        <f t="shared" si="9"/>
        <v>WARNING</v>
      </c>
      <c r="AF16" t="e">
        <f t="shared" si="10"/>
        <v>#VALUE!</v>
      </c>
      <c r="AG16" t="e">
        <f t="shared" si="11"/>
        <v>#VALUE!</v>
      </c>
      <c r="AH16" t="e">
        <f t="shared" si="12"/>
        <v>#DIV/0!</v>
      </c>
      <c r="AI16" t="e">
        <f t="shared" si="13"/>
        <v>#VALUE!</v>
      </c>
      <c r="AJ16" t="e">
        <f t="shared" si="14"/>
        <v>#VALUE!</v>
      </c>
    </row>
    <row r="17" spans="1:36" ht="60.75" customHeight="1" x14ac:dyDescent="0.25">
      <c r="A17" s="11" t="s">
        <v>18</v>
      </c>
      <c r="B17" s="12"/>
      <c r="C17" s="13"/>
      <c r="D17" s="14"/>
      <c r="E17" s="15">
        <v>0</v>
      </c>
      <c r="F17" s="15">
        <v>0</v>
      </c>
      <c r="G17" s="15">
        <v>0</v>
      </c>
      <c r="H17" s="15">
        <v>0</v>
      </c>
      <c r="I17" s="16" t="str">
        <f>IFERROR(VLOOKUP(D17,Pieces!A:C,3,0),"")</f>
        <v/>
      </c>
      <c r="J17" s="14">
        <v>1</v>
      </c>
      <c r="K17" s="14">
        <f t="shared" si="0"/>
        <v>0</v>
      </c>
      <c r="L17" s="14">
        <f t="shared" si="1"/>
        <v>0</v>
      </c>
      <c r="M17" s="14">
        <f t="shared" si="2"/>
        <v>0</v>
      </c>
      <c r="N17" s="17" t="str">
        <f t="shared" si="3"/>
        <v/>
      </c>
      <c r="O17" s="17" t="str">
        <f t="shared" si="4"/>
        <v/>
      </c>
      <c r="P17" s="17" t="str">
        <f t="shared" si="5"/>
        <v/>
      </c>
      <c r="Q17" s="18">
        <v>7</v>
      </c>
      <c r="R17" s="14"/>
      <c r="S17" s="14">
        <f t="shared" si="15"/>
        <v>0</v>
      </c>
      <c r="T17" s="14"/>
      <c r="U17" s="14">
        <f t="shared" si="6"/>
        <v>0</v>
      </c>
      <c r="V17" s="14"/>
      <c r="W17" s="14"/>
      <c r="X17" s="14"/>
      <c r="Y17" s="14"/>
      <c r="Z17" s="19">
        <f t="shared" si="7"/>
        <v>0</v>
      </c>
      <c r="AA17" s="20">
        <f t="shared" si="8"/>
        <v>0</v>
      </c>
      <c r="AB17" s="21"/>
      <c r="AC17" s="21"/>
      <c r="AD17" s="21"/>
      <c r="AE17" s="22" t="str">
        <f t="shared" si="9"/>
        <v>WARNING</v>
      </c>
      <c r="AF17" t="e">
        <f t="shared" si="10"/>
        <v>#VALUE!</v>
      </c>
      <c r="AG17" t="e">
        <f t="shared" si="11"/>
        <v>#VALUE!</v>
      </c>
      <c r="AH17" t="e">
        <f t="shared" si="12"/>
        <v>#DIV/0!</v>
      </c>
      <c r="AI17" t="e">
        <f t="shared" si="13"/>
        <v>#VALUE!</v>
      </c>
      <c r="AJ17" t="e">
        <f t="shared" si="14"/>
        <v>#VALUE!</v>
      </c>
    </row>
    <row r="18" spans="1:36" ht="76.5" customHeight="1" x14ac:dyDescent="0.25">
      <c r="A18" s="11" t="s">
        <v>19</v>
      </c>
      <c r="B18" s="29"/>
      <c r="C18" s="13"/>
      <c r="D18" s="14"/>
      <c r="E18" s="15">
        <v>1577</v>
      </c>
      <c r="F18" s="26">
        <v>2200</v>
      </c>
      <c r="G18" s="26">
        <v>2200</v>
      </c>
      <c r="H18" s="26">
        <v>2200</v>
      </c>
      <c r="I18" s="16" t="str">
        <f>IFERROR(VLOOKUP(D18,Pieces!A:C,3,0),"")</f>
        <v/>
      </c>
      <c r="J18" s="14">
        <v>1</v>
      </c>
      <c r="K18" s="14">
        <f t="shared" si="0"/>
        <v>623</v>
      </c>
      <c r="L18" s="14">
        <f t="shared" si="1"/>
        <v>0</v>
      </c>
      <c r="M18" s="14">
        <f t="shared" si="2"/>
        <v>0</v>
      </c>
      <c r="N18" s="17" t="str">
        <f t="shared" si="3"/>
        <v/>
      </c>
      <c r="O18" s="17" t="str">
        <f t="shared" si="4"/>
        <v/>
      </c>
      <c r="P18" s="17" t="str">
        <f t="shared" si="5"/>
        <v/>
      </c>
      <c r="Q18" s="18">
        <v>5</v>
      </c>
      <c r="R18" s="14" t="s">
        <v>1408</v>
      </c>
      <c r="S18" s="14">
        <f t="shared" si="15"/>
        <v>0</v>
      </c>
      <c r="T18" s="14"/>
      <c r="U18" s="14">
        <f t="shared" si="6"/>
        <v>623</v>
      </c>
      <c r="V18" s="27"/>
      <c r="W18" s="27"/>
      <c r="X18" s="27"/>
      <c r="Y18" s="27"/>
      <c r="Z18" s="19">
        <f t="shared" si="7"/>
        <v>0</v>
      </c>
      <c r="AA18" s="20">
        <f t="shared" si="8"/>
        <v>0</v>
      </c>
      <c r="AB18" s="28"/>
      <c r="AC18" s="28"/>
      <c r="AD18" s="28"/>
      <c r="AE18" s="22" t="str">
        <f t="shared" si="9"/>
        <v>WARNING</v>
      </c>
      <c r="AF18" t="e">
        <f t="shared" si="10"/>
        <v>#VALUE!</v>
      </c>
      <c r="AG18" t="e">
        <f t="shared" si="11"/>
        <v>#VALUE!</v>
      </c>
      <c r="AH18">
        <f t="shared" si="12"/>
        <v>1</v>
      </c>
      <c r="AI18" t="e">
        <f t="shared" si="13"/>
        <v>#VALUE!</v>
      </c>
      <c r="AJ18" t="e">
        <f t="shared" si="14"/>
        <v>#VALUE!</v>
      </c>
    </row>
    <row r="19" spans="1:36" ht="56.25" customHeight="1" x14ac:dyDescent="0.25">
      <c r="A19" s="11" t="s">
        <v>20</v>
      </c>
      <c r="B19" s="29"/>
      <c r="C19" s="13"/>
      <c r="D19" s="14"/>
      <c r="E19" s="15">
        <v>2362</v>
      </c>
      <c r="F19" s="26">
        <v>2610</v>
      </c>
      <c r="G19" s="26">
        <v>2610</v>
      </c>
      <c r="H19" s="26">
        <v>2610</v>
      </c>
      <c r="I19" s="16" t="str">
        <f>IFERROR(VLOOKUP(D19,Pieces!A:C,3,0),"")</f>
        <v/>
      </c>
      <c r="J19" s="14">
        <v>1</v>
      </c>
      <c r="K19" s="14">
        <f t="shared" si="0"/>
        <v>248</v>
      </c>
      <c r="L19" s="14">
        <f t="shared" si="1"/>
        <v>0</v>
      </c>
      <c r="M19" s="14">
        <f t="shared" si="2"/>
        <v>0</v>
      </c>
      <c r="N19" s="17" t="str">
        <f t="shared" si="3"/>
        <v/>
      </c>
      <c r="O19" s="17" t="str">
        <f t="shared" si="4"/>
        <v/>
      </c>
      <c r="P19" s="17" t="str">
        <f t="shared" si="5"/>
        <v/>
      </c>
      <c r="Q19" s="18">
        <v>5</v>
      </c>
      <c r="R19" s="14"/>
      <c r="S19" s="14">
        <f t="shared" si="15"/>
        <v>0</v>
      </c>
      <c r="T19" s="14"/>
      <c r="U19" s="14">
        <f t="shared" si="6"/>
        <v>248</v>
      </c>
      <c r="V19" s="27"/>
      <c r="W19" s="27"/>
      <c r="X19" s="27"/>
      <c r="Y19" s="27"/>
      <c r="Z19" s="19">
        <f t="shared" si="7"/>
        <v>0</v>
      </c>
      <c r="AA19" s="20">
        <f t="shared" si="8"/>
        <v>0</v>
      </c>
      <c r="AB19" s="28"/>
      <c r="AC19" s="28"/>
      <c r="AD19" s="28"/>
      <c r="AE19" s="22" t="str">
        <f t="shared" si="9"/>
        <v>WARNING</v>
      </c>
      <c r="AF19" t="e">
        <f t="shared" si="10"/>
        <v>#VALUE!</v>
      </c>
      <c r="AG19" t="e">
        <f t="shared" si="11"/>
        <v>#VALUE!</v>
      </c>
      <c r="AH19">
        <f t="shared" si="12"/>
        <v>1</v>
      </c>
      <c r="AI19" t="e">
        <f t="shared" si="13"/>
        <v>#VALUE!</v>
      </c>
      <c r="AJ19" t="e">
        <f t="shared" si="14"/>
        <v>#VALUE!</v>
      </c>
    </row>
    <row r="20" spans="1:36" ht="51" customHeight="1" x14ac:dyDescent="0.25">
      <c r="A20" s="11" t="s">
        <v>22</v>
      </c>
      <c r="B20" s="29"/>
      <c r="C20" s="13"/>
      <c r="D20" s="14"/>
      <c r="E20" s="30">
        <v>0</v>
      </c>
      <c r="F20" s="26">
        <v>47</v>
      </c>
      <c r="G20" s="26">
        <v>74</v>
      </c>
      <c r="H20" s="26">
        <v>114</v>
      </c>
      <c r="I20" s="16" t="str">
        <f>IFERROR(VLOOKUP(D20,Pieces!A:C,3,0),"")</f>
        <v/>
      </c>
      <c r="J20" s="14">
        <v>1</v>
      </c>
      <c r="K20" s="14">
        <f t="shared" si="0"/>
        <v>47</v>
      </c>
      <c r="L20" s="14">
        <f t="shared" si="1"/>
        <v>27</v>
      </c>
      <c r="M20" s="14">
        <f t="shared" si="2"/>
        <v>40</v>
      </c>
      <c r="N20" s="17" t="str">
        <f t="shared" si="3"/>
        <v/>
      </c>
      <c r="O20" s="17" t="str">
        <f t="shared" si="4"/>
        <v/>
      </c>
      <c r="P20" s="17" t="str">
        <f t="shared" si="5"/>
        <v/>
      </c>
      <c r="Q20" s="18">
        <v>5</v>
      </c>
      <c r="R20" s="24"/>
      <c r="S20" s="14">
        <f t="shared" si="15"/>
        <v>0</v>
      </c>
      <c r="T20" s="14"/>
      <c r="U20" s="14">
        <f t="shared" si="6"/>
        <v>114</v>
      </c>
      <c r="V20" s="14"/>
      <c r="W20" s="14"/>
      <c r="X20" s="14"/>
      <c r="Y20" s="14"/>
      <c r="Z20" s="19">
        <f t="shared" si="7"/>
        <v>0</v>
      </c>
      <c r="AA20" s="20">
        <f t="shared" si="8"/>
        <v>0</v>
      </c>
      <c r="AB20" s="31"/>
      <c r="AC20" s="31"/>
      <c r="AD20" s="31"/>
      <c r="AE20" s="22" t="str">
        <f t="shared" si="9"/>
        <v>WARNING</v>
      </c>
      <c r="AF20" t="e">
        <f t="shared" si="10"/>
        <v>#VALUE!</v>
      </c>
      <c r="AG20" t="e">
        <f t="shared" si="11"/>
        <v>#VALUE!</v>
      </c>
      <c r="AH20">
        <f t="shared" si="12"/>
        <v>1</v>
      </c>
      <c r="AI20" t="e">
        <f t="shared" si="13"/>
        <v>#VALUE!</v>
      </c>
      <c r="AJ20" t="e">
        <f t="shared" si="14"/>
        <v>#VALUE!</v>
      </c>
    </row>
    <row r="21" spans="1:36" ht="69" customHeight="1" x14ac:dyDescent="0.25">
      <c r="A21" s="11" t="s">
        <v>24</v>
      </c>
      <c r="B21" s="32"/>
      <c r="C21" s="13"/>
      <c r="D21" s="14"/>
      <c r="E21" s="15">
        <v>1001</v>
      </c>
      <c r="F21" s="15">
        <v>1017</v>
      </c>
      <c r="G21" s="15">
        <v>1017</v>
      </c>
      <c r="H21" s="15">
        <v>1025</v>
      </c>
      <c r="I21" s="16" t="str">
        <f>IFERROR(VLOOKUP(D21,Pieces!A:C,3,0),"")</f>
        <v/>
      </c>
      <c r="J21" s="14">
        <v>9</v>
      </c>
      <c r="K21" s="14">
        <f t="shared" si="0"/>
        <v>144</v>
      </c>
      <c r="L21" s="14">
        <f t="shared" si="1"/>
        <v>0</v>
      </c>
      <c r="M21" s="14">
        <f t="shared" si="2"/>
        <v>72</v>
      </c>
      <c r="N21" s="17" t="str">
        <f t="shared" si="3"/>
        <v/>
      </c>
      <c r="O21" s="17" t="str">
        <f t="shared" si="4"/>
        <v/>
      </c>
      <c r="P21" s="17" t="str">
        <f t="shared" si="5"/>
        <v/>
      </c>
      <c r="Q21" s="18">
        <v>5</v>
      </c>
      <c r="R21" s="14"/>
      <c r="S21" s="14">
        <f t="shared" si="15"/>
        <v>0</v>
      </c>
      <c r="T21" s="14"/>
      <c r="U21" s="14">
        <f t="shared" si="6"/>
        <v>216</v>
      </c>
      <c r="V21" s="14"/>
      <c r="W21" s="14"/>
      <c r="X21" s="14"/>
      <c r="Y21" s="14"/>
      <c r="Z21" s="19">
        <f t="shared" si="7"/>
        <v>0</v>
      </c>
      <c r="AA21" s="20">
        <f t="shared" si="8"/>
        <v>0</v>
      </c>
      <c r="AB21" s="21"/>
      <c r="AC21" s="21"/>
      <c r="AD21" s="21"/>
      <c r="AE21" s="22" t="str">
        <f t="shared" si="9"/>
        <v>WARNING</v>
      </c>
      <c r="AF21" t="e">
        <f t="shared" si="10"/>
        <v>#VALUE!</v>
      </c>
      <c r="AG21" t="e">
        <f t="shared" si="11"/>
        <v>#VALUE!</v>
      </c>
      <c r="AH21">
        <f t="shared" si="12"/>
        <v>1</v>
      </c>
      <c r="AI21" t="e">
        <f t="shared" si="13"/>
        <v>#VALUE!</v>
      </c>
      <c r="AJ21" t="e">
        <f t="shared" si="14"/>
        <v>#VALUE!</v>
      </c>
    </row>
    <row r="22" spans="1:36" ht="63" customHeight="1" x14ac:dyDescent="0.25">
      <c r="A22" s="11" t="s">
        <v>25</v>
      </c>
      <c r="B22" s="32"/>
      <c r="C22" s="13"/>
      <c r="D22" s="14"/>
      <c r="E22" s="15">
        <v>0</v>
      </c>
      <c r="F22" s="15">
        <v>0</v>
      </c>
      <c r="G22" s="15">
        <v>0</v>
      </c>
      <c r="H22" s="15">
        <v>0</v>
      </c>
      <c r="I22" s="16" t="str">
        <f>IFERROR(VLOOKUP(D22,Pieces!A:C,3,0),"")</f>
        <v/>
      </c>
      <c r="J22" s="14">
        <v>20</v>
      </c>
      <c r="K22" s="14">
        <f t="shared" si="0"/>
        <v>0</v>
      </c>
      <c r="L22" s="14">
        <f t="shared" si="1"/>
        <v>0</v>
      </c>
      <c r="M22" s="14">
        <f t="shared" si="2"/>
        <v>0</v>
      </c>
      <c r="N22" s="17" t="str">
        <f t="shared" si="3"/>
        <v/>
      </c>
      <c r="O22" s="17" t="str">
        <f t="shared" si="4"/>
        <v/>
      </c>
      <c r="P22" s="17" t="str">
        <f t="shared" si="5"/>
        <v/>
      </c>
      <c r="Q22" s="18">
        <v>5</v>
      </c>
      <c r="R22" s="14"/>
      <c r="S22" s="14">
        <f t="shared" si="15"/>
        <v>0</v>
      </c>
      <c r="T22" s="14"/>
      <c r="U22" s="14">
        <f t="shared" si="6"/>
        <v>0</v>
      </c>
      <c r="V22" s="14"/>
      <c r="W22" s="14"/>
      <c r="X22" s="14"/>
      <c r="Y22" s="14"/>
      <c r="Z22" s="19">
        <f t="shared" si="7"/>
        <v>0</v>
      </c>
      <c r="AA22" s="20">
        <f t="shared" si="8"/>
        <v>0</v>
      </c>
      <c r="AB22" s="21"/>
      <c r="AC22" s="21"/>
      <c r="AD22" s="21"/>
      <c r="AE22" s="22" t="str">
        <f t="shared" si="9"/>
        <v>WARNING</v>
      </c>
      <c r="AF22" t="e">
        <f t="shared" si="10"/>
        <v>#VALUE!</v>
      </c>
      <c r="AG22" t="e">
        <f t="shared" si="11"/>
        <v>#VALUE!</v>
      </c>
      <c r="AH22" t="e">
        <f t="shared" si="12"/>
        <v>#DIV/0!</v>
      </c>
      <c r="AI22" t="e">
        <f t="shared" si="13"/>
        <v>#VALUE!</v>
      </c>
      <c r="AJ22" t="e">
        <f t="shared" si="14"/>
        <v>#VALUE!</v>
      </c>
    </row>
    <row r="23" spans="1:36" ht="55.5" customHeight="1" x14ac:dyDescent="0.25">
      <c r="A23" s="33" t="s">
        <v>27</v>
      </c>
      <c r="B23" s="32"/>
      <c r="C23" s="13"/>
      <c r="D23" s="14"/>
      <c r="E23" s="15">
        <v>0</v>
      </c>
      <c r="F23" s="15">
        <v>4</v>
      </c>
      <c r="G23" s="15">
        <v>4</v>
      </c>
      <c r="H23" s="15">
        <v>4</v>
      </c>
      <c r="I23" s="16" t="str">
        <f>IFERROR(VLOOKUP(D23,Pieces!A:C,3,0),"")</f>
        <v/>
      </c>
      <c r="J23" s="14">
        <v>30</v>
      </c>
      <c r="K23" s="14">
        <f t="shared" si="0"/>
        <v>120</v>
      </c>
      <c r="L23" s="14">
        <f t="shared" si="1"/>
        <v>0</v>
      </c>
      <c r="M23" s="14">
        <f t="shared" si="2"/>
        <v>0</v>
      </c>
      <c r="N23" s="17" t="str">
        <f t="shared" si="3"/>
        <v/>
      </c>
      <c r="O23" s="17" t="str">
        <f t="shared" si="4"/>
        <v/>
      </c>
      <c r="P23" s="17" t="str">
        <f t="shared" si="5"/>
        <v/>
      </c>
      <c r="Q23" s="18">
        <v>5</v>
      </c>
      <c r="R23" s="97" t="s">
        <v>1409</v>
      </c>
      <c r="S23" s="14">
        <f t="shared" si="15"/>
        <v>0</v>
      </c>
      <c r="T23" s="14"/>
      <c r="U23" s="14">
        <f t="shared" si="6"/>
        <v>120</v>
      </c>
      <c r="V23" s="14"/>
      <c r="W23" s="14"/>
      <c r="X23" s="14"/>
      <c r="Y23" s="14"/>
      <c r="Z23" s="19">
        <f t="shared" si="7"/>
        <v>0</v>
      </c>
      <c r="AA23" s="20">
        <f t="shared" si="8"/>
        <v>0</v>
      </c>
      <c r="AB23" s="21"/>
      <c r="AC23" s="21"/>
      <c r="AD23" s="21"/>
      <c r="AE23" s="22" t="str">
        <f t="shared" si="9"/>
        <v>WARNING</v>
      </c>
      <c r="AF23" t="e">
        <f t="shared" si="10"/>
        <v>#VALUE!</v>
      </c>
      <c r="AG23" t="e">
        <f t="shared" si="11"/>
        <v>#VALUE!</v>
      </c>
      <c r="AH23">
        <f t="shared" si="12"/>
        <v>1</v>
      </c>
      <c r="AI23" t="e">
        <f t="shared" si="13"/>
        <v>#VALUE!</v>
      </c>
      <c r="AJ23" t="e">
        <f t="shared" si="14"/>
        <v>#VALUE!</v>
      </c>
    </row>
    <row r="24" spans="1:36" ht="59.25" customHeight="1" x14ac:dyDescent="0.25">
      <c r="A24" s="33" t="s">
        <v>28</v>
      </c>
      <c r="B24" s="32"/>
      <c r="C24" s="13"/>
      <c r="D24" s="14"/>
      <c r="E24" s="15">
        <v>4296</v>
      </c>
      <c r="F24" s="15">
        <v>4397</v>
      </c>
      <c r="G24" s="15">
        <v>4397</v>
      </c>
      <c r="H24" s="15">
        <v>4405</v>
      </c>
      <c r="I24" s="16" t="str">
        <f>IFERROR(VLOOKUP(D24,Pieces!A:C,3,0),"")</f>
        <v/>
      </c>
      <c r="J24" s="14">
        <v>12</v>
      </c>
      <c r="K24" s="14">
        <f>(F24-E24)*J24</f>
        <v>1212</v>
      </c>
      <c r="L24" s="14">
        <f>(G24-F24)*J24</f>
        <v>0</v>
      </c>
      <c r="M24" s="14">
        <f>(H24-G24)*J24</f>
        <v>96</v>
      </c>
      <c r="N24" s="17" t="str">
        <f>IF(I24="","",K24/I24)</f>
        <v/>
      </c>
      <c r="O24" s="17" t="str">
        <f>IF(I24="","",L24/I24)</f>
        <v/>
      </c>
      <c r="P24" s="17" t="str">
        <f>IF(I24="","",M24/I24)</f>
        <v/>
      </c>
      <c r="Q24" s="18">
        <v>7</v>
      </c>
      <c r="R24" s="14"/>
      <c r="S24" s="14">
        <f>U24+T24-K24-L24-M24</f>
        <v>0</v>
      </c>
      <c r="T24" s="14"/>
      <c r="U24" s="14">
        <f>(K24+L24+M24)-T24-V24</f>
        <v>1308</v>
      </c>
      <c r="V24" s="14"/>
      <c r="W24" s="14"/>
      <c r="X24" s="14"/>
      <c r="Y24" s="14"/>
      <c r="Z24" s="19">
        <f>IF(OR(I24="",I24=0),0,(U24+T24)/I24)</f>
        <v>0</v>
      </c>
      <c r="AA24" s="20">
        <f>IF(OR(Q24=0,I24=0),"",Z24/Q24*100)</f>
        <v>0</v>
      </c>
      <c r="AB24" s="21"/>
      <c r="AC24" s="21"/>
      <c r="AD24" s="21"/>
      <c r="AE24" s="22" t="str">
        <f>IF(AA24&gt;85," ","WARNING")</f>
        <v>WARNING</v>
      </c>
      <c r="AF24" t="e">
        <f t="shared" si="10"/>
        <v>#VALUE!</v>
      </c>
      <c r="AG24" t="e">
        <f t="shared" si="11"/>
        <v>#VALUE!</v>
      </c>
      <c r="AH24">
        <f t="shared" si="12"/>
        <v>1</v>
      </c>
      <c r="AI24" t="e">
        <f t="shared" si="13"/>
        <v>#VALUE!</v>
      </c>
      <c r="AJ24" t="e">
        <f t="shared" si="14"/>
        <v>#VALUE!</v>
      </c>
    </row>
    <row r="25" spans="1:36" ht="21" thickBot="1" x14ac:dyDescent="0.3"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5"/>
      <c r="U25" s="35"/>
      <c r="V25" s="35"/>
      <c r="W25" s="35"/>
      <c r="X25" s="35"/>
      <c r="Y25" s="35"/>
      <c r="Z25" s="6"/>
      <c r="AA25" s="6"/>
      <c r="AB25" s="6"/>
      <c r="AC25" s="6"/>
      <c r="AD25" s="6"/>
      <c r="AE25" s="6"/>
    </row>
    <row r="26" spans="1:36" ht="70.5" thickBot="1" x14ac:dyDescent="0.3"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6" t="s">
        <v>30</v>
      </c>
      <c r="U26" s="37" t="e">
        <f>#REF!/#REF!</f>
        <v>#REF!</v>
      </c>
      <c r="V26" s="35"/>
      <c r="W26" s="35"/>
      <c r="X26" s="35"/>
      <c r="Y26" s="35"/>
      <c r="Z26" s="6"/>
      <c r="AA26" s="6"/>
      <c r="AB26" s="6"/>
      <c r="AC26" s="6"/>
      <c r="AD26" s="6"/>
      <c r="AE26" s="6"/>
    </row>
    <row r="27" spans="1:36" ht="20.25" x14ac:dyDescent="0.25"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6"/>
      <c r="AA27" s="6"/>
      <c r="AB27" s="6"/>
      <c r="AC27" s="6"/>
      <c r="AD27" s="6"/>
      <c r="AE27" s="6"/>
    </row>
    <row r="28" spans="1:36" x14ac:dyDescent="0.25">
      <c r="Z28" s="7"/>
    </row>
    <row r="29" spans="1:36" x14ac:dyDescent="0.25">
      <c r="Z29" s="7"/>
    </row>
    <row r="30" spans="1:36" ht="20.25" x14ac:dyDescent="0.25">
      <c r="E30" s="38"/>
      <c r="F30" s="38"/>
      <c r="G30" s="38"/>
      <c r="H30" s="38"/>
      <c r="I30" s="39"/>
      <c r="J30" s="40" t="s">
        <v>31</v>
      </c>
      <c r="K30" s="38"/>
      <c r="L30" s="38"/>
      <c r="M30" s="38"/>
      <c r="N30" s="38"/>
      <c r="O30" s="38"/>
      <c r="P30" s="39"/>
      <c r="Z30" s="7"/>
    </row>
    <row r="31" spans="1:36" ht="20.25" x14ac:dyDescent="0.25">
      <c r="E31" s="38"/>
      <c r="F31" s="38"/>
      <c r="G31" s="38"/>
      <c r="H31" s="38"/>
      <c r="I31" s="39"/>
      <c r="J31" s="40" t="s">
        <v>32</v>
      </c>
      <c r="K31" s="38"/>
      <c r="L31" s="38"/>
      <c r="M31" s="38"/>
      <c r="N31" s="38"/>
      <c r="O31" s="38"/>
      <c r="P31" s="39"/>
      <c r="Z31" s="7"/>
    </row>
    <row r="32" spans="1:36" ht="20.25" x14ac:dyDescent="0.25">
      <c r="E32" s="38"/>
      <c r="F32" s="38"/>
      <c r="G32" s="38"/>
      <c r="H32" s="38"/>
      <c r="I32" s="39"/>
      <c r="J32" s="40" t="s">
        <v>33</v>
      </c>
      <c r="K32" s="38"/>
      <c r="L32" s="38"/>
      <c r="M32" s="38"/>
      <c r="N32" s="38"/>
      <c r="O32" s="38"/>
      <c r="P32" s="39"/>
      <c r="Z32" s="7"/>
    </row>
    <row r="33" spans="26:26" x14ac:dyDescent="0.25">
      <c r="Z33" s="7"/>
    </row>
    <row r="34" spans="26:26" x14ac:dyDescent="0.25">
      <c r="Z34" s="7"/>
    </row>
    <row r="35" spans="26:26" x14ac:dyDescent="0.25">
      <c r="Z35" s="7"/>
    </row>
    <row r="36" spans="26:26" x14ac:dyDescent="0.25">
      <c r="Z36" s="7"/>
    </row>
  </sheetData>
  <mergeCells count="12">
    <mergeCell ref="E30:I30"/>
    <mergeCell ref="J30:P30"/>
    <mergeCell ref="E31:I31"/>
    <mergeCell ref="J31:P31"/>
    <mergeCell ref="E32:I32"/>
    <mergeCell ref="J32:P32"/>
    <mergeCell ref="A1:Y5"/>
    <mergeCell ref="Z1:AE1"/>
    <mergeCell ref="Z2:AE2"/>
    <mergeCell ref="Z3:AE3"/>
    <mergeCell ref="Z4:AE4"/>
    <mergeCell ref="Z7:AE7"/>
  </mergeCells>
  <conditionalFormatting sqref="AE9:AE24">
    <cfRule type="containsText" dxfId="8" priority="15" operator="containsText" text="WARNING">
      <formula>NOT(ISERROR(SEARCH("WARNING",AE9)))</formula>
    </cfRule>
  </conditionalFormatting>
  <conditionalFormatting sqref="AE10">
    <cfRule type="containsText" dxfId="7" priority="13" operator="containsText" text="WARNING">
      <formula>NOT(ISERROR(SEARCH("WARNING",AE10)))</formula>
    </cfRule>
    <cfRule type="iconSet" priority="14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6" priority="11" operator="containsText" text="WARNING">
      <formula>NOT(ISERROR(SEARCH("WARNING",AE11)))</formula>
    </cfRule>
    <cfRule type="iconSet" priority="12">
      <iconSet iconSet="3Symbols">
        <cfvo type="percent" val="0"/>
        <cfvo type="percent" val="33"/>
        <cfvo type="percent" val="67"/>
      </iconSet>
    </cfRule>
  </conditionalFormatting>
  <conditionalFormatting sqref="AE16">
    <cfRule type="containsText" dxfId="5" priority="9" operator="containsText" text="WARNING">
      <formula>NOT(ISERROR(SEARCH("WARNING",AE16)))</formula>
    </cfRule>
    <cfRule type="iconSet" priority="10">
      <iconSet iconSet="3Symbols">
        <cfvo type="percent" val="0"/>
        <cfvo type="percent" val="33"/>
        <cfvo type="percent" val="67"/>
      </iconSet>
    </cfRule>
  </conditionalFormatting>
  <conditionalFormatting sqref="AE15">
    <cfRule type="containsText" dxfId="4" priority="7" operator="containsText" text="WARNING">
      <formula>NOT(ISERROR(SEARCH("WARNING",AE15)))</formula>
    </cfRule>
    <cfRule type="iconSet" priority="8">
      <iconSet iconSet="3Symbols">
        <cfvo type="percent" val="0"/>
        <cfvo type="percent" val="33"/>
        <cfvo type="percent" val="67"/>
      </iconSet>
    </cfRule>
  </conditionalFormatting>
  <conditionalFormatting sqref="AE18">
    <cfRule type="containsText" dxfId="3" priority="5" operator="containsText" text="WARNING">
      <formula>NOT(ISERROR(SEARCH("WARNING",AE18)))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2" priority="3" operator="containsText" text="WARNING">
      <formula>NOT(ISERROR(SEARCH("WARNING",AE24)))</formula>
    </cfRule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AE19:AE22 AE9:AE14 AE17">
    <cfRule type="containsText" dxfId="1" priority="16" operator="containsText" text="WARNING">
      <formula>NOT(ISERROR(SEARCH("WARNING",AE9)))</formula>
    </cfRule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0" priority="1" operator="containsText" text="WARNING">
      <formula>NOT(ISERROR(SEARCH("WARNING",AE23)))</formula>
    </cfRule>
    <cfRule type="iconSet" priority="2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7">
      <formula1>ouvriers</formula1>
    </dataValidation>
    <dataValidation type="list" allowBlank="1" showInputMessage="1" showErrorMessage="1" sqref="D9:D14 D17 D21:D22 D24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8</xdr:col>
                <xdr:colOff>571500</xdr:colOff>
                <xdr:row>1</xdr:row>
                <xdr:rowOff>76200</xdr:rowOff>
              </from>
              <to>
                <xdr:col>12</xdr:col>
                <xdr:colOff>190500</xdr:colOff>
                <xdr:row>3</xdr:row>
                <xdr:rowOff>266700</xdr:rowOff>
              </to>
            </anchor>
          </controlPr>
        </control>
      </mc:Choice>
      <mc:Fallback>
        <control shapeId="1126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21</vt:i4>
      </vt:variant>
    </vt:vector>
  </HeadingPairs>
  <TitlesOfParts>
    <vt:vector size="32" baseType="lpstr">
      <vt:lpstr>MODELE</vt:lpstr>
      <vt:lpstr>Pieces</vt:lpstr>
      <vt:lpstr>05-4-22</vt:lpstr>
      <vt:lpstr>04-4-22</vt:lpstr>
      <vt:lpstr>02-4-22</vt:lpstr>
      <vt:lpstr>01-4-22</vt:lpstr>
      <vt:lpstr>31-3-22</vt:lpstr>
      <vt:lpstr>30-3-22</vt:lpstr>
      <vt:lpstr>29-3-22</vt:lpstr>
      <vt:lpstr>28-3-22</vt:lpstr>
      <vt:lpstr>26-3-22</vt:lpstr>
      <vt:lpstr>'01-4-22'!tab</vt:lpstr>
      <vt:lpstr>'02-4-22'!tab</vt:lpstr>
      <vt:lpstr>'04-4-22'!tab</vt:lpstr>
      <vt:lpstr>'05-4-22'!tab</vt:lpstr>
      <vt:lpstr>'26-3-22'!tab</vt:lpstr>
      <vt:lpstr>'28-3-22'!tab</vt:lpstr>
      <vt:lpstr>'29-3-22'!tab</vt:lpstr>
      <vt:lpstr>'30-3-22'!tab</vt:lpstr>
      <vt:lpstr>'31-3-22'!tab</vt:lpstr>
      <vt:lpstr>tab</vt:lpstr>
      <vt:lpstr>'01-4-22'!Zone_d_impression</vt:lpstr>
      <vt:lpstr>'02-4-22'!Zone_d_impression</vt:lpstr>
      <vt:lpstr>'04-4-22'!Zone_d_impression</vt:lpstr>
      <vt:lpstr>'05-4-22'!Zone_d_impression</vt:lpstr>
      <vt:lpstr>'26-3-22'!Zone_d_impression</vt:lpstr>
      <vt:lpstr>'28-3-22'!Zone_d_impression</vt:lpstr>
      <vt:lpstr>'29-3-22'!Zone_d_impression</vt:lpstr>
      <vt:lpstr>'30-3-22'!Zone_d_impression</vt:lpstr>
      <vt:lpstr>'31-3-22'!Zone_d_impression</vt:lpstr>
      <vt:lpstr>MODELE!Zone_d_impression</vt:lpstr>
      <vt:lpstr>Pieces!Zone_d_impression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2022-04-06T09:27:18Z</dcterms:created>
  <dcterms:modified xsi:type="dcterms:W3CDTF">2022-04-06T10:28:25Z</dcterms:modified>
</cp:coreProperties>
</file>