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4000" windowHeight="9735" activeTab="2"/>
  </bookViews>
  <sheets>
    <sheet name="YYYY" sheetId="8" r:id="rId1"/>
    <sheet name="XXX" sheetId="7" r:id="rId2"/>
    <sheet name="31-08-2021" sheetId="1" r:id="rId3"/>
    <sheet name="30-08-2021" sheetId="2" r:id="rId4"/>
    <sheet name="29-08-2021" sheetId="3" r:id="rId5"/>
    <sheet name="28-08-2021" sheetId="4" r:id="rId6"/>
    <sheet name="27-08-2021" sheetId="5" r:id="rId7"/>
    <sheet name="26-08-2021" sheetId="6" r:id="rId8"/>
  </sheets>
  <externalReferences>
    <externalReference r:id="rId9"/>
    <externalReference r:id="rId10"/>
    <externalReference r:id="rId11"/>
  </externalReferences>
  <definedNames>
    <definedName name="apièces" localSheetId="7">OFFSET([3]Pieces!#REF!,,,COUNTA([3]Pieces!$A:$A))</definedName>
    <definedName name="apièces" localSheetId="6">OFFSET([3]Pieces!#REF!,,,COUNTA([3]Pieces!$A:$A))</definedName>
    <definedName name="apièces" localSheetId="5">OFFSET([3]Pieces!#REF!,,,COUNTA([3]Pieces!$A:$A))</definedName>
    <definedName name="apièces" localSheetId="4">OFFSET([3]Pieces!#REF!,,,COUNTA([3]Pieces!$A:$A))</definedName>
    <definedName name="apièces" localSheetId="3">OFFSET([3]Pieces!#REF!,,,COUNTA([3]Pieces!$A:$A))</definedName>
    <definedName name="apièces" localSheetId="2">OFFSET([3]Pieces!#REF!,,,COUNTA([3]Pieces!$A:$A))</definedName>
    <definedName name="apièces">OFFSET([3]Pieces!#REF!,,,COUNTA([3]Pieces!$A:$A))</definedName>
    <definedName name="arim" localSheetId="7">OFFSET([3]Pieces!#REF!,,,COUNTA([3]Pieces!$A:$A))</definedName>
    <definedName name="arim" localSheetId="6">OFFSET([3]Pieces!#REF!,,,COUNTA([3]Pieces!$A:$A))</definedName>
    <definedName name="arim" localSheetId="5">OFFSET([3]Pieces!#REF!,,,COUNTA([3]Pieces!$A:$A))</definedName>
    <definedName name="arim" localSheetId="4">OFFSET([3]Pieces!#REF!,,,COUNTA([3]Pieces!$A:$A))</definedName>
    <definedName name="arim" localSheetId="3">OFFSET([3]Pieces!#REF!,,,COUNTA([3]Pieces!$A:$A))</definedName>
    <definedName name="arim" localSheetId="2">OFFSET([3]Pieces!#REF!,,,COUNTA([3]Pieces!$A:$A))</definedName>
    <definedName name="arim">OFFSET([3]Pieces!#REF!,,,COUNTA([3]Pieces!$A:$A))</definedName>
    <definedName name="BDD" localSheetId="7">#REF!</definedName>
    <definedName name="BDD" localSheetId="6">#REF!</definedName>
    <definedName name="BDD" localSheetId="5">#REF!</definedName>
    <definedName name="BDD" localSheetId="4">#REF!</definedName>
    <definedName name="BDD" localSheetId="3">#REF!</definedName>
    <definedName name="BDD" localSheetId="2">#REF!</definedName>
    <definedName name="BDD">#REF!</definedName>
    <definedName name="fchv" localSheetId="7">OFFSET([3]Pieces!#REF!,,,COUNTA([3]Pieces!$A:$A))</definedName>
    <definedName name="fchv" localSheetId="6">OFFSET([3]Pieces!#REF!,,,COUNTA([3]Pieces!$A:$A))</definedName>
    <definedName name="fchv" localSheetId="5">OFFSET([3]Pieces!#REF!,,,COUNTA([3]Pieces!$A:$A))</definedName>
    <definedName name="fchv" localSheetId="4">OFFSET([3]Pieces!#REF!,,,COUNTA([3]Pieces!$A:$A))</definedName>
    <definedName name="fchv" localSheetId="3">OFFSET([3]Pieces!#REF!,,,COUNTA([3]Pieces!$A:$A))</definedName>
    <definedName name="fchv" localSheetId="2">OFFSET([3]Pieces!#REF!,,,COUNTA([3]Pieces!$A:$A))</definedName>
    <definedName name="fchv">OFFSET([3]Pieces!#REF!,,,COUNTA([3]Pieces!$A:$A))</definedName>
    <definedName name="kk" localSheetId="7">#REF!</definedName>
    <definedName name="kk" localSheetId="6">#REF!</definedName>
    <definedName name="kk" localSheetId="5">#REF!</definedName>
    <definedName name="kk" localSheetId="4">#REF!</definedName>
    <definedName name="kk" localSheetId="3">#REF!</definedName>
    <definedName name="kk" localSheetId="2">#REF!</definedName>
    <definedName name="kk">#REF!</definedName>
    <definedName name="ll" localSheetId="7">#REF!</definedName>
    <definedName name="ll" localSheetId="6">#REF!</definedName>
    <definedName name="ll" localSheetId="5">#REF!</definedName>
    <definedName name="ll" localSheetId="4">#REF!</definedName>
    <definedName name="ll" localSheetId="3">#REF!</definedName>
    <definedName name="ll" localSheetId="2">#REF!</definedName>
    <definedName name="ll">#REF!</definedName>
    <definedName name="lllllll" localSheetId="7">OFFSET([1]Pieces!#REF!,,,COUNTA([1]Pieces!$A:$A))</definedName>
    <definedName name="lllllll" localSheetId="6">OFFSET([1]Pieces!#REF!,,,COUNTA([1]Pieces!$A:$A))</definedName>
    <definedName name="lllllll" localSheetId="5">OFFSET([1]Pieces!#REF!,,,COUNTA([1]Pieces!$A:$A))</definedName>
    <definedName name="lllllll" localSheetId="4">OFFSET([1]Pieces!#REF!,,,COUNTA([1]Pieces!$A:$A))</definedName>
    <definedName name="lllllll" localSheetId="3">OFFSET([1]Pieces!#REF!,,,COUNTA([1]Pieces!$A:$A))</definedName>
    <definedName name="lllllll" localSheetId="2">OFFSET([1]Pieces!#REF!,,,COUNTA([1]Pieces!$A:$A))</definedName>
    <definedName name="lllllll">OFFSET([1]Pieces!#REF!,,,COUNTA([1]Pieces!$A:$A))</definedName>
    <definedName name="maya" localSheetId="7">#REF!</definedName>
    <definedName name="maya" localSheetId="6">#REF!</definedName>
    <definedName name="maya" localSheetId="5">#REF!</definedName>
    <definedName name="maya" localSheetId="4">#REF!</definedName>
    <definedName name="maya" localSheetId="3">#REF!</definedName>
    <definedName name="maya" localSheetId="2">#REF!</definedName>
    <definedName name="maya">#REF!</definedName>
    <definedName name="mayaaa" localSheetId="7">#REF!</definedName>
    <definedName name="mayaaa" localSheetId="6">#REF!</definedName>
    <definedName name="mayaaa" localSheetId="5">#REF!</definedName>
    <definedName name="mayaaa" localSheetId="4">#REF!</definedName>
    <definedName name="mayaaa" localSheetId="3">#REF!</definedName>
    <definedName name="mayaaa" localSheetId="2">#REF!</definedName>
    <definedName name="mayaaa">#REF!</definedName>
    <definedName name="ouv" localSheetId="7">#REF!</definedName>
    <definedName name="ouv" localSheetId="6">#REF!</definedName>
    <definedName name="ouv" localSheetId="5">#REF!</definedName>
    <definedName name="ouv" localSheetId="4">#REF!</definedName>
    <definedName name="ouv" localSheetId="3">#REF!</definedName>
    <definedName name="ouv" localSheetId="2">#REF!</definedName>
    <definedName name="ouv">#REF!</definedName>
    <definedName name="ouvriers" localSheetId="7">#REF!</definedName>
    <definedName name="ouvriers" localSheetId="6">#REF!</definedName>
    <definedName name="ouvriers" localSheetId="5">#REF!</definedName>
    <definedName name="ouvriers" localSheetId="4">#REF!</definedName>
    <definedName name="ouvriers" localSheetId="3">#REF!</definedName>
    <definedName name="ouvriers" localSheetId="2">#REF!</definedName>
    <definedName name="ouvriers">#REF!</definedName>
    <definedName name="pieces" localSheetId="7">OFFSET([1]Pieces!#REF!,,,COUNTA([1]Pieces!$A:$A))</definedName>
    <definedName name="pieces" localSheetId="6">OFFSET([1]Pieces!#REF!,,,COUNTA([1]Pieces!$A:$A))</definedName>
    <definedName name="pieces" localSheetId="5">OFFSET([1]Pieces!#REF!,,,COUNTA([1]Pieces!$A:$A))</definedName>
    <definedName name="pieces" localSheetId="4">OFFSET([1]Pieces!#REF!,,,COUNTA([1]Pieces!$A:$A))</definedName>
    <definedName name="pieces" localSheetId="3">OFFSET([1]Pieces!#REF!,,,COUNTA([1]Pieces!$A:$A))</definedName>
    <definedName name="pieces" localSheetId="2">OFFSET([1]Pieces!#REF!,,,COUNTA([1]Pieces!$A:$A))</definedName>
    <definedName name="pieces">OFFSET([1]Pieces!#REF!,,,COUNTA([1]Pieces!$A:$A))</definedName>
    <definedName name="rim" localSheetId="7">OFFSET([1]Pieces!#REF!,,,COUNTA([1]Pieces!$A:$A))</definedName>
    <definedName name="rim" localSheetId="6">OFFSET([1]Pieces!#REF!,,,COUNTA([1]Pieces!$A:$A))</definedName>
    <definedName name="rim" localSheetId="5">OFFSET([1]Pieces!#REF!,,,COUNTA([1]Pieces!$A:$A))</definedName>
    <definedName name="rim" localSheetId="4">OFFSET([1]Pieces!#REF!,,,COUNTA([1]Pieces!$A:$A))</definedName>
    <definedName name="rim" localSheetId="3">OFFSET([1]Pieces!#REF!,,,COUNTA([1]Pieces!$A:$A))</definedName>
    <definedName name="rim" localSheetId="2">OFFSET([1]Pieces!#REF!,,,COUNTA([1]Pieces!$A:$A))</definedName>
    <definedName name="rim">OFFSET([1]Pieces!#REF!,,,COUNTA([1]Pieces!$A:$A))</definedName>
    <definedName name="tab" localSheetId="7">'26-08-2021'!$B$8:$D$21</definedName>
    <definedName name="tab" localSheetId="6">'27-08-2021'!$B$8:$D$21</definedName>
    <definedName name="tab" localSheetId="5">'28-08-2021'!$B$8:$D$21</definedName>
    <definedName name="tab" localSheetId="4">'29-08-2021'!$B$8:$D$21</definedName>
    <definedName name="tab" localSheetId="3">'30-08-2021'!$B$8:$D$21</definedName>
    <definedName name="tab" localSheetId="2">'31-08-2021'!$B$8:$D$21</definedName>
    <definedName name="tabc" localSheetId="7">#REF!</definedName>
    <definedName name="tabc" localSheetId="6">#REF!</definedName>
    <definedName name="tabc" localSheetId="5">#REF!</definedName>
    <definedName name="tabc" localSheetId="4">#REF!</definedName>
    <definedName name="tabc" localSheetId="3">#REF!</definedName>
    <definedName name="tabc" localSheetId="2">#REF!</definedName>
    <definedName name="tabc">#REF!</definedName>
    <definedName name="tt" localSheetId="7">OFFSET([1]Pieces!#REF!,,,COUNTA([1]Pieces!$A:$A))</definedName>
    <definedName name="tt" localSheetId="6">OFFSET([1]Pieces!#REF!,,,COUNTA([1]Pieces!$A:$A))</definedName>
    <definedName name="tt" localSheetId="5">OFFSET([1]Pieces!#REF!,,,COUNTA([1]Pieces!$A:$A))</definedName>
    <definedName name="tt" localSheetId="4">OFFSET([1]Pieces!#REF!,,,COUNTA([1]Pieces!$A:$A))</definedName>
    <definedName name="tt" localSheetId="3">OFFSET([1]Pieces!#REF!,,,COUNTA([1]Pieces!$A:$A))</definedName>
    <definedName name="tt" localSheetId="2">OFFSET([1]Pieces!#REF!,,,COUNTA([1]Pieces!$A:$A))</definedName>
    <definedName name="tt">OFFSET([1]Pieces!#REF!,,,COUNTA([1]Pieces!$A:$A))</definedName>
    <definedName name="vierose" localSheetId="7">#REF!</definedName>
    <definedName name="vierose" localSheetId="6">#REF!</definedName>
    <definedName name="vierose" localSheetId="5">#REF!</definedName>
    <definedName name="vierose" localSheetId="4">#REF!</definedName>
    <definedName name="vierose" localSheetId="3">#REF!</definedName>
    <definedName name="vierose" localSheetId="2">#REF!</definedName>
    <definedName name="vierose">#REF!</definedName>
    <definedName name="_xlnm.Print_Area" localSheetId="7">'26-08-2021'!$A$1:$AE$41</definedName>
    <definedName name="_xlnm.Print_Area" localSheetId="6">'27-08-2021'!$A$1:$AE$41</definedName>
    <definedName name="_xlnm.Print_Area" localSheetId="5">'28-08-2021'!$A$1:$AE$41</definedName>
    <definedName name="_xlnm.Print_Area" localSheetId="4">'29-08-2021'!$A$1:$AE$41</definedName>
    <definedName name="_xlnm.Print_Area" localSheetId="3">'30-08-2021'!$A$1:$AE$41</definedName>
    <definedName name="_xlnm.Print_Area" localSheetId="2">'31-08-2021'!$A$1:$AE$41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10" i="1"/>
  <c r="C11" i="1"/>
  <c r="C12" i="1"/>
  <c r="C13" i="1"/>
  <c r="C14" i="1"/>
  <c r="C15" i="1"/>
  <c r="C16" i="1"/>
  <c r="C17" i="1"/>
  <c r="C18" i="1"/>
  <c r="C19" i="1"/>
  <c r="C20" i="1"/>
  <c r="C21" i="1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S25" i="6"/>
  <c r="M24" i="6"/>
  <c r="L24" i="6"/>
  <c r="K24" i="6"/>
  <c r="U24" i="6" s="1"/>
  <c r="S24" i="6" s="1"/>
  <c r="I24" i="6"/>
  <c r="C24" i="6"/>
  <c r="Z23" i="6"/>
  <c r="O23" i="6"/>
  <c r="M23" i="6"/>
  <c r="L23" i="6"/>
  <c r="K23" i="6"/>
  <c r="U23" i="6" s="1"/>
  <c r="S23" i="6" s="1"/>
  <c r="I23" i="6"/>
  <c r="AA23" i="6" s="1"/>
  <c r="AE23" i="6" s="1"/>
  <c r="C23" i="6"/>
  <c r="U22" i="6"/>
  <c r="R22" i="6"/>
  <c r="M22" i="6"/>
  <c r="L22" i="6"/>
  <c r="K22" i="6"/>
  <c r="I22" i="6"/>
  <c r="C22" i="6"/>
  <c r="M21" i="6"/>
  <c r="L21" i="6"/>
  <c r="K21" i="6"/>
  <c r="U21" i="6" s="1"/>
  <c r="I21" i="6"/>
  <c r="O21" i="6" s="1"/>
  <c r="M20" i="6"/>
  <c r="L20" i="6"/>
  <c r="U20" i="6" s="1"/>
  <c r="S20" i="6" s="1"/>
  <c r="K20" i="6"/>
  <c r="I20" i="6"/>
  <c r="M19" i="6"/>
  <c r="L19" i="6"/>
  <c r="K19" i="6"/>
  <c r="U19" i="6" s="1"/>
  <c r="I19" i="6"/>
  <c r="O19" i="6" s="1"/>
  <c r="M18" i="6"/>
  <c r="L18" i="6"/>
  <c r="U18" i="6" s="1"/>
  <c r="S18" i="6" s="1"/>
  <c r="K18" i="6"/>
  <c r="I18" i="6"/>
  <c r="M17" i="6"/>
  <c r="L17" i="6"/>
  <c r="K17" i="6"/>
  <c r="U17" i="6" s="1"/>
  <c r="I17" i="6"/>
  <c r="O17" i="6" s="1"/>
  <c r="M16" i="6"/>
  <c r="L16" i="6"/>
  <c r="U16" i="6" s="1"/>
  <c r="S16" i="6" s="1"/>
  <c r="K16" i="6"/>
  <c r="I16" i="6"/>
  <c r="M15" i="6"/>
  <c r="L15" i="6"/>
  <c r="K15" i="6"/>
  <c r="U15" i="6" s="1"/>
  <c r="I15" i="6"/>
  <c r="O15" i="6" s="1"/>
  <c r="M14" i="6"/>
  <c r="L14" i="6"/>
  <c r="U14" i="6" s="1"/>
  <c r="S14" i="6" s="1"/>
  <c r="K14" i="6"/>
  <c r="I14" i="6"/>
  <c r="M13" i="6"/>
  <c r="L13" i="6"/>
  <c r="K13" i="6"/>
  <c r="U13" i="6" s="1"/>
  <c r="I13" i="6"/>
  <c r="O13" i="6" s="1"/>
  <c r="M12" i="6"/>
  <c r="L12" i="6"/>
  <c r="U12" i="6" s="1"/>
  <c r="S12" i="6" s="1"/>
  <c r="K12" i="6"/>
  <c r="I12" i="6"/>
  <c r="M11" i="6"/>
  <c r="L11" i="6"/>
  <c r="K11" i="6"/>
  <c r="U11" i="6" s="1"/>
  <c r="I11" i="6"/>
  <c r="O11" i="6" s="1"/>
  <c r="M10" i="6"/>
  <c r="L10" i="6"/>
  <c r="U10" i="6" s="1"/>
  <c r="S10" i="6" s="1"/>
  <c r="K10" i="6"/>
  <c r="I10" i="6"/>
  <c r="M9" i="6"/>
  <c r="L9" i="6"/>
  <c r="K9" i="6"/>
  <c r="U9" i="6" s="1"/>
  <c r="I9" i="6"/>
  <c r="O9" i="6" s="1"/>
  <c r="S25" i="5"/>
  <c r="Z24" i="5"/>
  <c r="O24" i="5"/>
  <c r="M24" i="5"/>
  <c r="L24" i="5"/>
  <c r="K24" i="5"/>
  <c r="U24" i="5" s="1"/>
  <c r="S24" i="5" s="1"/>
  <c r="I24" i="5"/>
  <c r="AA24" i="5" s="1"/>
  <c r="AE24" i="5" s="1"/>
  <c r="C24" i="5"/>
  <c r="P23" i="5"/>
  <c r="M23" i="5"/>
  <c r="L23" i="5"/>
  <c r="U23" i="5" s="1"/>
  <c r="S23" i="5" s="1"/>
  <c r="K23" i="5"/>
  <c r="I23" i="5"/>
  <c r="C23" i="5"/>
  <c r="R22" i="5"/>
  <c r="M22" i="5"/>
  <c r="L22" i="5"/>
  <c r="K22" i="5"/>
  <c r="I22" i="5"/>
  <c r="C22" i="5"/>
  <c r="M21" i="5"/>
  <c r="L21" i="5"/>
  <c r="K21" i="5"/>
  <c r="U21" i="5" s="1"/>
  <c r="I21" i="5"/>
  <c r="O21" i="5" s="1"/>
  <c r="U20" i="5"/>
  <c r="S20" i="5" s="1"/>
  <c r="M20" i="5"/>
  <c r="L20" i="5"/>
  <c r="K20" i="5"/>
  <c r="I20" i="5"/>
  <c r="M19" i="5"/>
  <c r="L19" i="5"/>
  <c r="U19" i="5" s="1"/>
  <c r="S19" i="5" s="1"/>
  <c r="K19" i="5"/>
  <c r="I19" i="5"/>
  <c r="M18" i="5"/>
  <c r="L18" i="5"/>
  <c r="K18" i="5"/>
  <c r="U18" i="5" s="1"/>
  <c r="Z18" i="5" s="1"/>
  <c r="I18" i="5"/>
  <c r="O18" i="5" s="1"/>
  <c r="M17" i="5"/>
  <c r="L17" i="5"/>
  <c r="U17" i="5" s="1"/>
  <c r="S17" i="5" s="1"/>
  <c r="K17" i="5"/>
  <c r="I17" i="5"/>
  <c r="M16" i="5"/>
  <c r="L16" i="5"/>
  <c r="K16" i="5"/>
  <c r="U16" i="5" s="1"/>
  <c r="I16" i="5"/>
  <c r="O16" i="5" s="1"/>
  <c r="M15" i="5"/>
  <c r="L15" i="5"/>
  <c r="U15" i="5" s="1"/>
  <c r="S15" i="5" s="1"/>
  <c r="K15" i="5"/>
  <c r="I15" i="5"/>
  <c r="M14" i="5"/>
  <c r="L14" i="5"/>
  <c r="K14" i="5"/>
  <c r="U14" i="5" s="1"/>
  <c r="Z14" i="5" s="1"/>
  <c r="I14" i="5"/>
  <c r="O14" i="5" s="1"/>
  <c r="M13" i="5"/>
  <c r="L13" i="5"/>
  <c r="U13" i="5" s="1"/>
  <c r="S13" i="5" s="1"/>
  <c r="K13" i="5"/>
  <c r="I13" i="5"/>
  <c r="M12" i="5"/>
  <c r="L12" i="5"/>
  <c r="K12" i="5"/>
  <c r="U12" i="5" s="1"/>
  <c r="I12" i="5"/>
  <c r="O12" i="5" s="1"/>
  <c r="M11" i="5"/>
  <c r="L11" i="5"/>
  <c r="U11" i="5" s="1"/>
  <c r="S11" i="5" s="1"/>
  <c r="K11" i="5"/>
  <c r="I11" i="5"/>
  <c r="M10" i="5"/>
  <c r="L10" i="5"/>
  <c r="K10" i="5"/>
  <c r="U10" i="5" s="1"/>
  <c r="Z10" i="5" s="1"/>
  <c r="I10" i="5"/>
  <c r="O10" i="5" s="1"/>
  <c r="M9" i="5"/>
  <c r="L9" i="5"/>
  <c r="U9" i="5" s="1"/>
  <c r="K9" i="5"/>
  <c r="I9" i="5"/>
  <c r="S25" i="4"/>
  <c r="M24" i="4"/>
  <c r="L24" i="4"/>
  <c r="U24" i="4" s="1"/>
  <c r="S24" i="4" s="1"/>
  <c r="K24" i="4"/>
  <c r="I24" i="4"/>
  <c r="Z24" i="4" s="1"/>
  <c r="C24" i="4"/>
  <c r="Z23" i="4"/>
  <c r="O23" i="4"/>
  <c r="M23" i="4"/>
  <c r="L23" i="4"/>
  <c r="K23" i="4"/>
  <c r="U23" i="4" s="1"/>
  <c r="S23" i="4" s="1"/>
  <c r="I23" i="4"/>
  <c r="AA23" i="4" s="1"/>
  <c r="AE23" i="4" s="1"/>
  <c r="C23" i="4"/>
  <c r="R22" i="4"/>
  <c r="M22" i="4"/>
  <c r="L22" i="4"/>
  <c r="K22" i="4"/>
  <c r="U22" i="4" s="1"/>
  <c r="S22" i="4" s="1"/>
  <c r="I22" i="4"/>
  <c r="Z22" i="4" s="1"/>
  <c r="C22" i="4"/>
  <c r="M21" i="4"/>
  <c r="L21" i="4"/>
  <c r="K21" i="4"/>
  <c r="U21" i="4" s="1"/>
  <c r="I21" i="4"/>
  <c r="O21" i="4" s="1"/>
  <c r="M20" i="4"/>
  <c r="L20" i="4"/>
  <c r="U20" i="4" s="1"/>
  <c r="S20" i="4" s="1"/>
  <c r="K20" i="4"/>
  <c r="I20" i="4"/>
  <c r="M19" i="4"/>
  <c r="L19" i="4"/>
  <c r="K19" i="4"/>
  <c r="U19" i="4" s="1"/>
  <c r="I19" i="4"/>
  <c r="O19" i="4" s="1"/>
  <c r="M18" i="4"/>
  <c r="L18" i="4"/>
  <c r="U18" i="4" s="1"/>
  <c r="S18" i="4" s="1"/>
  <c r="K18" i="4"/>
  <c r="I18" i="4"/>
  <c r="M17" i="4"/>
  <c r="L17" i="4"/>
  <c r="K17" i="4"/>
  <c r="U17" i="4" s="1"/>
  <c r="I17" i="4"/>
  <c r="O17" i="4" s="1"/>
  <c r="M16" i="4"/>
  <c r="L16" i="4"/>
  <c r="U16" i="4" s="1"/>
  <c r="S16" i="4" s="1"/>
  <c r="K16" i="4"/>
  <c r="I16" i="4"/>
  <c r="M15" i="4"/>
  <c r="L15" i="4"/>
  <c r="K15" i="4"/>
  <c r="U15" i="4" s="1"/>
  <c r="I15" i="4"/>
  <c r="O15" i="4" s="1"/>
  <c r="M14" i="4"/>
  <c r="L14" i="4"/>
  <c r="U14" i="4" s="1"/>
  <c r="S14" i="4" s="1"/>
  <c r="K14" i="4"/>
  <c r="I14" i="4"/>
  <c r="M13" i="4"/>
  <c r="L13" i="4"/>
  <c r="K13" i="4"/>
  <c r="U13" i="4" s="1"/>
  <c r="I13" i="4"/>
  <c r="O13" i="4" s="1"/>
  <c r="M12" i="4"/>
  <c r="L12" i="4"/>
  <c r="U12" i="4" s="1"/>
  <c r="S12" i="4" s="1"/>
  <c r="K12" i="4"/>
  <c r="I12" i="4"/>
  <c r="M11" i="4"/>
  <c r="L11" i="4"/>
  <c r="K11" i="4"/>
  <c r="U11" i="4" s="1"/>
  <c r="I11" i="4"/>
  <c r="O11" i="4" s="1"/>
  <c r="M10" i="4"/>
  <c r="L10" i="4"/>
  <c r="U10" i="4" s="1"/>
  <c r="S10" i="4" s="1"/>
  <c r="K10" i="4"/>
  <c r="I10" i="4"/>
  <c r="M9" i="4"/>
  <c r="L9" i="4"/>
  <c r="K9" i="4"/>
  <c r="U9" i="4" s="1"/>
  <c r="I9" i="4"/>
  <c r="O9" i="4" s="1"/>
  <c r="S25" i="3"/>
  <c r="M24" i="3"/>
  <c r="L24" i="3"/>
  <c r="K24" i="3"/>
  <c r="U24" i="3" s="1"/>
  <c r="S24" i="3" s="1"/>
  <c r="I24" i="3"/>
  <c r="Z24" i="3" s="1"/>
  <c r="C24" i="3"/>
  <c r="Z23" i="3"/>
  <c r="O23" i="3"/>
  <c r="M23" i="3"/>
  <c r="L23" i="3"/>
  <c r="K23" i="3"/>
  <c r="U23" i="3" s="1"/>
  <c r="S23" i="3" s="1"/>
  <c r="I23" i="3"/>
  <c r="AA23" i="3" s="1"/>
  <c r="AE23" i="3" s="1"/>
  <c r="C23" i="3"/>
  <c r="U22" i="3"/>
  <c r="S22" i="3" s="1"/>
  <c r="R22" i="3"/>
  <c r="O22" i="3"/>
  <c r="M22" i="3"/>
  <c r="L22" i="3"/>
  <c r="K22" i="3"/>
  <c r="I22" i="3"/>
  <c r="Z22" i="3" s="1"/>
  <c r="AA22" i="3" s="1"/>
  <c r="AE22" i="3" s="1"/>
  <c r="C22" i="3"/>
  <c r="M21" i="3"/>
  <c r="L21" i="3"/>
  <c r="U21" i="3" s="1"/>
  <c r="S21" i="3" s="1"/>
  <c r="K21" i="3"/>
  <c r="I21" i="3"/>
  <c r="M20" i="3"/>
  <c r="L20" i="3"/>
  <c r="K20" i="3"/>
  <c r="U20" i="3" s="1"/>
  <c r="S20" i="3" s="1"/>
  <c r="I20" i="3"/>
  <c r="O20" i="3" s="1"/>
  <c r="M19" i="3"/>
  <c r="L19" i="3"/>
  <c r="U19" i="3" s="1"/>
  <c r="S19" i="3" s="1"/>
  <c r="K19" i="3"/>
  <c r="I19" i="3"/>
  <c r="M18" i="3"/>
  <c r="L18" i="3"/>
  <c r="K18" i="3"/>
  <c r="U18" i="3" s="1"/>
  <c r="S18" i="3" s="1"/>
  <c r="I18" i="3"/>
  <c r="O18" i="3" s="1"/>
  <c r="M17" i="3"/>
  <c r="L17" i="3"/>
  <c r="U17" i="3" s="1"/>
  <c r="S17" i="3" s="1"/>
  <c r="K17" i="3"/>
  <c r="I17" i="3"/>
  <c r="M16" i="3"/>
  <c r="L16" i="3"/>
  <c r="K16" i="3"/>
  <c r="U16" i="3" s="1"/>
  <c r="S16" i="3" s="1"/>
  <c r="I16" i="3"/>
  <c r="O16" i="3" s="1"/>
  <c r="M15" i="3"/>
  <c r="L15" i="3"/>
  <c r="U15" i="3" s="1"/>
  <c r="S15" i="3" s="1"/>
  <c r="K15" i="3"/>
  <c r="I15" i="3"/>
  <c r="M14" i="3"/>
  <c r="L14" i="3"/>
  <c r="K14" i="3"/>
  <c r="U14" i="3" s="1"/>
  <c r="S14" i="3" s="1"/>
  <c r="I14" i="3"/>
  <c r="O14" i="3" s="1"/>
  <c r="M13" i="3"/>
  <c r="L13" i="3"/>
  <c r="U13" i="3" s="1"/>
  <c r="S13" i="3" s="1"/>
  <c r="K13" i="3"/>
  <c r="I13" i="3"/>
  <c r="M12" i="3"/>
  <c r="L12" i="3"/>
  <c r="K12" i="3"/>
  <c r="U12" i="3" s="1"/>
  <c r="S12" i="3" s="1"/>
  <c r="I12" i="3"/>
  <c r="O12" i="3" s="1"/>
  <c r="M11" i="3"/>
  <c r="L11" i="3"/>
  <c r="U11" i="3" s="1"/>
  <c r="S11" i="3" s="1"/>
  <c r="K11" i="3"/>
  <c r="I11" i="3"/>
  <c r="M10" i="3"/>
  <c r="L10" i="3"/>
  <c r="K10" i="3"/>
  <c r="U10" i="3" s="1"/>
  <c r="S10" i="3" s="1"/>
  <c r="I10" i="3"/>
  <c r="O10" i="3" s="1"/>
  <c r="M9" i="3"/>
  <c r="L9" i="3"/>
  <c r="U9" i="3" s="1"/>
  <c r="K9" i="3"/>
  <c r="I9" i="3"/>
  <c r="S25" i="2"/>
  <c r="P24" i="2"/>
  <c r="M24" i="2"/>
  <c r="L24" i="2"/>
  <c r="U24" i="2" s="1"/>
  <c r="S24" i="2" s="1"/>
  <c r="K24" i="2"/>
  <c r="I24" i="2"/>
  <c r="C24" i="2"/>
  <c r="Z23" i="2"/>
  <c r="O23" i="2"/>
  <c r="M23" i="2"/>
  <c r="L23" i="2"/>
  <c r="K23" i="2"/>
  <c r="U23" i="2" s="1"/>
  <c r="S23" i="2" s="1"/>
  <c r="I23" i="2"/>
  <c r="AA23" i="2" s="1"/>
  <c r="AE23" i="2" s="1"/>
  <c r="C23" i="2"/>
  <c r="AA22" i="2"/>
  <c r="AE22" i="2" s="1"/>
  <c r="R22" i="2"/>
  <c r="O22" i="2"/>
  <c r="M22" i="2"/>
  <c r="L22" i="2"/>
  <c r="K22" i="2"/>
  <c r="U22" i="2" s="1"/>
  <c r="S22" i="2" s="1"/>
  <c r="I22" i="2"/>
  <c r="Z22" i="2" s="1"/>
  <c r="C22" i="2"/>
  <c r="M21" i="2"/>
  <c r="L21" i="2"/>
  <c r="U21" i="2" s="1"/>
  <c r="S21" i="2" s="1"/>
  <c r="K21" i="2"/>
  <c r="I21" i="2"/>
  <c r="M20" i="2"/>
  <c r="L20" i="2"/>
  <c r="K20" i="2"/>
  <c r="U20" i="2" s="1"/>
  <c r="I20" i="2"/>
  <c r="O20" i="2" s="1"/>
  <c r="M19" i="2"/>
  <c r="L19" i="2"/>
  <c r="U19" i="2" s="1"/>
  <c r="S19" i="2" s="1"/>
  <c r="K19" i="2"/>
  <c r="I19" i="2"/>
  <c r="M18" i="2"/>
  <c r="L18" i="2"/>
  <c r="K18" i="2"/>
  <c r="U18" i="2" s="1"/>
  <c r="I18" i="2"/>
  <c r="O18" i="2" s="1"/>
  <c r="M17" i="2"/>
  <c r="L17" i="2"/>
  <c r="U17" i="2" s="1"/>
  <c r="S17" i="2" s="1"/>
  <c r="K17" i="2"/>
  <c r="I17" i="2"/>
  <c r="M16" i="2"/>
  <c r="L16" i="2"/>
  <c r="K16" i="2"/>
  <c r="U16" i="2" s="1"/>
  <c r="I16" i="2"/>
  <c r="O16" i="2" s="1"/>
  <c r="M15" i="2"/>
  <c r="L15" i="2"/>
  <c r="U15" i="2" s="1"/>
  <c r="S15" i="2" s="1"/>
  <c r="K15" i="2"/>
  <c r="I15" i="2"/>
  <c r="M14" i="2"/>
  <c r="L14" i="2"/>
  <c r="K14" i="2"/>
  <c r="U14" i="2" s="1"/>
  <c r="I14" i="2"/>
  <c r="O14" i="2" s="1"/>
  <c r="M13" i="2"/>
  <c r="L13" i="2"/>
  <c r="U13" i="2" s="1"/>
  <c r="S13" i="2" s="1"/>
  <c r="K13" i="2"/>
  <c r="I13" i="2"/>
  <c r="M12" i="2"/>
  <c r="L12" i="2"/>
  <c r="K12" i="2"/>
  <c r="U12" i="2" s="1"/>
  <c r="I12" i="2"/>
  <c r="O12" i="2" s="1"/>
  <c r="M11" i="2"/>
  <c r="L11" i="2"/>
  <c r="U11" i="2" s="1"/>
  <c r="S11" i="2" s="1"/>
  <c r="K11" i="2"/>
  <c r="I11" i="2"/>
  <c r="M10" i="2"/>
  <c r="L10" i="2"/>
  <c r="K10" i="2"/>
  <c r="U10" i="2" s="1"/>
  <c r="I10" i="2"/>
  <c r="O10" i="2" s="1"/>
  <c r="M9" i="2"/>
  <c r="L9" i="2"/>
  <c r="U9" i="2" s="1"/>
  <c r="K9" i="2"/>
  <c r="I9" i="2"/>
  <c r="S25" i="1"/>
  <c r="M24" i="1"/>
  <c r="L24" i="1"/>
  <c r="U24" i="1" s="1"/>
  <c r="S24" i="1" s="1"/>
  <c r="K24" i="1"/>
  <c r="I24" i="1"/>
  <c r="C24" i="1"/>
  <c r="Z23" i="1"/>
  <c r="O23" i="1"/>
  <c r="M23" i="1"/>
  <c r="L23" i="1"/>
  <c r="K23" i="1"/>
  <c r="U23" i="1" s="1"/>
  <c r="S23" i="1" s="1"/>
  <c r="I23" i="1"/>
  <c r="AA23" i="1" s="1"/>
  <c r="AE23" i="1" s="1"/>
  <c r="C23" i="1"/>
  <c r="R22" i="1"/>
  <c r="O22" i="1"/>
  <c r="M22" i="1"/>
  <c r="L22" i="1"/>
  <c r="K22" i="1"/>
  <c r="U22" i="1" s="1"/>
  <c r="S22" i="1" s="1"/>
  <c r="I22" i="1"/>
  <c r="Z22" i="1" s="1"/>
  <c r="AA22" i="1" s="1"/>
  <c r="AE22" i="1" s="1"/>
  <c r="C22" i="1"/>
  <c r="M21" i="1"/>
  <c r="L21" i="1"/>
  <c r="U21" i="1" s="1"/>
  <c r="S21" i="1" s="1"/>
  <c r="K21" i="1"/>
  <c r="I21" i="1"/>
  <c r="M20" i="1"/>
  <c r="L20" i="1"/>
  <c r="K20" i="1"/>
  <c r="U20" i="1" s="1"/>
  <c r="I20" i="1"/>
  <c r="O20" i="1" s="1"/>
  <c r="M19" i="1"/>
  <c r="L19" i="1"/>
  <c r="U19" i="1" s="1"/>
  <c r="S19" i="1" s="1"/>
  <c r="K19" i="1"/>
  <c r="I19" i="1"/>
  <c r="M18" i="1"/>
  <c r="L18" i="1"/>
  <c r="K18" i="1"/>
  <c r="U18" i="1" s="1"/>
  <c r="I18" i="1"/>
  <c r="O18" i="1" s="1"/>
  <c r="M17" i="1"/>
  <c r="L17" i="1"/>
  <c r="U17" i="1" s="1"/>
  <c r="S17" i="1" s="1"/>
  <c r="K17" i="1"/>
  <c r="I17" i="1"/>
  <c r="M16" i="1"/>
  <c r="L16" i="1"/>
  <c r="K16" i="1"/>
  <c r="U16" i="1" s="1"/>
  <c r="I16" i="1"/>
  <c r="O16" i="1" s="1"/>
  <c r="M15" i="1"/>
  <c r="L15" i="1"/>
  <c r="U15" i="1" s="1"/>
  <c r="S15" i="1" s="1"/>
  <c r="K15" i="1"/>
  <c r="I15" i="1"/>
  <c r="M14" i="1"/>
  <c r="L14" i="1"/>
  <c r="K14" i="1"/>
  <c r="U14" i="1" s="1"/>
  <c r="I14" i="1"/>
  <c r="O14" i="1" s="1"/>
  <c r="M13" i="1"/>
  <c r="L13" i="1"/>
  <c r="U13" i="1" s="1"/>
  <c r="S13" i="1" s="1"/>
  <c r="K13" i="1"/>
  <c r="I13" i="1"/>
  <c r="M12" i="1"/>
  <c r="L12" i="1"/>
  <c r="K12" i="1"/>
  <c r="U12" i="1" s="1"/>
  <c r="Z12" i="1" s="1"/>
  <c r="I12" i="1"/>
  <c r="O12" i="1" s="1"/>
  <c r="M11" i="1"/>
  <c r="L11" i="1"/>
  <c r="U11" i="1" s="1"/>
  <c r="S11" i="1" s="1"/>
  <c r="K11" i="1"/>
  <c r="I11" i="1"/>
  <c r="M10" i="1"/>
  <c r="L10" i="1"/>
  <c r="K10" i="1"/>
  <c r="U10" i="1" s="1"/>
  <c r="I10" i="1"/>
  <c r="O10" i="1" s="1"/>
  <c r="M9" i="1"/>
  <c r="L9" i="1"/>
  <c r="U9" i="1" s="1"/>
  <c r="K9" i="1"/>
  <c r="I9" i="1"/>
  <c r="Z21" i="5" l="1"/>
  <c r="Z11" i="6"/>
  <c r="Z15" i="6"/>
  <c r="Z19" i="6"/>
  <c r="Z10" i="1"/>
  <c r="Z12" i="5"/>
  <c r="Z16" i="5"/>
  <c r="Z13" i="6"/>
  <c r="AA13" i="6" s="1"/>
  <c r="AE13" i="6" s="1"/>
  <c r="Z17" i="6"/>
  <c r="Z21" i="6"/>
  <c r="AA21" i="6" s="1"/>
  <c r="AE21" i="6" s="1"/>
  <c r="U25" i="1"/>
  <c r="S9" i="1"/>
  <c r="Z11" i="1"/>
  <c r="O11" i="1"/>
  <c r="N11" i="1"/>
  <c r="Z13" i="1"/>
  <c r="AA13" i="1" s="1"/>
  <c r="AE13" i="1" s="1"/>
  <c r="O13" i="1"/>
  <c r="N13" i="1"/>
  <c r="Z14" i="1"/>
  <c r="S14" i="1"/>
  <c r="Z18" i="1"/>
  <c r="S18" i="1"/>
  <c r="Z12" i="2"/>
  <c r="S12" i="2"/>
  <c r="Z16" i="2"/>
  <c r="S16" i="2"/>
  <c r="Z20" i="2"/>
  <c r="S20" i="2"/>
  <c r="U25" i="3"/>
  <c r="S9" i="3"/>
  <c r="Z9" i="1"/>
  <c r="O9" i="1"/>
  <c r="N9" i="1"/>
  <c r="S10" i="1"/>
  <c r="S12" i="1"/>
  <c r="P9" i="1"/>
  <c r="AA9" i="1"/>
  <c r="AE9" i="1" s="1"/>
  <c r="AA10" i="1"/>
  <c r="AE10" i="1" s="1"/>
  <c r="P11" i="1"/>
  <c r="AA11" i="1"/>
  <c r="AE11" i="1" s="1"/>
  <c r="AA12" i="1"/>
  <c r="AE12" i="1" s="1"/>
  <c r="P13" i="1"/>
  <c r="AA14" i="1"/>
  <c r="AE14" i="1" s="1"/>
  <c r="Z16" i="1"/>
  <c r="AA16" i="1" s="1"/>
  <c r="AE16" i="1" s="1"/>
  <c r="S16" i="1"/>
  <c r="AA18" i="1"/>
  <c r="AE18" i="1" s="1"/>
  <c r="Z20" i="1"/>
  <c r="AA20" i="1" s="1"/>
  <c r="AE20" i="1" s="1"/>
  <c r="S20" i="1"/>
  <c r="U27" i="1"/>
  <c r="U25" i="2"/>
  <c r="U27" i="2" s="1"/>
  <c r="S9" i="2"/>
  <c r="Z10" i="2"/>
  <c r="AA10" i="2" s="1"/>
  <c r="AE10" i="2" s="1"/>
  <c r="S10" i="2"/>
  <c r="AA12" i="2"/>
  <c r="AE12" i="2" s="1"/>
  <c r="Z14" i="2"/>
  <c r="AA14" i="2" s="1"/>
  <c r="AE14" i="2" s="1"/>
  <c r="S14" i="2"/>
  <c r="AA16" i="2"/>
  <c r="AE16" i="2" s="1"/>
  <c r="Z18" i="2"/>
  <c r="AA18" i="2" s="1"/>
  <c r="AE18" i="2" s="1"/>
  <c r="S18" i="2"/>
  <c r="AA20" i="2"/>
  <c r="AE20" i="2" s="1"/>
  <c r="N10" i="1"/>
  <c r="P10" i="1"/>
  <c r="N12" i="1"/>
  <c r="P12" i="1"/>
  <c r="N14" i="1"/>
  <c r="P14" i="1"/>
  <c r="O15" i="1"/>
  <c r="Z15" i="1"/>
  <c r="AA15" i="1" s="1"/>
  <c r="AE15" i="1" s="1"/>
  <c r="N16" i="1"/>
  <c r="P16" i="1"/>
  <c r="O17" i="1"/>
  <c r="Z17" i="1"/>
  <c r="AA17" i="1" s="1"/>
  <c r="AE17" i="1" s="1"/>
  <c r="N18" i="1"/>
  <c r="P18" i="1"/>
  <c r="O19" i="1"/>
  <c r="Z19" i="1"/>
  <c r="AA19" i="1" s="1"/>
  <c r="AE19" i="1" s="1"/>
  <c r="N20" i="1"/>
  <c r="P20" i="1"/>
  <c r="O21" i="1"/>
  <c r="Z21" i="1"/>
  <c r="AA21" i="1" s="1"/>
  <c r="AE21" i="1" s="1"/>
  <c r="N22" i="1"/>
  <c r="P22" i="1"/>
  <c r="N23" i="1"/>
  <c r="P23" i="1"/>
  <c r="O24" i="1"/>
  <c r="Z24" i="1"/>
  <c r="AA24" i="1" s="1"/>
  <c r="AE24" i="1" s="1"/>
  <c r="O9" i="2"/>
  <c r="Z9" i="2"/>
  <c r="AA9" i="2" s="1"/>
  <c r="AE9" i="2" s="1"/>
  <c r="N10" i="2"/>
  <c r="P10" i="2"/>
  <c r="O11" i="2"/>
  <c r="Z11" i="2"/>
  <c r="AA11" i="2" s="1"/>
  <c r="AE11" i="2" s="1"/>
  <c r="N12" i="2"/>
  <c r="P12" i="2"/>
  <c r="O13" i="2"/>
  <c r="Z13" i="2"/>
  <c r="AA13" i="2" s="1"/>
  <c r="AE13" i="2" s="1"/>
  <c r="N14" i="2"/>
  <c r="P14" i="2"/>
  <c r="O15" i="2"/>
  <c r="Z15" i="2"/>
  <c r="AA15" i="2" s="1"/>
  <c r="AE15" i="2" s="1"/>
  <c r="N16" i="2"/>
  <c r="P16" i="2"/>
  <c r="O17" i="2"/>
  <c r="Z17" i="2"/>
  <c r="AA17" i="2" s="1"/>
  <c r="AE17" i="2" s="1"/>
  <c r="N18" i="2"/>
  <c r="P18" i="2"/>
  <c r="O19" i="2"/>
  <c r="Z19" i="2"/>
  <c r="AA19" i="2" s="1"/>
  <c r="AE19" i="2" s="1"/>
  <c r="N20" i="2"/>
  <c r="P20" i="2"/>
  <c r="P21" i="2"/>
  <c r="Z24" i="2"/>
  <c r="AA24" i="2" s="1"/>
  <c r="AE24" i="2" s="1"/>
  <c r="O24" i="2"/>
  <c r="N24" i="2"/>
  <c r="P9" i="3"/>
  <c r="Z10" i="3"/>
  <c r="AA10" i="3" s="1"/>
  <c r="AE10" i="3" s="1"/>
  <c r="P11" i="3"/>
  <c r="Z12" i="3"/>
  <c r="AA12" i="3" s="1"/>
  <c r="AE12" i="3" s="1"/>
  <c r="P13" i="3"/>
  <c r="Z14" i="3"/>
  <c r="AA14" i="3" s="1"/>
  <c r="AE14" i="3" s="1"/>
  <c r="P15" i="3"/>
  <c r="Z16" i="3"/>
  <c r="AA16" i="3" s="1"/>
  <c r="AE16" i="3" s="1"/>
  <c r="P17" i="3"/>
  <c r="AA18" i="3"/>
  <c r="AE18" i="3" s="1"/>
  <c r="Z18" i="3"/>
  <c r="P19" i="3"/>
  <c r="Z20" i="3"/>
  <c r="AA20" i="3" s="1"/>
  <c r="AE20" i="3" s="1"/>
  <c r="P21" i="3"/>
  <c r="U27" i="3"/>
  <c r="Z11" i="4"/>
  <c r="AA11" i="4" s="1"/>
  <c r="AE11" i="4" s="1"/>
  <c r="S11" i="4"/>
  <c r="Z15" i="4"/>
  <c r="S15" i="4"/>
  <c r="Z19" i="4"/>
  <c r="AA19" i="4" s="1"/>
  <c r="AE19" i="4" s="1"/>
  <c r="S19" i="4"/>
  <c r="N15" i="1"/>
  <c r="P15" i="1"/>
  <c r="N17" i="1"/>
  <c r="P17" i="1"/>
  <c r="N19" i="1"/>
  <c r="P19" i="1"/>
  <c r="N21" i="1"/>
  <c r="P21" i="1"/>
  <c r="N24" i="1"/>
  <c r="P24" i="1"/>
  <c r="N9" i="2"/>
  <c r="P9" i="2"/>
  <c r="N11" i="2"/>
  <c r="P11" i="2"/>
  <c r="N13" i="2"/>
  <c r="P13" i="2"/>
  <c r="N15" i="2"/>
  <c r="P15" i="2"/>
  <c r="N17" i="2"/>
  <c r="P17" i="2"/>
  <c r="N19" i="2"/>
  <c r="P19" i="2"/>
  <c r="Z21" i="2"/>
  <c r="AA21" i="2" s="1"/>
  <c r="AE21" i="2" s="1"/>
  <c r="O21" i="2"/>
  <c r="N21" i="2"/>
  <c r="Z9" i="3"/>
  <c r="AA9" i="3" s="1"/>
  <c r="AE9" i="3" s="1"/>
  <c r="O9" i="3"/>
  <c r="N9" i="3"/>
  <c r="Z11" i="3"/>
  <c r="AA11" i="3" s="1"/>
  <c r="AE11" i="3" s="1"/>
  <c r="O11" i="3"/>
  <c r="N11" i="3"/>
  <c r="Z13" i="3"/>
  <c r="AA13" i="3" s="1"/>
  <c r="AE13" i="3" s="1"/>
  <c r="O13" i="3"/>
  <c r="N13" i="3"/>
  <c r="Z15" i="3"/>
  <c r="AA15" i="3" s="1"/>
  <c r="AE15" i="3" s="1"/>
  <c r="O15" i="3"/>
  <c r="N15" i="3"/>
  <c r="Z17" i="3"/>
  <c r="AA17" i="3" s="1"/>
  <c r="AE17" i="3" s="1"/>
  <c r="O17" i="3"/>
  <c r="N17" i="3"/>
  <c r="Z19" i="3"/>
  <c r="AA19" i="3" s="1"/>
  <c r="AE19" i="3" s="1"/>
  <c r="O19" i="3"/>
  <c r="N19" i="3"/>
  <c r="Z21" i="3"/>
  <c r="AA21" i="3" s="1"/>
  <c r="AE21" i="3" s="1"/>
  <c r="O21" i="3"/>
  <c r="N21" i="3"/>
  <c r="U25" i="4"/>
  <c r="Z9" i="4"/>
  <c r="AA9" i="4" s="1"/>
  <c r="AE9" i="4" s="1"/>
  <c r="S9" i="4"/>
  <c r="Z13" i="4"/>
  <c r="AA13" i="4" s="1"/>
  <c r="AE13" i="4" s="1"/>
  <c r="S13" i="4"/>
  <c r="AA15" i="4"/>
  <c r="AE15" i="4" s="1"/>
  <c r="Z17" i="4"/>
  <c r="AA17" i="4" s="1"/>
  <c r="AE17" i="4" s="1"/>
  <c r="S17" i="4"/>
  <c r="Z21" i="4"/>
  <c r="AA21" i="4" s="1"/>
  <c r="AE21" i="4" s="1"/>
  <c r="S21" i="4"/>
  <c r="U27" i="4"/>
  <c r="U25" i="5"/>
  <c r="S9" i="5"/>
  <c r="N24" i="3"/>
  <c r="P24" i="3"/>
  <c r="AA24" i="3"/>
  <c r="AE24" i="3" s="1"/>
  <c r="N9" i="4"/>
  <c r="P9" i="4"/>
  <c r="O10" i="4"/>
  <c r="Z10" i="4"/>
  <c r="AA10" i="4" s="1"/>
  <c r="AE10" i="4" s="1"/>
  <c r="N11" i="4"/>
  <c r="P11" i="4"/>
  <c r="O12" i="4"/>
  <c r="Z12" i="4"/>
  <c r="AA12" i="4" s="1"/>
  <c r="AE12" i="4" s="1"/>
  <c r="N13" i="4"/>
  <c r="P13" i="4"/>
  <c r="O14" i="4"/>
  <c r="Z14" i="4"/>
  <c r="AA14" i="4" s="1"/>
  <c r="AE14" i="4" s="1"/>
  <c r="N15" i="4"/>
  <c r="P15" i="4"/>
  <c r="O16" i="4"/>
  <c r="Z16" i="4"/>
  <c r="AA16" i="4" s="1"/>
  <c r="AE16" i="4" s="1"/>
  <c r="N17" i="4"/>
  <c r="P17" i="4"/>
  <c r="O18" i="4"/>
  <c r="Z18" i="4"/>
  <c r="AA18" i="4" s="1"/>
  <c r="AE18" i="4" s="1"/>
  <c r="N19" i="4"/>
  <c r="P19" i="4"/>
  <c r="O20" i="4"/>
  <c r="Z20" i="4"/>
  <c r="AA20" i="4" s="1"/>
  <c r="AE20" i="4" s="1"/>
  <c r="N21" i="4"/>
  <c r="P21" i="4"/>
  <c r="O22" i="4"/>
  <c r="AA22" i="4"/>
  <c r="AE22" i="4" s="1"/>
  <c r="N24" i="4"/>
  <c r="P24" i="4"/>
  <c r="AA24" i="4"/>
  <c r="AE24" i="4" s="1"/>
  <c r="Z9" i="5"/>
  <c r="N9" i="5"/>
  <c r="P9" i="5"/>
  <c r="S10" i="5"/>
  <c r="Z11" i="5"/>
  <c r="O11" i="5"/>
  <c r="N11" i="5"/>
  <c r="S12" i="5"/>
  <c r="Z13" i="5"/>
  <c r="O13" i="5"/>
  <c r="N13" i="5"/>
  <c r="S14" i="5"/>
  <c r="Z15" i="5"/>
  <c r="O15" i="5"/>
  <c r="N15" i="5"/>
  <c r="S16" i="5"/>
  <c r="Z17" i="5"/>
  <c r="O17" i="5"/>
  <c r="N17" i="5"/>
  <c r="S18" i="5"/>
  <c r="Z19" i="5"/>
  <c r="AA19" i="5" s="1"/>
  <c r="AE19" i="5" s="1"/>
  <c r="O19" i="5"/>
  <c r="N19" i="5"/>
  <c r="O22" i="5"/>
  <c r="P22" i="5"/>
  <c r="N22" i="5"/>
  <c r="N22" i="2"/>
  <c r="P22" i="2"/>
  <c r="N23" i="2"/>
  <c r="P23" i="2"/>
  <c r="N10" i="3"/>
  <c r="P10" i="3"/>
  <c r="N12" i="3"/>
  <c r="P12" i="3"/>
  <c r="N14" i="3"/>
  <c r="P14" i="3"/>
  <c r="N16" i="3"/>
  <c r="P16" i="3"/>
  <c r="N18" i="3"/>
  <c r="P18" i="3"/>
  <c r="N20" i="3"/>
  <c r="P20" i="3"/>
  <c r="N22" i="3"/>
  <c r="P22" i="3"/>
  <c r="N23" i="3"/>
  <c r="P23" i="3"/>
  <c r="O24" i="3"/>
  <c r="N10" i="4"/>
  <c r="P10" i="4"/>
  <c r="N12" i="4"/>
  <c r="P12" i="4"/>
  <c r="N14" i="4"/>
  <c r="P14" i="4"/>
  <c r="N16" i="4"/>
  <c r="P16" i="4"/>
  <c r="N18" i="4"/>
  <c r="P18" i="4"/>
  <c r="N20" i="4"/>
  <c r="P20" i="4"/>
  <c r="N22" i="4"/>
  <c r="P22" i="4"/>
  <c r="N23" i="4"/>
  <c r="P23" i="4"/>
  <c r="O24" i="4"/>
  <c r="O9" i="5"/>
  <c r="AA9" i="5"/>
  <c r="AE9" i="5" s="1"/>
  <c r="AA10" i="5"/>
  <c r="AE10" i="5" s="1"/>
  <c r="P11" i="5"/>
  <c r="AA11" i="5"/>
  <c r="AE11" i="5" s="1"/>
  <c r="AA12" i="5"/>
  <c r="AE12" i="5" s="1"/>
  <c r="P13" i="5"/>
  <c r="AA13" i="5"/>
  <c r="AE13" i="5" s="1"/>
  <c r="AA14" i="5"/>
  <c r="AE14" i="5" s="1"/>
  <c r="P15" i="5"/>
  <c r="AA15" i="5"/>
  <c r="AE15" i="5" s="1"/>
  <c r="AA16" i="5"/>
  <c r="AE16" i="5" s="1"/>
  <c r="P17" i="5"/>
  <c r="AA17" i="5"/>
  <c r="AE17" i="5" s="1"/>
  <c r="AA18" i="5"/>
  <c r="AE18" i="5" s="1"/>
  <c r="P19" i="5"/>
  <c r="Z20" i="5"/>
  <c r="O20" i="5"/>
  <c r="AA20" i="5"/>
  <c r="AE20" i="5" s="1"/>
  <c r="P20" i="5"/>
  <c r="N20" i="5"/>
  <c r="S21" i="5"/>
  <c r="U27" i="5"/>
  <c r="U25" i="6"/>
  <c r="S9" i="6"/>
  <c r="Z10" i="6"/>
  <c r="AA10" i="6" s="1"/>
  <c r="AE10" i="6" s="1"/>
  <c r="O10" i="6"/>
  <c r="N10" i="6"/>
  <c r="S11" i="6"/>
  <c r="Z12" i="6"/>
  <c r="O12" i="6"/>
  <c r="N12" i="6"/>
  <c r="S13" i="6"/>
  <c r="Z14" i="6"/>
  <c r="AA14" i="6" s="1"/>
  <c r="AE14" i="6" s="1"/>
  <c r="O14" i="6"/>
  <c r="N14" i="6"/>
  <c r="S15" i="6"/>
  <c r="Z16" i="6"/>
  <c r="O16" i="6"/>
  <c r="N16" i="6"/>
  <c r="S17" i="6"/>
  <c r="Z18" i="6"/>
  <c r="AA18" i="6" s="1"/>
  <c r="AE18" i="6" s="1"/>
  <c r="O18" i="6"/>
  <c r="N18" i="6"/>
  <c r="S19" i="6"/>
  <c r="Z20" i="6"/>
  <c r="O20" i="6"/>
  <c r="N20" i="6"/>
  <c r="S21" i="6"/>
  <c r="Z22" i="6"/>
  <c r="O22" i="6"/>
  <c r="N22" i="6"/>
  <c r="AA22" i="6"/>
  <c r="AE22" i="6" s="1"/>
  <c r="N10" i="5"/>
  <c r="P10" i="5"/>
  <c r="N12" i="5"/>
  <c r="P12" i="5"/>
  <c r="N14" i="5"/>
  <c r="P14" i="5"/>
  <c r="N16" i="5"/>
  <c r="P16" i="5"/>
  <c r="N18" i="5"/>
  <c r="P18" i="5"/>
  <c r="AA21" i="5"/>
  <c r="AE21" i="5" s="1"/>
  <c r="U22" i="5"/>
  <c r="S22" i="5" s="1"/>
  <c r="Z23" i="5"/>
  <c r="AA23" i="5" s="1"/>
  <c r="AE23" i="5" s="1"/>
  <c r="O23" i="5"/>
  <c r="N23" i="5"/>
  <c r="Z9" i="6"/>
  <c r="AA9" i="6" s="1"/>
  <c r="AE9" i="6" s="1"/>
  <c r="P10" i="6"/>
  <c r="AA11" i="6"/>
  <c r="AE11" i="6" s="1"/>
  <c r="P12" i="6"/>
  <c r="AA12" i="6"/>
  <c r="AE12" i="6" s="1"/>
  <c r="P14" i="6"/>
  <c r="AA15" i="6"/>
  <c r="AE15" i="6" s="1"/>
  <c r="P16" i="6"/>
  <c r="AA16" i="6"/>
  <c r="AE16" i="6" s="1"/>
  <c r="AA17" i="6"/>
  <c r="AE17" i="6" s="1"/>
  <c r="P18" i="6"/>
  <c r="AA19" i="6"/>
  <c r="AE19" i="6" s="1"/>
  <c r="P20" i="6"/>
  <c r="AA20" i="6"/>
  <c r="AE20" i="6" s="1"/>
  <c r="P22" i="6"/>
  <c r="U27" i="6"/>
  <c r="N21" i="5"/>
  <c r="P21" i="5"/>
  <c r="N24" i="5"/>
  <c r="P24" i="5"/>
  <c r="N9" i="6"/>
  <c r="P9" i="6"/>
  <c r="N11" i="6"/>
  <c r="P11" i="6"/>
  <c r="N13" i="6"/>
  <c r="P13" i="6"/>
  <c r="N15" i="6"/>
  <c r="P15" i="6"/>
  <c r="N17" i="6"/>
  <c r="P17" i="6"/>
  <c r="N19" i="6"/>
  <c r="P19" i="6"/>
  <c r="N21" i="6"/>
  <c r="P21" i="6"/>
  <c r="N23" i="6"/>
  <c r="P23" i="6"/>
  <c r="O24" i="6"/>
  <c r="Z24" i="6"/>
  <c r="AA24" i="6" s="1"/>
  <c r="AE24" i="6" s="1"/>
  <c r="N24" i="6"/>
  <c r="P24" i="6"/>
  <c r="Z22" i="5" l="1"/>
  <c r="AA22" i="5" s="1"/>
  <c r="AE22" i="5" s="1"/>
</calcChain>
</file>

<file path=xl/sharedStrings.xml><?xml version="1.0" encoding="utf-8"?>
<sst xmlns="http://schemas.openxmlformats.org/spreadsheetml/2006/main" count="492" uniqueCount="88">
  <si>
    <t>SYMBOLE</t>
  </si>
  <si>
    <t>MACHINE</t>
  </si>
  <si>
    <t>REF ARTICLE</t>
  </si>
  <si>
    <t xml:space="preserve">DESIGNATION </t>
  </si>
  <si>
    <t>COMPTEUR AUJOURD’HUI à 8h</t>
  </si>
  <si>
    <t>COMPTEUR HIER à 17H</t>
  </si>
  <si>
    <t>COMPTEUR HIER à 22H</t>
  </si>
  <si>
    <t>CADENCE</t>
  </si>
  <si>
    <t>NOMBRE DE PIECES FINIS PAR CYCLE</t>
  </si>
  <si>
    <t>PIECES SUIVANT COMPTEU 8h--&gt;17h</t>
  </si>
  <si>
    <t>PIECES SUIVANT COMPTEUR 17H--&gt;22H</t>
  </si>
  <si>
    <t>PIECES SUIVANT COMPTEUR 6h--&gt;8h</t>
  </si>
  <si>
    <t>NOMBRE D'HEURES DE TRAVAIL    8h--&gt;17h</t>
  </si>
  <si>
    <t>NOMBRE D'HEURES DE TRAVAIL  17H--&gt;22H</t>
  </si>
  <si>
    <t>NOMBRE D'HEURES DE TRAVAIL 6h--&gt;8h</t>
  </si>
  <si>
    <t>NOMBRE D'HEURES DE TRAVAIL</t>
  </si>
  <si>
    <t>OBSERVATIONS</t>
  </si>
  <si>
    <t>Pieces manquantes</t>
  </si>
  <si>
    <t xml:space="preserve"> PIECES NC</t>
  </si>
  <si>
    <t>Pieces REELLES</t>
  </si>
  <si>
    <t>Nombre des pieces à retoucher</t>
  </si>
  <si>
    <t>Cause de la non-conformité</t>
  </si>
  <si>
    <t>Effet de la non-conformité</t>
  </si>
  <si>
    <t>Valeur de l'effet</t>
  </si>
  <si>
    <t>NOMBRES D'HEURES SUIVANT LES PIECES REELLES</t>
  </si>
  <si>
    <t>RENDEMENT</t>
  </si>
  <si>
    <t>Fiche de contrôle qualité début de serie</t>
  </si>
  <si>
    <t>Affutage</t>
  </si>
  <si>
    <t>Gamme d'usingae</t>
  </si>
  <si>
    <t>ALERTES</t>
  </si>
  <si>
    <t>A</t>
  </si>
  <si>
    <t>SST16</t>
  </si>
  <si>
    <t>PLOT NEZ DE MARCHE</t>
  </si>
  <si>
    <t>B</t>
  </si>
  <si>
    <t>SB16</t>
  </si>
  <si>
    <t>AXE PORTE TURBINE D10</t>
  </si>
  <si>
    <t>C</t>
  </si>
  <si>
    <t>BIGLIA 301 SM</t>
  </si>
  <si>
    <t>Bague Galvanisée  14*22.9*54.2</t>
  </si>
  <si>
    <t>D</t>
  </si>
  <si>
    <t>BIGLIA 42 S2M bitourelle</t>
  </si>
  <si>
    <t>BAGUE 12*22*69-reprise</t>
  </si>
  <si>
    <t>E</t>
  </si>
  <si>
    <t>L32</t>
  </si>
  <si>
    <t>AXE PIGNON SOUDEE 28 DENTS L=216mm-CP2</t>
  </si>
  <si>
    <t>F</t>
  </si>
  <si>
    <t>TSUGAMI</t>
  </si>
  <si>
    <t>Arrêt</t>
  </si>
  <si>
    <t>G</t>
  </si>
  <si>
    <t>MORI SEIKI 3 axes</t>
  </si>
  <si>
    <t xml:space="preserve">INSERT LEVIER SURMOULEE 345833-01 - fraisage </t>
  </si>
  <si>
    <t>I</t>
  </si>
  <si>
    <t>MORI SEIKI 5 axes</t>
  </si>
  <si>
    <t>J</t>
  </si>
  <si>
    <t>HARDING</t>
  </si>
  <si>
    <t xml:space="preserve">PIGNON PLATEAU SIMPLE ETAGE D50 - contournage dents </t>
  </si>
  <si>
    <t>K</t>
  </si>
  <si>
    <t>KITAMURA</t>
  </si>
  <si>
    <t xml:space="preserve">USINAGE BORNE CPF SANS TROU Ø10-4 MONTAGE </t>
  </si>
  <si>
    <t>M</t>
  </si>
  <si>
    <t>MULTIBROCHE</t>
  </si>
  <si>
    <t>raccord HEX 17</t>
  </si>
  <si>
    <t>N</t>
  </si>
  <si>
    <t>NAKAMURA</t>
  </si>
  <si>
    <t>ECROU DE ROUE FORD RANGER</t>
  </si>
  <si>
    <t>O</t>
  </si>
  <si>
    <t>TOUR WEILER</t>
  </si>
  <si>
    <t>GOUJON DE ROUE MITSIBITCHI GM</t>
  </si>
  <si>
    <t>P</t>
  </si>
  <si>
    <t>Tour CNC STAR SB avec embarreur LNS Express
220</t>
  </si>
  <si>
    <t>probleme plaquette</t>
  </si>
  <si>
    <t>changement de plaquette</t>
  </si>
  <si>
    <t>Q</t>
  </si>
  <si>
    <t xml:space="preserve">Tour STAR SV-32-J
</t>
  </si>
  <si>
    <t>R</t>
  </si>
  <si>
    <t xml:space="preserve">Tour CNC WEILER UD 24 - 100
</t>
  </si>
  <si>
    <t>temps d'ouverture</t>
  </si>
  <si>
    <t xml:space="preserve">Taux de NC journalière
</t>
  </si>
  <si>
    <t>Approbateur:</t>
  </si>
  <si>
    <t>Date:</t>
  </si>
  <si>
    <t>Visa:</t>
  </si>
  <si>
    <t>COMPTEUR HIER à8H</t>
  </si>
  <si>
    <t>GOUJON COLLECTEUR GWADA MITSH</t>
  </si>
  <si>
    <t>Bague galvanisée 14*22,9*54,2</t>
  </si>
  <si>
    <t>VIS HC M12X31 B.PILOTE Zn ANTICOR.</t>
  </si>
  <si>
    <t xml:space="preserve"> Buse Ø10 avec collerette </t>
  </si>
  <si>
    <t>Bague galvanisée 16*28*66</t>
  </si>
  <si>
    <t>probleme foret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</si>
</sst>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u/>
      <sz val="24"/>
      <color rgb="FFFF0000"/>
      <name val="Calibri"/>
      <family val="2"/>
      <scheme val="minor"/>
    </font>
    <font>
      <b/>
      <sz val="16"/>
      <color theme="1"/>
      <name val="Arial"/>
      <family val="2"/>
    </font>
    <font>
      <b/>
      <sz val="16"/>
      <color rgb="FF00B050"/>
      <name val="Arial"/>
      <family val="2"/>
    </font>
    <font>
      <sz val="16"/>
      <color rgb="FF000000"/>
      <name val="Arial"/>
      <family val="2"/>
    </font>
    <font>
      <sz val="16"/>
      <color theme="1"/>
      <name val="Arial"/>
      <family val="2"/>
    </font>
    <font>
      <sz val="16"/>
      <name val="Arial"/>
      <family val="2"/>
    </font>
    <font>
      <sz val="16"/>
      <color rgb="FFFF0000"/>
      <name val="Arial"/>
      <family val="2"/>
    </font>
    <font>
      <sz val="16"/>
      <color theme="5"/>
      <name val="Arial"/>
      <family val="2"/>
    </font>
    <font>
      <b/>
      <sz val="16"/>
      <color theme="5" tint="-0.249977111117893"/>
      <name val="Arial"/>
      <family val="2"/>
    </font>
    <font>
      <sz val="16"/>
      <color theme="5" tint="-0.249977111117893"/>
      <name val="Arial"/>
      <family val="2"/>
    </font>
    <font>
      <sz val="18"/>
      <color theme="1"/>
      <name val="Calibri"/>
      <family val="2"/>
      <scheme val="minor"/>
    </font>
    <font>
      <b/>
      <sz val="16"/>
      <name val="Arial"/>
      <family val="2"/>
    </font>
    <font>
      <sz val="18"/>
      <color theme="1"/>
      <name val="Arial"/>
      <family val="2"/>
    </font>
    <font>
      <sz val="2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Fill="1" applyBorder="1"/>
    <xf numFmtId="0" fontId="0" fillId="0" borderId="0" xfId="0" applyBorder="1"/>
    <xf numFmtId="14" fontId="1" fillId="0" borderId="0" xfId="0" applyNumberFormat="1" applyFont="1" applyBorder="1" applyAlignment="1">
      <alignment horizontal="right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4" fontId="7" fillId="0" borderId="4" xfId="0" applyNumberFormat="1" applyFont="1" applyFill="1" applyBorder="1" applyAlignment="1">
      <alignment horizontal="center" vertical="center" wrapText="1"/>
    </xf>
    <xf numFmtId="4" fontId="6" fillId="5" borderId="4" xfId="0" applyNumberFormat="1" applyFont="1" applyFill="1" applyBorder="1" applyAlignment="1">
      <alignment horizontal="center" vertical="center" wrapText="1"/>
    </xf>
    <xf numFmtId="4" fontId="8" fillId="0" borderId="4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4" fontId="6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 wrapText="1"/>
    </xf>
    <xf numFmtId="0" fontId="0" fillId="0" borderId="4" xfId="0" applyFill="1" applyBorder="1"/>
    <xf numFmtId="0" fontId="5" fillId="0" borderId="0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4" fontId="12" fillId="0" borderId="3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13" fillId="6" borderId="6" xfId="0" applyFont="1" applyFill="1" applyBorder="1" applyAlignment="1">
      <alignment vertical="center" wrapText="1"/>
    </xf>
    <xf numFmtId="0" fontId="0" fillId="0" borderId="0" xfId="0" applyFill="1"/>
    <xf numFmtId="10" fontId="5" fillId="0" borderId="0" xfId="0" applyNumberFormat="1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4" fillId="4" borderId="4" xfId="0" applyFont="1" applyFill="1" applyBorder="1" applyAlignment="1">
      <alignment horizontal="center"/>
    </xf>
    <xf numFmtId="4" fontId="9" fillId="7" borderId="4" xfId="0" applyNumberFormat="1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4" fontId="5" fillId="7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6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1]!SuivieDesPiècesNonCorformes" textlink="">
      <xdr:nvSpPr>
        <xdr:cNvPr id="3" name="ZoneTexte 2"/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1]!SuivieDesPiècesNonCorformes" textlink="">
      <xdr:nvSpPr>
        <xdr:cNvPr id="3" name="ZoneTexte 2"/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1]!SuivieDesPiècesNonCorformes" textlink="">
      <xdr:nvSpPr>
        <xdr:cNvPr id="3" name="ZoneTexte 2"/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57150</xdr:rowOff>
        </xdr:from>
        <xdr:to>
          <xdr:col>6</xdr:col>
          <xdr:colOff>1238250</xdr:colOff>
          <xdr:row>6</xdr:row>
          <xdr:rowOff>552450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1]!SuivieDesPiècesNonCorformes" textlink="">
      <xdr:nvSpPr>
        <xdr:cNvPr id="3" name="ZoneTexte 2"/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1]!SuivieDesPiècesNonCorformes" textlink="">
      <xdr:nvSpPr>
        <xdr:cNvPr id="3" name="ZoneTexte 2"/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559785</xdr:colOff>
      <xdr:row>0</xdr:row>
      <xdr:rowOff>180296</xdr:rowOff>
    </xdr:from>
    <xdr:to>
      <xdr:col>6</xdr:col>
      <xdr:colOff>17058</xdr:colOff>
      <xdr:row>3</xdr:row>
      <xdr:rowOff>273845</xdr:rowOff>
    </xdr:to>
    <xdr:sp macro="[1]!SuivieDesPiècesNonCorformes" textlink="">
      <xdr:nvSpPr>
        <xdr:cNvPr id="3" name="ZoneTexte 2"/>
        <xdr:cNvSpPr txBox="1"/>
      </xdr:nvSpPr>
      <xdr:spPr>
        <a:xfrm>
          <a:off x="11332560" y="180296"/>
          <a:ext cx="3124398" cy="123654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00FF"/>
              </a:solidFill>
            </a:rPr>
            <a:t>Suivi des pièces non</a:t>
          </a:r>
          <a:r>
            <a:rPr lang="fr-FR" sz="2800" b="1" baseline="0">
              <a:solidFill>
                <a:srgbClr val="0000FF"/>
              </a:solidFill>
            </a:rPr>
            <a:t> </a:t>
          </a:r>
          <a:r>
            <a:rPr lang="fr-FR" sz="2800" b="1">
              <a:solidFill>
                <a:srgbClr val="0000FF"/>
              </a:solidFill>
            </a:rPr>
            <a:t>conformes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001\ProductionMJM\production%20MJM%202021\product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60\ameni\PRODUCTION%20MJM\SUIVI%20PRODUCTION\production%20MJM%202021\productionn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mia\d\Nouveau%20dossier\Productionou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"/>
      <sheetName val="Pieces"/>
      <sheetName val="31-08-2021"/>
      <sheetName val="30-08-2021"/>
      <sheetName val="29-08-2021"/>
      <sheetName val="28-08-2021"/>
      <sheetName val="27-08-2021"/>
      <sheetName val="26-08-2021"/>
      <sheetName val="25-08-2021"/>
      <sheetName val="24-08-2021"/>
      <sheetName val="23-08-2021"/>
      <sheetName val="21-08-2021"/>
      <sheetName val="20-08-2021"/>
      <sheetName val="19-08-2021"/>
      <sheetName val="18-08-2021"/>
      <sheetName val="17-08-2021"/>
      <sheetName val="16-08-2021-1"/>
      <sheetName val="14-08-2021"/>
      <sheetName val="13-08-2021"/>
      <sheetName val="12-08-2021"/>
      <sheetName val="11-08-2021"/>
      <sheetName val="10-08-2021"/>
      <sheetName val="09-08-2021"/>
      <sheetName val="07-08-2021"/>
      <sheetName val="06-08-2021"/>
      <sheetName val="05-8-2021"/>
      <sheetName val="04-8-2021"/>
      <sheetName val="03-08-2021"/>
      <sheetName val="02-8-2021"/>
      <sheetName val="31-07-2021"/>
      <sheetName val="30-7-2021"/>
      <sheetName val="29-07-2021"/>
      <sheetName val="28-7-2021"/>
      <sheetName val="27-07-2021"/>
      <sheetName val="26-07-2021"/>
      <sheetName val="17-07-2021"/>
      <sheetName val="16-7-2021"/>
      <sheetName val="15-7-2021"/>
      <sheetName val="14-7-2021"/>
      <sheetName val="13-07-2021"/>
      <sheetName val="12-07-2021"/>
      <sheetName val="10-7-2021"/>
      <sheetName val="09-7-2021"/>
      <sheetName val="08-7-2021"/>
      <sheetName val="07-7-2021"/>
      <sheetName val="06-7-2021"/>
      <sheetName val="05-7-2021"/>
      <sheetName val="03-7-2021"/>
      <sheetName val="02-7-2021"/>
      <sheetName val="01-7-2021"/>
      <sheetName val="30-6-2021"/>
      <sheetName val="29-6-2021"/>
      <sheetName val="28-6-2021"/>
      <sheetName val="26-6-2021"/>
      <sheetName val="25-6-2021"/>
      <sheetName val="24-6-2021"/>
      <sheetName val="23-6-2021"/>
      <sheetName val="22-6-2021"/>
      <sheetName val="21-6-2021"/>
      <sheetName val="19-6-2021"/>
      <sheetName val="18-6-2021"/>
      <sheetName val="17-6-2021"/>
      <sheetName val="16-6-2021"/>
      <sheetName val="15-6-2021"/>
      <sheetName val="14-6-2021"/>
      <sheetName val="12-6-2021"/>
      <sheetName val="11-6-2021"/>
      <sheetName val="10-6-2021"/>
      <sheetName val="09-6-2021"/>
      <sheetName val="08-6-2021"/>
      <sheetName val="07-6-2021"/>
      <sheetName val="05-6-2021"/>
      <sheetName val="04-6-2021"/>
      <sheetName val="03-6-2021"/>
      <sheetName val="02-6-2021"/>
      <sheetName val="01-6-2021"/>
      <sheetName val="31-5-2021"/>
      <sheetName val="29-5-2021"/>
      <sheetName val="28-5-2021"/>
      <sheetName val="27-5-2021"/>
      <sheetName val="26-5-2021"/>
      <sheetName val="25-5-2021"/>
      <sheetName val="24-5-2021"/>
      <sheetName val="22-5-2021"/>
      <sheetName val="21-5-2021"/>
      <sheetName val="20-5-2021"/>
      <sheetName val="19-5-2021"/>
      <sheetName val="18-5-2021"/>
      <sheetName val="17-5-2021"/>
      <sheetName val="08-5-2021"/>
      <sheetName val="07-5-2021"/>
      <sheetName val="06-5-2021"/>
      <sheetName val="05-5-2021"/>
      <sheetName val="04-5-2021"/>
      <sheetName val="03-5-2021"/>
      <sheetName val="30-4-2021"/>
      <sheetName val="29-4-2021"/>
      <sheetName val="28-4-2021"/>
      <sheetName val="27-4-2021"/>
      <sheetName val="26-04-2021"/>
      <sheetName val="24-4-2021"/>
      <sheetName val="23-4-2021"/>
      <sheetName val="22-4-2021"/>
      <sheetName val="21-4-2021"/>
      <sheetName val="20-4-2021"/>
      <sheetName val="19-4-2021"/>
      <sheetName val="17-4-2021"/>
      <sheetName val="16-4-2021"/>
      <sheetName val="15-4-2021"/>
      <sheetName val="14-4-2021"/>
      <sheetName val="13-4-2021"/>
      <sheetName val="12-4-2021"/>
      <sheetName val="10-4-2021"/>
      <sheetName val="09-4-2021"/>
      <sheetName val="08-4-2021"/>
      <sheetName val="07-4-2021"/>
      <sheetName val="06-4-2021"/>
      <sheetName val="05-04-2021"/>
      <sheetName val="03-4-2021"/>
      <sheetName val="02-4-2021"/>
      <sheetName val="01-4-2021"/>
      <sheetName val="31-3-2021"/>
      <sheetName val="30-3-2021"/>
      <sheetName val="29-3-2021"/>
      <sheetName val="27-3-2021"/>
      <sheetName val="26-3-2021"/>
      <sheetName val="25-3-2021"/>
      <sheetName val="24-3-2021"/>
      <sheetName val="23-3-2021"/>
      <sheetName val="22-3-2021"/>
      <sheetName val="19-3-2021"/>
      <sheetName val="18-3-2021"/>
      <sheetName val="17-3-2021"/>
      <sheetName val="16-3-2021"/>
      <sheetName val="15-3-2021"/>
      <sheetName val="13-3-2021"/>
      <sheetName val="12-3-2021"/>
      <sheetName val="11-3-2021"/>
      <sheetName val="10-3-2021"/>
      <sheetName val="09-3-2021"/>
      <sheetName val="08-3-2021"/>
      <sheetName val="06-3-2021"/>
      <sheetName val="05-3-2021"/>
      <sheetName val="04-3-2021"/>
      <sheetName val="03-3-2021"/>
      <sheetName val="02-3-2021"/>
      <sheetName val="01-3-2021"/>
      <sheetName val="27-2-2021"/>
      <sheetName val="26-2-2021"/>
      <sheetName val="25-2-2021"/>
      <sheetName val="24-2-2021"/>
      <sheetName val="23-2-2021"/>
      <sheetName val="22-2-2021"/>
      <sheetName val="20-2-2021"/>
      <sheetName val="19-2-2021"/>
      <sheetName val="18-2-2021"/>
      <sheetName val="17-2-2021"/>
      <sheetName val="16-2-2021"/>
      <sheetName val="15-2-2021"/>
      <sheetName val="13-2-2021"/>
      <sheetName val="12-2-2021"/>
      <sheetName val="11-2-2021"/>
      <sheetName val="10-2-2021"/>
      <sheetName val="09-2-2021"/>
      <sheetName val="08-2-2020"/>
      <sheetName val="06-2-2021"/>
      <sheetName val="05-2-2021"/>
      <sheetName val="04-2-2021"/>
      <sheetName val="03-2-2021"/>
      <sheetName val="02-2-2021"/>
      <sheetName val="01-2-2021"/>
      <sheetName val="30-1-2021"/>
      <sheetName val="29-1-2021"/>
      <sheetName val="28-1-2021"/>
      <sheetName val="27-1-2021"/>
      <sheetName val="26-1-2021"/>
      <sheetName val="25-1-2021"/>
      <sheetName val="23-01-2021"/>
      <sheetName val="22-1-2021"/>
      <sheetName val="21-1-2021"/>
      <sheetName val="20-1-2021"/>
      <sheetName val="19-1-2021"/>
      <sheetName val="18-1-2021"/>
      <sheetName val="16-1-2021"/>
      <sheetName val="15-1-2021"/>
      <sheetName val="13-1-2021"/>
      <sheetName val="12-1-2021"/>
      <sheetName val="11-1-2021"/>
      <sheetName val="09-01-2021"/>
      <sheetName val="08-01-2021"/>
      <sheetName val="07-01-2021"/>
      <sheetName val="06-01-2021"/>
      <sheetName val="05-01-2021"/>
      <sheetName val="04-01-2021"/>
    </sheetNames>
    <definedNames>
      <definedName name="SuivieDesPiècesNonCorformes"/>
    </definedNames>
    <sheetDataSet>
      <sheetData sheetId="0" refreshError="1"/>
      <sheetData sheetId="1">
        <row r="1">
          <cell r="A1" t="str">
            <v xml:space="preserve">desgination </v>
          </cell>
          <cell r="B1" t="str">
            <v xml:space="preserve">reference </v>
          </cell>
          <cell r="C1" t="str">
            <v>Cadence réelle</v>
          </cell>
        </row>
        <row r="2">
          <cell r="A2" t="str">
            <v xml:space="preserve"> BUSS. DIS. 14-3003 1320X28.7 AVP CARB </v>
          </cell>
          <cell r="B2">
            <v>510081</v>
          </cell>
        </row>
        <row r="3">
          <cell r="A3" t="str">
            <v xml:space="preserve">A1-AXE MET </v>
          </cell>
          <cell r="B3" t="str">
            <v>20086-2</v>
          </cell>
          <cell r="C3">
            <v>45</v>
          </cell>
        </row>
        <row r="4">
          <cell r="A4" t="str">
            <v xml:space="preserve">Anneau FX 25,2*32*21- par chutes </v>
          </cell>
          <cell r="B4" t="str">
            <v>0-4180</v>
          </cell>
          <cell r="C4">
            <v>80</v>
          </cell>
        </row>
        <row r="5">
          <cell r="A5" t="str">
            <v>AOE 950 12 BOX SPINA INOX</v>
          </cell>
          <cell r="B5" t="str">
            <v>SPINA00010</v>
          </cell>
          <cell r="C5">
            <v>8</v>
          </cell>
        </row>
        <row r="6">
          <cell r="A6" t="str">
            <v>AOE 950/12/9.5 SPINA INOX</v>
          </cell>
          <cell r="B6" t="str">
            <v>SPINA00009</v>
          </cell>
          <cell r="C6">
            <v>15</v>
          </cell>
        </row>
        <row r="7">
          <cell r="A7" t="str">
            <v>AOE 956/14/40 SPINA INOX</v>
          </cell>
          <cell r="B7" t="str">
            <v>SPINA00011</v>
          </cell>
          <cell r="C7">
            <v>15</v>
          </cell>
        </row>
        <row r="8">
          <cell r="A8" t="str">
            <v>armature intérieure-MULTI</v>
          </cell>
          <cell r="B8" t="str">
            <v>E355306</v>
          </cell>
          <cell r="C8">
            <v>400</v>
          </cell>
        </row>
        <row r="9">
          <cell r="A9" t="str">
            <v>Arrêt</v>
          </cell>
          <cell r="B9" t="str">
            <v xml:space="preserve"> - </v>
          </cell>
          <cell r="C9">
            <v>1</v>
          </cell>
        </row>
        <row r="10">
          <cell r="A10" t="str">
            <v>AXE</v>
          </cell>
          <cell r="B10" t="str">
            <v>2018012-01</v>
          </cell>
          <cell r="C10">
            <v>120</v>
          </cell>
        </row>
        <row r="11">
          <cell r="A11" t="str">
            <v>AXE 100x8-M4</v>
          </cell>
          <cell r="B11" t="str">
            <v>AXE 100x8-M4</v>
          </cell>
          <cell r="C11">
            <v>28</v>
          </cell>
        </row>
        <row r="12">
          <cell r="A12" t="str">
            <v>AXE 140 INOX D8 L66 140/76</v>
          </cell>
          <cell r="B12" t="str">
            <v>AXE-IN-D8-L66</v>
          </cell>
          <cell r="C12">
            <v>100</v>
          </cell>
        </row>
        <row r="13">
          <cell r="A13" t="str">
            <v>AXE 90 INOX D7</v>
          </cell>
          <cell r="B13" t="str">
            <v>AXE-IN-D7</v>
          </cell>
          <cell r="C13">
            <v>80</v>
          </cell>
        </row>
        <row r="14">
          <cell r="A14" t="str">
            <v>AXE AVEC INSERT INTEGRES</v>
          </cell>
          <cell r="B14" t="str">
            <v>2018110-01</v>
          </cell>
          <cell r="C14">
            <v>12</v>
          </cell>
        </row>
        <row r="15">
          <cell r="A15" t="str">
            <v>AXE BOITIER TFR+KB</v>
          </cell>
          <cell r="B15" t="str">
            <v>I081-95-CP8</v>
          </cell>
          <cell r="C15">
            <v>12</v>
          </cell>
        </row>
        <row r="16">
          <cell r="A16" t="str">
            <v>AXE COLLIER ISUZU TFR NON ZINGUEE</v>
          </cell>
          <cell r="B16" t="str">
            <v>I138-139-CP3</v>
          </cell>
          <cell r="C16">
            <v>40</v>
          </cell>
        </row>
        <row r="17">
          <cell r="A17" t="str">
            <v>AXE D15-M11x100</v>
          </cell>
          <cell r="B17" t="str">
            <v>G022-CP1</v>
          </cell>
          <cell r="C17">
            <v>30</v>
          </cell>
        </row>
        <row r="18">
          <cell r="A18" t="str">
            <v xml:space="preserve">AXE D'ARTICULATION </v>
          </cell>
          <cell r="B18">
            <v>200101</v>
          </cell>
          <cell r="C18">
            <v>120</v>
          </cell>
        </row>
        <row r="19">
          <cell r="A19" t="str">
            <v>AXE DE FREIN OM40 PROD</v>
          </cell>
          <cell r="B19" t="str">
            <v>M030-PROD</v>
          </cell>
          <cell r="C19">
            <v>90</v>
          </cell>
        </row>
        <row r="20">
          <cell r="A20" t="str">
            <v>AXE DIRECTION ISUZU</v>
          </cell>
          <cell r="B20" t="str">
            <v>I059</v>
          </cell>
          <cell r="C20">
            <v>70</v>
          </cell>
        </row>
        <row r="21">
          <cell r="A21" t="str">
            <v>AXE ESC H11</v>
          </cell>
          <cell r="B21" t="str">
            <v>20111-21</v>
          </cell>
          <cell r="C21">
            <v>40</v>
          </cell>
        </row>
        <row r="22">
          <cell r="A22" t="str">
            <v>AXE ETRIER FORD RANGER-PROD</v>
          </cell>
          <cell r="B22" t="str">
            <v>FO011-PROD</v>
          </cell>
          <cell r="C22">
            <v>30</v>
          </cell>
        </row>
        <row r="23">
          <cell r="A23" t="str">
            <v>AXE ETRIER MITSUBISHI D21.2 PROD</v>
          </cell>
          <cell r="B23" t="str">
            <v>MI029-CP1-PROD</v>
          </cell>
          <cell r="C23">
            <v>30</v>
          </cell>
        </row>
        <row r="24">
          <cell r="A24" t="str">
            <v>AXE ETRIER MITSUBISHI D21.9 AVEC SOUFFLET-CP1 PROD</v>
          </cell>
          <cell r="B24" t="str">
            <v>MI030-CP1-PROD</v>
          </cell>
          <cell r="C24">
            <v>30</v>
          </cell>
        </row>
        <row r="25">
          <cell r="A25" t="str">
            <v>AXE ETRIER SUP MITSUBISHI L200(536)</v>
          </cell>
          <cell r="B25" t="str">
            <v>MI029</v>
          </cell>
          <cell r="C25">
            <v>30</v>
          </cell>
        </row>
        <row r="26">
          <cell r="A26" t="str">
            <v>AXE FEMELLE</v>
          </cell>
          <cell r="B26" t="str">
            <v>AXE FEMELLE-D16</v>
          </cell>
          <cell r="C26">
            <v>30</v>
          </cell>
        </row>
        <row r="27">
          <cell r="A27" t="str">
            <v xml:space="preserve">AXE FEMELLE </v>
          </cell>
          <cell r="B27" t="str">
            <v>2018051-01</v>
          </cell>
          <cell r="C27">
            <v>30</v>
          </cell>
        </row>
        <row r="28">
          <cell r="A28" t="str">
            <v>AXE FEMELLE M8X55</v>
          </cell>
          <cell r="B28" t="str">
            <v>2018106-02-02</v>
          </cell>
          <cell r="C28">
            <v>30</v>
          </cell>
        </row>
        <row r="29">
          <cell r="A29" t="str">
            <v>AXE FOURCHETTE</v>
          </cell>
          <cell r="B29" t="str">
            <v>19037-1</v>
          </cell>
          <cell r="C29">
            <v>70</v>
          </cell>
        </row>
        <row r="30">
          <cell r="A30" t="str">
            <v>AXE FOURCHETTE SIMPLE</v>
          </cell>
          <cell r="B30" t="str">
            <v>2018013-01</v>
          </cell>
          <cell r="C30">
            <v>120</v>
          </cell>
        </row>
        <row r="31">
          <cell r="A31" t="str">
            <v xml:space="preserve">AXE GM JUMELLE MITSUBITCHI </v>
          </cell>
          <cell r="B31" t="str">
            <v>MI013-CP1</v>
          </cell>
          <cell r="C31">
            <v>50</v>
          </cell>
        </row>
        <row r="32">
          <cell r="A32" t="str">
            <v>AXE INOX D8 LG720mm</v>
          </cell>
          <cell r="B32" t="str">
            <v>3-72-70033</v>
          </cell>
          <cell r="C32">
            <v>90</v>
          </cell>
        </row>
        <row r="33">
          <cell r="A33" t="str">
            <v>AXE INOX 303</v>
          </cell>
          <cell r="B33" t="str">
            <v>500-1-46933</v>
          </cell>
          <cell r="C33">
            <v>28</v>
          </cell>
        </row>
        <row r="34">
          <cell r="A34" t="str">
            <v xml:space="preserve">AXE JUMELLE-CP2 - chariotage sur nak </v>
          </cell>
          <cell r="B34" t="str">
            <v>TF48-57-I162-CP2</v>
          </cell>
          <cell r="C34">
            <v>50</v>
          </cell>
        </row>
        <row r="35">
          <cell r="A35" t="str">
            <v>AXE L=124mm JEMELLE FORD PROD</v>
          </cell>
          <cell r="B35" t="str">
            <v>FO021-CP2</v>
          </cell>
          <cell r="C35">
            <v>50</v>
          </cell>
        </row>
        <row r="36">
          <cell r="A36" t="str">
            <v>AXE LAITON Ø10.2*41.3</v>
          </cell>
          <cell r="B36" t="str">
            <v>AXE-LAIT 10.2X41.3</v>
          </cell>
          <cell r="C36">
            <v>100</v>
          </cell>
        </row>
        <row r="37">
          <cell r="A37" t="str">
            <v xml:space="preserve">AXE LEVIER PORTE </v>
          </cell>
          <cell r="B37" t="str">
            <v>P210203</v>
          </cell>
          <cell r="C37">
            <v>120</v>
          </cell>
        </row>
        <row r="38">
          <cell r="A38" t="str">
            <v>AXE LISSE D8</v>
          </cell>
          <cell r="B38" t="str">
            <v>Tz36000005388</v>
          </cell>
          <cell r="C38">
            <v>110</v>
          </cell>
        </row>
        <row r="39">
          <cell r="A39" t="str">
            <v>AXE MALE AVEC TROU</v>
          </cell>
          <cell r="B39" t="str">
            <v>AXE MALE A-T D16</v>
          </cell>
          <cell r="C39">
            <v>30</v>
          </cell>
        </row>
        <row r="40">
          <cell r="A40" t="str">
            <v>AXE MALE EN I</v>
          </cell>
          <cell r="B40" t="str">
            <v>2018146-02</v>
          </cell>
          <cell r="C40">
            <v>30</v>
          </cell>
        </row>
        <row r="41">
          <cell r="A41" t="str">
            <v>AXE MALE L=100</v>
          </cell>
          <cell r="B41">
            <v>2018130</v>
          </cell>
          <cell r="C41">
            <v>30</v>
          </cell>
        </row>
        <row r="42">
          <cell r="A42" t="str">
            <v>AXE MALE SANS TROU</v>
          </cell>
          <cell r="B42" t="str">
            <v>AXE MALE S-T D16</v>
          </cell>
        </row>
        <row r="43">
          <cell r="A43" t="str">
            <v>AXE MALE V02</v>
          </cell>
          <cell r="B43" t="str">
            <v>2018106-02-01</v>
          </cell>
          <cell r="C43">
            <v>12</v>
          </cell>
        </row>
        <row r="44">
          <cell r="A44" t="str">
            <v>AXE MALE-001</v>
          </cell>
          <cell r="B44" t="str">
            <v>2018122-03</v>
          </cell>
          <cell r="C44">
            <v>60</v>
          </cell>
        </row>
        <row r="45">
          <cell r="A45" t="str">
            <v>AXE PORTE TURBINE D10</v>
          </cell>
          <cell r="B45" t="str">
            <v>A001</v>
          </cell>
          <cell r="C45">
            <v>100</v>
          </cell>
        </row>
        <row r="46">
          <cell r="A46" t="str">
            <v>Axe tendeur de 10</v>
          </cell>
          <cell r="B46" t="str">
            <v>AXE - T - D10</v>
          </cell>
          <cell r="C46">
            <v>360</v>
          </cell>
        </row>
        <row r="47">
          <cell r="A47" t="str">
            <v xml:space="preserve">AXE TENDEUR DE 11 </v>
          </cell>
          <cell r="B47" t="str">
            <v>AXE-T- D11</v>
          </cell>
          <cell r="C47">
            <v>90</v>
          </cell>
        </row>
        <row r="48">
          <cell r="A48" t="str">
            <v>AXE TRIANGLE SUSPENSION-CP1 PROD</v>
          </cell>
          <cell r="B48" t="str">
            <v>I094-CP1-PROD</v>
          </cell>
          <cell r="C48">
            <v>100</v>
          </cell>
        </row>
        <row r="49">
          <cell r="A49" t="str">
            <v>BAGUE  GALVANISEE 16X11X4</v>
          </cell>
          <cell r="B49" t="str">
            <v>G022-CP5</v>
          </cell>
          <cell r="C49">
            <v>120</v>
          </cell>
        </row>
        <row r="50">
          <cell r="A50" t="str">
            <v>Bague 10.5x25x75</v>
          </cell>
          <cell r="B50">
            <v>181075</v>
          </cell>
          <cell r="C50">
            <v>30</v>
          </cell>
        </row>
        <row r="51">
          <cell r="A51" t="str">
            <v>BAGUE 12*22*56,2</v>
          </cell>
          <cell r="B51" t="str">
            <v>12x22x56.2</v>
          </cell>
          <cell r="C51">
            <v>45</v>
          </cell>
        </row>
        <row r="52">
          <cell r="A52" t="str">
            <v>BAGUE 12*22*65</v>
          </cell>
          <cell r="B52" t="str">
            <v>12x22x65</v>
          </cell>
          <cell r="C52">
            <v>50</v>
          </cell>
        </row>
        <row r="53">
          <cell r="A53" t="str">
            <v>BAGUE 12*25*60.5</v>
          </cell>
          <cell r="B53">
            <v>181270</v>
          </cell>
          <cell r="C53">
            <v>37</v>
          </cell>
        </row>
        <row r="54">
          <cell r="A54" t="str">
            <v>BAGUE 18*14.5*68</v>
          </cell>
          <cell r="B54" t="str">
            <v>BAG 18x14.5</v>
          </cell>
          <cell r="C54">
            <v>120</v>
          </cell>
        </row>
        <row r="55">
          <cell r="A55" t="str">
            <v>Bague acier 10x14x102</v>
          </cell>
          <cell r="B55" t="str">
            <v>10x14x102</v>
          </cell>
          <cell r="C55">
            <v>120</v>
          </cell>
        </row>
        <row r="56">
          <cell r="A56" t="str">
            <v>BAGUE ACIER 12*9*11</v>
          </cell>
          <cell r="B56" t="str">
            <v>12x9x11</v>
          </cell>
          <cell r="C56">
            <v>120</v>
          </cell>
        </row>
        <row r="57">
          <cell r="A57" t="str">
            <v>Bague acier 12x11x9.5(4g)</v>
          </cell>
          <cell r="B57" t="str">
            <v>12*11*9,5</v>
          </cell>
          <cell r="C57">
            <v>120</v>
          </cell>
        </row>
        <row r="58">
          <cell r="A58" t="str">
            <v>bague acier 14*20*48</v>
          </cell>
          <cell r="B58" t="str">
            <v>14*20*48</v>
          </cell>
          <cell r="C58">
            <v>120</v>
          </cell>
        </row>
        <row r="59">
          <cell r="A59" t="str">
            <v>BAGUE ACIER 8.5x6.5x10</v>
          </cell>
          <cell r="B59" t="str">
            <v>8.5x6.5x10</v>
          </cell>
          <cell r="C59">
            <v>120</v>
          </cell>
        </row>
        <row r="60">
          <cell r="A60" t="str">
            <v>BAGUE ACIER 8.5x6.5x5.8</v>
          </cell>
          <cell r="B60" t="str">
            <v>8.5x6.5x5.8</v>
          </cell>
          <cell r="C60">
            <v>120</v>
          </cell>
        </row>
        <row r="61">
          <cell r="A61" t="str">
            <v>bague acier galvanisée 10x14x112</v>
          </cell>
          <cell r="B61" t="str">
            <v>10x14x112</v>
          </cell>
          <cell r="C61">
            <v>80</v>
          </cell>
        </row>
        <row r="62">
          <cell r="A62" t="str">
            <v>BAGUE ACIER GALVANISEE 14*10*102</v>
          </cell>
          <cell r="B62" t="str">
            <v>14X10X102</v>
          </cell>
          <cell r="C62">
            <v>70</v>
          </cell>
        </row>
        <row r="63">
          <cell r="A63" t="str">
            <v>BAGUE ACIER GALVANISEE 14*10*112</v>
          </cell>
          <cell r="B63" t="str">
            <v>10x14x112</v>
          </cell>
          <cell r="C63">
            <v>70</v>
          </cell>
        </row>
        <row r="64">
          <cell r="A64" t="str">
            <v>Bague acier nécessaire OM40</v>
          </cell>
          <cell r="B64" t="str">
            <v>M018-CP1</v>
          </cell>
        </row>
        <row r="65">
          <cell r="A65" t="str">
            <v>BAGUE ACIER NECESSAIRE-CP1 PROD</v>
          </cell>
          <cell r="B65" t="str">
            <v>m020-cp1</v>
          </cell>
          <cell r="C65">
            <v>120</v>
          </cell>
        </row>
        <row r="66">
          <cell r="A66" t="str">
            <v>Bague acier Ø13</v>
          </cell>
          <cell r="B66" t="str">
            <v>12.75x28.2x8.5</v>
          </cell>
          <cell r="C66">
            <v>120</v>
          </cell>
        </row>
        <row r="67">
          <cell r="A67" t="str">
            <v>bague allu 27*14,5*55</v>
          </cell>
          <cell r="B67" t="str">
            <v>14,5x27x55</v>
          </cell>
          <cell r="C67">
            <v>120</v>
          </cell>
        </row>
        <row r="68">
          <cell r="A68" t="str">
            <v>BAGUE ALU 14,5*27*42</v>
          </cell>
          <cell r="B68" t="str">
            <v>14.5x27x42</v>
          </cell>
          <cell r="C68">
            <v>90</v>
          </cell>
        </row>
        <row r="69">
          <cell r="A69" t="str">
            <v>BAGUE ALU 18*27*43</v>
          </cell>
          <cell r="B69" t="str">
            <v>18X27X43</v>
          </cell>
          <cell r="C69">
            <v>90</v>
          </cell>
        </row>
        <row r="70">
          <cell r="A70" t="str">
            <v>Bague aluminium 14,4*24*40 biglia</v>
          </cell>
          <cell r="B70" t="str">
            <v>4-7828</v>
          </cell>
          <cell r="C70">
            <v>60</v>
          </cell>
        </row>
        <row r="71">
          <cell r="A71" t="str">
            <v>bague aluminum lg30</v>
          </cell>
          <cell r="B71" t="str">
            <v>-</v>
          </cell>
        </row>
        <row r="72">
          <cell r="A72" t="str">
            <v>BAGUE BOUGIE CULASSE</v>
          </cell>
          <cell r="B72" t="str">
            <v>D001</v>
          </cell>
          <cell r="C72">
            <v>90</v>
          </cell>
        </row>
        <row r="73">
          <cell r="A73" t="str">
            <v>BAGUE BRUTE 12x20x14,5</v>
          </cell>
          <cell r="B73" t="str">
            <v>4-8661</v>
          </cell>
          <cell r="C73">
            <v>80</v>
          </cell>
        </row>
        <row r="74">
          <cell r="A74" t="str">
            <v>Bague galvanisée 16*28*62</v>
          </cell>
          <cell r="B74" t="str">
            <v>4-8591-1</v>
          </cell>
          <cell r="C74">
            <v>60</v>
          </cell>
        </row>
        <row r="75">
          <cell r="A75" t="str">
            <v>Bague brute 20x28x43</v>
          </cell>
          <cell r="B75" t="str">
            <v>4-76 86</v>
          </cell>
          <cell r="C75">
            <v>60</v>
          </cell>
        </row>
        <row r="76">
          <cell r="A76" t="str">
            <v>bague butée</v>
          </cell>
          <cell r="B76" t="str">
            <v>7171-N</v>
          </cell>
          <cell r="C76">
            <v>120</v>
          </cell>
        </row>
        <row r="77">
          <cell r="A77" t="str">
            <v>bague butée interne Ø25</v>
          </cell>
          <cell r="B77">
            <v>7159</v>
          </cell>
          <cell r="C77">
            <v>120</v>
          </cell>
        </row>
        <row r="78">
          <cell r="A78" t="str">
            <v>BAGUE D12*D8.3*10.4</v>
          </cell>
          <cell r="B78" t="str">
            <v>T1201-1000-040</v>
          </cell>
          <cell r="C78">
            <v>120</v>
          </cell>
        </row>
        <row r="79">
          <cell r="A79" t="str">
            <v>BAGUE D12*D8.3*D3.6</v>
          </cell>
          <cell r="B79" t="str">
            <v>T1201-1000-030</v>
          </cell>
          <cell r="C79">
            <v>120</v>
          </cell>
        </row>
        <row r="80">
          <cell r="A80" t="str">
            <v>BAGUE D32*22 L=21</v>
          </cell>
          <cell r="B80" t="str">
            <v>G011</v>
          </cell>
          <cell r="C80">
            <v>39</v>
          </cell>
        </row>
        <row r="81">
          <cell r="A81" t="str">
            <v>BAGUE DE CENTRAGE D20</v>
          </cell>
          <cell r="B81">
            <v>890625</v>
          </cell>
          <cell r="C81">
            <v>70</v>
          </cell>
        </row>
        <row r="82">
          <cell r="A82" t="str">
            <v>bague decolletée 7009</v>
          </cell>
          <cell r="B82">
            <v>7009</v>
          </cell>
        </row>
        <row r="83">
          <cell r="A83" t="str">
            <v>BAGUE DU FIXATION  D25 PROD</v>
          </cell>
          <cell r="B83" t="str">
            <v>895700-D25-PROD</v>
          </cell>
          <cell r="C83">
            <v>60</v>
          </cell>
        </row>
        <row r="84">
          <cell r="A84" t="str">
            <v>BAGUE ECHAPPEMENT ISUZU</v>
          </cell>
          <cell r="B84" t="str">
            <v>I056</v>
          </cell>
          <cell r="C84">
            <v>20</v>
          </cell>
        </row>
        <row r="85">
          <cell r="A85" t="str">
            <v>BAGUE EN ACIER AXE RESSORT NM+AM OM40</v>
          </cell>
          <cell r="B85" t="str">
            <v>M018-28-29-32-CP1</v>
          </cell>
          <cell r="C85">
            <v>15</v>
          </cell>
        </row>
        <row r="86">
          <cell r="A86" t="str">
            <v>BAGUE EN LAITON AXE RESSORT NM+AM OM40</v>
          </cell>
          <cell r="B86" t="str">
            <v>M018-28-29-32-CP2</v>
          </cell>
          <cell r="C86">
            <v>75</v>
          </cell>
        </row>
        <row r="87">
          <cell r="A87" t="str">
            <v>bague épaulée 12*25*41</v>
          </cell>
          <cell r="B87">
            <v>181241</v>
          </cell>
          <cell r="C87">
            <v>60</v>
          </cell>
        </row>
        <row r="88">
          <cell r="A88" t="str">
            <v>BAGUE EPAULEE 14*20*60</v>
          </cell>
          <cell r="B88">
            <v>18126100</v>
          </cell>
          <cell r="C88">
            <v>30</v>
          </cell>
        </row>
        <row r="89">
          <cell r="A89" t="str">
            <v>bague epaulee 14*30*66,5</v>
          </cell>
          <cell r="B89" t="str">
            <v>4-8209</v>
          </cell>
          <cell r="C89">
            <v>20</v>
          </cell>
        </row>
        <row r="90">
          <cell r="A90" t="str">
            <v>BAGUE EXT SILENT BLOC FORD BT50</v>
          </cell>
          <cell r="B90" t="str">
            <v>FO020-CP1</v>
          </cell>
          <cell r="C90">
            <v>90</v>
          </cell>
        </row>
        <row r="91">
          <cell r="A91" t="str">
            <v>Bague Galvanisée  14*22,9*54,2</v>
          </cell>
          <cell r="B91" t="str">
            <v>0-5928A-1</v>
          </cell>
          <cell r="C91">
            <v>30</v>
          </cell>
        </row>
        <row r="92">
          <cell r="A92" t="str">
            <v>BAGUE GALVANISEE 10*16*80</v>
          </cell>
          <cell r="B92" t="str">
            <v>0-3738</v>
          </cell>
          <cell r="C92">
            <v>120</v>
          </cell>
        </row>
        <row r="93">
          <cell r="A93" t="str">
            <v>Bague galvanisée 10x16x50</v>
          </cell>
          <cell r="B93" t="str">
            <v>0-3748-1</v>
          </cell>
          <cell r="C93">
            <v>120</v>
          </cell>
        </row>
        <row r="94">
          <cell r="A94" t="str">
            <v>Bague Galvanisée 12*16*36</v>
          </cell>
          <cell r="B94" t="str">
            <v>4-7935-1</v>
          </cell>
          <cell r="C94">
            <v>120</v>
          </cell>
        </row>
        <row r="95">
          <cell r="A95" t="str">
            <v>Bague Galvanisée 12*18*44+A647</v>
          </cell>
          <cell r="B95" t="str">
            <v>0-6128-1</v>
          </cell>
          <cell r="C95">
            <v>120</v>
          </cell>
        </row>
        <row r="96">
          <cell r="A96" t="str">
            <v xml:space="preserve">Bague Galvanisée 12*20*38-weiller </v>
          </cell>
          <cell r="B96" t="str">
            <v>4-7029-1</v>
          </cell>
          <cell r="C96">
            <v>70</v>
          </cell>
        </row>
        <row r="97">
          <cell r="A97" t="str">
            <v xml:space="preserve">Bague Galvanisée 12*22*69 - WEILLER </v>
          </cell>
          <cell r="B97" t="str">
            <v>4-7062-1</v>
          </cell>
          <cell r="C97">
            <v>70</v>
          </cell>
        </row>
        <row r="98">
          <cell r="A98" t="str">
            <v>Bague galvanisée 12x16x32</v>
          </cell>
          <cell r="B98" t="str">
            <v>4-7002</v>
          </cell>
          <cell r="C98">
            <v>120</v>
          </cell>
        </row>
        <row r="99">
          <cell r="A99" t="str">
            <v xml:space="preserve">Bague galvanisée 12x16x32- weiller </v>
          </cell>
          <cell r="B99" t="str">
            <v>4-7002</v>
          </cell>
          <cell r="C99">
            <v>70</v>
          </cell>
        </row>
        <row r="100">
          <cell r="A100" t="str">
            <v>bague galvanisée 12x20x40-chutte nak</v>
          </cell>
          <cell r="B100" t="str">
            <v>4-7634-1</v>
          </cell>
          <cell r="C100">
            <v>60</v>
          </cell>
        </row>
        <row r="101">
          <cell r="A101" t="str">
            <v>Bague galvanisée 12x22x65</v>
          </cell>
          <cell r="B101" t="str">
            <v>12*22*42</v>
          </cell>
          <cell r="C101">
            <v>120</v>
          </cell>
        </row>
        <row r="102">
          <cell r="A102" t="str">
            <v>bague galvanisée 14x20x52</v>
          </cell>
          <cell r="B102" t="str">
            <v xml:space="preserve">4- 72 83 </v>
          </cell>
          <cell r="C102">
            <v>120</v>
          </cell>
        </row>
        <row r="103">
          <cell r="A103" t="str">
            <v xml:space="preserve">Bague Galvanisée 16*20*38 - CHUTES </v>
          </cell>
          <cell r="B103" t="str">
            <v>0-4236-1</v>
          </cell>
          <cell r="C103">
            <v>50</v>
          </cell>
        </row>
        <row r="104">
          <cell r="A104" t="str">
            <v xml:space="preserve">Bague Galvanisée 16*22*38- weiller </v>
          </cell>
          <cell r="B104" t="str">
            <v>0-4238-1</v>
          </cell>
          <cell r="C104">
            <v>50</v>
          </cell>
        </row>
        <row r="105">
          <cell r="A105" t="str">
            <v>Bague Galvanisée 16*28*100</v>
          </cell>
          <cell r="B105" t="str">
            <v>4-7002-1</v>
          </cell>
          <cell r="C105">
            <v>40</v>
          </cell>
        </row>
        <row r="106">
          <cell r="A106" t="str">
            <v>Bague Galvanisée 16*28*62</v>
          </cell>
          <cell r="B106" t="str">
            <v>4-8591-1</v>
          </cell>
          <cell r="C106">
            <v>30</v>
          </cell>
        </row>
        <row r="107">
          <cell r="A107" t="str">
            <v>Bague Galvanisée 16*28*66</v>
          </cell>
          <cell r="B107" t="str">
            <v>4-7003-1</v>
          </cell>
          <cell r="C107">
            <v>30</v>
          </cell>
        </row>
        <row r="108">
          <cell r="A108" t="str">
            <v>Bague galvanisée 16x28x100 - biglia b301</v>
          </cell>
          <cell r="B108" t="str">
            <v>4-7002</v>
          </cell>
          <cell r="C108">
            <v>20</v>
          </cell>
        </row>
        <row r="109">
          <cell r="A109" t="str">
            <v xml:space="preserve">Bague galvanisée 18x22x42-WEILLER </v>
          </cell>
          <cell r="B109" t="str">
            <v>4-7235-1</v>
          </cell>
          <cell r="C109">
            <v>70</v>
          </cell>
        </row>
        <row r="110">
          <cell r="A110" t="str">
            <v xml:space="preserve">bague galvanisée 20*26*45-chutes weiller </v>
          </cell>
          <cell r="B110" t="str">
            <v>0-4989-1</v>
          </cell>
          <cell r="C110">
            <v>50</v>
          </cell>
        </row>
        <row r="111">
          <cell r="A111" t="str">
            <v xml:space="preserve">bague galvanisée 20x26x50- weiller </v>
          </cell>
          <cell r="B111" t="str">
            <v>0-5023-1</v>
          </cell>
          <cell r="C111">
            <v>70</v>
          </cell>
        </row>
        <row r="112">
          <cell r="A112" t="str">
            <v xml:space="preserve">Bague Galvanisée 20x26x7-WEILLER </v>
          </cell>
          <cell r="B112" t="str">
            <v>4- 8362-1</v>
          </cell>
          <cell r="C112">
            <v>50</v>
          </cell>
        </row>
        <row r="113">
          <cell r="A113" t="str">
            <v>BAGUE HEXAGONE TARAUDEE M16*150</v>
          </cell>
          <cell r="B113" t="str">
            <v>4-7986-1</v>
          </cell>
        </row>
        <row r="114">
          <cell r="A114" t="str">
            <v>bague int silent bloc 18-14-68.8</v>
          </cell>
          <cell r="B114">
            <v>90162000</v>
          </cell>
          <cell r="C114">
            <v>90</v>
          </cell>
        </row>
        <row r="115">
          <cell r="A115" t="str">
            <v>Bague Int silent bloc canter</v>
          </cell>
          <cell r="B115" t="str">
            <v>I043</v>
          </cell>
        </row>
        <row r="116">
          <cell r="A116" t="str">
            <v>BAGUE INT SILENT BLOC FORD BT50</v>
          </cell>
          <cell r="B116" t="str">
            <v>FO020-CP2</v>
          </cell>
          <cell r="C116">
            <v>120</v>
          </cell>
        </row>
        <row r="117">
          <cell r="A117" t="str">
            <v>BAGUE INT SILENT BLOC INF-CP2 PROD</v>
          </cell>
          <cell r="B117" t="str">
            <v>I016-CP1-PROD</v>
          </cell>
        </row>
        <row r="118">
          <cell r="A118" t="str">
            <v xml:space="preserve">BAGUE INT SILENT BLOC MIT </v>
          </cell>
          <cell r="B118" t="str">
            <v>MI23-CP2</v>
          </cell>
          <cell r="C118">
            <v>120</v>
          </cell>
        </row>
        <row r="119">
          <cell r="A119" t="str">
            <v>BAGUE INT SILENT BLOC MITSUBISHI PROD</v>
          </cell>
          <cell r="B119" t="str">
            <v>I044-CP2-PROD</v>
          </cell>
          <cell r="C119">
            <v>120</v>
          </cell>
        </row>
        <row r="120">
          <cell r="A120" t="str">
            <v>BAGUE INT SILENT BLOC RESSORT-CP2 PROD</v>
          </cell>
          <cell r="B120" t="str">
            <v>MI031-CP1-PROD</v>
          </cell>
          <cell r="C120">
            <v>120</v>
          </cell>
        </row>
        <row r="121">
          <cell r="A121" t="str">
            <v>BAGUE L=62mm SUPPORT CABINE TFR</v>
          </cell>
          <cell r="B121" t="str">
            <v>TF62-CP4</v>
          </cell>
          <cell r="C121">
            <v>120</v>
          </cell>
        </row>
        <row r="122">
          <cell r="A122" t="str">
            <v>BAGUE L=78 SUPP CABINE D'MAX</v>
          </cell>
          <cell r="B122" t="str">
            <v>I164-CP6</v>
          </cell>
          <cell r="C122">
            <v>120</v>
          </cell>
        </row>
        <row r="123">
          <cell r="A123" t="str">
            <v>BAGUE LAITON 10,2*12,7</v>
          </cell>
          <cell r="B123" t="str">
            <v>I043-CP2-PROD</v>
          </cell>
          <cell r="C123">
            <v>90</v>
          </cell>
        </row>
        <row r="124">
          <cell r="A124" t="str">
            <v>BAGUE LAITON 13*8.5*12</v>
          </cell>
          <cell r="B124" t="str">
            <v>13x8.5x12</v>
          </cell>
          <cell r="C124">
            <v>120</v>
          </cell>
        </row>
        <row r="125">
          <cell r="A125" t="str">
            <v>Bague laiton necessaire axe ressort</v>
          </cell>
          <cell r="B125" t="str">
            <v>12.7x7.3x10.4</v>
          </cell>
          <cell r="C125">
            <v>90</v>
          </cell>
        </row>
        <row r="126">
          <cell r="A126" t="str">
            <v>BAGUE LAITON NECESSAIRE AXE RESSORT AR F110</v>
          </cell>
          <cell r="B126" t="str">
            <v>F042-CP1</v>
          </cell>
          <cell r="C126">
            <v>75</v>
          </cell>
        </row>
        <row r="127">
          <cell r="A127" t="str">
            <v>BAGUE LAITON NECESSAIRE AXE RESSORT AV F110</v>
          </cell>
          <cell r="B127" t="str">
            <v>F043-cp1</v>
          </cell>
          <cell r="C127">
            <v>75</v>
          </cell>
        </row>
        <row r="128">
          <cell r="A128" t="str">
            <v>BAGUE RIVET COUVERCLE T80</v>
          </cell>
          <cell r="B128" t="str">
            <v>BAG-T80</v>
          </cell>
          <cell r="C128">
            <v>400</v>
          </cell>
        </row>
        <row r="129">
          <cell r="A129" t="str">
            <v>Bague tarraudée</v>
          </cell>
          <cell r="B129">
            <v>5016</v>
          </cell>
          <cell r="C129">
            <v>120</v>
          </cell>
        </row>
        <row r="130">
          <cell r="A130" t="str">
            <v>BAGUE TUBE DEAU FORD PROD</v>
          </cell>
          <cell r="B130" t="str">
            <v>FO012-CP1-PROD</v>
          </cell>
          <cell r="C130">
            <v>30</v>
          </cell>
        </row>
        <row r="131">
          <cell r="A131" t="str">
            <v>bielle direction</v>
          </cell>
          <cell r="B131" t="str">
            <v>36X40X28</v>
          </cell>
          <cell r="C131">
            <v>120</v>
          </cell>
        </row>
        <row r="132">
          <cell r="A132" t="str">
            <v>bossage purge M6</v>
          </cell>
          <cell r="B132" t="str">
            <v>ALBS06100L08</v>
          </cell>
          <cell r="C132">
            <v>50</v>
          </cell>
        </row>
        <row r="133">
          <cell r="A133" t="str">
            <v>BOUCHON ALUMINIUM D38</v>
          </cell>
          <cell r="B133" t="str">
            <v>BOUCH-ALU-D38</v>
          </cell>
          <cell r="C133">
            <v>25</v>
          </cell>
        </row>
        <row r="134">
          <cell r="A134" t="str">
            <v>Bouchon carter</v>
          </cell>
          <cell r="B134" t="str">
            <v>I009</v>
          </cell>
          <cell r="C134">
            <v>25</v>
          </cell>
        </row>
        <row r="135">
          <cell r="A135" t="str">
            <v>bouchon Fan out 72</v>
          </cell>
          <cell r="B135" t="str">
            <v>Part C</v>
          </cell>
          <cell r="C135">
            <v>90</v>
          </cell>
        </row>
        <row r="136">
          <cell r="A136" t="str">
            <v>BOUCHON INOX D12-7.1</v>
          </cell>
          <cell r="B136" t="str">
            <v>BCH-IN-D12-7.1</v>
          </cell>
          <cell r="C136">
            <v>60</v>
          </cell>
        </row>
        <row r="137">
          <cell r="A137" t="str">
            <v>BOUCHON INOX D14</v>
          </cell>
          <cell r="B137" t="str">
            <v>BOUCH-IN-D14</v>
          </cell>
          <cell r="C137">
            <v>60</v>
          </cell>
        </row>
        <row r="138">
          <cell r="A138" t="str">
            <v>BOUCHON INOX D7.9 140X76X3</v>
          </cell>
          <cell r="B138" t="str">
            <v>BCH-IN-D7.9</v>
          </cell>
          <cell r="C138">
            <v>60</v>
          </cell>
        </row>
        <row r="139">
          <cell r="A139" t="str">
            <v>BOUCHON INOX D8.1 140X76X3</v>
          </cell>
          <cell r="B139" t="str">
            <v>BCH-IN-D8.1</v>
          </cell>
          <cell r="C139">
            <v>60</v>
          </cell>
        </row>
        <row r="140">
          <cell r="A140" t="str">
            <v>BOULON AXE RESSORT NM OM40</v>
          </cell>
          <cell r="B140" t="str">
            <v>M018-29-CP3</v>
          </cell>
          <cell r="C140">
            <v>15</v>
          </cell>
        </row>
        <row r="141">
          <cell r="A141" t="str">
            <v>BOULON D'ASSEMBLAGE PROD</v>
          </cell>
          <cell r="B141" t="str">
            <v>B001-CP1</v>
          </cell>
          <cell r="C141">
            <v>120</v>
          </cell>
        </row>
        <row r="142">
          <cell r="A142" t="str">
            <v>Boulon support moteur Ford</v>
          </cell>
          <cell r="B142" t="str">
            <v>FO008-cp3</v>
          </cell>
          <cell r="C142">
            <v>120</v>
          </cell>
        </row>
        <row r="143">
          <cell r="A143" t="str">
            <v>Boulon support moteur Ford GM</v>
          </cell>
          <cell r="B143" t="str">
            <v>FO008-cp3</v>
          </cell>
          <cell r="C143">
            <v>120</v>
          </cell>
        </row>
        <row r="144">
          <cell r="A144" t="str">
            <v>BRIDE TDW200</v>
          </cell>
          <cell r="B144" t="str">
            <v>99MATBRIDE200</v>
          </cell>
        </row>
        <row r="145">
          <cell r="A145" t="str">
            <v>BROCHE ACIER D13 ZINGUE L180</v>
          </cell>
          <cell r="B145" t="str">
            <v>BROCH L 180</v>
          </cell>
          <cell r="C145">
            <v>120</v>
          </cell>
        </row>
        <row r="146">
          <cell r="A146" t="str">
            <v>BROCHE ACIER D13 ZINGUE L230</v>
          </cell>
          <cell r="B146" t="str">
            <v>BROCH L 230</v>
          </cell>
          <cell r="C146">
            <v>120</v>
          </cell>
        </row>
        <row r="147">
          <cell r="A147" t="str">
            <v>Bronzina 16/18*10.3</v>
          </cell>
          <cell r="B147">
            <v>511040</v>
          </cell>
          <cell r="C147">
            <v>100</v>
          </cell>
        </row>
        <row r="148">
          <cell r="A148" t="str">
            <v>BUSS D13/20X18,2 AVP CARB-BAGUE ACIER D20</v>
          </cell>
          <cell r="B148">
            <v>510087</v>
          </cell>
          <cell r="C148">
            <v>70</v>
          </cell>
        </row>
        <row r="149">
          <cell r="A149" t="str">
            <v xml:space="preserve">BUSS DIS 14-3003 1320x28.7 AVP CARB </v>
          </cell>
          <cell r="B149">
            <v>510081</v>
          </cell>
          <cell r="C149">
            <v>70</v>
          </cell>
        </row>
        <row r="150">
          <cell r="A150" t="str">
            <v>BUTEE INTERNE METALLIQUE</v>
          </cell>
          <cell r="B150">
            <v>651525</v>
          </cell>
          <cell r="C150">
            <v>70</v>
          </cell>
        </row>
        <row r="151">
          <cell r="A151" t="str">
            <v>Butée interne métallique</v>
          </cell>
          <cell r="B151">
            <v>651525</v>
          </cell>
          <cell r="C151">
            <v>90</v>
          </cell>
        </row>
        <row r="152">
          <cell r="A152" t="str">
            <v>CAL ACIER SUSPENSION TOYOTA</v>
          </cell>
          <cell r="B152" t="str">
            <v>I090-CP3</v>
          </cell>
        </row>
        <row r="153">
          <cell r="A153" t="str">
            <v>CAL SUSPENSION PM ISUZU</v>
          </cell>
          <cell r="B153" t="str">
            <v>I006</v>
          </cell>
          <cell r="C153">
            <v>60</v>
          </cell>
        </row>
        <row r="154">
          <cell r="A154" t="str">
            <v xml:space="preserve">CAL SUSPENSION PM ISUZU-fraisage +  percage sur centre </v>
          </cell>
          <cell r="B154" t="str">
            <v>I006</v>
          </cell>
          <cell r="C154">
            <v>60</v>
          </cell>
        </row>
        <row r="155">
          <cell r="A155" t="str">
            <v>CHARNIERE DE PORTE ISUZU D/B NON COUPEE - 894155315</v>
          </cell>
          <cell r="B155" t="str">
            <v>I078</v>
          </cell>
          <cell r="C155">
            <v>90</v>
          </cell>
        </row>
        <row r="156">
          <cell r="A156" t="str">
            <v>CHEMISE 440 DIN</v>
          </cell>
          <cell r="B156" t="str">
            <v>040DECO0032</v>
          </cell>
          <cell r="C156">
            <v>120</v>
          </cell>
        </row>
        <row r="157">
          <cell r="A157" t="str">
            <v>CHEMISE 82US-43BUS PF01245B- biglia mjm</v>
          </cell>
          <cell r="B157" t="str">
            <v>040DECO0009</v>
          </cell>
          <cell r="C157">
            <v>25</v>
          </cell>
        </row>
        <row r="158">
          <cell r="A158" t="str">
            <v>CHEMISE 840-450 DIN</v>
          </cell>
          <cell r="B158" t="str">
            <v xml:space="preserve">040DECO0015- nak </v>
          </cell>
          <cell r="C158">
            <v>15</v>
          </cell>
        </row>
        <row r="159">
          <cell r="A159" t="str">
            <v>Chemise Fan out 72</v>
          </cell>
          <cell r="B159" t="str">
            <v>-</v>
          </cell>
          <cell r="C159">
            <v>15</v>
          </cell>
        </row>
        <row r="160">
          <cell r="A160" t="str">
            <v xml:space="preserve">Clamping ring 240Fo -percage </v>
          </cell>
          <cell r="B160" t="str">
            <v>OTT-171-TSUGAMI</v>
          </cell>
          <cell r="C160">
            <v>200</v>
          </cell>
        </row>
        <row r="161">
          <cell r="A161" t="str">
            <v xml:space="preserve">clamping ring 240fo </v>
          </cell>
          <cell r="B161" t="str">
            <v>OTT-171-L32</v>
          </cell>
          <cell r="C161">
            <v>350</v>
          </cell>
        </row>
        <row r="162">
          <cell r="A162" t="str">
            <v>Clamping ring 360FO</v>
          </cell>
          <cell r="B162" t="str">
            <v>OTT-172-TSUGAMI</v>
          </cell>
          <cell r="C162">
            <v>200</v>
          </cell>
        </row>
        <row r="163">
          <cell r="A163" t="str">
            <v>CORDGRIP M20 FOR PRIMARY FANOUT biglia</v>
          </cell>
          <cell r="B163" t="str">
            <v>301-601-002</v>
          </cell>
          <cell r="C163">
            <v>45</v>
          </cell>
        </row>
        <row r="164">
          <cell r="A164" t="str">
            <v>CORDGRIP M20 FOR PRIMARY FANOUT L32</v>
          </cell>
          <cell r="B164" t="str">
            <v>301-601-002</v>
          </cell>
          <cell r="C164">
            <v>30</v>
          </cell>
        </row>
        <row r="165">
          <cell r="A165" t="str">
            <v xml:space="preserve">CRIMP BODY FOR SECONDARY FAN OUT </v>
          </cell>
          <cell r="B165" t="str">
            <v>OPE-047</v>
          </cell>
          <cell r="C165">
            <v>120</v>
          </cell>
        </row>
        <row r="166">
          <cell r="A166" t="str">
            <v xml:space="preserve">Culot bougie GM Culasse-percage harding </v>
          </cell>
          <cell r="B166" t="str">
            <v>D002</v>
          </cell>
          <cell r="C166">
            <v>48</v>
          </cell>
        </row>
        <row r="167">
          <cell r="A167" t="str">
            <v>CULOT BOUGIE GM EN ACIER PROD-decolletage</v>
          </cell>
          <cell r="B167" t="str">
            <v>D002-AC-PROD</v>
          </cell>
          <cell r="C167">
            <v>90</v>
          </cell>
        </row>
        <row r="168">
          <cell r="A168" t="str">
            <v xml:space="preserve">Culot Bougie PM Culasse - decolletage </v>
          </cell>
          <cell r="B168" t="str">
            <v>D003</v>
          </cell>
          <cell r="C168">
            <v>90</v>
          </cell>
        </row>
        <row r="169">
          <cell r="A169" t="str">
            <v>DECOUPAGE AXE 100 INOX D8 L60</v>
          </cell>
          <cell r="B169" t="str">
            <v>AXE-IN-D8-L60</v>
          </cell>
        </row>
        <row r="170">
          <cell r="A170" t="str">
            <v>douille carre 24</v>
          </cell>
          <cell r="B170">
            <v>215215011</v>
          </cell>
          <cell r="C170">
            <v>100</v>
          </cell>
        </row>
        <row r="171">
          <cell r="A171" t="str">
            <v>douille Ø4</v>
          </cell>
          <cell r="B171" t="str">
            <v>15-0795</v>
          </cell>
        </row>
        <row r="172">
          <cell r="A172" t="str">
            <v xml:space="preserve">ECROU 430-440 DECOLLETE- nak </v>
          </cell>
          <cell r="B172" t="str">
            <v>020DECO0004</v>
          </cell>
          <cell r="C172">
            <v>30</v>
          </cell>
        </row>
        <row r="173">
          <cell r="A173" t="str">
            <v>ECROU 430-440 DECOLLETE- nak PH2</v>
          </cell>
          <cell r="B173" t="str">
            <v>020DECO0004</v>
          </cell>
          <cell r="C173">
            <v>45</v>
          </cell>
        </row>
        <row r="174">
          <cell r="A174" t="str">
            <v>ECROU 6.5X10</v>
          </cell>
          <cell r="B174" t="str">
            <v>ECR-6.5X10</v>
          </cell>
          <cell r="C174">
            <v>120</v>
          </cell>
        </row>
        <row r="175">
          <cell r="A175" t="str">
            <v>ECROU 6.5X10</v>
          </cell>
        </row>
        <row r="176">
          <cell r="A176" t="str">
            <v>ECROU 85-85B reprise</v>
          </cell>
          <cell r="B176" t="str">
            <v>020DECO0006</v>
          </cell>
          <cell r="C176">
            <v>30</v>
          </cell>
        </row>
        <row r="177">
          <cell r="A177" t="str">
            <v xml:space="preserve">ECROU 85-85B reprise chanfrien </v>
          </cell>
          <cell r="B177" t="str">
            <v>020DECO0006- chanfrien</v>
          </cell>
          <cell r="C177">
            <v>30</v>
          </cell>
        </row>
        <row r="178">
          <cell r="A178" t="str">
            <v>ecrou acier hex 10</v>
          </cell>
          <cell r="B178" t="str">
            <v>ECROU h10</v>
          </cell>
          <cell r="C178">
            <v>120</v>
          </cell>
        </row>
        <row r="179">
          <cell r="A179" t="str">
            <v>Ecrou alu D38-JAMEL</v>
          </cell>
          <cell r="B179" t="str">
            <v>Ecrou M27</v>
          </cell>
        </row>
        <row r="180">
          <cell r="A180" t="str">
            <v>ECROU BIELLE DIRECTION DROITE</v>
          </cell>
          <cell r="B180" t="str">
            <v>I113</v>
          </cell>
        </row>
        <row r="181">
          <cell r="A181" t="str">
            <v>ECROU BIELLE DROITE</v>
          </cell>
          <cell r="B181" t="str">
            <v>I113-CP1</v>
          </cell>
          <cell r="C181">
            <v>90</v>
          </cell>
        </row>
        <row r="182">
          <cell r="A182" t="str">
            <v xml:space="preserve">ECROU BRIDE HEX 22 M14*1.5 </v>
          </cell>
          <cell r="B182" t="str">
            <v>ECR BRIDE HEX 22</v>
          </cell>
          <cell r="C182">
            <v>120</v>
          </cell>
        </row>
        <row r="183">
          <cell r="A183" t="str">
            <v>ECROU BRIDE HEX 24 PROD</v>
          </cell>
          <cell r="B183" t="str">
            <v>ECROU-H24-PROD</v>
          </cell>
          <cell r="C183">
            <v>90</v>
          </cell>
        </row>
        <row r="184">
          <cell r="A184" t="str">
            <v>Ecrou bride M14*1.5</v>
          </cell>
          <cell r="B184" t="str">
            <v>-</v>
          </cell>
          <cell r="C184">
            <v>90</v>
          </cell>
        </row>
        <row r="185">
          <cell r="A185" t="str">
            <v>Ecrou collier ISUZU TFR</v>
          </cell>
          <cell r="B185" t="str">
            <v>I138-cp</v>
          </cell>
        </row>
        <row r="186">
          <cell r="A186" t="str">
            <v>ECROU DE BLOC</v>
          </cell>
          <cell r="B186" t="str">
            <v>4-7326</v>
          </cell>
          <cell r="C186">
            <v>90</v>
          </cell>
        </row>
        <row r="187">
          <cell r="A187" t="str">
            <v>ECROU DE FUSEE</v>
          </cell>
          <cell r="B187">
            <v>601130</v>
          </cell>
          <cell r="C187">
            <v>35</v>
          </cell>
        </row>
        <row r="188">
          <cell r="A188" t="str">
            <v>ecrou de fusée</v>
          </cell>
          <cell r="B188" t="str">
            <v>601130-NAK</v>
          </cell>
          <cell r="C188">
            <v>45</v>
          </cell>
        </row>
        <row r="189">
          <cell r="A189" t="str">
            <v xml:space="preserve">ECROU DE FUSEE- HARDING </v>
          </cell>
          <cell r="B189">
            <v>601130</v>
          </cell>
          <cell r="C189">
            <v>22</v>
          </cell>
        </row>
        <row r="190">
          <cell r="A190" t="str">
            <v>Ecrou de roue Mitsubitchi PM</v>
          </cell>
          <cell r="B190" t="str">
            <v>MI08-cp1</v>
          </cell>
          <cell r="C190">
            <v>120</v>
          </cell>
        </row>
        <row r="191">
          <cell r="A191" t="str">
            <v>ECROU DE ROUE NISSAN PM</v>
          </cell>
          <cell r="B191" t="str">
            <v>NIS001</v>
          </cell>
        </row>
        <row r="192">
          <cell r="A192" t="str">
            <v>Ecrou de roue origine</v>
          </cell>
          <cell r="B192" t="str">
            <v>I143</v>
          </cell>
          <cell r="C192">
            <v>90</v>
          </cell>
        </row>
        <row r="193">
          <cell r="A193" t="str">
            <v>Ecrou de roue TFR ISUZU</v>
          </cell>
          <cell r="B193" t="str">
            <v>I025</v>
          </cell>
          <cell r="C193">
            <v>80</v>
          </cell>
        </row>
        <row r="194">
          <cell r="A194" t="str">
            <v>ECROU DE ROUE TFR ISUZU -nak</v>
          </cell>
          <cell r="B194" t="str">
            <v>I143-CP1</v>
          </cell>
          <cell r="C194">
            <v>80</v>
          </cell>
        </row>
        <row r="195">
          <cell r="A195" t="str">
            <v>ECROU DEMI CARTER ISUZU</v>
          </cell>
          <cell r="B195" t="str">
            <v>I096-CP2</v>
          </cell>
          <cell r="C195">
            <v>60</v>
          </cell>
        </row>
        <row r="196">
          <cell r="A196" t="str">
            <v>ecrou frein</v>
          </cell>
          <cell r="B196">
            <v>551275</v>
          </cell>
          <cell r="C196">
            <v>60</v>
          </cell>
        </row>
        <row r="197">
          <cell r="A197" t="str">
            <v>ecrou frein M12x150</v>
          </cell>
          <cell r="B197">
            <v>551275</v>
          </cell>
        </row>
        <row r="198">
          <cell r="A198" t="str">
            <v>ECROU FUSEE 404 PROD</v>
          </cell>
          <cell r="B198" t="str">
            <v>B012-PROD</v>
          </cell>
          <cell r="C198">
            <v>90</v>
          </cell>
        </row>
        <row r="199">
          <cell r="A199" t="str">
            <v>ECROU FUSEE OM40</v>
          </cell>
          <cell r="B199" t="str">
            <v>M023</v>
          </cell>
        </row>
        <row r="200">
          <cell r="A200" t="str">
            <v>Ecrou goujon de 14 NM</v>
          </cell>
          <cell r="B200" t="str">
            <v>G002-CP2</v>
          </cell>
          <cell r="C200">
            <v>90</v>
          </cell>
        </row>
        <row r="201">
          <cell r="A201" t="str">
            <v>ECROU HEX 17</v>
          </cell>
          <cell r="B201">
            <v>551435</v>
          </cell>
          <cell r="C201">
            <v>120</v>
          </cell>
        </row>
        <row r="202">
          <cell r="A202" t="str">
            <v>ECROU HEX 19 LG16.4</v>
          </cell>
          <cell r="B202" t="str">
            <v>G022-CP4</v>
          </cell>
          <cell r="C202">
            <v>80</v>
          </cell>
        </row>
        <row r="203">
          <cell r="A203" t="str">
            <v>ecrou hex 8 Acier</v>
          </cell>
          <cell r="B203" t="str">
            <v>ECROU HEXAGON</v>
          </cell>
          <cell r="C203">
            <v>120</v>
          </cell>
        </row>
        <row r="204">
          <cell r="A204" t="str">
            <v>Ecrou hex8</v>
          </cell>
          <cell r="B204" t="str">
            <v>ECROU HEXAGON+MULTI</v>
          </cell>
        </row>
        <row r="205">
          <cell r="A205" t="str">
            <v xml:space="preserve">ECROU JUMELLE SIMLPE MIT AM </v>
          </cell>
          <cell r="B205" t="str">
            <v>MI11-CP3</v>
          </cell>
          <cell r="C205">
            <v>90</v>
          </cell>
        </row>
        <row r="206">
          <cell r="A206" t="str">
            <v>ECROU M12x1,25</v>
          </cell>
          <cell r="B206" t="str">
            <v>I066-I098-CP5</v>
          </cell>
        </row>
        <row r="207">
          <cell r="A207" t="str">
            <v xml:space="preserve">ECROU M12x125 ROULEMENT CENTRE FASTER 10 CV </v>
          </cell>
          <cell r="B207" t="str">
            <v>I158-CP7</v>
          </cell>
        </row>
        <row r="208">
          <cell r="A208" t="str">
            <v>Ecrou M16x1.50 lg18 HEX19</v>
          </cell>
          <cell r="B208" t="str">
            <v>ECM16L18HEX19</v>
          </cell>
          <cell r="C208">
            <v>90</v>
          </cell>
        </row>
        <row r="209">
          <cell r="A209" t="str">
            <v>ECROU Ø   10 LG10</v>
          </cell>
          <cell r="B209" t="str">
            <v>-</v>
          </cell>
        </row>
        <row r="210">
          <cell r="A210" t="str">
            <v>ecrou R5/R4 RENAULT</v>
          </cell>
          <cell r="B210" t="str">
            <v>R006-CP1</v>
          </cell>
        </row>
        <row r="211">
          <cell r="A211" t="str">
            <v>ECROU SEMI ARBRE ISUZU</v>
          </cell>
          <cell r="B211" t="str">
            <v>I007</v>
          </cell>
          <cell r="C211">
            <v>30</v>
          </cell>
        </row>
        <row r="212">
          <cell r="A212" t="str">
            <v xml:space="preserve">Ecrou suspension- percage + demi taraudage </v>
          </cell>
          <cell r="B212" t="str">
            <v>I004</v>
          </cell>
          <cell r="C212">
            <v>36</v>
          </cell>
        </row>
        <row r="213">
          <cell r="A213" t="str">
            <v>ECROU SUSPENSION PROD</v>
          </cell>
          <cell r="B213" t="str">
            <v>I004-PROD</v>
          </cell>
          <cell r="C213">
            <v>60</v>
          </cell>
        </row>
        <row r="214">
          <cell r="A214" t="str">
            <v>Ecrou taraudée de tête pompête</v>
          </cell>
          <cell r="B214" t="str">
            <v>B041-cp4</v>
          </cell>
        </row>
        <row r="215">
          <cell r="A215" t="str">
            <v>ecrou tige embrayage F110</v>
          </cell>
          <cell r="B215" t="str">
            <v>F110</v>
          </cell>
        </row>
        <row r="216">
          <cell r="A216" t="str">
            <v>ecrou trompête 404</v>
          </cell>
          <cell r="B216" t="str">
            <v>B006</v>
          </cell>
        </row>
        <row r="217">
          <cell r="A217" t="str">
            <v>ECROU VIS PONT AR OM40 nakamurah</v>
          </cell>
          <cell r="B217" t="str">
            <v>M024</v>
          </cell>
          <cell r="C217">
            <v>50</v>
          </cell>
        </row>
        <row r="218">
          <cell r="A218" t="str">
            <v>ECROU.ROUE TFR CHR-CP1 PRO</v>
          </cell>
          <cell r="B218" t="str">
            <v>I137-CP1-PROD</v>
          </cell>
          <cell r="C218">
            <v>80</v>
          </cell>
        </row>
        <row r="219">
          <cell r="A219" t="str">
            <v>Embout H10</v>
          </cell>
          <cell r="B219" t="str">
            <v>LE1PM2118S112250-B</v>
          </cell>
          <cell r="C219">
            <v>17</v>
          </cell>
        </row>
        <row r="220">
          <cell r="A220" t="str">
            <v>EMBOUT H11.5</v>
          </cell>
          <cell r="B220" t="str">
            <v>LE1PM2118S112249-A</v>
          </cell>
          <cell r="C220">
            <v>15</v>
          </cell>
        </row>
        <row r="221">
          <cell r="A221" t="str">
            <v>embout porte rotule</v>
          </cell>
          <cell r="B221">
            <v>4571</v>
          </cell>
          <cell r="C221">
            <v>30</v>
          </cell>
        </row>
        <row r="222">
          <cell r="A222" t="str">
            <v>embout tige piston</v>
          </cell>
          <cell r="B222">
            <v>200200</v>
          </cell>
          <cell r="C222">
            <v>60</v>
          </cell>
        </row>
        <row r="223">
          <cell r="A223" t="str">
            <v>Entretoise de serrage TDW</v>
          </cell>
          <cell r="B223" t="str">
            <v>PPMATBRIDE200</v>
          </cell>
          <cell r="C223">
            <v>30</v>
          </cell>
        </row>
        <row r="224">
          <cell r="A224" t="str">
            <v>entretoise hex11</v>
          </cell>
          <cell r="B224">
            <v>5402</v>
          </cell>
        </row>
        <row r="225">
          <cell r="A225" t="str">
            <v xml:space="preserve">Entretoise Hex11 </v>
          </cell>
          <cell r="B225">
            <v>4630</v>
          </cell>
        </row>
        <row r="226">
          <cell r="A226" t="str">
            <v>Entretoise hexagonal Hex15</v>
          </cell>
          <cell r="B226">
            <v>7151</v>
          </cell>
        </row>
        <row r="227">
          <cell r="A227" t="str">
            <v xml:space="preserve">EVACUATION 2/3G X-ONE nakamura </v>
          </cell>
          <cell r="B227">
            <v>480387</v>
          </cell>
          <cell r="C227">
            <v>60</v>
          </cell>
        </row>
        <row r="228">
          <cell r="A228" t="str">
            <v>EVACUATION 2/3G X-ONE</v>
          </cell>
          <cell r="B228">
            <v>480387</v>
          </cell>
          <cell r="C228">
            <v>50</v>
          </cell>
        </row>
        <row r="229">
          <cell r="A229" t="str">
            <v xml:space="preserve">EVACUATION 2/3G X-ONE-TARAUDAGE M4 </v>
          </cell>
          <cell r="B229">
            <v>480387</v>
          </cell>
          <cell r="C229">
            <v>60</v>
          </cell>
        </row>
        <row r="230">
          <cell r="A230" t="str">
            <v xml:space="preserve">EVACUATION 2/3G X-ONE carre l32 </v>
          </cell>
          <cell r="B230">
            <v>480387</v>
          </cell>
          <cell r="C230">
            <v>15</v>
          </cell>
        </row>
        <row r="231">
          <cell r="A231" t="str">
            <v>FAN OUT JENOPTEC 12FO</v>
          </cell>
          <cell r="B231" t="str">
            <v>301-603-009</v>
          </cell>
          <cell r="C231">
            <v>75</v>
          </cell>
        </row>
        <row r="232">
          <cell r="A232" t="str">
            <v>FANOUT 72FO POM C NOIR</v>
          </cell>
          <cell r="B232" t="str">
            <v>901-609-001</v>
          </cell>
          <cell r="C232">
            <v>75</v>
          </cell>
        </row>
        <row r="233">
          <cell r="A233" t="str">
            <v>FANOUT FOR 36FO JENOPTEC-CP1</v>
          </cell>
          <cell r="B233" t="str">
            <v>301-603-011-CP1</v>
          </cell>
          <cell r="C233">
            <v>20</v>
          </cell>
        </row>
        <row r="234">
          <cell r="A234" t="str">
            <v>FANOUT FOR 36FO JENOPTEC-CP2</v>
          </cell>
          <cell r="B234" t="str">
            <v>301-603-011-CP2</v>
          </cell>
          <cell r="C234">
            <v>60</v>
          </cell>
        </row>
        <row r="235">
          <cell r="A235" t="str">
            <v>FANOUT FOR 36FO JENOPTEC-CP3</v>
          </cell>
          <cell r="B235" t="str">
            <v>301-603-011-CP3</v>
          </cell>
          <cell r="C235">
            <v>50</v>
          </cell>
        </row>
        <row r="236">
          <cell r="A236" t="str">
            <v>FANOUT FOR 36FO JENOPTEC-CP3 Biglia</v>
          </cell>
          <cell r="B236" t="str">
            <v>901-609-001-CP3</v>
          </cell>
          <cell r="C236">
            <v>45</v>
          </cell>
        </row>
        <row r="237">
          <cell r="A237" t="str">
            <v>FANOUT FOR 72FO JENOPTEC-CP2</v>
          </cell>
          <cell r="B237" t="str">
            <v>301-603-CP2</v>
          </cell>
          <cell r="C237">
            <v>60</v>
          </cell>
        </row>
        <row r="238">
          <cell r="A238" t="str">
            <v>FANOUT FOR 72FO JENOPTEC-CP3</v>
          </cell>
          <cell r="B238" t="str">
            <v>901-609-001-CP3</v>
          </cell>
          <cell r="C238">
            <v>65</v>
          </cell>
        </row>
        <row r="239">
          <cell r="A239" t="str">
            <v xml:space="preserve">FC FOURCHETTE </v>
          </cell>
          <cell r="B239" t="str">
            <v>19087-1-1</v>
          </cell>
          <cell r="C239">
            <v>100</v>
          </cell>
        </row>
        <row r="240">
          <cell r="A240" t="str">
            <v>fileté</v>
          </cell>
          <cell r="B240" t="str">
            <v>part A</v>
          </cell>
          <cell r="C240">
            <v>45</v>
          </cell>
        </row>
        <row r="241">
          <cell r="A241" t="str">
            <v>FIXATION SUPERIEUR VIS</v>
          </cell>
          <cell r="B241">
            <v>5016</v>
          </cell>
          <cell r="C241">
            <v>120</v>
          </cell>
        </row>
        <row r="242">
          <cell r="A242" t="str">
            <v>flasque</v>
          </cell>
          <cell r="B242" t="str">
            <v>-</v>
          </cell>
          <cell r="C242">
            <v>120</v>
          </cell>
        </row>
        <row r="243">
          <cell r="A243" t="str">
            <v>FORME D 30</v>
          </cell>
          <cell r="B243" t="str">
            <v>2018021-01-30</v>
          </cell>
          <cell r="C243">
            <v>120</v>
          </cell>
        </row>
        <row r="244">
          <cell r="A244" t="str">
            <v>FORME D 40</v>
          </cell>
          <cell r="B244" t="str">
            <v>2018021-01-40</v>
          </cell>
          <cell r="C244">
            <v>120</v>
          </cell>
        </row>
        <row r="245">
          <cell r="A245" t="str">
            <v>FUHRUNGSSAULE-D8-90-M4-i-i</v>
          </cell>
          <cell r="B245" t="str">
            <v>SAP NR 5-001-46857</v>
          </cell>
          <cell r="C245">
            <v>120</v>
          </cell>
        </row>
        <row r="246">
          <cell r="A246" t="str">
            <v>Gewindeeinsatz Ensat M4*5</v>
          </cell>
          <cell r="B246" t="str">
            <v>200505-0-F</v>
          </cell>
          <cell r="C246">
            <v>30</v>
          </cell>
        </row>
        <row r="247">
          <cell r="A247" t="str">
            <v>gojon LG 51.5 Ø19.7</v>
          </cell>
          <cell r="B247" t="str">
            <v>-</v>
          </cell>
        </row>
        <row r="248">
          <cell r="A248" t="str">
            <v>GOUJON COLLECTEUR 404</v>
          </cell>
          <cell r="B248" t="str">
            <v>B016</v>
          </cell>
          <cell r="C248">
            <v>120</v>
          </cell>
        </row>
        <row r="249">
          <cell r="A249" t="str">
            <v xml:space="preserve">GOUJON COLLECTEUR 404-tsughami </v>
          </cell>
          <cell r="B249" t="str">
            <v>B016</v>
          </cell>
          <cell r="C249">
            <v>100</v>
          </cell>
        </row>
        <row r="250">
          <cell r="A250" t="str">
            <v>GOUJON DE 10 AR</v>
          </cell>
          <cell r="B250" t="str">
            <v>G001-CP1</v>
          </cell>
        </row>
        <row r="251">
          <cell r="A251" t="str">
            <v>GOUJON DE 11 LG 160</v>
          </cell>
          <cell r="B251" t="str">
            <v>-</v>
          </cell>
        </row>
        <row r="252">
          <cell r="A252" t="str">
            <v>GOUJON DE 11 LG180</v>
          </cell>
          <cell r="B252" t="str">
            <v>-</v>
          </cell>
        </row>
        <row r="253">
          <cell r="A253" t="str">
            <v>Goujon de 12 L = 183 mm</v>
          </cell>
          <cell r="B253" t="str">
            <v>G003</v>
          </cell>
        </row>
        <row r="254">
          <cell r="A254" t="str">
            <v>goujon de 12 l160</v>
          </cell>
          <cell r="B254" t="str">
            <v>-</v>
          </cell>
        </row>
        <row r="255">
          <cell r="A255" t="str">
            <v>goujon de 12 l180</v>
          </cell>
          <cell r="B255" t="str">
            <v>-</v>
          </cell>
        </row>
        <row r="256">
          <cell r="A256" t="str">
            <v xml:space="preserve">Goujon de 15 NM </v>
          </cell>
          <cell r="B256" t="str">
            <v>G022-cp1</v>
          </cell>
        </row>
        <row r="257">
          <cell r="A257" t="str">
            <v xml:space="preserve">GOUJON DE ROUE  HONDA/SUZUKI </v>
          </cell>
          <cell r="B257" t="str">
            <v>H001</v>
          </cell>
          <cell r="C257">
            <v>45</v>
          </cell>
        </row>
        <row r="258">
          <cell r="A258" t="str">
            <v>GOUJON DE ROUE MITSIBITCHI GM</v>
          </cell>
          <cell r="B258" t="str">
            <v>MI018</v>
          </cell>
          <cell r="C258">
            <v>56</v>
          </cell>
        </row>
        <row r="259">
          <cell r="A259" t="str">
            <v>GOUJON DE ROUE AR OM40 PROD</v>
          </cell>
          <cell r="B259" t="str">
            <v>M034-PROD</v>
          </cell>
          <cell r="C259">
            <v>27</v>
          </cell>
        </row>
        <row r="260">
          <cell r="A260" t="str">
            <v>GOUJON de roue AR ZEHO NM</v>
          </cell>
          <cell r="B260" t="str">
            <v>-</v>
          </cell>
        </row>
        <row r="261">
          <cell r="A261" t="str">
            <v>GOUJON DE ROUE AV</v>
          </cell>
          <cell r="B261" t="str">
            <v>M033</v>
          </cell>
          <cell r="C261">
            <v>27</v>
          </cell>
        </row>
        <row r="262">
          <cell r="A262" t="str">
            <v>GOUJON DE ROUE ISUZU</v>
          </cell>
          <cell r="B262" t="str">
            <v>I039</v>
          </cell>
          <cell r="C262">
            <v>30</v>
          </cell>
        </row>
        <row r="263">
          <cell r="A263" t="str">
            <v>Goujon de roue ISUZU</v>
          </cell>
        </row>
        <row r="264">
          <cell r="A264" t="str">
            <v>GOUJON DE ROUE MAZDA</v>
          </cell>
          <cell r="B264" t="str">
            <v>fo014-NAK</v>
          </cell>
          <cell r="C264">
            <v>50</v>
          </cell>
        </row>
        <row r="265">
          <cell r="A265" t="str">
            <v>goujon de roue MI PM av</v>
          </cell>
          <cell r="B265" t="str">
            <v>MI19</v>
          </cell>
          <cell r="C265">
            <v>80</v>
          </cell>
        </row>
        <row r="266">
          <cell r="A266" t="str">
            <v>Goujon de roue Mit GM MB 584750 VT</v>
          </cell>
          <cell r="B266" t="str">
            <v>MI18</v>
          </cell>
        </row>
        <row r="267">
          <cell r="A267" t="str">
            <v>Goujon de roue Mit GMB584750V T</v>
          </cell>
          <cell r="B267" t="str">
            <v>MI018</v>
          </cell>
        </row>
        <row r="268">
          <cell r="A268" t="str">
            <v>GOUJON DE ROUE NISSAN D22 PATROL</v>
          </cell>
          <cell r="B268" t="str">
            <v>NIS004</v>
          </cell>
          <cell r="C268">
            <v>30</v>
          </cell>
        </row>
        <row r="269">
          <cell r="A269" t="str">
            <v>GOUJON DE ROUE NISSAN URVAN LOUAGE</v>
          </cell>
          <cell r="B269" t="str">
            <v>NIS003</v>
          </cell>
          <cell r="C269">
            <v>30</v>
          </cell>
        </row>
        <row r="270">
          <cell r="A270" t="str">
            <v>goujon de roue OM grand model</v>
          </cell>
          <cell r="B270" t="str">
            <v>OM40</v>
          </cell>
        </row>
        <row r="271">
          <cell r="A271" t="str">
            <v>GOUJON HILUX-PROD</v>
          </cell>
          <cell r="B271" t="str">
            <v>TO008-PROD</v>
          </cell>
          <cell r="C271">
            <v>60</v>
          </cell>
        </row>
        <row r="272">
          <cell r="A272" t="str">
            <v xml:space="preserve">GOUJON M4 </v>
          </cell>
          <cell r="B272" t="str">
            <v>LC1327C200</v>
          </cell>
          <cell r="C272">
            <v>70</v>
          </cell>
        </row>
        <row r="273">
          <cell r="A273" t="str">
            <v>goujon IVECO GM</v>
          </cell>
          <cell r="B273" t="str">
            <v>-</v>
          </cell>
        </row>
        <row r="274">
          <cell r="A274" t="str">
            <v>goujon l 180.5</v>
          </cell>
          <cell r="B274" t="str">
            <v>-</v>
          </cell>
        </row>
        <row r="275">
          <cell r="A275" t="str">
            <v>GOUJON LONCLUSER AV ET AR-PROD</v>
          </cell>
          <cell r="B275" t="str">
            <v>TO009-PROD</v>
          </cell>
        </row>
        <row r="276">
          <cell r="A276" t="str">
            <v>GOUJON M12*1.5 L=50</v>
          </cell>
          <cell r="B276" t="str">
            <v>G018</v>
          </cell>
          <cell r="C276">
            <v>25</v>
          </cell>
        </row>
        <row r="277">
          <cell r="A277" t="str">
            <v>GOUJON M12*1.5 L=56</v>
          </cell>
          <cell r="B277" t="str">
            <v>G017</v>
          </cell>
          <cell r="C277">
            <v>60</v>
          </cell>
        </row>
        <row r="278">
          <cell r="A278" t="str">
            <v>GOUJON M12*1.5 L=56 PROD</v>
          </cell>
          <cell r="B278" t="str">
            <v>G017-PROD</v>
          </cell>
          <cell r="C278">
            <v>70</v>
          </cell>
        </row>
        <row r="279">
          <cell r="A279" t="str">
            <v xml:space="preserve">GOUJON M14*1.5 L=52 </v>
          </cell>
          <cell r="B279" t="str">
            <v>G021-CP2</v>
          </cell>
          <cell r="C279">
            <v>45</v>
          </cell>
        </row>
        <row r="280">
          <cell r="A280" t="str">
            <v>GOUJON M14*1.5 L=52 fraisé</v>
          </cell>
          <cell r="B280" t="str">
            <v>G026-cp2</v>
          </cell>
        </row>
        <row r="281">
          <cell r="A281" t="str">
            <v>GOUJON M14*1.5 L=52 NON FRAISEE PROD</v>
          </cell>
          <cell r="B281" t="str">
            <v>G028-PROD</v>
          </cell>
        </row>
        <row r="282">
          <cell r="A282" t="str">
            <v>GOUJON M4</v>
          </cell>
          <cell r="B282" t="str">
            <v>LC1327C200</v>
          </cell>
          <cell r="C282">
            <v>70</v>
          </cell>
        </row>
        <row r="283">
          <cell r="A283" t="str">
            <v>GOUJON Ø 28</v>
          </cell>
          <cell r="B283" t="str">
            <v>B003-PROD</v>
          </cell>
        </row>
        <row r="284">
          <cell r="A284" t="str">
            <v>GOUJON M12*1.5 L=50</v>
          </cell>
          <cell r="B284" t="str">
            <v>G018</v>
          </cell>
          <cell r="C284">
            <v>30</v>
          </cell>
        </row>
        <row r="285">
          <cell r="A285" t="str">
            <v>GOUJON TREMPETTE 404 PROD</v>
          </cell>
          <cell r="B285" t="str">
            <v>TRM200</v>
          </cell>
          <cell r="C285">
            <v>90</v>
          </cell>
        </row>
        <row r="286">
          <cell r="A286" t="str">
            <v>GOUPILLE LAITON D6</v>
          </cell>
          <cell r="B286" t="str">
            <v>GOUPILLE D6</v>
          </cell>
          <cell r="C286">
            <v>140</v>
          </cell>
        </row>
        <row r="287">
          <cell r="A287" t="str">
            <v>GOUPILLE TUBE D'EAU PUNTO 2-CP5 PROD</v>
          </cell>
          <cell r="B287" t="str">
            <v>F029-CP5</v>
          </cell>
        </row>
        <row r="288">
          <cell r="A288" t="str">
            <v>INSERT  MOLETE LAITON D6-90-CP1</v>
          </cell>
          <cell r="B288" t="str">
            <v>INSERT D6-90-CP1</v>
          </cell>
          <cell r="C288">
            <v>100</v>
          </cell>
        </row>
        <row r="289">
          <cell r="A289" t="str">
            <v>insert Hex 8 laiton</v>
          </cell>
          <cell r="B289">
            <v>510020</v>
          </cell>
        </row>
        <row r="290">
          <cell r="A290" t="str">
            <v>Insert Inox M8</v>
          </cell>
          <cell r="B290">
            <v>512520</v>
          </cell>
        </row>
        <row r="291">
          <cell r="A291" t="str">
            <v>insert laiton D6</v>
          </cell>
          <cell r="B291" t="str">
            <v>insert D6</v>
          </cell>
        </row>
        <row r="292">
          <cell r="A292" t="str">
            <v>INSERT LAITON D6-120-CP1</v>
          </cell>
          <cell r="B292" t="str">
            <v>INSERT D6-120-CP1</v>
          </cell>
          <cell r="C292">
            <v>100</v>
          </cell>
        </row>
        <row r="293">
          <cell r="A293" t="str">
            <v>INSERT LAITON D8</v>
          </cell>
          <cell r="B293" t="str">
            <v>INSERT D8</v>
          </cell>
          <cell r="C293">
            <v>100</v>
          </cell>
        </row>
        <row r="294">
          <cell r="A294" t="str">
            <v>INSERT LAITON D9  à120°</v>
          </cell>
          <cell r="B294" t="str">
            <v>INSERT D9 à120°</v>
          </cell>
          <cell r="C294">
            <v>75</v>
          </cell>
        </row>
        <row r="295">
          <cell r="A295" t="str">
            <v>INSERT LAITON D9 à 90°</v>
          </cell>
          <cell r="B295" t="str">
            <v>INSERT D9 à 90°</v>
          </cell>
          <cell r="C295">
            <v>110</v>
          </cell>
        </row>
        <row r="296">
          <cell r="A296" t="str">
            <v>INSERT LEVIER PROD charioté</v>
          </cell>
          <cell r="B296" t="str">
            <v>I110-01-004-PROD</v>
          </cell>
          <cell r="C296">
            <v>30</v>
          </cell>
        </row>
        <row r="297">
          <cell r="A297" t="str">
            <v xml:space="preserve">INSERT LEVIER SURMOULEE 345833-sst  </v>
          </cell>
          <cell r="B297" t="str">
            <v>I110-01-004</v>
          </cell>
          <cell r="C297">
            <v>60</v>
          </cell>
        </row>
        <row r="298">
          <cell r="A298" t="str">
            <v xml:space="preserve">INSERT LEVIER SURMOULEE 345833-01 - fraisage </v>
          </cell>
          <cell r="B298" t="str">
            <v>I110-01-004</v>
          </cell>
          <cell r="C298">
            <v>32</v>
          </cell>
        </row>
        <row r="299">
          <cell r="A299" t="str">
            <v>insert M10</v>
          </cell>
          <cell r="B299">
            <v>651128</v>
          </cell>
          <cell r="C299">
            <v>24</v>
          </cell>
        </row>
        <row r="300">
          <cell r="A300" t="str">
            <v>INSERT métalique</v>
          </cell>
          <cell r="B300" t="str">
            <v>8087-1</v>
          </cell>
        </row>
        <row r="301">
          <cell r="A301" t="str">
            <v>INSERT POUR FOURCHETTE FORME D</v>
          </cell>
          <cell r="B301">
            <v>2018063</v>
          </cell>
          <cell r="C301">
            <v>120</v>
          </cell>
        </row>
        <row r="302">
          <cell r="A302" t="str">
            <v>insert R171</v>
          </cell>
          <cell r="B302" t="str">
            <v>DE-10048</v>
          </cell>
          <cell r="C302">
            <v>90</v>
          </cell>
        </row>
        <row r="303">
          <cell r="A303" t="str">
            <v>insert W164 court</v>
          </cell>
          <cell r="B303" t="str">
            <v>DE 10144</v>
          </cell>
          <cell r="C303">
            <v>120</v>
          </cell>
        </row>
        <row r="304">
          <cell r="A304" t="str">
            <v>Insert Zinguée 14.2*20*48.5</v>
          </cell>
          <cell r="B304" t="str">
            <v>14.2x20x48.5</v>
          </cell>
        </row>
        <row r="305">
          <cell r="A305" t="str">
            <v>Inserto Esag M8 12x12</v>
          </cell>
          <cell r="B305">
            <v>510090</v>
          </cell>
          <cell r="C305">
            <v>50</v>
          </cell>
        </row>
        <row r="306">
          <cell r="A306" t="str">
            <v>INSERTO ESAG.M6 8*6</v>
          </cell>
          <cell r="B306">
            <v>510020</v>
          </cell>
          <cell r="C306">
            <v>120</v>
          </cell>
        </row>
        <row r="307">
          <cell r="A307" t="str">
            <v>INSERTO MANOPOLA  INOX M8</v>
          </cell>
          <cell r="B307">
            <v>512520</v>
          </cell>
          <cell r="C307">
            <v>50</v>
          </cell>
        </row>
        <row r="308">
          <cell r="A308" t="str">
            <v xml:space="preserve">MAIN BODY FOR SECONDRY FAN OUT </v>
          </cell>
          <cell r="B308" t="str">
            <v>OTT-169</v>
          </cell>
          <cell r="C308">
            <v>70</v>
          </cell>
        </row>
        <row r="309">
          <cell r="A309" t="str">
            <v xml:space="preserve">MAIN BODY PRIMARY FAN OUT  </v>
          </cell>
          <cell r="B309" t="str">
            <v>IC5253</v>
          </cell>
          <cell r="C309">
            <v>60</v>
          </cell>
        </row>
        <row r="310">
          <cell r="A310" t="str">
            <v>Perno  AGGANCIO</v>
          </cell>
          <cell r="B310">
            <v>510530</v>
          </cell>
          <cell r="C310">
            <v>120</v>
          </cell>
        </row>
        <row r="311">
          <cell r="A311" t="str">
            <v>Perno 510530</v>
          </cell>
          <cell r="B311">
            <v>510530</v>
          </cell>
        </row>
        <row r="312">
          <cell r="A312" t="str">
            <v>DIS.0050213300 PERNO D.6X30,6 INOX D6</v>
          </cell>
          <cell r="B312">
            <v>511110</v>
          </cell>
          <cell r="C312">
            <v>120</v>
          </cell>
        </row>
        <row r="313">
          <cell r="A313" t="str">
            <v xml:space="preserve">DIS.0050227100 PERNO D.6X62 </v>
          </cell>
          <cell r="B313">
            <v>511100</v>
          </cell>
          <cell r="C313">
            <v>140</v>
          </cell>
        </row>
        <row r="314">
          <cell r="A314" t="str">
            <v>PERNO DISINNESTO RULLO G16922290 laiton d7</v>
          </cell>
          <cell r="B314">
            <v>512800</v>
          </cell>
          <cell r="C314">
            <v>120</v>
          </cell>
        </row>
        <row r="315">
          <cell r="A315" t="str">
            <v>PIECE CARRE DE 7</v>
          </cell>
          <cell r="B315" t="str">
            <v>PIECE-CARRE-7</v>
          </cell>
          <cell r="C315">
            <v>120</v>
          </cell>
        </row>
        <row r="316">
          <cell r="A316" t="str">
            <v>PIECE DECOLLETE TUBE DEAU MIT PROD</v>
          </cell>
          <cell r="B316" t="str">
            <v>MI022-CP3-PROD</v>
          </cell>
          <cell r="C316">
            <v>90</v>
          </cell>
        </row>
        <row r="317">
          <cell r="A317" t="str">
            <v>piece decolte tube d'eau d38 -cp1</v>
          </cell>
          <cell r="B317" t="str">
            <v>H003-CP1</v>
          </cell>
          <cell r="C317">
            <v>20</v>
          </cell>
        </row>
        <row r="318">
          <cell r="A318" t="str">
            <v>piece decolte tube d'eau d50</v>
          </cell>
          <cell r="B318" t="str">
            <v>h001-CP1</v>
          </cell>
          <cell r="C318">
            <v>20</v>
          </cell>
        </row>
        <row r="319">
          <cell r="A319" t="str">
            <v xml:space="preserve">PIECE IMPEREMERIE CAP BON </v>
          </cell>
          <cell r="B319" t="str">
            <v xml:space="preserve">PIECE INOX </v>
          </cell>
          <cell r="C319">
            <v>60</v>
          </cell>
        </row>
        <row r="320">
          <cell r="A320" t="str">
            <v>PIECE MOULEE V02</v>
          </cell>
          <cell r="B320" t="str">
            <v>19097-2-1</v>
          </cell>
          <cell r="C320">
            <v>30</v>
          </cell>
        </row>
        <row r="321">
          <cell r="A321" t="str">
            <v>Pignon 28 dent  L=234</v>
          </cell>
          <cell r="B321" t="str">
            <v>PIG-28D-L234-SG</v>
          </cell>
        </row>
        <row r="322">
          <cell r="A322" t="str">
            <v>Pignon 28 dent BRAVO L=255</v>
          </cell>
          <cell r="B322" t="str">
            <v>PIG-28D-L255-SG</v>
          </cell>
        </row>
        <row r="323">
          <cell r="A323" t="str">
            <v>Pignon 28 dent CIAO L=245</v>
          </cell>
          <cell r="B323" t="str">
            <v>PIG-28D-L245-SG</v>
          </cell>
        </row>
        <row r="324">
          <cell r="A324" t="str">
            <v xml:space="preserve">PIGNON PLATEAU SIMPLE ETAGE D50 - contournage dents </v>
          </cell>
          <cell r="B324" t="str">
            <v xml:space="preserve">PIG 50 SE- harding </v>
          </cell>
          <cell r="C324">
            <v>38</v>
          </cell>
        </row>
        <row r="325">
          <cell r="A325" t="str">
            <v>pignon simple etage</v>
          </cell>
          <cell r="B325" t="str">
            <v>PIG 50 SE</v>
          </cell>
          <cell r="C325">
            <v>38</v>
          </cell>
        </row>
        <row r="326">
          <cell r="A326" t="str">
            <v>pignon simple etage fraisage</v>
          </cell>
          <cell r="B326" t="str">
            <v xml:space="preserve">PIG 50 SE-mori seiki </v>
          </cell>
          <cell r="C326">
            <v>120</v>
          </cell>
        </row>
        <row r="327">
          <cell r="A327" t="str">
            <v>PIGNON SOUDE L=236-24DENTS avec graisseur</v>
          </cell>
          <cell r="B327" t="str">
            <v>PIG-L236-24D-G</v>
          </cell>
          <cell r="C327">
            <v>120</v>
          </cell>
        </row>
        <row r="328">
          <cell r="A328" t="str">
            <v>Pignon soudé lg=216 -28 dents avec graisseur</v>
          </cell>
          <cell r="B328" t="str">
            <v>PIG-L216-28D-G</v>
          </cell>
        </row>
        <row r="329">
          <cell r="A329" t="str">
            <v>pion</v>
          </cell>
          <cell r="B329">
            <v>43563</v>
          </cell>
        </row>
        <row r="330">
          <cell r="A330" t="str">
            <v>piston</v>
          </cell>
          <cell r="B330" t="str">
            <v>-</v>
          </cell>
        </row>
        <row r="331">
          <cell r="A331" t="str">
            <v>plot nez de marche</v>
          </cell>
          <cell r="B331" t="str">
            <v>outi-plot</v>
          </cell>
          <cell r="C331">
            <v>78</v>
          </cell>
        </row>
        <row r="332">
          <cell r="A332" t="str">
            <v>poigné aluminum</v>
          </cell>
          <cell r="B332" t="str">
            <v>-</v>
          </cell>
        </row>
        <row r="333">
          <cell r="A333" t="str">
            <v xml:space="preserve">porta valvola </v>
          </cell>
          <cell r="B333" t="str">
            <v>SH42Z1</v>
          </cell>
        </row>
        <row r="334">
          <cell r="A334" t="str">
            <v xml:space="preserve">Porta valvola </v>
          </cell>
          <cell r="B334" t="str">
            <v>SH42Z1-Fraiseuse</v>
          </cell>
          <cell r="C334">
            <v>60</v>
          </cell>
        </row>
        <row r="335">
          <cell r="A335" t="str">
            <v xml:space="preserve">PORTE ROTULE </v>
          </cell>
          <cell r="B335">
            <v>7012</v>
          </cell>
        </row>
        <row r="336">
          <cell r="A336" t="str">
            <v>QAB 14*18-D16 NLD</v>
          </cell>
          <cell r="B336">
            <v>35133801</v>
          </cell>
        </row>
        <row r="337">
          <cell r="A337" t="str">
            <v>QUADRO 10</v>
          </cell>
          <cell r="B337" t="str">
            <v>AVP60</v>
          </cell>
        </row>
        <row r="338">
          <cell r="A338" t="str">
            <v>QUADRO 10*60 AVP-axe acier-d14</v>
          </cell>
          <cell r="B338">
            <v>510021</v>
          </cell>
          <cell r="C338">
            <v>37</v>
          </cell>
        </row>
        <row r="339">
          <cell r="A339" t="str">
            <v>QUADRO 10*60 AVP-AXE ACIER</v>
          </cell>
          <cell r="B339">
            <v>510021</v>
          </cell>
          <cell r="C339">
            <v>45</v>
          </cell>
        </row>
        <row r="340">
          <cell r="A340" t="str">
            <v>raccord 504</v>
          </cell>
          <cell r="B340">
            <v>504</v>
          </cell>
          <cell r="C340">
            <v>60</v>
          </cell>
        </row>
        <row r="341">
          <cell r="A341" t="str">
            <v>RACCORD F110 PROD</v>
          </cell>
          <cell r="B341" t="str">
            <v>RAC-F110</v>
          </cell>
        </row>
        <row r="342">
          <cell r="A342" t="str">
            <v>RACCORD FIAT 113 PROD</v>
          </cell>
          <cell r="B342" t="str">
            <v>F100/13</v>
          </cell>
          <cell r="C342">
            <v>90</v>
          </cell>
        </row>
        <row r="343">
          <cell r="A343" t="str">
            <v>raccord HEX 17</v>
          </cell>
          <cell r="B343" t="str">
            <v>MPS000300</v>
          </cell>
          <cell r="C343">
            <v>454</v>
          </cell>
        </row>
        <row r="344">
          <cell r="A344" t="str">
            <v>RACCORD ISUZU PROD</v>
          </cell>
          <cell r="B344" t="str">
            <v>RAC-ISUZU</v>
          </cell>
          <cell r="C344">
            <v>454</v>
          </cell>
        </row>
        <row r="345">
          <cell r="A345" t="str">
            <v>raccord OM 40</v>
          </cell>
          <cell r="B345" t="str">
            <v>RAC-OM40</v>
          </cell>
          <cell r="C345">
            <v>90</v>
          </cell>
        </row>
        <row r="346">
          <cell r="A346" t="str">
            <v>raccord pompe a l'eau</v>
          </cell>
          <cell r="B346" t="str">
            <v>I071</v>
          </cell>
        </row>
        <row r="347">
          <cell r="A347" t="str">
            <v>Raccord refroidisseur ISUZU</v>
          </cell>
          <cell r="B347" t="str">
            <v>I070-cp1</v>
          </cell>
        </row>
        <row r="348">
          <cell r="A348" t="str">
            <v>Rehausse-NAKAMURHA</v>
          </cell>
          <cell r="B348" t="str">
            <v>PT8666</v>
          </cell>
          <cell r="C348">
            <v>150</v>
          </cell>
        </row>
        <row r="349">
          <cell r="A349" t="str">
            <v>rewinder axis Ø 14 inox</v>
          </cell>
          <cell r="B349" t="str">
            <v>300035-5-f</v>
          </cell>
          <cell r="C349">
            <v>100</v>
          </cell>
        </row>
        <row r="350">
          <cell r="A350" t="str">
            <v>rivet laiton D6</v>
          </cell>
          <cell r="B350" t="str">
            <v>6.2-9</v>
          </cell>
        </row>
        <row r="351">
          <cell r="A351" t="str">
            <v>rivet laiton D6-fraiseuse</v>
          </cell>
          <cell r="B351" t="str">
            <v>6.2-9</v>
          </cell>
        </row>
        <row r="352">
          <cell r="A352" t="str">
            <v>RIVET MECANISME D6</v>
          </cell>
          <cell r="B352" t="str">
            <v>T-RM200</v>
          </cell>
        </row>
        <row r="353">
          <cell r="A353" t="str">
            <v>rivet Ø15</v>
          </cell>
          <cell r="B353" t="str">
            <v>TVRC100</v>
          </cell>
          <cell r="C353">
            <v>400</v>
          </cell>
        </row>
        <row r="354">
          <cell r="A354" t="str">
            <v>rivet tarraudé T80</v>
          </cell>
          <cell r="B354" t="str">
            <v>R-T80</v>
          </cell>
        </row>
        <row r="355">
          <cell r="A355" t="str">
            <v>rivet tarraudée B55</v>
          </cell>
          <cell r="B355" t="str">
            <v>B55 6*14,8</v>
          </cell>
          <cell r="C355">
            <v>120</v>
          </cell>
        </row>
        <row r="356">
          <cell r="A356" t="str">
            <v>RIVET TRB400</v>
          </cell>
          <cell r="B356" t="str">
            <v>T-RB400</v>
          </cell>
          <cell r="C356">
            <v>120</v>
          </cell>
        </row>
        <row r="357">
          <cell r="A357" t="str">
            <v>Rivet TRC300</v>
          </cell>
          <cell r="B357" t="str">
            <v>T-RC300</v>
          </cell>
          <cell r="C357">
            <v>120</v>
          </cell>
        </row>
        <row r="358">
          <cell r="A358" t="str">
            <v>RIVET TVRC 100</v>
          </cell>
          <cell r="B358" t="str">
            <v>TVRC100</v>
          </cell>
          <cell r="C358">
            <v>120</v>
          </cell>
        </row>
        <row r="359">
          <cell r="A359" t="str">
            <v>RIVET TVRC 100-Multibroche</v>
          </cell>
          <cell r="B359" t="str">
            <v>TVRC100</v>
          </cell>
          <cell r="C359">
            <v>400</v>
          </cell>
        </row>
        <row r="360">
          <cell r="A360" t="str">
            <v>Rondelle axe etirée de frein ISUZU</v>
          </cell>
          <cell r="B360" t="str">
            <v>I100-CP2</v>
          </cell>
          <cell r="C360">
            <v>400</v>
          </cell>
        </row>
        <row r="361">
          <cell r="A361" t="str">
            <v>RONDELLE BOUCHON CARTER PROD</v>
          </cell>
          <cell r="B361" t="str">
            <v>ROND-IN-D12</v>
          </cell>
        </row>
        <row r="362">
          <cell r="A362" t="str">
            <v>RONDELLE INOX 304 D12</v>
          </cell>
          <cell r="B362" t="str">
            <v>ROND-IN-D14</v>
          </cell>
          <cell r="C362">
            <v>60</v>
          </cell>
        </row>
        <row r="363">
          <cell r="A363" t="str">
            <v>RONDELLE INOX 304 D14</v>
          </cell>
          <cell r="B363" t="str">
            <v>IN-304-D14</v>
          </cell>
          <cell r="C363">
            <v>60</v>
          </cell>
        </row>
        <row r="364">
          <cell r="A364" t="str">
            <v>Rouleau contacteur</v>
          </cell>
          <cell r="B364">
            <v>43850</v>
          </cell>
          <cell r="C364">
            <v>60</v>
          </cell>
        </row>
        <row r="365">
          <cell r="A365" t="str">
            <v>SEAL RING STRAIN RELIEF</v>
          </cell>
          <cell r="B365" t="str">
            <v>DPA-00369114</v>
          </cell>
          <cell r="C365">
            <v>45</v>
          </cell>
        </row>
        <row r="366">
          <cell r="A366" t="str">
            <v>Serrure encastrée B55</v>
          </cell>
          <cell r="B366" t="str">
            <v>B55-5*13</v>
          </cell>
        </row>
        <row r="367">
          <cell r="A367" t="str">
            <v>Siege JCU</v>
          </cell>
          <cell r="B367" t="str">
            <v>ChSIEGE-JCN</v>
          </cell>
        </row>
        <row r="368">
          <cell r="A368" t="str">
            <v>signalisation d'intégrateur</v>
          </cell>
          <cell r="B368">
            <v>703069</v>
          </cell>
        </row>
        <row r="369">
          <cell r="A369" t="str">
            <v>SPINA GRIGIA INOX</v>
          </cell>
          <cell r="B369" t="str">
            <v>PI50V0</v>
          </cell>
          <cell r="C369">
            <v>15</v>
          </cell>
        </row>
        <row r="370">
          <cell r="A370" t="str">
            <v>SUPPORT VENTOUSE L75</v>
          </cell>
          <cell r="B370" t="str">
            <v>SUPPORT-VENT-L75</v>
          </cell>
          <cell r="C370">
            <v>20</v>
          </cell>
        </row>
        <row r="371">
          <cell r="A371" t="str">
            <v>teton</v>
          </cell>
          <cell r="B371" t="str">
            <v>T8/12</v>
          </cell>
        </row>
        <row r="372">
          <cell r="A372" t="str">
            <v>TIGE D8-M6</v>
          </cell>
          <cell r="B372" t="str">
            <v>2018069-01</v>
          </cell>
          <cell r="C372">
            <v>90</v>
          </cell>
        </row>
        <row r="373">
          <cell r="A373" t="str">
            <v>TIGE DE PISTON</v>
          </cell>
          <cell r="B373">
            <v>200300</v>
          </cell>
          <cell r="C373">
            <v>36</v>
          </cell>
        </row>
        <row r="374">
          <cell r="A374" t="str">
            <v>tige d'embrayage</v>
          </cell>
          <cell r="B374" t="str">
            <v>F110</v>
          </cell>
          <cell r="C374">
            <v>36</v>
          </cell>
        </row>
        <row r="375">
          <cell r="A375" t="str">
            <v>TIGE INOX 303</v>
          </cell>
          <cell r="B375" t="str">
            <v>5001-46933</v>
          </cell>
          <cell r="C375">
            <v>30</v>
          </cell>
        </row>
        <row r="376">
          <cell r="A376" t="str">
            <v>TIGE M4 AVEC ECROU</v>
          </cell>
          <cell r="B376" t="str">
            <v>TIGE M4</v>
          </cell>
          <cell r="C376">
            <v>240</v>
          </cell>
        </row>
        <row r="377">
          <cell r="A377" t="str">
            <v>TIGE M6 AVEC ECROU</v>
          </cell>
          <cell r="B377" t="str">
            <v>TIGE M6</v>
          </cell>
          <cell r="C377">
            <v>180</v>
          </cell>
        </row>
        <row r="378">
          <cell r="A378" t="str">
            <v>TIGE-D10-M8</v>
          </cell>
          <cell r="B378" t="str">
            <v>2018021-01-01</v>
          </cell>
          <cell r="C378">
            <v>180</v>
          </cell>
        </row>
        <row r="379">
          <cell r="A379" t="str">
            <v>TIGED8-M6</v>
          </cell>
          <cell r="B379" t="str">
            <v>2018069-01</v>
          </cell>
          <cell r="C379">
            <v>120</v>
          </cell>
        </row>
        <row r="380">
          <cell r="A380" t="str">
            <v>TIRANT ACIER D6</v>
          </cell>
          <cell r="B380">
            <v>199400</v>
          </cell>
          <cell r="C380">
            <v>120</v>
          </cell>
        </row>
        <row r="381">
          <cell r="A381" t="str">
            <v>tube d'eau fiat tupo</v>
          </cell>
          <cell r="B381" t="str">
            <v>F044</v>
          </cell>
          <cell r="C381">
            <v>90</v>
          </cell>
        </row>
        <row r="382">
          <cell r="A382" t="str">
            <v>TUBE PM TUBE D'EAU 404</v>
          </cell>
          <cell r="B382" t="str">
            <v>B070-CP2</v>
          </cell>
        </row>
        <row r="383">
          <cell r="A383" t="str">
            <v>VIS DE MOTORISATION FENTS</v>
          </cell>
          <cell r="B383" t="str">
            <v>0203-0015</v>
          </cell>
          <cell r="C383">
            <v>120</v>
          </cell>
        </row>
        <row r="384">
          <cell r="A384" t="str">
            <v>VIS DE PLOMBAGE --D</v>
          </cell>
          <cell r="B384">
            <v>253156702</v>
          </cell>
          <cell r="C384">
            <v>50</v>
          </cell>
        </row>
        <row r="385">
          <cell r="A385" t="str">
            <v>vis DEC inox M2.5</v>
          </cell>
          <cell r="B385">
            <v>3756</v>
          </cell>
          <cell r="C385">
            <v>30</v>
          </cell>
        </row>
        <row r="386">
          <cell r="A386" t="str">
            <v>Vis imperdable</v>
          </cell>
          <cell r="B386" t="str">
            <v>Vis-imperdable</v>
          </cell>
        </row>
        <row r="387">
          <cell r="A387" t="str">
            <v>VIS M6 LG 20</v>
          </cell>
          <cell r="B387" t="str">
            <v>VIS-M6-LG20</v>
          </cell>
          <cell r="C387">
            <v>45</v>
          </cell>
        </row>
        <row r="388">
          <cell r="A388" t="str">
            <v>VIS PM SUP MOTEUR FORD RANGER</v>
          </cell>
          <cell r="B388" t="str">
            <v>FO008-CP3</v>
          </cell>
          <cell r="C388">
            <v>90</v>
          </cell>
        </row>
        <row r="389">
          <cell r="A389" t="str">
            <v>VIS TC 6*9 (D11)</v>
          </cell>
          <cell r="B389" t="str">
            <v>VIS-TC-6-9</v>
          </cell>
          <cell r="C389">
            <v>90</v>
          </cell>
        </row>
        <row r="390">
          <cell r="A390" t="str">
            <v>Vis ressort</v>
          </cell>
          <cell r="B390" t="str">
            <v>M018-BIGLIA</v>
          </cell>
          <cell r="C390">
            <v>11</v>
          </cell>
        </row>
        <row r="391">
          <cell r="A391" t="str">
            <v>BAGUE d'ANNEAU OUVERT-INOX D20</v>
          </cell>
          <cell r="B391" t="str">
            <v>28407-100-10</v>
          </cell>
          <cell r="C391">
            <v>60</v>
          </cell>
        </row>
        <row r="392">
          <cell r="A392" t="str">
            <v>EMBOUT DE TIGE</v>
          </cell>
          <cell r="B392">
            <v>200200</v>
          </cell>
          <cell r="C392">
            <v>55</v>
          </cell>
        </row>
        <row r="393">
          <cell r="A393" t="str">
            <v>AXE JUMELLE TOYOTA PM-CP2</v>
          </cell>
          <cell r="B393" t="str">
            <v>TO010-CP2</v>
          </cell>
          <cell r="C393">
            <v>60</v>
          </cell>
        </row>
        <row r="394">
          <cell r="A394" t="str">
            <v>AXE JUMELLE TOYOTA GM-CP1</v>
          </cell>
          <cell r="B394" t="str">
            <v>TO010-CP1</v>
          </cell>
          <cell r="C394">
            <v>60</v>
          </cell>
        </row>
        <row r="395">
          <cell r="A395" t="str">
            <v>AXE JUMELLE ISUZU CANTER-CP1</v>
          </cell>
          <cell r="B395" t="str">
            <v>I188-CP1</v>
          </cell>
          <cell r="C395">
            <v>45</v>
          </cell>
        </row>
        <row r="396">
          <cell r="A396" t="str">
            <v>BAGUE DECOLLETEE D35-CP1</v>
          </cell>
          <cell r="B396" t="str">
            <v>H003-CP1</v>
          </cell>
          <cell r="C396">
            <v>30</v>
          </cell>
        </row>
        <row r="397">
          <cell r="A397" t="str">
            <v>BAGUE DECOLLETEE TUBE D'EAU PALIO -CP2</v>
          </cell>
          <cell r="B397" t="str">
            <v>F046-CP2</v>
          </cell>
          <cell r="C397">
            <v>30</v>
          </cell>
        </row>
        <row r="398">
          <cell r="A398" t="str">
            <v>BAGUE DECOLLETEE TUBE D'EAU UNO DIESEL- CP2</v>
          </cell>
          <cell r="B398" t="str">
            <v>F045-CP2</v>
          </cell>
          <cell r="C398">
            <v>30</v>
          </cell>
        </row>
        <row r="399">
          <cell r="A399" t="str">
            <v>GOUJON DE ROUE MITSIBITCHI PM</v>
          </cell>
          <cell r="B399" t="str">
            <v>MI019</v>
          </cell>
          <cell r="C399">
            <v>30</v>
          </cell>
        </row>
        <row r="400">
          <cell r="A400" t="str">
            <v>AXE JUMELLE SIMPLE MIT AM</v>
          </cell>
          <cell r="B400" t="str">
            <v>MI11-CP1</v>
          </cell>
          <cell r="C400">
            <v>20</v>
          </cell>
        </row>
        <row r="401">
          <cell r="A401" t="str">
            <v>SA-V7</v>
          </cell>
          <cell r="B401" t="str">
            <v>19081-3</v>
          </cell>
          <cell r="C401">
            <v>10</v>
          </cell>
        </row>
        <row r="402">
          <cell r="A402" t="str">
            <v>BOULON AXE ETRIER MITSUBISHI D21.9-CP2 PROD</v>
          </cell>
          <cell r="B402" t="str">
            <v>MI030-CP2-PROD</v>
          </cell>
          <cell r="C402">
            <v>50</v>
          </cell>
        </row>
        <row r="403">
          <cell r="A403" t="str">
            <v>Anneau Brute 30*38*27 finition NAK</v>
          </cell>
          <cell r="B403" t="str">
            <v>0-4965</v>
          </cell>
          <cell r="C403">
            <v>280</v>
          </cell>
        </row>
        <row r="404">
          <cell r="A404" t="str">
            <v>AXE SUPPORT AMORTISSEUR OM40</v>
          </cell>
          <cell r="B404" t="str">
            <v>TF46-CP1</v>
          </cell>
          <cell r="C404">
            <v>15</v>
          </cell>
        </row>
        <row r="405">
          <cell r="A405" t="str">
            <v>ECROU FREIN M12*150(taraudage sur PF42 apres reclamation)</v>
          </cell>
          <cell r="B405">
            <v>551275</v>
          </cell>
          <cell r="C405">
            <v>30</v>
          </cell>
        </row>
        <row r="406">
          <cell r="A406" t="str">
            <v>AXE METALLIQUE MONODIGT</v>
          </cell>
          <cell r="B406" t="str">
            <v>20013-21</v>
          </cell>
          <cell r="C406">
            <v>48</v>
          </cell>
        </row>
        <row r="407">
          <cell r="A407" t="str">
            <v>BAGUE 12*22*69</v>
          </cell>
          <cell r="B407" t="str">
            <v>12x22x69</v>
          </cell>
          <cell r="C407">
            <v>100</v>
          </cell>
        </row>
        <row r="408">
          <cell r="A408" t="str">
            <v>ECROU FUSEE 404</v>
          </cell>
          <cell r="B408" t="str">
            <v>B012</v>
          </cell>
          <cell r="C408">
            <v>70</v>
          </cell>
        </row>
        <row r="409">
          <cell r="A409" t="str">
            <v>Bague Galvanisée  10*16*25weiler</v>
          </cell>
          <cell r="B409" t="str">
            <v>4-8809-1</v>
          </cell>
          <cell r="C409">
            <v>60</v>
          </cell>
        </row>
        <row r="410">
          <cell r="A410" t="str">
            <v>AXE INOX D5*1828</v>
          </cell>
          <cell r="B410">
            <v>7531</v>
          </cell>
          <cell r="C410">
            <v>60</v>
          </cell>
        </row>
        <row r="411">
          <cell r="A411" t="str">
            <v>CHEMISE BOITIER TFR+KB</v>
          </cell>
          <cell r="B411" t="str">
            <v>I081-95-CP9</v>
          </cell>
          <cell r="C411">
            <v>40</v>
          </cell>
        </row>
        <row r="412">
          <cell r="A412" t="str">
            <v>BAGUE EPAULEE 12*25*41</v>
          </cell>
          <cell r="B412">
            <v>181241</v>
          </cell>
          <cell r="C412">
            <v>60</v>
          </cell>
        </row>
        <row r="413">
          <cell r="A413" t="str">
            <v>Bague Galvanisée 14*16*32 weiler</v>
          </cell>
          <cell r="B413" t="str">
            <v>0-4226-1</v>
          </cell>
          <cell r="C413">
            <v>50</v>
          </cell>
        </row>
        <row r="414">
          <cell r="A414" t="str">
            <v>Bague Galvanisée 12*18*32weiler</v>
          </cell>
          <cell r="B414" t="str">
            <v>4-7029-1</v>
          </cell>
          <cell r="C414">
            <v>50</v>
          </cell>
        </row>
        <row r="415">
          <cell r="A415" t="str">
            <v>PISTON TETE POMPETE 404</v>
          </cell>
          <cell r="B415" t="str">
            <v>B041-CP3</v>
          </cell>
          <cell r="C415">
            <v>60</v>
          </cell>
        </row>
        <row r="416">
          <cell r="A416" t="str">
            <v>Bague Galvanisée 9*12*30,5weiler</v>
          </cell>
          <cell r="B416" t="str">
            <v>4-7986-1</v>
          </cell>
          <cell r="C416">
            <v>50</v>
          </cell>
        </row>
        <row r="417">
          <cell r="A417" t="str">
            <v>BAGUE LAITON Ø10.2*12.9</v>
          </cell>
          <cell r="B417" t="str">
            <v>BAG LAIT 10.2X12.9</v>
          </cell>
          <cell r="C417">
            <v>80</v>
          </cell>
        </row>
        <row r="418">
          <cell r="A418" t="str">
            <v>AXE ETRIER ISUZU-CP2</v>
          </cell>
          <cell r="B418" t="str">
            <v>I100-CP2</v>
          </cell>
          <cell r="C418">
            <v>55</v>
          </cell>
        </row>
        <row r="419">
          <cell r="A419" t="str">
            <v>Anneau Brute 30*38*21-FINITION</v>
          </cell>
          <cell r="B419" t="str">
            <v>0-4457</v>
          </cell>
          <cell r="C419">
            <v>150</v>
          </cell>
        </row>
        <row r="421">
          <cell r="A421" t="str">
            <v>SUPPORT DE ROTULE D40</v>
          </cell>
          <cell r="B421">
            <v>893004</v>
          </cell>
          <cell r="C421">
            <v>30</v>
          </cell>
        </row>
        <row r="422">
          <cell r="A422" t="str">
            <v>BAGUE 10.5X24X75</v>
          </cell>
          <cell r="B422">
            <v>181075</v>
          </cell>
          <cell r="C422">
            <v>27</v>
          </cell>
        </row>
        <row r="423">
          <cell r="A423" t="str">
            <v>ECROU GOUJON DE ROUE TOYOTA</v>
          </cell>
          <cell r="B423" t="str">
            <v>I097</v>
          </cell>
          <cell r="C423">
            <v>45</v>
          </cell>
        </row>
        <row r="424">
          <cell r="A424" t="str">
            <v>Anneau Brute 30*38*24 finition NAK</v>
          </cell>
          <cell r="B424" t="str">
            <v>4-7088</v>
          </cell>
          <cell r="C424">
            <v>280</v>
          </cell>
        </row>
        <row r="425">
          <cell r="A425" t="str">
            <v>RIVET TARAUDEE T80</v>
          </cell>
          <cell r="B425" t="str">
            <v>R-T80</v>
          </cell>
          <cell r="C425">
            <v>72</v>
          </cell>
        </row>
        <row r="426">
          <cell r="A426" t="str">
            <v xml:space="preserve">AXE JUMELLE-CP2 </v>
          </cell>
          <cell r="B426" t="str">
            <v>TF057-CP2</v>
          </cell>
          <cell r="C426">
            <v>50</v>
          </cell>
        </row>
        <row r="427">
          <cell r="A427" t="str">
            <v>BOUCHON INOX D14-10 finition</v>
          </cell>
          <cell r="B427" t="str">
            <v>BCH-IN-D14-10</v>
          </cell>
          <cell r="C427">
            <v>250</v>
          </cell>
        </row>
        <row r="428">
          <cell r="A428" t="str">
            <v xml:space="preserve">Anneau Brute 30*38*21ebauche </v>
          </cell>
          <cell r="B428" t="str">
            <v>0-4457</v>
          </cell>
          <cell r="C428">
            <v>50</v>
          </cell>
        </row>
        <row r="429">
          <cell r="A429" t="str">
            <v>AXE INOX D5.5*1620+AXE INOX D5*1828</v>
          </cell>
          <cell r="B429" t="str">
            <v>3-72-70036+7531</v>
          </cell>
          <cell r="C429">
            <v>60</v>
          </cell>
        </row>
        <row r="430">
          <cell r="A430" t="str">
            <v xml:space="preserve">BAGUE INTERIEUR SILENT BLOC FORD RANGER percage </v>
          </cell>
          <cell r="B430" t="str">
            <v>FO002-CP2</v>
          </cell>
          <cell r="C430">
            <v>120</v>
          </cell>
        </row>
        <row r="431">
          <cell r="A431" t="str">
            <v xml:space="preserve">Bague Galvanisée 16*22*44 apartir des chutes </v>
          </cell>
          <cell r="B431" t="str">
            <v>4-7348-1</v>
          </cell>
          <cell r="C431">
            <v>70</v>
          </cell>
        </row>
        <row r="432">
          <cell r="A432" t="str">
            <v xml:space="preserve">Bague Galvanisée 16*22*38 a partir des chutes </v>
          </cell>
          <cell r="B432" t="str">
            <v>4-7494-1</v>
          </cell>
          <cell r="C432">
            <v>70</v>
          </cell>
        </row>
        <row r="433">
          <cell r="A433" t="str">
            <v xml:space="preserve">AXE L=103mm JUMELLE FORD </v>
          </cell>
          <cell r="B433" t="str">
            <v>FO021-CP1</v>
          </cell>
          <cell r="C433">
            <v>60</v>
          </cell>
        </row>
        <row r="434">
          <cell r="A434" t="str">
            <v xml:space="preserve">BAGUE INTERIEUR SILENT BLOC TRIANGLE TFR percage </v>
          </cell>
          <cell r="B434" t="str">
            <v>I035-CP2</v>
          </cell>
          <cell r="C434">
            <v>120</v>
          </cell>
        </row>
        <row r="435">
          <cell r="A435" t="str">
            <v xml:space="preserve">Bague Galvanisée 14*20*40 sur tour  weiler </v>
          </cell>
          <cell r="B435" t="str">
            <v>0-5202-1</v>
          </cell>
          <cell r="C435">
            <v>70</v>
          </cell>
        </row>
        <row r="436">
          <cell r="A436" t="str">
            <v xml:space="preserve">CAL SUSPENSION GM sur Kitamura </v>
          </cell>
          <cell r="B436" t="str">
            <v>I002</v>
          </cell>
          <cell r="C436">
            <v>27</v>
          </cell>
        </row>
        <row r="437">
          <cell r="A437" t="str">
            <v xml:space="preserve">Bague Galvanisée 14*20*32  sur tour  weiler </v>
          </cell>
          <cell r="B437" t="str">
            <v>4-7783-1</v>
          </cell>
          <cell r="C437">
            <v>70</v>
          </cell>
        </row>
        <row r="438">
          <cell r="A438" t="str">
            <v xml:space="preserve">Bague Galvanisée 12*18*44  sur tour  weiler </v>
          </cell>
          <cell r="B438" t="str">
            <v>4-7176-1</v>
          </cell>
          <cell r="C438">
            <v>70</v>
          </cell>
        </row>
        <row r="439">
          <cell r="A439" t="str">
            <v xml:space="preserve">CAL NECESSAIRE CONTRE RESSORT OM40+ECROU SUSPENSION PROD </v>
          </cell>
          <cell r="B439" t="str">
            <v>M062+I004-PROD</v>
          </cell>
          <cell r="C439">
            <v>50</v>
          </cell>
        </row>
        <row r="440">
          <cell r="A440" t="str">
            <v xml:space="preserve">Bague Galvanisée 12*18*32 sur tour  weiler </v>
          </cell>
          <cell r="B440" t="str">
            <v>4-7029-1</v>
          </cell>
          <cell r="C440">
            <v>70</v>
          </cell>
        </row>
        <row r="441">
          <cell r="A441" t="str">
            <v>AXE INOX D5.5*1620)+(AXE INOX D5.5*1828</v>
          </cell>
          <cell r="B441" t="str">
            <v>7531+3-72-70036</v>
          </cell>
          <cell r="C441">
            <v>120</v>
          </cell>
        </row>
        <row r="442">
          <cell r="A442" t="str">
            <v xml:space="preserve"> Bague Galvaniée  10*16*15  sur tour  weiler </v>
          </cell>
          <cell r="B442" t="str">
            <v>0-5052-1</v>
          </cell>
          <cell r="C442">
            <v>60</v>
          </cell>
        </row>
        <row r="443">
          <cell r="A443" t="str">
            <v xml:space="preserve">CULOT BOUGIE H16 C9YC EN ACIER-decolletage </v>
          </cell>
          <cell r="B443" t="str">
            <v>D004-ACI</v>
          </cell>
          <cell r="C443">
            <v>20</v>
          </cell>
        </row>
        <row r="444">
          <cell r="A444" t="str">
            <v>Anneau Brute 25,2*32*17 Nakamura</v>
          </cell>
          <cell r="B444" t="str">
            <v>0-3888</v>
          </cell>
          <cell r="C444">
            <v>45</v>
          </cell>
        </row>
        <row r="445">
          <cell r="A445" t="str">
            <v>CULOT BOUGIE H16 C9YC EN ACIER+CULOT DE BOUGIE PM CULASSE EN ACIER-percage harding</v>
          </cell>
          <cell r="B445" t="str">
            <v>D004-ACI+D003-ACI</v>
          </cell>
          <cell r="C445">
            <v>168</v>
          </cell>
        </row>
        <row r="446">
          <cell r="A446" t="str">
            <v xml:space="preserve">Bague Galvanisée 12*20*40 travail par chutes </v>
          </cell>
          <cell r="B446" t="str">
            <v>0-5280-1</v>
          </cell>
          <cell r="C446">
            <v>45</v>
          </cell>
        </row>
        <row r="447">
          <cell r="A447" t="str">
            <v>DIS.0050213300 PERNO D6X30,6 INOX D6</v>
          </cell>
          <cell r="B447">
            <v>511110</v>
          </cell>
          <cell r="C447">
            <v>180</v>
          </cell>
        </row>
        <row r="448">
          <cell r="A448" t="str">
            <v xml:space="preserve">RACCORD ACIER HEX 17 MPS000300 percage </v>
          </cell>
          <cell r="B448" t="str">
            <v>SE89O0</v>
          </cell>
          <cell r="C448">
            <v>100</v>
          </cell>
        </row>
        <row r="449">
          <cell r="A449" t="str">
            <v>CULOT DE BOUGIE PM CULASSE EN ACIER-percage sur harding</v>
          </cell>
          <cell r="B449" t="str">
            <v>D003-ACI</v>
          </cell>
          <cell r="C449">
            <v>50</v>
          </cell>
        </row>
        <row r="450">
          <cell r="A450" t="str">
            <v xml:space="preserve">Bague Galvanisée 12*22*43 a partir des chutes </v>
          </cell>
          <cell r="B450" t="str">
            <v>0-6210-1</v>
          </cell>
          <cell r="C450">
            <v>50</v>
          </cell>
        </row>
        <row r="451">
          <cell r="A451" t="str">
            <v xml:space="preserve">Anneau BN 25,2*32*31,5 a partir des chutes </v>
          </cell>
          <cell r="B451" t="str">
            <v>0-3863</v>
          </cell>
          <cell r="C451">
            <v>50</v>
          </cell>
        </row>
        <row r="452">
          <cell r="A452" t="str">
            <v>Bague Brute 12*20*14,5</v>
          </cell>
          <cell r="B452" t="str">
            <v>4-8661</v>
          </cell>
          <cell r="C452">
            <v>52</v>
          </cell>
        </row>
        <row r="453">
          <cell r="A453" t="str">
            <v>FANOUT FOR 48FO JENOPTEC-BOUCH.FILETE</v>
          </cell>
          <cell r="B453" t="str">
            <v>301-603-017-CP3</v>
          </cell>
          <cell r="C453">
            <v>60</v>
          </cell>
        </row>
        <row r="454">
          <cell r="A454" t="str">
            <v xml:space="preserve">Bague Brute 25,2*32*24,8-chanfrien </v>
          </cell>
          <cell r="B454" t="str">
            <v>4-7575</v>
          </cell>
          <cell r="C454">
            <v>200</v>
          </cell>
        </row>
        <row r="455">
          <cell r="A455" t="str">
            <v>P1 FSS V01</v>
          </cell>
          <cell r="B455" t="str">
            <v>19164-11</v>
          </cell>
          <cell r="C455">
            <v>100</v>
          </cell>
        </row>
        <row r="456">
          <cell r="A456" t="str">
            <v xml:space="preserve">Bague Aluminium 14,4*27*50- chanfrien </v>
          </cell>
          <cell r="B456" t="str">
            <v>4-7910</v>
          </cell>
          <cell r="C456">
            <v>200</v>
          </cell>
        </row>
        <row r="457">
          <cell r="A457" t="str">
            <v>ANNEAU 25,2*32*29- nak</v>
          </cell>
          <cell r="B457" t="str">
            <v>4-7611</v>
          </cell>
          <cell r="C457">
            <v>70</v>
          </cell>
        </row>
        <row r="458">
          <cell r="A458" t="str">
            <v xml:space="preserve">Bague aluminium 14,4*27*42 - chutes </v>
          </cell>
          <cell r="B458" t="str">
            <v>4-7971</v>
          </cell>
          <cell r="C458">
            <v>200</v>
          </cell>
        </row>
        <row r="459">
          <cell r="A459" t="str">
            <v>Anneau Brute 25,2*32*17 -chanfrien</v>
          </cell>
          <cell r="B459" t="str">
            <v>0-3888</v>
          </cell>
          <cell r="C459">
            <v>200</v>
          </cell>
        </row>
        <row r="460">
          <cell r="A460" t="str">
            <v>Bague Galvanisée 12*21,9*53</v>
          </cell>
          <cell r="B460" t="str">
            <v>4-8136-1</v>
          </cell>
          <cell r="C460">
            <v>50</v>
          </cell>
        </row>
        <row r="461">
          <cell r="A461" t="str">
            <v>Bague Galvanisée 20*26*52</v>
          </cell>
          <cell r="B461" t="str">
            <v>0-5022-1</v>
          </cell>
          <cell r="C461">
            <v>120</v>
          </cell>
        </row>
        <row r="462">
          <cell r="A462" t="str">
            <v>Anneau Brute 25,2*32*17-chutes</v>
          </cell>
          <cell r="B462" t="str">
            <v>0-3888</v>
          </cell>
          <cell r="C462">
            <v>50</v>
          </cell>
        </row>
        <row r="463">
          <cell r="A463" t="str">
            <v xml:space="preserve">ANNEAU 25,2*32*29-CHUTES </v>
          </cell>
          <cell r="B463" t="str">
            <v>4-7611</v>
          </cell>
          <cell r="C463">
            <v>50</v>
          </cell>
        </row>
        <row r="464">
          <cell r="A464" t="str">
            <v xml:space="preserve">Anneau FX 25,2*32*21-CHUTES </v>
          </cell>
          <cell r="B464" t="str">
            <v>0-4180</v>
          </cell>
          <cell r="C464">
            <v>50</v>
          </cell>
        </row>
        <row r="465">
          <cell r="A465" t="str">
            <v>FANOUT FOR 72FO JENOPTEC-CP1</v>
          </cell>
          <cell r="B465" t="str">
            <v>901-609-001-CP1</v>
          </cell>
          <cell r="C465">
            <v>35</v>
          </cell>
        </row>
        <row r="466">
          <cell r="A466" t="str">
            <v>ARRET DE PORTE-CP1</v>
          </cell>
          <cell r="B466" t="str">
            <v>ARRET-PORTE-CP1</v>
          </cell>
          <cell r="C466">
            <v>60</v>
          </cell>
        </row>
        <row r="467">
          <cell r="A467" t="str">
            <v>ARRET DE PORTE-CP2</v>
          </cell>
          <cell r="B467" t="str">
            <v>ARRET-PORTE-CP2</v>
          </cell>
          <cell r="C467">
            <v>60</v>
          </cell>
        </row>
        <row r="468">
          <cell r="A468" t="str">
            <v xml:space="preserve">Bague Galvaniée 40*42.4*49-chutes </v>
          </cell>
          <cell r="B468" t="str">
            <v>4-8746</v>
          </cell>
          <cell r="C468">
            <v>50</v>
          </cell>
        </row>
        <row r="469">
          <cell r="A469" t="str">
            <v>AXE ETRIER D'MAX 8-98006256 TETE CARRE-CP1</v>
          </cell>
          <cell r="B469" t="str">
            <v>I197-CP1</v>
          </cell>
          <cell r="C469">
            <v>30</v>
          </cell>
        </row>
        <row r="470">
          <cell r="A470" t="str">
            <v xml:space="preserve">Bague Galvaniée 40*42.4*24-chutes </v>
          </cell>
          <cell r="B470" t="str">
            <v>4-8749</v>
          </cell>
          <cell r="C470">
            <v>50</v>
          </cell>
        </row>
        <row r="471">
          <cell r="A471" t="str">
            <v xml:space="preserve">Bague Brute 32*42*34-chutes </v>
          </cell>
          <cell r="B471" t="str">
            <v>0-5331</v>
          </cell>
          <cell r="C471">
            <v>50</v>
          </cell>
        </row>
        <row r="472">
          <cell r="A472" t="str">
            <v xml:space="preserve">Bague Galvanisée 16*20*34-chutes </v>
          </cell>
          <cell r="B472" t="str">
            <v>4-7100-1</v>
          </cell>
          <cell r="C472">
            <v>90</v>
          </cell>
        </row>
        <row r="473">
          <cell r="A473" t="str">
            <v xml:space="preserve">ANNEAU BRUTE EL 32*42*25-chutes </v>
          </cell>
          <cell r="B473" t="str">
            <v>0-3886</v>
          </cell>
          <cell r="C473">
            <v>50</v>
          </cell>
        </row>
        <row r="474">
          <cell r="A474" t="str">
            <v xml:space="preserve">CULOT BOUGIE GM CULASSE EN ACIER- fieltage exterieur sur tsughami </v>
          </cell>
          <cell r="B474" t="str">
            <v>D002-ACI</v>
          </cell>
          <cell r="C474">
            <v>100</v>
          </cell>
        </row>
        <row r="475">
          <cell r="A475" t="str">
            <v>AXE  ETRIER D'MAX 8-98006256 TETE AVEC MEPLAT-CP2</v>
          </cell>
          <cell r="B475" t="str">
            <v>I197-CP2</v>
          </cell>
          <cell r="C475">
            <v>29</v>
          </cell>
        </row>
        <row r="476">
          <cell r="A476" t="str">
            <v>Bague Galvanisée 12*27*39.5</v>
          </cell>
          <cell r="B476" t="str">
            <v>4-8344</v>
          </cell>
          <cell r="C476">
            <v>23</v>
          </cell>
        </row>
        <row r="477">
          <cell r="A477" t="str">
            <v xml:space="preserve">Bague Galvanisée 10*16*18- WEILLER </v>
          </cell>
          <cell r="B477" t="str">
            <v>0-6258-1</v>
          </cell>
          <cell r="C477">
            <v>50</v>
          </cell>
        </row>
        <row r="478">
          <cell r="A478" t="str">
            <v xml:space="preserve">Ecrou suspension- surfacage </v>
          </cell>
          <cell r="B478" t="str">
            <v xml:space="preserve">i004 </v>
          </cell>
          <cell r="C478">
            <v>54</v>
          </cell>
        </row>
        <row r="479">
          <cell r="A479" t="str">
            <v>BAGUE 20X30X46</v>
          </cell>
          <cell r="B479" t="str">
            <v>182046</v>
          </cell>
          <cell r="C479">
            <v>19</v>
          </cell>
        </row>
        <row r="480">
          <cell r="A480" t="str">
            <v xml:space="preserve">Bague Brute 40*50*39- chutes </v>
          </cell>
          <cell r="B480" t="str">
            <v>4-8690</v>
          </cell>
          <cell r="C480">
            <v>50</v>
          </cell>
        </row>
        <row r="481">
          <cell r="A481" t="str">
            <v>GOUPILLE D6.35 L 39</v>
          </cell>
          <cell r="B481" t="str">
            <v>GOUP-6.35</v>
          </cell>
          <cell r="C481">
            <v>120</v>
          </cell>
        </row>
        <row r="482">
          <cell r="A482" t="str">
            <v xml:space="preserve">ANNEAU  BRUTE 40*50*38-chutes </v>
          </cell>
          <cell r="B482" t="str">
            <v>0-3866</v>
          </cell>
          <cell r="C482">
            <v>50</v>
          </cell>
        </row>
        <row r="483">
          <cell r="A483" t="str">
            <v>ANNEAU BRUTE 32*42*20 chuttes</v>
          </cell>
          <cell r="B483" t="str">
            <v>4-7891</v>
          </cell>
          <cell r="C483">
            <v>50</v>
          </cell>
        </row>
        <row r="484">
          <cell r="A484" t="str">
            <v xml:space="preserve">Bague Galvanisée  10*16*24- chutes </v>
          </cell>
          <cell r="B484" t="str">
            <v>4-8844</v>
          </cell>
          <cell r="C484">
            <v>50</v>
          </cell>
        </row>
        <row r="485">
          <cell r="A485" t="str">
            <v xml:space="preserve">Bague Brute 40*50*21- chutes </v>
          </cell>
          <cell r="B485" t="str">
            <v>4-7704</v>
          </cell>
          <cell r="C485">
            <v>50</v>
          </cell>
        </row>
        <row r="486">
          <cell r="A486" t="str">
            <v xml:space="preserve">VIS DE PLANCHER </v>
          </cell>
          <cell r="B486" t="str">
            <v>890060</v>
          </cell>
          <cell r="C486">
            <v>40</v>
          </cell>
        </row>
        <row r="487">
          <cell r="A487" t="str">
            <v xml:space="preserve">Bague Galvaniée 38*40,4*28-chutes </v>
          </cell>
          <cell r="B487" t="str">
            <v>4-8748-1</v>
          </cell>
          <cell r="C487">
            <v>50</v>
          </cell>
        </row>
        <row r="488">
          <cell r="A488" t="str">
            <v>Bague Galvanisée 10,5*25*75</v>
          </cell>
          <cell r="B488" t="str">
            <v>4-7087-1</v>
          </cell>
          <cell r="C488">
            <v>24</v>
          </cell>
        </row>
        <row r="489">
          <cell r="A489" t="str">
            <v>GOUJON DE ROUE MAZDA/ FORD RANGER</v>
          </cell>
          <cell r="B489" t="str">
            <v>FO014</v>
          </cell>
          <cell r="C489">
            <v>30</v>
          </cell>
        </row>
        <row r="490">
          <cell r="A490" t="str">
            <v>Bague aluminium 16*27*43 manuelle</v>
          </cell>
          <cell r="B490" t="str">
            <v>4-8405</v>
          </cell>
          <cell r="C490">
            <v>60</v>
          </cell>
        </row>
        <row r="491">
          <cell r="A491" t="str">
            <v>AXE INOX D8 LG800mm</v>
          </cell>
          <cell r="B491" t="str">
            <v>3-72-70031</v>
          </cell>
          <cell r="C491">
            <v>90</v>
          </cell>
        </row>
        <row r="492">
          <cell r="A492" t="str">
            <v>BAGUE DECOLLETEE TUBE D EAU HONDA ACCORD -CP6</v>
          </cell>
          <cell r="B492" t="str">
            <v>H006-CP6</v>
          </cell>
          <cell r="C492">
            <v>30</v>
          </cell>
        </row>
        <row r="493">
          <cell r="A493" t="str">
            <v>AXE MALE EN I V02</v>
          </cell>
          <cell r="B493" t="str">
            <v>20110-A</v>
          </cell>
          <cell r="C493">
            <v>29</v>
          </cell>
        </row>
        <row r="494">
          <cell r="A494" t="str">
            <v xml:space="preserve">Bague Galvanisée  10*18*40- CHUTES </v>
          </cell>
          <cell r="B494" t="str">
            <v>0-5329-1</v>
          </cell>
          <cell r="C494">
            <v>50</v>
          </cell>
        </row>
        <row r="495">
          <cell r="A495" t="str">
            <v xml:space="preserve">Bague Galvanisée 12x16x34- CHUTES </v>
          </cell>
          <cell r="B495" t="str">
            <v>0-3775-1</v>
          </cell>
          <cell r="C495">
            <v>50</v>
          </cell>
        </row>
        <row r="496">
          <cell r="A496" t="str">
            <v>Fanout for 72FO Idea-1.6MM-CP1</v>
          </cell>
          <cell r="B496" t="str">
            <v>301-603-029-CP1</v>
          </cell>
          <cell r="C496">
            <v>30</v>
          </cell>
        </row>
        <row r="497">
          <cell r="A497" t="str">
            <v xml:space="preserve">bague galvanisée 14x18x40- chutes </v>
          </cell>
          <cell r="B497" t="str">
            <v>0-4229-1</v>
          </cell>
          <cell r="C497">
            <v>50</v>
          </cell>
        </row>
        <row r="498">
          <cell r="A498" t="str">
            <v>GOUJON DE ROUE ISUZU DMAX-l32</v>
          </cell>
          <cell r="B498" t="str">
            <v>I039</v>
          </cell>
          <cell r="C498">
            <v>60</v>
          </cell>
        </row>
        <row r="499">
          <cell r="A499" t="str">
            <v>Fanout for 72FO Idea-1.6MM-CP3</v>
          </cell>
          <cell r="B499" t="str">
            <v>301-603-029-CP3</v>
          </cell>
          <cell r="C499">
            <v>60</v>
          </cell>
        </row>
        <row r="500">
          <cell r="A500" t="str">
            <v>VIS D11 M4X0.7</v>
          </cell>
          <cell r="B500" t="str">
            <v>VIS-D11-M4X0.7</v>
          </cell>
          <cell r="C500">
            <v>55</v>
          </cell>
        </row>
        <row r="501">
          <cell r="A501" t="str">
            <v>Pomello Corpo GA- echantillion rialteck</v>
          </cell>
          <cell r="B501" t="str">
            <v>POS11</v>
          </cell>
          <cell r="C501">
            <v>12</v>
          </cell>
        </row>
        <row r="502">
          <cell r="A502" t="str">
            <v>BAGUE BUTEE INTERNE GALVANISEE</v>
          </cell>
          <cell r="B502" t="str">
            <v>4-8888</v>
          </cell>
          <cell r="C502">
            <v>40</v>
          </cell>
        </row>
        <row r="503">
          <cell r="A503" t="str">
            <v>Anneau  Brute 30*38*27 CHANF EXT 2x45</v>
          </cell>
          <cell r="B503" t="str">
            <v>4-7233-1</v>
          </cell>
          <cell r="C503">
            <v>225</v>
          </cell>
        </row>
        <row r="504">
          <cell r="A504" t="str">
            <v>USINAGE BORNE CPF SANS TROU Ø10</v>
          </cell>
          <cell r="B504" t="str">
            <v>9531</v>
          </cell>
          <cell r="C504">
            <v>108</v>
          </cell>
        </row>
        <row r="505">
          <cell r="A505" t="str">
            <v>Bague Brute 38*40,4*28-Chutte</v>
          </cell>
          <cell r="B505" t="str">
            <v>4-8748</v>
          </cell>
          <cell r="C505">
            <v>50</v>
          </cell>
        </row>
        <row r="506">
          <cell r="A506" t="str">
            <v>VIS TH 8*15 (D14)</v>
          </cell>
          <cell r="B506" t="str">
            <v>VIS-TH-8-15</v>
          </cell>
          <cell r="C506">
            <v>90</v>
          </cell>
        </row>
        <row r="507">
          <cell r="A507" t="str">
            <v>ECROU DE ROUE FORD RANGER</v>
          </cell>
          <cell r="B507" t="str">
            <v>FO013</v>
          </cell>
          <cell r="C507">
            <v>106</v>
          </cell>
        </row>
        <row r="508">
          <cell r="A508" t="str">
            <v>BAGUE EXTERIEUR SILENT BLOC AR ISUZU</v>
          </cell>
          <cell r="B508" t="str">
            <v>I043-CP1</v>
          </cell>
          <cell r="C508">
            <v>300</v>
          </cell>
        </row>
        <row r="509">
          <cell r="A509" t="str">
            <v>RIEUR SILENT BLOC TRIANGLE TFR-FORD RANGER</v>
          </cell>
          <cell r="B509" t="str">
            <v>I035-FO002-CP1</v>
          </cell>
          <cell r="C509">
            <v>120</v>
          </cell>
        </row>
        <row r="510">
          <cell r="A510" t="str">
            <v>VIS TC 8*12 (C10)</v>
          </cell>
          <cell r="B510" t="str">
            <v>VIS-TC-8-12</v>
          </cell>
          <cell r="C510">
            <v>80</v>
          </cell>
        </row>
        <row r="511">
          <cell r="A511" t="str">
            <v>VIS TC 10*12 (C10)</v>
          </cell>
          <cell r="B511" t="str">
            <v>VIS-TC-10-12</v>
          </cell>
          <cell r="C511">
            <v>70</v>
          </cell>
        </row>
        <row r="512">
          <cell r="A512" t="str">
            <v>AXE ACIER Ø10.2*41.3</v>
          </cell>
          <cell r="B512" t="str">
            <v>AXE-ACI 10.2X41.3</v>
          </cell>
          <cell r="C512">
            <v>80</v>
          </cell>
        </row>
        <row r="513">
          <cell r="A513" t="str">
            <v>ANNEAU  BRUTE AVEC CHANF.INT.40*50*32</v>
          </cell>
          <cell r="B513" t="str">
            <v>4-7630</v>
          </cell>
          <cell r="C513">
            <v>90</v>
          </cell>
        </row>
        <row r="514">
          <cell r="A514" t="str">
            <v>AXE TARAUDE L44</v>
          </cell>
          <cell r="B514" t="str">
            <v>1025441000</v>
          </cell>
          <cell r="C514">
            <v>40</v>
          </cell>
        </row>
        <row r="515">
          <cell r="A515" t="str">
            <v>BAGUE ACIER Ø10.2*12.9</v>
          </cell>
          <cell r="B515" t="str">
            <v>BAG ACI 10.2X12.9</v>
          </cell>
          <cell r="C515">
            <v>90</v>
          </cell>
        </row>
        <row r="516">
          <cell r="A516" t="str">
            <v>Bague Epaulee zinguéé 14*30*66,5</v>
          </cell>
          <cell r="B516" t="str">
            <v>4-8209</v>
          </cell>
          <cell r="C516">
            <v>40</v>
          </cell>
        </row>
        <row r="517">
          <cell r="A517" t="str">
            <v>DIS.G16622070 POMELLO COPERCHIO</v>
          </cell>
          <cell r="B517" t="str">
            <v>513610</v>
          </cell>
          <cell r="C517">
            <v>25</v>
          </cell>
        </row>
        <row r="518">
          <cell r="A518" t="str">
            <v>BAGUE DECOLLETEE TUBE D EAU HYUNDAI TUSCON- CP7</v>
          </cell>
          <cell r="B518" t="str">
            <v>H007-CP7</v>
          </cell>
          <cell r="C518">
            <v>40</v>
          </cell>
        </row>
        <row r="519">
          <cell r="A519" t="str">
            <v>Insert levier à partit d 12</v>
          </cell>
          <cell r="B519" t="str">
            <v>I110-01-004</v>
          </cell>
          <cell r="C519">
            <v>30</v>
          </cell>
        </row>
        <row r="520">
          <cell r="A520" t="str">
            <v>USINAGE BORNE T030</v>
          </cell>
          <cell r="B520" t="str">
            <v>9630</v>
          </cell>
          <cell r="C520">
            <v>144</v>
          </cell>
        </row>
        <row r="521">
          <cell r="A521" t="str">
            <v>USINAGE LOPIN EBCP-FSD</v>
          </cell>
          <cell r="B521" t="str">
            <v>9524</v>
          </cell>
          <cell r="C521">
            <v>240</v>
          </cell>
        </row>
        <row r="522">
          <cell r="A522" t="str">
            <v>BRAS DE MANOEUVRE  G  MAN</v>
          </cell>
          <cell r="B522" t="str">
            <v>230500</v>
          </cell>
          <cell r="C522">
            <v>20</v>
          </cell>
        </row>
        <row r="523">
          <cell r="A523" t="str">
            <v xml:space="preserve">MAIN BODY FOR SECONDRY FAN OUT - augmentation cadence </v>
          </cell>
          <cell r="B523" t="str">
            <v>OTT-169</v>
          </cell>
          <cell r="C523">
            <v>95</v>
          </cell>
        </row>
        <row r="524">
          <cell r="A524" t="str">
            <v>INSERT</v>
          </cell>
          <cell r="B524" t="str">
            <v>34717800</v>
          </cell>
          <cell r="C524">
            <v>30</v>
          </cell>
        </row>
        <row r="525">
          <cell r="A525" t="str">
            <v>GICLEUR POUR MEMBRANE BP 1' 1/4</v>
          </cell>
          <cell r="B525" t="str">
            <v>377 803</v>
          </cell>
          <cell r="C525">
            <v>70</v>
          </cell>
        </row>
        <row r="526">
          <cell r="A526" t="str">
            <v>GICLEUR POUR MEMBRANE BP 1'</v>
          </cell>
          <cell r="B526" t="str">
            <v>377 802</v>
          </cell>
          <cell r="C526">
            <v>75</v>
          </cell>
        </row>
        <row r="527">
          <cell r="A527" t="str">
            <v xml:space="preserve">USINAGE BORNE T030-APRES MODIFICATION </v>
          </cell>
          <cell r="B527" t="str">
            <v>9630</v>
          </cell>
          <cell r="C527">
            <v>240</v>
          </cell>
        </row>
        <row r="528">
          <cell r="A528" t="str">
            <v xml:space="preserve">Anneau Brute 25,2*32*17- finition </v>
          </cell>
          <cell r="B528" t="str">
            <v>0-3888</v>
          </cell>
          <cell r="C528">
            <v>160</v>
          </cell>
        </row>
        <row r="529">
          <cell r="A529" t="str">
            <v>BAGUE 12*22*69-reprise</v>
          </cell>
          <cell r="B529" t="str">
            <v>181269</v>
          </cell>
          <cell r="C529">
            <v>30</v>
          </cell>
        </row>
        <row r="530">
          <cell r="A530" t="str">
            <v xml:space="preserve">BAGUE 20X30X46 - BITOURELLE </v>
          </cell>
          <cell r="B530" t="str">
            <v>182046</v>
          </cell>
          <cell r="C530">
            <v>27</v>
          </cell>
        </row>
        <row r="531">
          <cell r="A531" t="str">
            <v xml:space="preserve">BAGUE EPAULEE 12*25*41-BIGLIA </v>
          </cell>
          <cell r="B531" t="str">
            <v>181241</v>
          </cell>
          <cell r="C531">
            <v>35</v>
          </cell>
        </row>
        <row r="532">
          <cell r="A532" t="str">
            <v xml:space="preserve">GOUJON DE ROUE ISUZU DMAX- CHUTES </v>
          </cell>
          <cell r="B532" t="str">
            <v>I039</v>
          </cell>
          <cell r="C532">
            <v>30</v>
          </cell>
        </row>
        <row r="533">
          <cell r="A533" t="str">
            <v>USINAGE BORNE RBD</v>
          </cell>
          <cell r="B533" t="str">
            <v>9518</v>
          </cell>
          <cell r="C533">
            <v>240</v>
          </cell>
        </row>
        <row r="534">
          <cell r="A534" t="str">
            <v>USINAGE BORNE T030- montage mjm</v>
          </cell>
          <cell r="B534" t="str">
            <v>9630</v>
          </cell>
          <cell r="C534">
            <v>170</v>
          </cell>
        </row>
        <row r="535">
          <cell r="A535" t="str">
            <v>BAGUE EPAULEE 12*20*45</v>
          </cell>
          <cell r="B535" t="str">
            <v>181246</v>
          </cell>
          <cell r="C535">
            <v>35</v>
          </cell>
        </row>
        <row r="536">
          <cell r="A536" t="str">
            <v xml:space="preserve">Bague Galvanisée 10,5*25*75- correction de reglage </v>
          </cell>
          <cell r="B536" t="str">
            <v>4-7087-1</v>
          </cell>
          <cell r="C536">
            <v>30</v>
          </cell>
        </row>
        <row r="537">
          <cell r="A537" t="str">
            <v xml:space="preserve">ECROU SUSPENSION ISUZU- surfacage mori seiki 3 axe </v>
          </cell>
          <cell r="B537" t="str">
            <v>I004</v>
          </cell>
          <cell r="C537">
            <v>60</v>
          </cell>
        </row>
        <row r="538">
          <cell r="A538" t="str">
            <v xml:space="preserve">Bague Galvanisée 12*20*45- chute </v>
          </cell>
          <cell r="B538" t="str">
            <v>0-5213-1</v>
          </cell>
          <cell r="C538">
            <v>45</v>
          </cell>
        </row>
        <row r="539">
          <cell r="A539" t="str">
            <v xml:space="preserve">USINAGE LOPIN EBCP-FSD- montage mjm </v>
          </cell>
          <cell r="B539" t="str">
            <v>9524</v>
          </cell>
          <cell r="C539">
            <v>170</v>
          </cell>
        </row>
        <row r="540">
          <cell r="A540" t="str">
            <v>PERCAGE CLAMPING RING 120Fo</v>
          </cell>
          <cell r="B540" t="str">
            <v>OTT-170-PER</v>
          </cell>
          <cell r="C540">
            <v>240</v>
          </cell>
        </row>
        <row r="541">
          <cell r="A541" t="str">
            <v xml:space="preserve">Bague Galvanisée 12*20*16.5-chutte </v>
          </cell>
          <cell r="B541" t="str">
            <v>4-8853</v>
          </cell>
          <cell r="C541">
            <v>50</v>
          </cell>
        </row>
        <row r="542">
          <cell r="A542" t="str">
            <v>Fanout for 6FO Idea-CP1</v>
          </cell>
          <cell r="B542" t="str">
            <v>301-603-026-CP1</v>
          </cell>
          <cell r="C542">
            <v>100</v>
          </cell>
        </row>
        <row r="543">
          <cell r="A543" t="str">
            <v xml:space="preserve">GOUJON DE ROUE ISUZU GM - par chutes </v>
          </cell>
          <cell r="B543" t="str">
            <v>I168</v>
          </cell>
          <cell r="C543">
            <v>30</v>
          </cell>
        </row>
        <row r="544">
          <cell r="A544" t="str">
            <v xml:space="preserve">TIGE DE PISTON- maj process </v>
          </cell>
          <cell r="B544" t="str">
            <v>200300</v>
          </cell>
          <cell r="C544">
            <v>25</v>
          </cell>
        </row>
        <row r="545">
          <cell r="A545" t="str">
            <v xml:space="preserve">USINAGE LOPIN EBCP-FSD- foret de forme mjm </v>
          </cell>
          <cell r="B545" t="str">
            <v>9524</v>
          </cell>
          <cell r="C545">
            <v>330</v>
          </cell>
        </row>
        <row r="546">
          <cell r="A546" t="str">
            <v>ECROU- d14</v>
          </cell>
          <cell r="B546" t="str">
            <v>S3PM00000124349</v>
          </cell>
          <cell r="C546">
            <v>50</v>
          </cell>
        </row>
        <row r="547">
          <cell r="A547" t="str">
            <v>GOUJON INJECTEUR 404</v>
          </cell>
          <cell r="B547" t="str">
            <v>B042</v>
          </cell>
          <cell r="C547">
            <v>80</v>
          </cell>
        </row>
        <row r="548">
          <cell r="A548" t="str">
            <v>BUTEE</v>
          </cell>
          <cell r="B548" t="str">
            <v>S3SD14632</v>
          </cell>
          <cell r="C548">
            <v>130</v>
          </cell>
        </row>
        <row r="549">
          <cell r="A549" t="str">
            <v>CHEMISE ZINGUEE TETE POMPETE 404</v>
          </cell>
          <cell r="B549" t="str">
            <v>B041-CP1</v>
          </cell>
          <cell r="C549">
            <v>25</v>
          </cell>
        </row>
        <row r="550">
          <cell r="A550" t="str">
            <v xml:space="preserve">Bague Galvanisée 10*16*36- par chutes </v>
          </cell>
          <cell r="B550" t="str">
            <v>0-3746-1</v>
          </cell>
          <cell r="C550">
            <v>50</v>
          </cell>
        </row>
        <row r="551">
          <cell r="A551" t="str">
            <v>BAGUE DU FIXATION  D50</v>
          </cell>
          <cell r="B551" t="str">
            <v>895700-D50</v>
          </cell>
          <cell r="C551">
            <v>60</v>
          </cell>
        </row>
        <row r="552">
          <cell r="A552" t="str">
            <v xml:space="preserve">Bague Brute  10*16*7- chutes </v>
          </cell>
          <cell r="B552" t="str">
            <v>0-3738</v>
          </cell>
          <cell r="C552">
            <v>50</v>
          </cell>
        </row>
        <row r="553">
          <cell r="A553" t="str">
            <v xml:space="preserve">USINAGE BORNE CPF SANS TROU Ø10 -3montage </v>
          </cell>
          <cell r="B553" t="str">
            <v>9531</v>
          </cell>
          <cell r="C553">
            <v>144</v>
          </cell>
        </row>
        <row r="554">
          <cell r="A554" t="str">
            <v xml:space="preserve">USINAGE LOPIN EBCP-FSD- 1montage </v>
          </cell>
          <cell r="B554" t="str">
            <v>9524</v>
          </cell>
          <cell r="C554">
            <v>36</v>
          </cell>
        </row>
        <row r="555">
          <cell r="A555" t="str">
            <v>BAGUE GOUJON MITSUBISHI CANTER/FSR/FK D32*22 L=21- big42</v>
          </cell>
          <cell r="B555" t="str">
            <v>G011</v>
          </cell>
          <cell r="C555">
            <v>23</v>
          </cell>
        </row>
        <row r="556">
          <cell r="A556" t="str">
            <v>taraudage ECROU</v>
          </cell>
          <cell r="B556" t="str">
            <v>S3PM00000124349</v>
          </cell>
          <cell r="C556">
            <v>100</v>
          </cell>
        </row>
        <row r="557">
          <cell r="A557" t="str">
            <v>percage + chariotage BOULON NECESSAIRE M16X110 OM40</v>
          </cell>
          <cell r="B557" t="str">
            <v>M018-CP3</v>
          </cell>
          <cell r="C557">
            <v>15</v>
          </cell>
        </row>
        <row r="558">
          <cell r="A558" t="str">
            <v>INSERT FILETE LAITON M8</v>
          </cell>
          <cell r="B558" t="str">
            <v>DIN982M08LT</v>
          </cell>
          <cell r="C558">
            <v>42</v>
          </cell>
        </row>
        <row r="559">
          <cell r="A559" t="str">
            <v>Buse droite à collerette Ø8</v>
          </cell>
          <cell r="B559" t="str">
            <v>68.0814</v>
          </cell>
          <cell r="C559">
            <v>60</v>
          </cell>
        </row>
        <row r="560">
          <cell r="A560" t="str">
            <v>Anneau 30*38*23-EBAUCHE</v>
          </cell>
          <cell r="B560" t="str">
            <v>0-4599</v>
          </cell>
          <cell r="C560">
            <v>50</v>
          </cell>
        </row>
        <row r="561">
          <cell r="A561" t="str">
            <v>USINAGE BORNE RBD-en parrallel avec 9524</v>
          </cell>
          <cell r="B561" t="str">
            <v>9518-mixte</v>
          </cell>
          <cell r="C561">
            <v>102</v>
          </cell>
        </row>
        <row r="562">
          <cell r="A562" t="str">
            <v xml:space="preserve">Anneau 30*38*23-finition </v>
          </cell>
          <cell r="B562" t="str">
            <v>0-4599-finition</v>
          </cell>
          <cell r="C562">
            <v>120</v>
          </cell>
        </row>
        <row r="563">
          <cell r="A563" t="str">
            <v>AXE DE ROTATION-SIRCOVER B5</v>
          </cell>
          <cell r="B563" t="str">
            <v>525595</v>
          </cell>
          <cell r="C563">
            <v>270</v>
          </cell>
        </row>
        <row r="564">
          <cell r="A564" t="str">
            <v>ECROU-l32</v>
          </cell>
          <cell r="B564" t="str">
            <v>S3PM00000124349</v>
          </cell>
          <cell r="C564">
            <v>60</v>
          </cell>
        </row>
        <row r="565">
          <cell r="A565" t="str">
            <v xml:space="preserve">Bague aluminium 14.4*25*40-chutes </v>
          </cell>
          <cell r="B565" t="str">
            <v>4-7989</v>
          </cell>
          <cell r="C565">
            <v>30</v>
          </cell>
        </row>
        <row r="566">
          <cell r="A566" t="str">
            <v>Bague Epaulee zinguéé 14*30*66.5</v>
          </cell>
          <cell r="B566" t="str">
            <v>4-8209</v>
          </cell>
          <cell r="C566">
            <v>16</v>
          </cell>
        </row>
        <row r="567">
          <cell r="A567" t="str">
            <v>Bague aluminium 14.4*24*40-ebauche</v>
          </cell>
          <cell r="B567" t="str">
            <v>4-7828</v>
          </cell>
          <cell r="C567">
            <v>50</v>
          </cell>
        </row>
        <row r="568">
          <cell r="A568" t="str">
            <v>BAGUE 20X30X46 -b301 avec foret d20</v>
          </cell>
          <cell r="B568" t="str">
            <v>182046</v>
          </cell>
          <cell r="C568">
            <v>45</v>
          </cell>
        </row>
        <row r="569">
          <cell r="A569" t="str">
            <v xml:space="preserve">USINAGE BORNE CPF SANS TROU Ø10-2 MONTAGE </v>
          </cell>
          <cell r="B569" t="str">
            <v>9531</v>
          </cell>
          <cell r="C569">
            <v>128</v>
          </cell>
        </row>
        <row r="570">
          <cell r="A570" t="str">
            <v xml:space="preserve">USINAGE LOPIN EBCP-FSD-2 MONTAGE </v>
          </cell>
          <cell r="B570" t="str">
            <v>9524</v>
          </cell>
          <cell r="C570">
            <v>96</v>
          </cell>
        </row>
        <row r="571">
          <cell r="A571" t="str">
            <v>BAGUE INTERIEURE SILENT BLOC TRIANGLE SUSP INF ISUZU DMAX 4*2 8-97364174-CP2</v>
          </cell>
          <cell r="B571" t="str">
            <v>I199-CP2</v>
          </cell>
          <cell r="C571">
            <v>48</v>
          </cell>
        </row>
        <row r="572">
          <cell r="A572" t="str">
            <v xml:space="preserve">Bague Brute 40*50*21-FINITION </v>
          </cell>
          <cell r="B572" t="str">
            <v>4-7704</v>
          </cell>
          <cell r="C572">
            <v>150</v>
          </cell>
        </row>
        <row r="573">
          <cell r="A573" t="str">
            <v xml:space="preserve">EVACUATION 2/3G X-ONE-harding-taraudageM4+GAZ </v>
          </cell>
          <cell r="B573" t="str">
            <v>480387-PF</v>
          </cell>
          <cell r="C573">
            <v>40</v>
          </cell>
        </row>
        <row r="574">
          <cell r="A574" t="str">
            <v>EVACUATION 2/3G X-ONE-harding-CARRE+M4</v>
          </cell>
          <cell r="B574" t="str">
            <v>480387-SF-pf</v>
          </cell>
          <cell r="C574">
            <v>13</v>
          </cell>
        </row>
        <row r="575">
          <cell r="A575" t="str">
            <v xml:space="preserve">Bague Brute 41*50*30-chutes </v>
          </cell>
          <cell r="B575" t="str">
            <v>4-7366A</v>
          </cell>
          <cell r="C575">
            <v>50</v>
          </cell>
        </row>
        <row r="576">
          <cell r="A576" t="str">
            <v xml:space="preserve">Bague Galvanisée 16*28*100- maj </v>
          </cell>
          <cell r="B576" t="str">
            <v>4-7002</v>
          </cell>
          <cell r="C576">
            <v>45</v>
          </cell>
        </row>
        <row r="577">
          <cell r="A577" t="str">
            <v>Bague Galvanisée 20*28*43-B301</v>
          </cell>
          <cell r="B577" t="str">
            <v>4-7686</v>
          </cell>
          <cell r="C577">
            <v>30</v>
          </cell>
        </row>
        <row r="578">
          <cell r="A578" t="str">
            <v xml:space="preserve">Bague aluminium 14.4*24*40-CHARIOTAGE WEILLER </v>
          </cell>
          <cell r="B578" t="str">
            <v xml:space="preserve">4-7828-finition </v>
          </cell>
          <cell r="C578">
            <v>50</v>
          </cell>
        </row>
        <row r="579">
          <cell r="A579" t="str">
            <v xml:space="preserve">Bague Galvanisée 12*27*39.5-B301 </v>
          </cell>
          <cell r="B579" t="str">
            <v>4-8344</v>
          </cell>
          <cell r="C579">
            <v>30</v>
          </cell>
        </row>
        <row r="580">
          <cell r="A580" t="str">
            <v>VIS HC M12X26 B.PILOTE Zn ANTICOR.</v>
          </cell>
          <cell r="B580" t="str">
            <v>3754</v>
          </cell>
          <cell r="C580">
            <v>50</v>
          </cell>
        </row>
        <row r="581">
          <cell r="A581" t="str">
            <v>AXE JUMELLE ISUZU CANTER-CP1</v>
          </cell>
          <cell r="B581" t="str">
            <v>I188-CP1</v>
          </cell>
          <cell r="C581">
            <v>35</v>
          </cell>
        </row>
        <row r="582">
          <cell r="A582" t="str">
            <v xml:space="preserve">USINAGE BORNE CPF SANS TROU Ø10-4 MONTAGE </v>
          </cell>
          <cell r="B582" t="str">
            <v>9531</v>
          </cell>
          <cell r="C582">
            <v>180</v>
          </cell>
        </row>
        <row r="583">
          <cell r="A583" t="str">
            <v>INSERT LEVIER SURMOULEE 345833-01- sb16</v>
          </cell>
          <cell r="B583" t="str">
            <v>I110-01-004</v>
          </cell>
          <cell r="C583">
            <v>49</v>
          </cell>
        </row>
        <row r="584">
          <cell r="A584" t="str">
            <v xml:space="preserve">BIELLE DIRECTION ISUZU- chariotage + mise a longeur </v>
          </cell>
          <cell r="B584" t="str">
            <v>I037</v>
          </cell>
          <cell r="C584">
            <v>60</v>
          </cell>
        </row>
        <row r="585">
          <cell r="A585" t="str">
            <v>TIGE M6 AVEC 2 ECROUS-CP1</v>
          </cell>
          <cell r="B585" t="str">
            <v>TIGEM6+2ECROUS-CP1</v>
          </cell>
          <cell r="C585">
            <v>120</v>
          </cell>
        </row>
        <row r="586">
          <cell r="A586" t="str">
            <v>Primaire en laiton</v>
          </cell>
          <cell r="B586" t="str">
            <v>328090</v>
          </cell>
          <cell r="C586">
            <v>150</v>
          </cell>
        </row>
        <row r="587">
          <cell r="A587" t="str">
            <v>TIGE M4 AVEC 2 ECROUS-CP1</v>
          </cell>
          <cell r="B587" t="str">
            <v>TIGEM4+2ECROUS-CP1</v>
          </cell>
          <cell r="C587">
            <v>240</v>
          </cell>
        </row>
        <row r="588">
          <cell r="A588" t="str">
            <v>BAGUE ALU 18*27*43</v>
          </cell>
          <cell r="B588" t="str">
            <v>18x27x43</v>
          </cell>
          <cell r="C588">
            <v>60</v>
          </cell>
        </row>
        <row r="589">
          <cell r="A589" t="str">
            <v>Bague Galvanisée 10.5*25*75</v>
          </cell>
          <cell r="B589" t="str">
            <v>4-7087-1</v>
          </cell>
          <cell r="C589">
            <v>40</v>
          </cell>
        </row>
        <row r="590">
          <cell r="A590" t="str">
            <v>CLAMPING RING 240Fo</v>
          </cell>
          <cell r="B590" t="str">
            <v>OTT-171</v>
          </cell>
          <cell r="C590">
            <v>185</v>
          </cell>
        </row>
        <row r="591">
          <cell r="A591" t="str">
            <v>ECROU DE ROUE ISUZU-CP1</v>
          </cell>
          <cell r="B591" t="str">
            <v>I143-CP1</v>
          </cell>
          <cell r="C591">
            <v>60</v>
          </cell>
        </row>
        <row r="592">
          <cell r="A592" t="str">
            <v>INSERT</v>
          </cell>
          <cell r="B592" t="str">
            <v>34717800</v>
          </cell>
          <cell r="C592">
            <v>30</v>
          </cell>
        </row>
        <row r="593">
          <cell r="A593" t="str">
            <v>Developpement</v>
          </cell>
          <cell r="B593" t="str">
            <v>0</v>
          </cell>
          <cell r="C593">
            <v>1</v>
          </cell>
        </row>
        <row r="594">
          <cell r="A594" t="str">
            <v>VIS HC M12X31 B.PILOTE Zn ANTICOR.</v>
          </cell>
          <cell r="B594" t="str">
            <v>3753</v>
          </cell>
          <cell r="C594">
            <v>54</v>
          </cell>
        </row>
        <row r="595">
          <cell r="A595" t="str">
            <v>FAN OUT JENOPTEC 12FO-NAK</v>
          </cell>
          <cell r="B595" t="str">
            <v>301-603-009-NAK</v>
          </cell>
          <cell r="C595">
            <v>40</v>
          </cell>
        </row>
        <row r="596">
          <cell r="A596" t="str">
            <v>AXE PIGNON 28 DENTS BRAVO  L=255MM-CP2</v>
          </cell>
          <cell r="B596" t="str">
            <v>PIG-L255-28D-SGCP2</v>
          </cell>
          <cell r="C596">
            <v>50</v>
          </cell>
        </row>
        <row r="597">
          <cell r="A597" t="str">
            <v>PIGNON 28 DENTS BRAVO  L=255MM-CP1</v>
          </cell>
          <cell r="B597" t="str">
            <v>PIG-L255-28D-SGCP1</v>
          </cell>
          <cell r="C597">
            <v>50</v>
          </cell>
        </row>
        <row r="598">
          <cell r="A598" t="str">
            <v>AXE PIGNON 28 DENTS CIAO  L=245MM-CP2</v>
          </cell>
          <cell r="B598" t="str">
            <v>PIG-L245-28D-SGCP2</v>
          </cell>
          <cell r="C598">
            <v>50</v>
          </cell>
        </row>
        <row r="599">
          <cell r="A599" t="str">
            <v>Buse droite à collerette Ø8</v>
          </cell>
          <cell r="B599" t="str">
            <v>68.0814</v>
          </cell>
          <cell r="C599">
            <v>50</v>
          </cell>
        </row>
        <row r="600">
          <cell r="A600" t="str">
            <v xml:space="preserve"> Buse Ø10</v>
          </cell>
          <cell r="B600" t="str">
            <v>68.1010</v>
          </cell>
          <cell r="C600">
            <v>60</v>
          </cell>
        </row>
        <row r="601">
          <cell r="A601" t="str">
            <v>AXE PIGNON 28 DENTS CIAO  L=245MM-CP2</v>
          </cell>
          <cell r="B601" t="str">
            <v>PIG-L245-28D-SGCP2</v>
          </cell>
          <cell r="C601">
            <v>50</v>
          </cell>
        </row>
        <row r="602">
          <cell r="A602" t="str">
            <v>PLOT NEZ DE MARCHE</v>
          </cell>
          <cell r="B602" t="str">
            <v>OUTI-PLOT</v>
          </cell>
          <cell r="C602">
            <v>100</v>
          </cell>
        </row>
        <row r="603">
          <cell r="A603" t="str">
            <v>CHAPEAU ECROU DE ROUE TFR I143-CP2</v>
          </cell>
          <cell r="B603" t="str">
            <v>I143-CP2</v>
          </cell>
          <cell r="C603">
            <v>120</v>
          </cell>
        </row>
        <row r="604">
          <cell r="A604" t="str">
            <v>AXE PIGNON SOUDEE 28 DENTS L=234mm-CP2</v>
          </cell>
          <cell r="B604" t="str">
            <v>PIG-234-28D-CP2</v>
          </cell>
          <cell r="C604">
            <v>50</v>
          </cell>
        </row>
        <row r="605">
          <cell r="A605" t="str">
            <v>AXE PIGNON SOUDEE 24 DENTS L=218mm-CP2</v>
          </cell>
          <cell r="B605" t="str">
            <v>PIG-24D-CP2</v>
          </cell>
          <cell r="C605">
            <v>50</v>
          </cell>
        </row>
        <row r="606">
          <cell r="A606" t="str">
            <v>AXE PIGNON SOUDEE 28 DENTS L=216mm-CP2</v>
          </cell>
          <cell r="B606" t="str">
            <v>PIG-28D-CP2</v>
          </cell>
          <cell r="C606">
            <v>30</v>
          </cell>
        </row>
        <row r="607">
          <cell r="A607" t="str">
            <v xml:space="preserve"> Buse Ø10 avec collerette </v>
          </cell>
          <cell r="B607" t="str">
            <v>68.1005</v>
          </cell>
          <cell r="C607">
            <v>40</v>
          </cell>
        </row>
        <row r="608">
          <cell r="A608" t="str">
            <v>Bague Galvanisée  14*22.9*54.2</v>
          </cell>
          <cell r="B608" t="str">
            <v>0-5928A-1</v>
          </cell>
          <cell r="C608">
            <v>24</v>
          </cell>
        </row>
        <row r="609">
          <cell r="A609" t="str">
            <v>GOUJON COLLECTEUR GWADA MITSH</v>
          </cell>
          <cell r="B609" t="str">
            <v>MI038</v>
          </cell>
          <cell r="C609">
            <v>60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"/>
      <sheetName val="Pieces"/>
      <sheetName val="09-7-2021"/>
      <sheetName val="08-7-2021"/>
      <sheetName val="07-7-2021"/>
      <sheetName val="06-7-2021"/>
      <sheetName val="05-7-2021"/>
      <sheetName val="03-7-2021"/>
      <sheetName val="02-7-2021"/>
      <sheetName val="01-7-2021"/>
      <sheetName val="30-6-2021"/>
      <sheetName val="29-6-2021"/>
      <sheetName val="28-6-2021"/>
      <sheetName val="26-6-2021"/>
      <sheetName val="25-6-2021"/>
      <sheetName val="24-6-2021"/>
      <sheetName val="23-6-2021"/>
      <sheetName val="22-6-2021"/>
      <sheetName val="21-6-2021"/>
      <sheetName val="19-6-2021"/>
      <sheetName val="18-6-2021"/>
      <sheetName val="17-6-2021"/>
      <sheetName val="16-6-2021"/>
      <sheetName val="15-6-2021"/>
      <sheetName val="14-6-2021"/>
      <sheetName val="12-6-2021"/>
      <sheetName val="11-6-2021"/>
      <sheetName val="10-6-2021"/>
      <sheetName val="09-6-2021"/>
      <sheetName val="08-6-2021"/>
      <sheetName val="07-6-2021"/>
      <sheetName val="05-6-2021"/>
      <sheetName val="04-6-2021"/>
      <sheetName val="03-6-2021"/>
      <sheetName val="02-6-2021"/>
      <sheetName val="01-6-2021"/>
      <sheetName val="31-5-2021"/>
      <sheetName val="29-5-2021"/>
      <sheetName val="28-5-2021"/>
      <sheetName val="27-5-2021"/>
      <sheetName val="26-5-2021"/>
      <sheetName val="25-5-2021"/>
      <sheetName val="24-5-2021"/>
      <sheetName val="22-5-2021"/>
      <sheetName val="21-5-2021"/>
      <sheetName val="20-5-2021"/>
      <sheetName val="19-5-2021"/>
      <sheetName val="18-5-2021"/>
      <sheetName val="17-5-2021"/>
      <sheetName val="08-5-2021"/>
      <sheetName val="07-5-2021"/>
      <sheetName val="06-5-2021"/>
      <sheetName val="05-5-2021"/>
      <sheetName val="04-5-2021"/>
      <sheetName val="03-5-2021"/>
      <sheetName val="30-4-2021"/>
      <sheetName val="29-4-2021"/>
      <sheetName val="28-4-2021"/>
      <sheetName val="27-4-2021"/>
      <sheetName val="26-04-2021"/>
      <sheetName val="24-4-2021"/>
      <sheetName val="23-4-2021"/>
      <sheetName val="22-4-2021"/>
      <sheetName val="21-4-2021"/>
      <sheetName val="20-4-2021"/>
      <sheetName val="19-4-2021"/>
      <sheetName val="17-4-2021"/>
      <sheetName val="16-4-2021"/>
      <sheetName val="15-4-2021"/>
      <sheetName val="14-4-2021"/>
      <sheetName val="13-4-2021"/>
      <sheetName val="12-4-2021"/>
      <sheetName val="10-4-2021"/>
      <sheetName val="09-4-2021"/>
      <sheetName val="08-4-2021"/>
      <sheetName val="07-4-2021"/>
      <sheetName val="06-4-2021"/>
      <sheetName val="05-04-2021"/>
      <sheetName val="03-4-2021"/>
      <sheetName val="02-4-2021"/>
      <sheetName val="01-4-2021"/>
      <sheetName val="31-3-2021"/>
      <sheetName val="30-3-2021"/>
      <sheetName val="29-3-2021"/>
      <sheetName val="27-3-2021"/>
      <sheetName val="26-3-2021"/>
      <sheetName val="25-3-2021"/>
      <sheetName val="24-3-2021"/>
      <sheetName val="23-3-2021"/>
      <sheetName val="22-3-2021"/>
      <sheetName val="19-3-2021"/>
      <sheetName val="18-3-2021"/>
      <sheetName val="17-3-2021"/>
      <sheetName val="16-3-2021"/>
      <sheetName val="15-3-2021"/>
      <sheetName val="13-3-2021"/>
      <sheetName val="12-3-2021"/>
      <sheetName val="11-3-2021"/>
      <sheetName val="10-3-2021"/>
      <sheetName val="09-3-2021"/>
      <sheetName val="08-3-2021"/>
      <sheetName val="06-3-2021"/>
      <sheetName val="05-3-2021"/>
      <sheetName val="04-3-2021"/>
      <sheetName val="03-3-2021"/>
      <sheetName val="02-3-2021"/>
      <sheetName val="01-3-2021"/>
      <sheetName val="27-2-2021"/>
      <sheetName val="26-2-2021"/>
      <sheetName val="25-2-2021"/>
      <sheetName val="24-2-2021"/>
      <sheetName val="23-2-2021"/>
      <sheetName val="22-2-2021"/>
      <sheetName val="20-2-2021"/>
      <sheetName val="19-2-2021"/>
      <sheetName val="18-2-2021"/>
      <sheetName val="17-2-2021"/>
      <sheetName val="16-2-2021"/>
      <sheetName val="15-2-2021"/>
      <sheetName val="13-2-2021"/>
      <sheetName val="12-2-2021"/>
      <sheetName val="11-2-2021"/>
      <sheetName val="10-2-2020"/>
      <sheetName val="09-2-2021"/>
      <sheetName val="08-2-2020"/>
      <sheetName val="06-2-2021"/>
      <sheetName val="05-2-2021"/>
      <sheetName val="04-2-2020"/>
      <sheetName val="03-2-2021"/>
      <sheetName val="02-2-2020"/>
      <sheetName val="01-2-2020"/>
      <sheetName val="30-1-2021"/>
      <sheetName val="29-1-2021"/>
      <sheetName val="28-1-2021"/>
      <sheetName val="27-1-2021"/>
      <sheetName val="26-1-2021"/>
      <sheetName val="25-1-2021"/>
      <sheetName val="23-01-2021"/>
      <sheetName val="22-1-2021"/>
      <sheetName val="21-1-2021"/>
      <sheetName val="20-1-2021"/>
      <sheetName val="19-1-2021"/>
      <sheetName val="18-1-2021"/>
      <sheetName val="16-1-2021"/>
      <sheetName val="15-1-2021"/>
      <sheetName val="13-1-2021"/>
      <sheetName val="12-1-2021"/>
      <sheetName val="11-1-2020"/>
      <sheetName val="09-01-2021"/>
      <sheetName val="08-01-2021"/>
      <sheetName val="07-01-2021"/>
      <sheetName val="06-01-2021"/>
      <sheetName val="05-01-2021"/>
      <sheetName val="04-01-2021"/>
    </sheetNames>
    <sheetDataSet>
      <sheetData sheetId="0"/>
      <sheetData sheetId="1">
        <row r="1">
          <cell r="A1" t="str">
            <v xml:space="preserve">desgination </v>
          </cell>
          <cell r="B1" t="str">
            <v xml:space="preserve">reference </v>
          </cell>
          <cell r="C1" t="str">
            <v>Cadence réelle</v>
          </cell>
        </row>
        <row r="2">
          <cell r="A2" t="str">
            <v xml:space="preserve"> BUSS. DIS. 14-3003 1320X28.7 AVP CARB </v>
          </cell>
          <cell r="B2">
            <v>510081</v>
          </cell>
          <cell r="C2"/>
        </row>
        <row r="3">
          <cell r="A3" t="str">
            <v xml:space="preserve">A1-AXE MET </v>
          </cell>
          <cell r="B3" t="str">
            <v>20086-2</v>
          </cell>
          <cell r="C3">
            <v>45</v>
          </cell>
        </row>
        <row r="4">
          <cell r="A4" t="str">
            <v xml:space="preserve">Anneau FX 25,2*32*21- par chutes </v>
          </cell>
          <cell r="B4" t="str">
            <v>0-4180</v>
          </cell>
          <cell r="C4">
            <v>80</v>
          </cell>
        </row>
        <row r="5">
          <cell r="A5" t="str">
            <v>AOE 950 12 BOX SPINA INOX</v>
          </cell>
          <cell r="B5" t="str">
            <v>SPINA00010</v>
          </cell>
          <cell r="C5">
            <v>8</v>
          </cell>
        </row>
        <row r="6">
          <cell r="A6" t="str">
            <v>AOE 950/12/9.5 SPINA INOX</v>
          </cell>
          <cell r="B6" t="str">
            <v>SPINA00009</v>
          </cell>
          <cell r="C6">
            <v>15</v>
          </cell>
        </row>
        <row r="7">
          <cell r="A7" t="str">
            <v>AOE 956/14/40 SPINA INOX</v>
          </cell>
          <cell r="B7" t="str">
            <v>SPINA00011</v>
          </cell>
          <cell r="C7">
            <v>15</v>
          </cell>
        </row>
        <row r="8">
          <cell r="A8" t="str">
            <v>armature intérieure-MULTI</v>
          </cell>
          <cell r="B8" t="str">
            <v>E355306</v>
          </cell>
          <cell r="C8">
            <v>400</v>
          </cell>
        </row>
        <row r="9">
          <cell r="A9" t="str">
            <v>Arrêt</v>
          </cell>
          <cell r="B9" t="str">
            <v xml:space="preserve"> - </v>
          </cell>
          <cell r="C9">
            <v>1</v>
          </cell>
        </row>
        <row r="10">
          <cell r="A10" t="str">
            <v>AXE</v>
          </cell>
          <cell r="B10" t="str">
            <v>2018012-01</v>
          </cell>
          <cell r="C10">
            <v>120</v>
          </cell>
        </row>
        <row r="11">
          <cell r="A11" t="str">
            <v>AXE 100x8-M4</v>
          </cell>
          <cell r="B11" t="str">
            <v>AXE 100x8-M4</v>
          </cell>
          <cell r="C11">
            <v>28</v>
          </cell>
        </row>
        <row r="12">
          <cell r="A12" t="str">
            <v>AXE 140 INOX D8 L66 140/76</v>
          </cell>
          <cell r="B12" t="str">
            <v>AXE-IN-D8-L66</v>
          </cell>
          <cell r="C12">
            <v>100</v>
          </cell>
        </row>
        <row r="13">
          <cell r="A13" t="str">
            <v>AXE 90 INOX D7</v>
          </cell>
          <cell r="B13" t="str">
            <v>AXE-IN-D7</v>
          </cell>
          <cell r="C13">
            <v>80</v>
          </cell>
        </row>
        <row r="14">
          <cell r="A14" t="str">
            <v>AXE AVEC INSERT INTEGRES</v>
          </cell>
          <cell r="B14" t="str">
            <v>2018110-01</v>
          </cell>
          <cell r="C14">
            <v>12</v>
          </cell>
        </row>
        <row r="15">
          <cell r="A15" t="str">
            <v>AXE BOITIER TFR+KB</v>
          </cell>
          <cell r="B15" t="str">
            <v>I081-95-CP8</v>
          </cell>
          <cell r="C15">
            <v>12</v>
          </cell>
        </row>
        <row r="16">
          <cell r="A16" t="str">
            <v>AXE COLLIER ISUZU TFR NON ZINGUEE</v>
          </cell>
          <cell r="B16" t="str">
            <v>I138-139-CP3</v>
          </cell>
          <cell r="C16">
            <v>40</v>
          </cell>
        </row>
        <row r="17">
          <cell r="A17" t="str">
            <v>AXE D15-M11x100</v>
          </cell>
          <cell r="B17" t="str">
            <v>G022-CP1</v>
          </cell>
          <cell r="C17">
            <v>30</v>
          </cell>
        </row>
        <row r="18">
          <cell r="A18" t="str">
            <v xml:space="preserve">AXE D'ARTICULATION </v>
          </cell>
          <cell r="B18">
            <v>200101</v>
          </cell>
          <cell r="C18">
            <v>120</v>
          </cell>
        </row>
        <row r="19">
          <cell r="A19" t="str">
            <v>AXE DE FREIN OM40 PROD</v>
          </cell>
          <cell r="B19" t="str">
            <v>M030-PROD</v>
          </cell>
          <cell r="C19">
            <v>90</v>
          </cell>
        </row>
        <row r="20">
          <cell r="A20" t="str">
            <v>AXE DIRECTION ISUZU</v>
          </cell>
          <cell r="B20" t="str">
            <v>I059</v>
          </cell>
          <cell r="C20">
            <v>70</v>
          </cell>
        </row>
        <row r="21">
          <cell r="A21" t="str">
            <v>AXE ESC H11</v>
          </cell>
          <cell r="B21" t="str">
            <v>20111-21</v>
          </cell>
          <cell r="C21">
            <v>40</v>
          </cell>
        </row>
        <row r="22">
          <cell r="A22" t="str">
            <v>AXE ETRIER FORD RANGER-PROD</v>
          </cell>
          <cell r="B22" t="str">
            <v>FO011-PROD</v>
          </cell>
          <cell r="C22">
            <v>30</v>
          </cell>
        </row>
        <row r="23">
          <cell r="A23" t="str">
            <v>AXE ETRIER MITSUBISHI D21.2 PROD</v>
          </cell>
          <cell r="B23" t="str">
            <v>MI029-CP1-PROD</v>
          </cell>
          <cell r="C23">
            <v>30</v>
          </cell>
        </row>
        <row r="24">
          <cell r="A24" t="str">
            <v>AXE ETRIER MITSUBISHI D21.9 AVEC SOUFFLET-CP1 PROD</v>
          </cell>
          <cell r="B24" t="str">
            <v>MI030-CP1-PROD</v>
          </cell>
          <cell r="C24">
            <v>30</v>
          </cell>
        </row>
        <row r="25">
          <cell r="A25" t="str">
            <v>AXE ETRIER SUP MITSUBISHI L200(536)</v>
          </cell>
          <cell r="B25" t="str">
            <v>MI029</v>
          </cell>
          <cell r="C25">
            <v>30</v>
          </cell>
        </row>
        <row r="26">
          <cell r="A26" t="str">
            <v>AXE FEMELLE</v>
          </cell>
          <cell r="B26" t="str">
            <v>AXE FEMELLE-D16</v>
          </cell>
          <cell r="C26">
            <v>30</v>
          </cell>
        </row>
        <row r="27">
          <cell r="A27" t="str">
            <v xml:space="preserve">AXE FEMELLE </v>
          </cell>
          <cell r="B27" t="str">
            <v>2018051-01</v>
          </cell>
          <cell r="C27">
            <v>30</v>
          </cell>
        </row>
        <row r="28">
          <cell r="A28" t="str">
            <v>AXE FEMELLE M8X55</v>
          </cell>
          <cell r="B28" t="str">
            <v>2018106-02-02</v>
          </cell>
          <cell r="C28">
            <v>30</v>
          </cell>
        </row>
        <row r="29">
          <cell r="A29" t="str">
            <v>AXE FOURCHETTE</v>
          </cell>
          <cell r="B29" t="str">
            <v>19037-1</v>
          </cell>
          <cell r="C29">
            <v>70</v>
          </cell>
        </row>
        <row r="30">
          <cell r="A30" t="str">
            <v>AXE FOURCHETTE SIMPLE</v>
          </cell>
          <cell r="B30" t="str">
            <v>2018013-01</v>
          </cell>
          <cell r="C30">
            <v>120</v>
          </cell>
        </row>
        <row r="31">
          <cell r="A31" t="str">
            <v xml:space="preserve">AXE GM JUMELLE MITSUBITCHI </v>
          </cell>
          <cell r="B31" t="str">
            <v>MI013-CP1</v>
          </cell>
          <cell r="C31">
            <v>50</v>
          </cell>
        </row>
        <row r="32">
          <cell r="A32" t="str">
            <v>AXE INOX D8 LG720mm</v>
          </cell>
          <cell r="B32" t="str">
            <v>3-72-70033</v>
          </cell>
          <cell r="C32">
            <v>90</v>
          </cell>
        </row>
        <row r="33">
          <cell r="A33" t="str">
            <v>AXE INOX 303</v>
          </cell>
          <cell r="B33" t="str">
            <v>500-1-46933</v>
          </cell>
          <cell r="C33">
            <v>28</v>
          </cell>
        </row>
        <row r="34">
          <cell r="A34" t="str">
            <v xml:space="preserve">AXE JUMELLE-CP2 - chariotage sur nak </v>
          </cell>
          <cell r="B34" t="str">
            <v>TF48-57-I162-CP2</v>
          </cell>
          <cell r="C34">
            <v>50</v>
          </cell>
        </row>
        <row r="35">
          <cell r="A35" t="str">
            <v>AXE L=124mm JEMELLE FORD PROD</v>
          </cell>
          <cell r="B35" t="str">
            <v>FO021-CP2</v>
          </cell>
          <cell r="C35">
            <v>50</v>
          </cell>
        </row>
        <row r="36">
          <cell r="A36" t="str">
            <v>AXE LAITON Ø10.2*41.3</v>
          </cell>
          <cell r="B36" t="str">
            <v>AXE-LAIT 10.2X41.3</v>
          </cell>
          <cell r="C36">
            <v>100</v>
          </cell>
        </row>
        <row r="37">
          <cell r="A37" t="str">
            <v xml:space="preserve">AXE LEVIER PORTE </v>
          </cell>
          <cell r="B37" t="str">
            <v>P210203</v>
          </cell>
          <cell r="C37">
            <v>120</v>
          </cell>
        </row>
        <row r="38">
          <cell r="A38" t="str">
            <v>AXE LISSE D8</v>
          </cell>
          <cell r="B38" t="str">
            <v>Tz36000005388</v>
          </cell>
          <cell r="C38">
            <v>110</v>
          </cell>
        </row>
        <row r="39">
          <cell r="A39" t="str">
            <v>AXE MALE AVEC TROU</v>
          </cell>
          <cell r="B39" t="str">
            <v>AXE MALE A-T D16</v>
          </cell>
          <cell r="C39">
            <v>30</v>
          </cell>
        </row>
        <row r="40">
          <cell r="A40" t="str">
            <v>AXE MALE EN I</v>
          </cell>
          <cell r="B40" t="str">
            <v>2018146-02</v>
          </cell>
          <cell r="C40">
            <v>30</v>
          </cell>
        </row>
        <row r="41">
          <cell r="A41" t="str">
            <v>AXE MALE L=100</v>
          </cell>
          <cell r="B41">
            <v>2018130</v>
          </cell>
          <cell r="C41">
            <v>30</v>
          </cell>
        </row>
        <row r="42">
          <cell r="A42" t="str">
            <v>AXE MALE SANS TROU</v>
          </cell>
          <cell r="B42" t="str">
            <v>AXE MALE S-T D16</v>
          </cell>
        </row>
        <row r="43">
          <cell r="A43" t="str">
            <v>AXE MALE V02</v>
          </cell>
          <cell r="B43" t="str">
            <v>2018106-02-01</v>
          </cell>
          <cell r="C43">
            <v>12</v>
          </cell>
        </row>
        <row r="44">
          <cell r="A44" t="str">
            <v>AXE MALE-001</v>
          </cell>
          <cell r="B44" t="str">
            <v>2018122-03</v>
          </cell>
          <cell r="C44">
            <v>60</v>
          </cell>
        </row>
        <row r="45">
          <cell r="A45" t="str">
            <v>AXE PORTE TURBINE D10</v>
          </cell>
          <cell r="B45" t="str">
            <v>A001</v>
          </cell>
          <cell r="C45">
            <v>100</v>
          </cell>
        </row>
        <row r="46">
          <cell r="A46" t="str">
            <v>Axe tendeur de 10</v>
          </cell>
          <cell r="B46" t="str">
            <v>AXE - T - D10</v>
          </cell>
          <cell r="C46">
            <v>360</v>
          </cell>
        </row>
        <row r="47">
          <cell r="A47" t="str">
            <v xml:space="preserve">AXE TENDEUR DE 11 </v>
          </cell>
          <cell r="B47" t="str">
            <v>AXE-T- D11</v>
          </cell>
          <cell r="C47">
            <v>90</v>
          </cell>
        </row>
        <row r="48">
          <cell r="A48" t="str">
            <v>AXE TRIANGLE SUSPENSION-CP1 PROD</v>
          </cell>
          <cell r="B48" t="str">
            <v>I094-CP1-PROD</v>
          </cell>
          <cell r="C48">
            <v>100</v>
          </cell>
        </row>
        <row r="49">
          <cell r="A49" t="str">
            <v>BAGUE  GALVANISEE 16X11X4</v>
          </cell>
          <cell r="B49" t="str">
            <v>G022-CP5</v>
          </cell>
          <cell r="C49">
            <v>120</v>
          </cell>
        </row>
        <row r="50">
          <cell r="A50" t="str">
            <v>Bague 10.5x25x75</v>
          </cell>
          <cell r="B50">
            <v>181075</v>
          </cell>
          <cell r="C50">
            <v>30</v>
          </cell>
        </row>
        <row r="51">
          <cell r="A51" t="str">
            <v>BAGUE 12*22*56,2</v>
          </cell>
          <cell r="B51" t="str">
            <v>12x22x56.2</v>
          </cell>
          <cell r="C51">
            <v>45</v>
          </cell>
        </row>
        <row r="52">
          <cell r="A52" t="str">
            <v>BAGUE 12*22*65</v>
          </cell>
          <cell r="B52" t="str">
            <v>12x22x65</v>
          </cell>
          <cell r="C52">
            <v>50</v>
          </cell>
        </row>
        <row r="53">
          <cell r="A53" t="str">
            <v>BAGUE 12*25*60.5</v>
          </cell>
          <cell r="B53">
            <v>181270</v>
          </cell>
          <cell r="C53">
            <v>37</v>
          </cell>
        </row>
        <row r="54">
          <cell r="A54" t="str">
            <v>BAGUE 18*14.5*68</v>
          </cell>
          <cell r="B54" t="str">
            <v>BAG 18x14.5</v>
          </cell>
          <cell r="C54">
            <v>120</v>
          </cell>
        </row>
        <row r="55">
          <cell r="A55" t="str">
            <v>Bague acier 10x14x102</v>
          </cell>
          <cell r="B55" t="str">
            <v>10x14x102</v>
          </cell>
          <cell r="C55">
            <v>120</v>
          </cell>
        </row>
        <row r="56">
          <cell r="A56" t="str">
            <v>BAGUE ACIER 12*9*11</v>
          </cell>
          <cell r="B56" t="str">
            <v>12x9x11</v>
          </cell>
          <cell r="C56">
            <v>120</v>
          </cell>
        </row>
        <row r="57">
          <cell r="A57" t="str">
            <v>Bague acier 12x11x9.5(4g)</v>
          </cell>
          <cell r="B57" t="str">
            <v>12*11*9,5</v>
          </cell>
          <cell r="C57">
            <v>120</v>
          </cell>
        </row>
        <row r="58">
          <cell r="A58" t="str">
            <v>bague acier 14*20*48</v>
          </cell>
          <cell r="B58" t="str">
            <v>14*20*48</v>
          </cell>
          <cell r="C58">
            <v>120</v>
          </cell>
        </row>
        <row r="59">
          <cell r="A59" t="str">
            <v>BAGUE ACIER 8.5x6.5x10</v>
          </cell>
          <cell r="B59" t="str">
            <v>8.5x6.5x10</v>
          </cell>
          <cell r="C59">
            <v>120</v>
          </cell>
        </row>
        <row r="60">
          <cell r="A60" t="str">
            <v>BAGUE ACIER 8.5x6.5x5.8</v>
          </cell>
          <cell r="B60" t="str">
            <v>8.5x6.5x5.8</v>
          </cell>
          <cell r="C60">
            <v>120</v>
          </cell>
        </row>
        <row r="61">
          <cell r="A61" t="str">
            <v>bague acier galvanisée 10x14x112</v>
          </cell>
          <cell r="B61" t="str">
            <v>10x14x112</v>
          </cell>
          <cell r="C61">
            <v>80</v>
          </cell>
        </row>
        <row r="62">
          <cell r="A62" t="str">
            <v>BAGUE ACIER GALVANISEE 14*10*102</v>
          </cell>
          <cell r="B62" t="str">
            <v>14X10X102</v>
          </cell>
          <cell r="C62">
            <v>70</v>
          </cell>
        </row>
        <row r="63">
          <cell r="A63" t="str">
            <v>BAGUE ACIER GALVANISEE 14*10*112</v>
          </cell>
          <cell r="B63" t="str">
            <v>10x14x112</v>
          </cell>
          <cell r="C63">
            <v>70</v>
          </cell>
        </row>
        <row r="64">
          <cell r="A64" t="str">
            <v>Bague acier nécessaire OM40</v>
          </cell>
          <cell r="B64" t="str">
            <v>M018-CP1</v>
          </cell>
        </row>
        <row r="65">
          <cell r="A65" t="str">
            <v>BAGUE ACIER NECESSAIRE-CP1 PROD</v>
          </cell>
          <cell r="B65" t="str">
            <v>m020-cp1</v>
          </cell>
          <cell r="C65">
            <v>120</v>
          </cell>
        </row>
        <row r="66">
          <cell r="A66" t="str">
            <v>Bague acier Ø13</v>
          </cell>
          <cell r="B66" t="str">
            <v>12.75x28.2x8.5</v>
          </cell>
          <cell r="C66">
            <v>120</v>
          </cell>
        </row>
        <row r="67">
          <cell r="A67" t="str">
            <v>bague allu 27*14,5*55</v>
          </cell>
          <cell r="B67" t="str">
            <v>14,5x27x55</v>
          </cell>
          <cell r="C67">
            <v>120</v>
          </cell>
        </row>
        <row r="68">
          <cell r="A68" t="str">
            <v>BAGUE ALU 14,5*27*42</v>
          </cell>
          <cell r="B68" t="str">
            <v>14.5x27x42</v>
          </cell>
          <cell r="C68">
            <v>90</v>
          </cell>
        </row>
        <row r="69">
          <cell r="A69" t="str">
            <v>BAGUE ALU 18*27*43</v>
          </cell>
          <cell r="B69" t="str">
            <v>18X27X43</v>
          </cell>
          <cell r="C69">
            <v>90</v>
          </cell>
        </row>
        <row r="70">
          <cell r="A70" t="str">
            <v>Bague aluminium 14,4*24*40 biglia</v>
          </cell>
          <cell r="B70" t="str">
            <v>4-7828</v>
          </cell>
          <cell r="C70">
            <v>60</v>
          </cell>
        </row>
        <row r="71">
          <cell r="A71" t="str">
            <v>bague aluminum lg30</v>
          </cell>
          <cell r="B71" t="str">
            <v>-</v>
          </cell>
        </row>
        <row r="72">
          <cell r="A72" t="str">
            <v>BAGUE BOUGIE CULASSE</v>
          </cell>
          <cell r="B72" t="str">
            <v>D001</v>
          </cell>
          <cell r="C72">
            <v>90</v>
          </cell>
        </row>
        <row r="73">
          <cell r="A73" t="str">
            <v>BAGUE BRUTE 12x20x14,5</v>
          </cell>
          <cell r="B73" t="str">
            <v>4-8661</v>
          </cell>
          <cell r="C73">
            <v>80</v>
          </cell>
        </row>
        <row r="74">
          <cell r="A74" t="str">
            <v>Bague galvanisée 16*28*62</v>
          </cell>
          <cell r="B74" t="str">
            <v>4-8591-1</v>
          </cell>
          <cell r="C74">
            <v>60</v>
          </cell>
        </row>
        <row r="75">
          <cell r="A75" t="str">
            <v>Bague brute 20x28x43</v>
          </cell>
          <cell r="B75" t="str">
            <v>4-76 86</v>
          </cell>
          <cell r="C75">
            <v>60</v>
          </cell>
        </row>
        <row r="76">
          <cell r="A76" t="str">
            <v>bague butée</v>
          </cell>
          <cell r="B76" t="str">
            <v>7171-N</v>
          </cell>
          <cell r="C76">
            <v>120</v>
          </cell>
        </row>
        <row r="77">
          <cell r="A77" t="str">
            <v>bague butée interne Ø25</v>
          </cell>
          <cell r="B77">
            <v>7159</v>
          </cell>
          <cell r="C77">
            <v>120</v>
          </cell>
        </row>
        <row r="78">
          <cell r="A78" t="str">
            <v>BAGUE D12*D8.3*10.4</v>
          </cell>
          <cell r="B78" t="str">
            <v>T1201-1000-040</v>
          </cell>
          <cell r="C78">
            <v>120</v>
          </cell>
        </row>
        <row r="79">
          <cell r="A79" t="str">
            <v>BAGUE D12*D8.3*D3.6</v>
          </cell>
          <cell r="B79" t="str">
            <v>T1201-1000-030</v>
          </cell>
          <cell r="C79">
            <v>120</v>
          </cell>
        </row>
        <row r="80">
          <cell r="A80" t="str">
            <v>BAGUE D32*22 L=21</v>
          </cell>
          <cell r="B80" t="str">
            <v>G011</v>
          </cell>
          <cell r="C80">
            <v>39</v>
          </cell>
        </row>
        <row r="81">
          <cell r="A81" t="str">
            <v>BAGUE DE CENTRAGE D20</v>
          </cell>
          <cell r="B81">
            <v>890625</v>
          </cell>
          <cell r="C81">
            <v>70</v>
          </cell>
        </row>
        <row r="82">
          <cell r="A82" t="str">
            <v>bague decolletée 7009</v>
          </cell>
          <cell r="B82">
            <v>7009</v>
          </cell>
        </row>
        <row r="83">
          <cell r="A83" t="str">
            <v>BAGUE DU FIXATION  D25 PROD</v>
          </cell>
          <cell r="B83" t="str">
            <v>895700-D25-PROD</v>
          </cell>
          <cell r="C83">
            <v>60</v>
          </cell>
        </row>
        <row r="84">
          <cell r="A84" t="str">
            <v>BAGUE ECHAPPEMENT ISUZU</v>
          </cell>
          <cell r="B84" t="str">
            <v>I056</v>
          </cell>
          <cell r="C84">
            <v>20</v>
          </cell>
        </row>
        <row r="85">
          <cell r="A85" t="str">
            <v>BAGUE EN ACIER AXE RESSORT NM+AM OM40</v>
          </cell>
          <cell r="B85" t="str">
            <v>M018-28-29-32-CP1</v>
          </cell>
          <cell r="C85">
            <v>15</v>
          </cell>
        </row>
        <row r="86">
          <cell r="A86" t="str">
            <v>BAGUE EN LAITON AXE RESSORT NM+AM OM40</v>
          </cell>
          <cell r="B86" t="str">
            <v>M018-28-29-32-CP2</v>
          </cell>
          <cell r="C86">
            <v>75</v>
          </cell>
        </row>
        <row r="87">
          <cell r="A87" t="str">
            <v>bague épaulée 12*25*41</v>
          </cell>
          <cell r="B87">
            <v>181241</v>
          </cell>
          <cell r="C87">
            <v>60</v>
          </cell>
        </row>
        <row r="88">
          <cell r="A88" t="str">
            <v>BAGUE EPAULEE 14*20*60</v>
          </cell>
          <cell r="B88">
            <v>18126100</v>
          </cell>
          <cell r="C88">
            <v>30</v>
          </cell>
        </row>
        <row r="89">
          <cell r="A89" t="str">
            <v>bague epaulee 14*30*66,5</v>
          </cell>
          <cell r="B89" t="str">
            <v>4-8209</v>
          </cell>
          <cell r="C89">
            <v>20</v>
          </cell>
        </row>
        <row r="90">
          <cell r="A90" t="str">
            <v>BAGUE EXT SILENT BLOC FORD BT50</v>
          </cell>
          <cell r="B90" t="str">
            <v>FO020-CP1</v>
          </cell>
          <cell r="C90">
            <v>90</v>
          </cell>
        </row>
        <row r="91">
          <cell r="A91" t="str">
            <v>Bague Galvanisée  14*22,9*54,2</v>
          </cell>
          <cell r="B91" t="str">
            <v>0-5928A-1</v>
          </cell>
          <cell r="C91">
            <v>30</v>
          </cell>
        </row>
        <row r="92">
          <cell r="A92" t="str">
            <v>BAGUE GALVANISEE 10*16*80</v>
          </cell>
          <cell r="B92" t="str">
            <v>0-3738</v>
          </cell>
          <cell r="C92">
            <v>120</v>
          </cell>
        </row>
        <row r="93">
          <cell r="A93" t="str">
            <v>Bague galvanisée 10x16x50</v>
          </cell>
          <cell r="B93" t="str">
            <v>0-3748-1</v>
          </cell>
          <cell r="C93">
            <v>120</v>
          </cell>
        </row>
        <row r="94">
          <cell r="A94" t="str">
            <v>Bague Galvanisée 12*16*36</v>
          </cell>
          <cell r="B94" t="str">
            <v>4-7935-1</v>
          </cell>
          <cell r="C94">
            <v>120</v>
          </cell>
        </row>
        <row r="95">
          <cell r="A95" t="str">
            <v>Bague Galvanisée 12*18*44+A647</v>
          </cell>
          <cell r="B95" t="str">
            <v>0-6128-1</v>
          </cell>
          <cell r="C95">
            <v>120</v>
          </cell>
        </row>
        <row r="96">
          <cell r="A96" t="str">
            <v xml:space="preserve">Bague Galvanisée 12*20*38-weiller </v>
          </cell>
          <cell r="B96" t="str">
            <v>4-7029-1</v>
          </cell>
          <cell r="C96">
            <v>70</v>
          </cell>
        </row>
        <row r="97">
          <cell r="A97" t="str">
            <v xml:space="preserve">Bague Galvanisée 12*22*69 - WEILLER </v>
          </cell>
          <cell r="B97" t="str">
            <v>4-7062-1</v>
          </cell>
          <cell r="C97">
            <v>70</v>
          </cell>
        </row>
        <row r="98">
          <cell r="A98" t="str">
            <v>Bague galvanisée 12x16x32</v>
          </cell>
          <cell r="B98" t="str">
            <v>4-7002</v>
          </cell>
          <cell r="C98">
            <v>120</v>
          </cell>
        </row>
        <row r="99">
          <cell r="A99" t="str">
            <v xml:space="preserve">Bague galvanisée 12x16x32- weiller </v>
          </cell>
          <cell r="B99" t="str">
            <v>4-7002</v>
          </cell>
          <cell r="C99">
            <v>70</v>
          </cell>
        </row>
        <row r="100">
          <cell r="A100" t="str">
            <v>bague galvanisée 12x20x40-chutte nak</v>
          </cell>
          <cell r="B100" t="str">
            <v>4-7634-1</v>
          </cell>
          <cell r="C100">
            <v>60</v>
          </cell>
        </row>
        <row r="101">
          <cell r="A101" t="str">
            <v>Bague galvanisée 12x22x65</v>
          </cell>
          <cell r="B101" t="str">
            <v>12*22*42</v>
          </cell>
          <cell r="C101">
            <v>120</v>
          </cell>
        </row>
        <row r="102">
          <cell r="A102" t="str">
            <v>bague galvanisée 14x20x52</v>
          </cell>
          <cell r="B102" t="str">
            <v xml:space="preserve">4- 72 83 </v>
          </cell>
          <cell r="C102">
            <v>120</v>
          </cell>
        </row>
        <row r="103">
          <cell r="A103" t="str">
            <v xml:space="preserve">Bague Galvanisée 16*20*38 - CHUTES </v>
          </cell>
          <cell r="B103" t="str">
            <v>0-4236-1</v>
          </cell>
          <cell r="C103">
            <v>50</v>
          </cell>
        </row>
        <row r="104">
          <cell r="A104" t="str">
            <v xml:space="preserve">Bague Galvanisée 16*22*38- weiller </v>
          </cell>
          <cell r="B104" t="str">
            <v>0-4238-1</v>
          </cell>
          <cell r="C104">
            <v>50</v>
          </cell>
        </row>
        <row r="105">
          <cell r="A105" t="str">
            <v>Bague Galvanisée 16*28*100</v>
          </cell>
          <cell r="B105" t="str">
            <v>4-7002-1</v>
          </cell>
          <cell r="C105">
            <v>14</v>
          </cell>
        </row>
        <row r="106">
          <cell r="A106" t="str">
            <v>Bague Galvanisée 16*28*62</v>
          </cell>
          <cell r="B106" t="str">
            <v>4-8591-1</v>
          </cell>
          <cell r="C106">
            <v>30</v>
          </cell>
        </row>
        <row r="107">
          <cell r="A107" t="str">
            <v>Bague Galvanisée 16*28*66</v>
          </cell>
          <cell r="B107" t="str">
            <v>4-7003-1</v>
          </cell>
          <cell r="C107">
            <v>24</v>
          </cell>
        </row>
        <row r="108">
          <cell r="A108" t="str">
            <v>Bague galvanisée 16x28x100 - biglia b301</v>
          </cell>
          <cell r="B108" t="str">
            <v>4-7002</v>
          </cell>
          <cell r="C108">
            <v>20</v>
          </cell>
        </row>
        <row r="109">
          <cell r="A109" t="str">
            <v xml:space="preserve">Bague galvanisée 18x22x42-WEILLER </v>
          </cell>
          <cell r="B109" t="str">
            <v>4-7235-1</v>
          </cell>
          <cell r="C109">
            <v>70</v>
          </cell>
        </row>
        <row r="110">
          <cell r="A110" t="str">
            <v xml:space="preserve">bague galvanisée 20*26*45-chutes weiller </v>
          </cell>
          <cell r="B110" t="str">
            <v>0-4989-1</v>
          </cell>
          <cell r="C110">
            <v>50</v>
          </cell>
        </row>
        <row r="111">
          <cell r="A111" t="str">
            <v xml:space="preserve">bague galvanisée 20x26x50- weiller </v>
          </cell>
          <cell r="B111" t="str">
            <v>0-5023-1</v>
          </cell>
          <cell r="C111">
            <v>70</v>
          </cell>
        </row>
        <row r="112">
          <cell r="A112" t="str">
            <v xml:space="preserve">Bague Galvanisée 20x26x7-WEILLER </v>
          </cell>
          <cell r="B112" t="str">
            <v>4- 8362-1</v>
          </cell>
          <cell r="C112">
            <v>50</v>
          </cell>
        </row>
        <row r="113">
          <cell r="A113" t="str">
            <v>BAGUE HEXAGONE TARAUDEE M16*150</v>
          </cell>
          <cell r="B113" t="str">
            <v>4-7986-1</v>
          </cell>
        </row>
        <row r="114">
          <cell r="A114" t="str">
            <v>bague int silent bloc 18-14-68.8</v>
          </cell>
          <cell r="B114">
            <v>90162000</v>
          </cell>
          <cell r="C114">
            <v>90</v>
          </cell>
        </row>
        <row r="115">
          <cell r="A115" t="str">
            <v>Bague Int silent bloc canter</v>
          </cell>
          <cell r="B115" t="str">
            <v>I043</v>
          </cell>
        </row>
        <row r="116">
          <cell r="A116" t="str">
            <v>BAGUE INT SILENT BLOC FORD BT50</v>
          </cell>
          <cell r="B116" t="str">
            <v>FO020-CP2</v>
          </cell>
          <cell r="C116">
            <v>120</v>
          </cell>
        </row>
        <row r="117">
          <cell r="A117" t="str">
            <v>BAGUE INT SILENT BLOC INF-CP2 PROD</v>
          </cell>
          <cell r="B117" t="str">
            <v>I016-CP1-PROD</v>
          </cell>
        </row>
        <row r="118">
          <cell r="A118" t="str">
            <v xml:space="preserve">BAGUE INT SILENT BLOC MIT </v>
          </cell>
          <cell r="B118" t="str">
            <v>MI23-CP2</v>
          </cell>
          <cell r="C118">
            <v>120</v>
          </cell>
        </row>
        <row r="119">
          <cell r="A119" t="str">
            <v>BAGUE INT SILENT BLOC MITSUBISHI PROD</v>
          </cell>
          <cell r="B119" t="str">
            <v>I044-CP2-PROD</v>
          </cell>
          <cell r="C119">
            <v>120</v>
          </cell>
        </row>
        <row r="120">
          <cell r="A120" t="str">
            <v>BAGUE INT SILENT BLOC RESSORT-CP2 PROD</v>
          </cell>
          <cell r="B120" t="str">
            <v>MI031-CP1-PROD</v>
          </cell>
          <cell r="C120">
            <v>120</v>
          </cell>
        </row>
        <row r="121">
          <cell r="A121" t="str">
            <v>BAGUE L=62mm SUPPORT CABINE TFR</v>
          </cell>
          <cell r="B121" t="str">
            <v>TF62-CP4</v>
          </cell>
          <cell r="C121">
            <v>120</v>
          </cell>
        </row>
        <row r="122">
          <cell r="A122" t="str">
            <v>BAGUE L=78 SUPP CABINE D'MAX</v>
          </cell>
          <cell r="B122" t="str">
            <v>I164-CP6</v>
          </cell>
          <cell r="C122">
            <v>120</v>
          </cell>
        </row>
        <row r="123">
          <cell r="A123" t="str">
            <v>BAGUE LAITON 10,2*12,7</v>
          </cell>
          <cell r="B123" t="str">
            <v>I043-CP2-PROD</v>
          </cell>
          <cell r="C123">
            <v>90</v>
          </cell>
        </row>
        <row r="124">
          <cell r="A124" t="str">
            <v>BAGUE LAITON 13*8.5*12</v>
          </cell>
          <cell r="B124" t="str">
            <v>13x8.5x12</v>
          </cell>
          <cell r="C124">
            <v>120</v>
          </cell>
        </row>
        <row r="125">
          <cell r="A125" t="str">
            <v>Bague laiton necessaire axe ressort</v>
          </cell>
          <cell r="B125" t="str">
            <v>12.7x7.3x10.4</v>
          </cell>
          <cell r="C125">
            <v>90</v>
          </cell>
        </row>
        <row r="126">
          <cell r="A126" t="str">
            <v>BAGUE LAITON NECESSAIRE AXE RESSORT AR F110</v>
          </cell>
          <cell r="B126" t="str">
            <v>F042-CP1</v>
          </cell>
          <cell r="C126">
            <v>75</v>
          </cell>
        </row>
        <row r="127">
          <cell r="A127" t="str">
            <v>BAGUE LAITON NECESSAIRE AXE RESSORT AV F110</v>
          </cell>
          <cell r="B127" t="str">
            <v>F043-cp1</v>
          </cell>
          <cell r="C127">
            <v>75</v>
          </cell>
        </row>
        <row r="128">
          <cell r="A128" t="str">
            <v>BAGUE RIVET COUVERCLE T80</v>
          </cell>
          <cell r="B128" t="str">
            <v>BAG-T80</v>
          </cell>
          <cell r="C128">
            <v>400</v>
          </cell>
        </row>
        <row r="129">
          <cell r="A129" t="str">
            <v>Bague tarraudée</v>
          </cell>
          <cell r="B129">
            <v>5016</v>
          </cell>
          <cell r="C129">
            <v>120</v>
          </cell>
        </row>
        <row r="130">
          <cell r="A130" t="str">
            <v>BAGUE TUBE DEAU FORD PROD</v>
          </cell>
          <cell r="B130" t="str">
            <v>FO012-CP1-PROD</v>
          </cell>
          <cell r="C130">
            <v>30</v>
          </cell>
        </row>
        <row r="131">
          <cell r="A131" t="str">
            <v>bielle direction</v>
          </cell>
          <cell r="B131" t="str">
            <v>36X40X28</v>
          </cell>
          <cell r="C131">
            <v>120</v>
          </cell>
        </row>
        <row r="132">
          <cell r="A132" t="str">
            <v>bossage purge M6</v>
          </cell>
          <cell r="B132" t="str">
            <v>ALBS06100L08</v>
          </cell>
          <cell r="C132">
            <v>50</v>
          </cell>
        </row>
        <row r="133">
          <cell r="A133" t="str">
            <v>BOUCHON ALUMINIUM D38</v>
          </cell>
          <cell r="B133" t="str">
            <v>BOUCH-ALU-D38</v>
          </cell>
          <cell r="C133">
            <v>25</v>
          </cell>
        </row>
        <row r="134">
          <cell r="A134" t="str">
            <v>Bouchon carter</v>
          </cell>
          <cell r="B134" t="str">
            <v>I009</v>
          </cell>
          <cell r="C134">
            <v>25</v>
          </cell>
        </row>
        <row r="135">
          <cell r="A135" t="str">
            <v>bouchon Fan out 72</v>
          </cell>
          <cell r="B135" t="str">
            <v>Part C</v>
          </cell>
          <cell r="C135">
            <v>90</v>
          </cell>
        </row>
        <row r="136">
          <cell r="A136" t="str">
            <v>BOUCHON INOX D12-7.1</v>
          </cell>
          <cell r="B136" t="str">
            <v>BCH-IN-D12-7.1</v>
          </cell>
          <cell r="C136">
            <v>60</v>
          </cell>
        </row>
        <row r="137">
          <cell r="A137" t="str">
            <v>BOUCHON INOX D14</v>
          </cell>
          <cell r="B137" t="str">
            <v>BOUCH-IN-D14</v>
          </cell>
          <cell r="C137">
            <v>60</v>
          </cell>
        </row>
        <row r="138">
          <cell r="A138" t="str">
            <v>BOUCHON INOX D7.9 140X76X3</v>
          </cell>
          <cell r="B138" t="str">
            <v>BCH-IN-D7.9</v>
          </cell>
          <cell r="C138">
            <v>60</v>
          </cell>
        </row>
        <row r="139">
          <cell r="A139" t="str">
            <v>BOUCHON INOX D8.1 140X76X3</v>
          </cell>
          <cell r="B139" t="str">
            <v>BCH-IN-D8.1</v>
          </cell>
          <cell r="C139">
            <v>60</v>
          </cell>
        </row>
        <row r="140">
          <cell r="A140" t="str">
            <v>BOULON AXE RESSORT NM OM40</v>
          </cell>
          <cell r="B140" t="str">
            <v>M018-29-CP3</v>
          </cell>
          <cell r="C140">
            <v>15</v>
          </cell>
        </row>
        <row r="141">
          <cell r="A141" t="str">
            <v>BOULON D'ASSEMBLAGE PROD</v>
          </cell>
          <cell r="B141" t="str">
            <v>B001-CP1</v>
          </cell>
          <cell r="C141">
            <v>120</v>
          </cell>
        </row>
        <row r="142">
          <cell r="A142" t="str">
            <v>Boulon support moteur Ford</v>
          </cell>
          <cell r="B142" t="str">
            <v>FO008-cp3</v>
          </cell>
          <cell r="C142">
            <v>120</v>
          </cell>
        </row>
        <row r="143">
          <cell r="A143" t="str">
            <v>Boulon support moteur Ford GM</v>
          </cell>
          <cell r="B143" t="str">
            <v>FO008-cp3</v>
          </cell>
          <cell r="C143">
            <v>120</v>
          </cell>
        </row>
        <row r="144">
          <cell r="A144" t="str">
            <v>BRIDE TDW200</v>
          </cell>
          <cell r="B144" t="str">
            <v>99MATBRIDE200</v>
          </cell>
        </row>
        <row r="145">
          <cell r="A145" t="str">
            <v>BROCHE ACIER D13 ZINGUE L180</v>
          </cell>
          <cell r="B145" t="str">
            <v>BROCH L 180</v>
          </cell>
          <cell r="C145">
            <v>120</v>
          </cell>
        </row>
        <row r="146">
          <cell r="A146" t="str">
            <v>BROCHE ACIER D13 ZINGUE L230</v>
          </cell>
          <cell r="B146" t="str">
            <v>BROCH L 230</v>
          </cell>
          <cell r="C146">
            <v>120</v>
          </cell>
        </row>
        <row r="147">
          <cell r="A147" t="str">
            <v>Bronzina 16/18*10.3</v>
          </cell>
          <cell r="B147">
            <v>511040</v>
          </cell>
          <cell r="C147">
            <v>100</v>
          </cell>
        </row>
        <row r="148">
          <cell r="A148" t="str">
            <v>BUSS D13/20X18,2 AVP CARB-BAGUE ACIER D20</v>
          </cell>
          <cell r="B148">
            <v>510087</v>
          </cell>
          <cell r="C148">
            <v>70</v>
          </cell>
        </row>
        <row r="149">
          <cell r="A149" t="str">
            <v xml:space="preserve">BUSS DIS 14-3003 1320x28.7 AVP CARB </v>
          </cell>
          <cell r="B149">
            <v>510081</v>
          </cell>
          <cell r="C149">
            <v>70</v>
          </cell>
        </row>
        <row r="150">
          <cell r="A150" t="str">
            <v>BUTEE INTERNE METALLIQUE</v>
          </cell>
          <cell r="B150">
            <v>651525</v>
          </cell>
          <cell r="C150">
            <v>70</v>
          </cell>
        </row>
        <row r="151">
          <cell r="A151" t="str">
            <v>Butée interne métallique</v>
          </cell>
          <cell r="B151">
            <v>651525</v>
          </cell>
          <cell r="C151">
            <v>90</v>
          </cell>
        </row>
        <row r="152">
          <cell r="A152" t="str">
            <v>CAL ACIER SUSPENSION TOYOTA</v>
          </cell>
          <cell r="B152" t="str">
            <v>I090-CP3</v>
          </cell>
        </row>
        <row r="153">
          <cell r="A153" t="str">
            <v>CAL SUSPENSION PM ISUZU</v>
          </cell>
          <cell r="B153" t="str">
            <v>I006</v>
          </cell>
          <cell r="C153">
            <v>60</v>
          </cell>
        </row>
        <row r="154">
          <cell r="A154" t="str">
            <v xml:space="preserve">CAL SUSPENSION PM ISUZU-fraisage +  percage sur centre </v>
          </cell>
          <cell r="B154" t="str">
            <v>I006</v>
          </cell>
          <cell r="C154">
            <v>60</v>
          </cell>
        </row>
        <row r="155">
          <cell r="A155" t="str">
            <v>CHARNIERE DE PORTE ISUZU D/B NON COUPEE - 894155315</v>
          </cell>
          <cell r="B155" t="str">
            <v>I078</v>
          </cell>
          <cell r="C155">
            <v>90</v>
          </cell>
        </row>
        <row r="156">
          <cell r="A156" t="str">
            <v>CHEMISE 440 DIN</v>
          </cell>
          <cell r="B156" t="str">
            <v>040DECO0032</v>
          </cell>
          <cell r="C156">
            <v>120</v>
          </cell>
        </row>
        <row r="157">
          <cell r="A157" t="str">
            <v>CHEMISE 82US-43BUS PF01245B- biglia mjm</v>
          </cell>
          <cell r="B157" t="str">
            <v>040DECO0009</v>
          </cell>
          <cell r="C157">
            <v>25</v>
          </cell>
        </row>
        <row r="158">
          <cell r="A158" t="str">
            <v>CHEMISE 840-450 DIN</v>
          </cell>
          <cell r="B158" t="str">
            <v xml:space="preserve">040DECO0015- nak </v>
          </cell>
          <cell r="C158">
            <v>15</v>
          </cell>
        </row>
        <row r="159">
          <cell r="A159" t="str">
            <v>Chemise Fan out 72</v>
          </cell>
          <cell r="B159" t="str">
            <v>-</v>
          </cell>
          <cell r="C159">
            <v>15</v>
          </cell>
        </row>
        <row r="160">
          <cell r="A160" t="str">
            <v xml:space="preserve">Clamping ring 240Fo -percage </v>
          </cell>
          <cell r="B160" t="str">
            <v>OTT-171-TSUGAMI</v>
          </cell>
          <cell r="C160">
            <v>200</v>
          </cell>
        </row>
        <row r="161">
          <cell r="A161" t="str">
            <v xml:space="preserve">clamping ring 240fo </v>
          </cell>
          <cell r="B161" t="str">
            <v>OTT-171-L32</v>
          </cell>
          <cell r="C161">
            <v>350</v>
          </cell>
        </row>
        <row r="162">
          <cell r="A162" t="str">
            <v>Clamping ring 360FO</v>
          </cell>
          <cell r="B162" t="str">
            <v>OTT-172-TSUGAMI</v>
          </cell>
          <cell r="C162">
            <v>200</v>
          </cell>
        </row>
        <row r="163">
          <cell r="A163" t="str">
            <v>CORDGRIP M20 FOR PRIMARY FANOUT biglia</v>
          </cell>
          <cell r="B163" t="str">
            <v>301-601-002</v>
          </cell>
          <cell r="C163">
            <v>45</v>
          </cell>
        </row>
        <row r="164">
          <cell r="A164" t="str">
            <v>CORDGRIP M20 FOR PRIMARY FANOUT L32</v>
          </cell>
          <cell r="B164" t="str">
            <v>301-601-002</v>
          </cell>
          <cell r="C164">
            <v>30</v>
          </cell>
        </row>
        <row r="165">
          <cell r="A165" t="str">
            <v xml:space="preserve">CRIMP BODY FOR SECONDARY FAN OUT </v>
          </cell>
          <cell r="B165" t="str">
            <v>OPE-047</v>
          </cell>
          <cell r="C165">
            <v>120</v>
          </cell>
        </row>
        <row r="166">
          <cell r="A166" t="str">
            <v xml:space="preserve">Culot bougie GM Culasse-percage harding </v>
          </cell>
          <cell r="B166" t="str">
            <v>D002</v>
          </cell>
          <cell r="C166">
            <v>48</v>
          </cell>
        </row>
        <row r="167">
          <cell r="A167" t="str">
            <v>CULOT BOUGIE GM EN ACIER PROD-decolletage</v>
          </cell>
          <cell r="B167" t="str">
            <v>D002-AC-PROD</v>
          </cell>
          <cell r="C167">
            <v>90</v>
          </cell>
        </row>
        <row r="168">
          <cell r="A168" t="str">
            <v xml:space="preserve">Culot Bougie PM Culasse - decolletage </v>
          </cell>
          <cell r="B168" t="str">
            <v>D003</v>
          </cell>
          <cell r="C168">
            <v>90</v>
          </cell>
        </row>
        <row r="169">
          <cell r="A169" t="str">
            <v>DECOUPAGE AXE 100 INOX D8 L60</v>
          </cell>
          <cell r="B169" t="str">
            <v>AXE-IN-D8-L60</v>
          </cell>
        </row>
        <row r="170">
          <cell r="A170" t="str">
            <v>douille carre 24</v>
          </cell>
          <cell r="B170">
            <v>215215011</v>
          </cell>
          <cell r="C170">
            <v>100</v>
          </cell>
        </row>
        <row r="171">
          <cell r="A171" t="str">
            <v>douille Ø4</v>
          </cell>
          <cell r="B171" t="str">
            <v>15-0795</v>
          </cell>
        </row>
        <row r="172">
          <cell r="A172" t="str">
            <v xml:space="preserve">ECROU 430-440 DECOLLETE- nak </v>
          </cell>
          <cell r="B172" t="str">
            <v>020DECO0004</v>
          </cell>
          <cell r="C172">
            <v>30</v>
          </cell>
        </row>
        <row r="173">
          <cell r="A173" t="str">
            <v>ECROU 430-440 DECOLLETE- nak PH2</v>
          </cell>
          <cell r="B173" t="str">
            <v>020DECO0004</v>
          </cell>
          <cell r="C173">
            <v>45</v>
          </cell>
        </row>
        <row r="174">
          <cell r="A174" t="str">
            <v>ECROU 6.5X10</v>
          </cell>
          <cell r="B174" t="str">
            <v>ECR-6.5X10</v>
          </cell>
          <cell r="C174">
            <v>120</v>
          </cell>
        </row>
        <row r="175">
          <cell r="A175" t="str">
            <v>ECROU 6.5X10</v>
          </cell>
        </row>
        <row r="176">
          <cell r="A176" t="str">
            <v>ECROU 85-85B reprise</v>
          </cell>
          <cell r="B176" t="str">
            <v>020DECO0006</v>
          </cell>
          <cell r="C176">
            <v>30</v>
          </cell>
        </row>
        <row r="177">
          <cell r="A177" t="str">
            <v xml:space="preserve">ECROU 85-85B reprise chanfrien </v>
          </cell>
          <cell r="B177" t="str">
            <v>020DECO0006- chanfrien</v>
          </cell>
          <cell r="C177">
            <v>30</v>
          </cell>
        </row>
        <row r="178">
          <cell r="A178" t="str">
            <v>ecrou acier hex 10</v>
          </cell>
          <cell r="B178" t="str">
            <v>ECROU h10</v>
          </cell>
          <cell r="C178">
            <v>120</v>
          </cell>
        </row>
        <row r="179">
          <cell r="A179" t="str">
            <v>Ecrou alu D38-JAMEL</v>
          </cell>
          <cell r="B179" t="str">
            <v>Ecrou M27</v>
          </cell>
        </row>
        <row r="180">
          <cell r="A180" t="str">
            <v>ECROU BIELLE DIRECTION DROITE</v>
          </cell>
          <cell r="B180" t="str">
            <v>I113</v>
          </cell>
        </row>
        <row r="181">
          <cell r="A181" t="str">
            <v>ECROU BIELLE DROITE</v>
          </cell>
          <cell r="B181" t="str">
            <v>I113-CP1</v>
          </cell>
          <cell r="C181">
            <v>90</v>
          </cell>
        </row>
        <row r="182">
          <cell r="A182" t="str">
            <v xml:space="preserve">ECROU BRIDE HEX 22 M14*1.5 </v>
          </cell>
          <cell r="B182" t="str">
            <v>ECR BRIDE HEX 22</v>
          </cell>
          <cell r="C182">
            <v>120</v>
          </cell>
        </row>
        <row r="183">
          <cell r="A183" t="str">
            <v>ECROU BRIDE HEX 24 PROD</v>
          </cell>
          <cell r="B183" t="str">
            <v>ECROU-H24-PROD</v>
          </cell>
          <cell r="C183">
            <v>90</v>
          </cell>
        </row>
        <row r="184">
          <cell r="A184" t="str">
            <v>Ecrou bride M14*1.5</v>
          </cell>
          <cell r="B184" t="str">
            <v>-</v>
          </cell>
          <cell r="C184">
            <v>90</v>
          </cell>
        </row>
        <row r="185">
          <cell r="A185" t="str">
            <v>Ecrou collier ISUZU TFR</v>
          </cell>
          <cell r="B185" t="str">
            <v>I138-cp</v>
          </cell>
        </row>
        <row r="186">
          <cell r="A186" t="str">
            <v>ECROU DE BLOC</v>
          </cell>
          <cell r="B186" t="str">
            <v>4-7326</v>
          </cell>
          <cell r="C186">
            <v>90</v>
          </cell>
        </row>
        <row r="187">
          <cell r="A187" t="str">
            <v>ECROU DE FUSEE</v>
          </cell>
          <cell r="B187">
            <v>601130</v>
          </cell>
          <cell r="C187">
            <v>35</v>
          </cell>
        </row>
        <row r="188">
          <cell r="A188" t="str">
            <v>ecrou de fusée</v>
          </cell>
          <cell r="B188" t="str">
            <v>601130-NAK</v>
          </cell>
          <cell r="C188">
            <v>45</v>
          </cell>
        </row>
        <row r="189">
          <cell r="A189" t="str">
            <v xml:space="preserve">ECROU DE FUSEE- HARDING </v>
          </cell>
          <cell r="B189">
            <v>601130</v>
          </cell>
          <cell r="C189">
            <v>22</v>
          </cell>
        </row>
        <row r="190">
          <cell r="A190" t="str">
            <v>Ecrou de roue Mitsubitchi PM</v>
          </cell>
          <cell r="B190" t="str">
            <v>MI08-cp1</v>
          </cell>
          <cell r="C190">
            <v>120</v>
          </cell>
        </row>
        <row r="191">
          <cell r="A191" t="str">
            <v>ECROU DE ROUE NISSAN PM</v>
          </cell>
          <cell r="B191" t="str">
            <v>NIS001</v>
          </cell>
        </row>
        <row r="192">
          <cell r="A192" t="str">
            <v>Ecrou de roue origine</v>
          </cell>
          <cell r="B192" t="str">
            <v>I143</v>
          </cell>
          <cell r="C192">
            <v>90</v>
          </cell>
        </row>
        <row r="193">
          <cell r="A193" t="str">
            <v>Ecrou de roue TFR ISUZU</v>
          </cell>
          <cell r="B193" t="str">
            <v>I025</v>
          </cell>
          <cell r="C193">
            <v>80</v>
          </cell>
        </row>
        <row r="194">
          <cell r="A194" t="str">
            <v>ECROU DE ROUE TFR ISUZU -nak</v>
          </cell>
          <cell r="B194" t="str">
            <v>I143-CP1</v>
          </cell>
          <cell r="C194">
            <v>80</v>
          </cell>
        </row>
        <row r="195">
          <cell r="A195" t="str">
            <v>ECROU DEMI CARTER ISUZU</v>
          </cell>
          <cell r="B195" t="str">
            <v>I096-CP2</v>
          </cell>
          <cell r="C195">
            <v>60</v>
          </cell>
        </row>
        <row r="196">
          <cell r="A196" t="str">
            <v>ecrou frein</v>
          </cell>
          <cell r="B196">
            <v>551275</v>
          </cell>
          <cell r="C196">
            <v>60</v>
          </cell>
        </row>
        <row r="197">
          <cell r="A197" t="str">
            <v>ecrou frein M12x150</v>
          </cell>
          <cell r="B197">
            <v>551275</v>
          </cell>
        </row>
        <row r="198">
          <cell r="A198" t="str">
            <v>ECROU FUSEE 404 PROD</v>
          </cell>
          <cell r="B198" t="str">
            <v>B012-PROD</v>
          </cell>
          <cell r="C198">
            <v>90</v>
          </cell>
        </row>
        <row r="199">
          <cell r="A199" t="str">
            <v>ECROU FUSEE OM40</v>
          </cell>
          <cell r="B199" t="str">
            <v>M023</v>
          </cell>
          <cell r="C199"/>
        </row>
        <row r="200">
          <cell r="A200" t="str">
            <v>Ecrou goujon de 14 NM</v>
          </cell>
          <cell r="B200" t="str">
            <v>G002-CP2</v>
          </cell>
          <cell r="C200">
            <v>90</v>
          </cell>
        </row>
        <row r="201">
          <cell r="A201" t="str">
            <v>ECROU HEX 17</v>
          </cell>
          <cell r="B201">
            <v>551435</v>
          </cell>
          <cell r="C201">
            <v>120</v>
          </cell>
        </row>
        <row r="202">
          <cell r="A202" t="str">
            <v>ECROU HEX 19 LG16.4</v>
          </cell>
          <cell r="B202" t="str">
            <v>G022-CP4</v>
          </cell>
          <cell r="C202">
            <v>80</v>
          </cell>
        </row>
        <row r="203">
          <cell r="A203" t="str">
            <v>ecrou hex 8 Acier</v>
          </cell>
          <cell r="B203" t="str">
            <v>ECROU HEXAGON</v>
          </cell>
          <cell r="C203">
            <v>120</v>
          </cell>
        </row>
        <row r="204">
          <cell r="A204" t="str">
            <v>Ecrou hex8</v>
          </cell>
          <cell r="B204" t="str">
            <v>ECROU HEXAGON+MULTI</v>
          </cell>
        </row>
        <row r="205">
          <cell r="A205" t="str">
            <v xml:space="preserve">ECROU JUMELLE SIMLPE MIT AM </v>
          </cell>
          <cell r="B205" t="str">
            <v>MI11-CP3</v>
          </cell>
          <cell r="C205">
            <v>90</v>
          </cell>
        </row>
        <row r="206">
          <cell r="A206" t="str">
            <v>ECROU M12x1,25</v>
          </cell>
          <cell r="B206" t="str">
            <v>I066-I098-CP5</v>
          </cell>
        </row>
        <row r="207">
          <cell r="A207" t="str">
            <v xml:space="preserve">ECROU M12x125 ROULEMENT CENTRE FASTER 10 CV </v>
          </cell>
          <cell r="B207" t="str">
            <v>I158-CP7</v>
          </cell>
        </row>
        <row r="208">
          <cell r="A208" t="str">
            <v>Ecrou M16x1.50 lg18 HEX19</v>
          </cell>
          <cell r="B208" t="str">
            <v>ECM16L18HEX19</v>
          </cell>
          <cell r="C208">
            <v>90</v>
          </cell>
        </row>
        <row r="209">
          <cell r="A209" t="str">
            <v>ECROU Ø   10 LG10</v>
          </cell>
          <cell r="B209" t="str">
            <v>-</v>
          </cell>
        </row>
        <row r="210">
          <cell r="A210" t="str">
            <v>ecrou R5/R4 RENAULT</v>
          </cell>
          <cell r="B210" t="str">
            <v>R006-CP1</v>
          </cell>
        </row>
        <row r="211">
          <cell r="A211" t="str">
            <v>ECROU SEMI ARBRE ISUZU</v>
          </cell>
          <cell r="B211" t="str">
            <v>I007</v>
          </cell>
          <cell r="C211">
            <v>30</v>
          </cell>
        </row>
        <row r="212">
          <cell r="A212" t="str">
            <v xml:space="preserve">Ecrou suspension- percage + demi taraudage </v>
          </cell>
          <cell r="B212" t="str">
            <v>I004</v>
          </cell>
          <cell r="C212">
            <v>36</v>
          </cell>
        </row>
        <row r="213">
          <cell r="A213" t="str">
            <v>ECROU SUSPENSION PROD</v>
          </cell>
          <cell r="B213" t="str">
            <v>I004-PROD</v>
          </cell>
          <cell r="C213">
            <v>60</v>
          </cell>
        </row>
        <row r="214">
          <cell r="A214" t="str">
            <v>Ecrou taraudée de tête pompête</v>
          </cell>
          <cell r="B214" t="str">
            <v>B041-cp4</v>
          </cell>
        </row>
        <row r="215">
          <cell r="A215" t="str">
            <v>ecrou tige embrayage F110</v>
          </cell>
          <cell r="B215" t="str">
            <v>F110</v>
          </cell>
        </row>
        <row r="216">
          <cell r="A216" t="str">
            <v>ecrou trompête 404</v>
          </cell>
          <cell r="B216" t="str">
            <v>B006</v>
          </cell>
        </row>
        <row r="217">
          <cell r="A217" t="str">
            <v>ECROU VIS PONT AR OM40 nakamurah</v>
          </cell>
          <cell r="B217" t="str">
            <v>M024</v>
          </cell>
          <cell r="C217">
            <v>50</v>
          </cell>
        </row>
        <row r="218">
          <cell r="A218" t="str">
            <v>ECROU.ROUE TFR CHR-CP1 PRO</v>
          </cell>
          <cell r="B218" t="str">
            <v>I137-CP1-PROD</v>
          </cell>
          <cell r="C218">
            <v>80</v>
          </cell>
        </row>
        <row r="219">
          <cell r="A219" t="str">
            <v>Embout H10</v>
          </cell>
          <cell r="B219" t="str">
            <v>LE1PM2118S112250-B</v>
          </cell>
          <cell r="C219">
            <v>17</v>
          </cell>
        </row>
        <row r="220">
          <cell r="A220" t="str">
            <v>EMBOUT H11.5</v>
          </cell>
          <cell r="B220" t="str">
            <v>LE1PM2118S112249-A</v>
          </cell>
          <cell r="C220">
            <v>15</v>
          </cell>
        </row>
        <row r="221">
          <cell r="A221" t="str">
            <v>embout porte rotule</v>
          </cell>
          <cell r="B221">
            <v>4571</v>
          </cell>
          <cell r="C221">
            <v>30</v>
          </cell>
        </row>
        <row r="222">
          <cell r="A222" t="str">
            <v>embout tige piston</v>
          </cell>
          <cell r="B222">
            <v>200200</v>
          </cell>
          <cell r="C222">
            <v>60</v>
          </cell>
        </row>
        <row r="223">
          <cell r="A223" t="str">
            <v>Entretoise de serrage TDW</v>
          </cell>
          <cell r="B223" t="str">
            <v>PPMATBRIDE200</v>
          </cell>
          <cell r="C223">
            <v>30</v>
          </cell>
        </row>
        <row r="224">
          <cell r="A224" t="str">
            <v>entretoise hex11</v>
          </cell>
          <cell r="B224">
            <v>5402</v>
          </cell>
        </row>
        <row r="225">
          <cell r="A225" t="str">
            <v xml:space="preserve">Entretoise Hex11 </v>
          </cell>
          <cell r="B225">
            <v>4630</v>
          </cell>
        </row>
        <row r="226">
          <cell r="A226" t="str">
            <v>Entretoise hexagonal Hex15</v>
          </cell>
          <cell r="B226">
            <v>7151</v>
          </cell>
        </row>
        <row r="227">
          <cell r="A227" t="str">
            <v xml:space="preserve">EVACUATION 2/3G X-ONE nakamura </v>
          </cell>
          <cell r="B227">
            <v>480387</v>
          </cell>
          <cell r="C227">
            <v>60</v>
          </cell>
        </row>
        <row r="228">
          <cell r="A228" t="str">
            <v>EVACUATION 2/3G X-ONE</v>
          </cell>
          <cell r="B228">
            <v>480387</v>
          </cell>
          <cell r="C228">
            <v>50</v>
          </cell>
        </row>
        <row r="229">
          <cell r="A229" t="str">
            <v xml:space="preserve">EVACUATION 2/3G X-ONE-TARAUDAGE M4 </v>
          </cell>
          <cell r="B229">
            <v>480387</v>
          </cell>
          <cell r="C229">
            <v>60</v>
          </cell>
        </row>
        <row r="230">
          <cell r="A230" t="str">
            <v xml:space="preserve">EVACUATION 2/3G X-ONE carre l32 </v>
          </cell>
          <cell r="B230">
            <v>480387</v>
          </cell>
          <cell r="C230">
            <v>15</v>
          </cell>
        </row>
        <row r="231">
          <cell r="A231" t="str">
            <v>FAN OUT JENOPTEC 12FO</v>
          </cell>
          <cell r="B231" t="str">
            <v>301-603-009</v>
          </cell>
          <cell r="C231">
            <v>75</v>
          </cell>
        </row>
        <row r="232">
          <cell r="A232" t="str">
            <v>FANOUT 72FO POM C NOIR</v>
          </cell>
          <cell r="B232" t="str">
            <v>901-609-001</v>
          </cell>
          <cell r="C232">
            <v>75</v>
          </cell>
        </row>
        <row r="233">
          <cell r="A233" t="str">
            <v>FANOUT FOR 36FO JENOPTEC-CP1</v>
          </cell>
          <cell r="B233" t="str">
            <v>301-603-011-CP1</v>
          </cell>
          <cell r="C233">
            <v>20</v>
          </cell>
        </row>
        <row r="234">
          <cell r="A234" t="str">
            <v>FANOUT FOR 36FO JENOPTEC-CP2</v>
          </cell>
          <cell r="B234" t="str">
            <v>301-603-011-CP2</v>
          </cell>
          <cell r="C234">
            <v>60</v>
          </cell>
        </row>
        <row r="235">
          <cell r="A235" t="str">
            <v>FANOUT FOR 36FO JENOPTEC-CP3</v>
          </cell>
          <cell r="B235" t="str">
            <v>301-603-011-CP3</v>
          </cell>
          <cell r="C235">
            <v>50</v>
          </cell>
        </row>
        <row r="236">
          <cell r="A236" t="str">
            <v>FANOUT FOR 36FO JENOPTEC-CP3 Biglia</v>
          </cell>
          <cell r="B236" t="str">
            <v>901-609-001-CP3</v>
          </cell>
          <cell r="C236">
            <v>45</v>
          </cell>
        </row>
        <row r="237">
          <cell r="A237" t="str">
            <v>FANOUT FOR 72FO JENOPTEC-CP2</v>
          </cell>
          <cell r="B237" t="str">
            <v>301-603-CP2</v>
          </cell>
          <cell r="C237">
            <v>60</v>
          </cell>
        </row>
        <row r="238">
          <cell r="A238" t="str">
            <v>FANOUT FOR 72FO JENOPTEC-CP3</v>
          </cell>
          <cell r="B238" t="str">
            <v>901-609-001-CP3</v>
          </cell>
          <cell r="C238">
            <v>65</v>
          </cell>
        </row>
        <row r="239">
          <cell r="A239" t="str">
            <v xml:space="preserve">FC FOURCHETTE </v>
          </cell>
          <cell r="B239" t="str">
            <v>19087-1-1</v>
          </cell>
          <cell r="C239">
            <v>100</v>
          </cell>
        </row>
        <row r="240">
          <cell r="A240" t="str">
            <v>fileté</v>
          </cell>
          <cell r="B240" t="str">
            <v>part A</v>
          </cell>
          <cell r="C240">
            <v>45</v>
          </cell>
        </row>
        <row r="241">
          <cell r="A241" t="str">
            <v>FIXATION SUPERIEUR VIS</v>
          </cell>
          <cell r="B241">
            <v>5016</v>
          </cell>
          <cell r="C241">
            <v>120</v>
          </cell>
        </row>
        <row r="242">
          <cell r="A242" t="str">
            <v>flasque</v>
          </cell>
          <cell r="B242" t="str">
            <v>-</v>
          </cell>
          <cell r="C242">
            <v>120</v>
          </cell>
        </row>
        <row r="243">
          <cell r="A243" t="str">
            <v>FORME D 30</v>
          </cell>
          <cell r="B243" t="str">
            <v>2018021-01-30</v>
          </cell>
          <cell r="C243">
            <v>120</v>
          </cell>
        </row>
        <row r="244">
          <cell r="A244" t="str">
            <v>FORME D 40</v>
          </cell>
          <cell r="B244" t="str">
            <v>2018021-01-40</v>
          </cell>
          <cell r="C244">
            <v>120</v>
          </cell>
        </row>
        <row r="245">
          <cell r="A245" t="str">
            <v>FUHRUNGSSAULE-D8-90-M4-i-i</v>
          </cell>
          <cell r="B245" t="str">
            <v>SAP NR 5-001-46857</v>
          </cell>
          <cell r="C245">
            <v>120</v>
          </cell>
        </row>
        <row r="246">
          <cell r="A246" t="str">
            <v>Gewindeeinsatz Ensat M4*5</v>
          </cell>
          <cell r="B246" t="str">
            <v>200505-0-F</v>
          </cell>
          <cell r="C246">
            <v>30</v>
          </cell>
        </row>
        <row r="247">
          <cell r="A247" t="str">
            <v>gojon LG 51.5 Ø19.7</v>
          </cell>
          <cell r="B247" t="str">
            <v>-</v>
          </cell>
        </row>
        <row r="248">
          <cell r="A248" t="str">
            <v>GOUJON COLLECTEUR 404</v>
          </cell>
          <cell r="B248" t="str">
            <v>B016</v>
          </cell>
          <cell r="C248">
            <v>120</v>
          </cell>
        </row>
        <row r="249">
          <cell r="A249" t="str">
            <v xml:space="preserve">GOUJON COLLECTEUR 404-tsughami </v>
          </cell>
          <cell r="B249" t="str">
            <v>B016</v>
          </cell>
          <cell r="C249">
            <v>100</v>
          </cell>
        </row>
        <row r="250">
          <cell r="A250" t="str">
            <v>GOUJON DE 10 AR</v>
          </cell>
          <cell r="B250" t="str">
            <v>G001-CP1</v>
          </cell>
        </row>
        <row r="251">
          <cell r="A251" t="str">
            <v>GOUJON DE 11 LG 160</v>
          </cell>
          <cell r="B251" t="str">
            <v>-</v>
          </cell>
        </row>
        <row r="252">
          <cell r="A252" t="str">
            <v>GOUJON DE 11 LG180</v>
          </cell>
          <cell r="B252" t="str">
            <v>-</v>
          </cell>
        </row>
        <row r="253">
          <cell r="A253" t="str">
            <v>Goujon de 12 L = 183 mm</v>
          </cell>
          <cell r="B253" t="str">
            <v>G003</v>
          </cell>
        </row>
        <row r="254">
          <cell r="A254" t="str">
            <v>goujon de 12 l160</v>
          </cell>
          <cell r="B254" t="str">
            <v>-</v>
          </cell>
        </row>
        <row r="255">
          <cell r="A255" t="str">
            <v>goujon de 12 l180</v>
          </cell>
          <cell r="B255" t="str">
            <v>-</v>
          </cell>
        </row>
        <row r="256">
          <cell r="A256" t="str">
            <v xml:space="preserve">Goujon de 15 NM </v>
          </cell>
          <cell r="B256" t="str">
            <v>G022-cp1</v>
          </cell>
        </row>
        <row r="257">
          <cell r="A257" t="str">
            <v xml:space="preserve">GOUJON DE ROUE  HONDA/SUZUKI </v>
          </cell>
          <cell r="B257" t="str">
            <v>H001</v>
          </cell>
          <cell r="C257">
            <v>45</v>
          </cell>
        </row>
        <row r="258">
          <cell r="A258" t="str">
            <v>GOUJON DE ROUE MITSIBITCHI GM</v>
          </cell>
          <cell r="B258" t="str">
            <v>MI018</v>
          </cell>
          <cell r="C258">
            <v>56</v>
          </cell>
        </row>
        <row r="259">
          <cell r="A259" t="str">
            <v>GOUJON DE ROUE AR OM40 PROD</v>
          </cell>
          <cell r="B259" t="str">
            <v>M034-PROD</v>
          </cell>
          <cell r="C259">
            <v>27</v>
          </cell>
        </row>
        <row r="260">
          <cell r="A260" t="str">
            <v>GOUJON de roue AR ZEHO NM</v>
          </cell>
          <cell r="B260" t="str">
            <v>-</v>
          </cell>
        </row>
        <row r="261">
          <cell r="A261" t="str">
            <v>GOUJON DE ROUE AV</v>
          </cell>
          <cell r="B261" t="str">
            <v>M033</v>
          </cell>
          <cell r="C261">
            <v>27</v>
          </cell>
        </row>
        <row r="262">
          <cell r="A262" t="str">
            <v>GOUJON DE ROUE ISUZU</v>
          </cell>
          <cell r="B262" t="str">
            <v>I039</v>
          </cell>
          <cell r="C262">
            <v>30</v>
          </cell>
        </row>
        <row r="263">
          <cell r="A263" t="str">
            <v>Goujon de roue ISUZU</v>
          </cell>
        </row>
        <row r="264">
          <cell r="A264" t="str">
            <v>GOUJON DE ROUE MAZDA</v>
          </cell>
          <cell r="B264" t="str">
            <v>fo014-NAK</v>
          </cell>
          <cell r="C264">
            <v>50</v>
          </cell>
        </row>
        <row r="265">
          <cell r="A265" t="str">
            <v>goujon de roue MI PM av</v>
          </cell>
          <cell r="B265" t="str">
            <v>MI19</v>
          </cell>
          <cell r="C265">
            <v>80</v>
          </cell>
        </row>
        <row r="266">
          <cell r="A266" t="str">
            <v>Goujon de roue Mit GM MB 584750 VT</v>
          </cell>
          <cell r="B266" t="str">
            <v>MI18</v>
          </cell>
        </row>
        <row r="267">
          <cell r="A267" t="str">
            <v>Goujon de roue Mit GMB584750V T</v>
          </cell>
          <cell r="B267" t="str">
            <v>MI018</v>
          </cell>
        </row>
        <row r="268">
          <cell r="A268" t="str">
            <v>GOUJON DE ROUE NISSAN D22 PATROL</v>
          </cell>
          <cell r="B268" t="str">
            <v>NIS004</v>
          </cell>
          <cell r="C268">
            <v>30</v>
          </cell>
        </row>
        <row r="269">
          <cell r="A269" t="str">
            <v>GOUJON DE ROUE NISSAN URVAN LOUAGE</v>
          </cell>
          <cell r="B269" t="str">
            <v>NIS003</v>
          </cell>
          <cell r="C269">
            <v>30</v>
          </cell>
        </row>
        <row r="270">
          <cell r="A270" t="str">
            <v>goujon de roue OM grand model</v>
          </cell>
          <cell r="B270" t="str">
            <v>OM40</v>
          </cell>
        </row>
        <row r="271">
          <cell r="A271" t="str">
            <v>GOUJON HILUX-PROD</v>
          </cell>
          <cell r="B271" t="str">
            <v>TO008-PROD</v>
          </cell>
          <cell r="C271">
            <v>60</v>
          </cell>
        </row>
        <row r="272">
          <cell r="A272" t="str">
            <v xml:space="preserve">GOUJON M4 </v>
          </cell>
          <cell r="B272" t="str">
            <v>LC1327C200</v>
          </cell>
          <cell r="C272">
            <v>70</v>
          </cell>
        </row>
        <row r="273">
          <cell r="A273" t="str">
            <v>goujon IVECO GM</v>
          </cell>
          <cell r="B273" t="str">
            <v>-</v>
          </cell>
        </row>
        <row r="274">
          <cell r="A274" t="str">
            <v>goujon l 180.5</v>
          </cell>
          <cell r="B274" t="str">
            <v>-</v>
          </cell>
        </row>
        <row r="275">
          <cell r="A275" t="str">
            <v>GOUJON LONCLUSER AV ET AR-PROD</v>
          </cell>
          <cell r="B275" t="str">
            <v>TO009-PROD</v>
          </cell>
        </row>
        <row r="276">
          <cell r="A276" t="str">
            <v>GOUJON M12*1.5 L=50</v>
          </cell>
          <cell r="B276" t="str">
            <v>G018</v>
          </cell>
          <cell r="C276">
            <v>25</v>
          </cell>
        </row>
        <row r="277">
          <cell r="A277" t="str">
            <v>GOUJON M12*1.5 L=56</v>
          </cell>
          <cell r="B277" t="str">
            <v>G017</v>
          </cell>
          <cell r="C277">
            <v>60</v>
          </cell>
        </row>
        <row r="278">
          <cell r="A278" t="str">
            <v>GOUJON M12*1.5 L=56 PROD</v>
          </cell>
          <cell r="B278" t="str">
            <v>G017-PROD</v>
          </cell>
          <cell r="C278">
            <v>70</v>
          </cell>
        </row>
        <row r="279">
          <cell r="A279" t="str">
            <v xml:space="preserve">GOUJON M14*1.5 L=52 </v>
          </cell>
          <cell r="B279" t="str">
            <v>G021-CP2</v>
          </cell>
          <cell r="C279">
            <v>45</v>
          </cell>
        </row>
        <row r="280">
          <cell r="A280" t="str">
            <v>GOUJON M14*1.5 L=52 fraisé</v>
          </cell>
          <cell r="B280" t="str">
            <v>G026-cp2</v>
          </cell>
        </row>
        <row r="281">
          <cell r="A281" t="str">
            <v>GOUJON M14*1.5 L=52 NON FRAISEE PROD</v>
          </cell>
          <cell r="B281" t="str">
            <v>G028-PROD</v>
          </cell>
        </row>
        <row r="282">
          <cell r="A282" t="str">
            <v>GOUJON M4</v>
          </cell>
          <cell r="B282" t="str">
            <v>LC1327C200</v>
          </cell>
          <cell r="C282">
            <v>70</v>
          </cell>
        </row>
        <row r="283">
          <cell r="A283" t="str">
            <v>GOUJON Ø 28</v>
          </cell>
          <cell r="B283" t="str">
            <v>B003-PROD</v>
          </cell>
        </row>
        <row r="284">
          <cell r="A284" t="str">
            <v>GOUJON M12*1.5 L=50</v>
          </cell>
          <cell r="B284" t="str">
            <v>G018</v>
          </cell>
          <cell r="C284">
            <v>30</v>
          </cell>
        </row>
        <row r="285">
          <cell r="A285" t="str">
            <v>GOUJON TREMPETTE 404 PROD</v>
          </cell>
          <cell r="B285" t="str">
            <v>TRM200</v>
          </cell>
          <cell r="C285">
            <v>90</v>
          </cell>
        </row>
        <row r="286">
          <cell r="A286" t="str">
            <v>GOUPILLE LAITON D6</v>
          </cell>
          <cell r="B286" t="str">
            <v>GOUPILLE D6</v>
          </cell>
          <cell r="C286">
            <v>140</v>
          </cell>
        </row>
        <row r="287">
          <cell r="A287" t="str">
            <v>GOUPILLE TUBE D'EAU PUNTO 2-CP5 PROD</v>
          </cell>
          <cell r="B287" t="str">
            <v>F029-CP5</v>
          </cell>
        </row>
        <row r="288">
          <cell r="A288" t="str">
            <v>INSERT  MOLETE LAITON D6-90-CP1</v>
          </cell>
          <cell r="B288" t="str">
            <v>INSERT D6-90-CP1</v>
          </cell>
          <cell r="C288">
            <v>100</v>
          </cell>
        </row>
        <row r="289">
          <cell r="A289" t="str">
            <v>insert Hex 8 laiton</v>
          </cell>
          <cell r="B289">
            <v>510020</v>
          </cell>
        </row>
        <row r="290">
          <cell r="A290" t="str">
            <v>Insert Inox M8</v>
          </cell>
          <cell r="B290">
            <v>512520</v>
          </cell>
        </row>
        <row r="291">
          <cell r="A291" t="str">
            <v>insert laiton D6</v>
          </cell>
          <cell r="B291" t="str">
            <v>insert D6</v>
          </cell>
        </row>
        <row r="292">
          <cell r="A292" t="str">
            <v>INSERT LAITON D6-120-CP1</v>
          </cell>
          <cell r="B292" t="str">
            <v>INSERT D6-120-CP1</v>
          </cell>
          <cell r="C292">
            <v>100</v>
          </cell>
        </row>
        <row r="293">
          <cell r="A293" t="str">
            <v>INSERT LAITON D8</v>
          </cell>
          <cell r="B293" t="str">
            <v>INSERT D8</v>
          </cell>
          <cell r="C293">
            <v>100</v>
          </cell>
        </row>
        <row r="294">
          <cell r="A294" t="str">
            <v>INSERT LAITON D9  à120°</v>
          </cell>
          <cell r="B294" t="str">
            <v>INSERT D9 à120°</v>
          </cell>
          <cell r="C294">
            <v>75</v>
          </cell>
        </row>
        <row r="295">
          <cell r="A295" t="str">
            <v>INSERT LAITON D9 à 90°</v>
          </cell>
          <cell r="B295" t="str">
            <v>INSERT D9 à 90°</v>
          </cell>
          <cell r="C295">
            <v>110</v>
          </cell>
        </row>
        <row r="296">
          <cell r="A296" t="str">
            <v>INSERT LEVIER PROD charioté</v>
          </cell>
          <cell r="B296" t="str">
            <v>I110-01-004-PROD</v>
          </cell>
          <cell r="C296">
            <v>30</v>
          </cell>
        </row>
        <row r="297">
          <cell r="A297" t="str">
            <v xml:space="preserve">INSERT LEVIER SURMOULEE 345833-sst  </v>
          </cell>
          <cell r="B297" t="str">
            <v>I110-01-004</v>
          </cell>
          <cell r="C297">
            <v>60</v>
          </cell>
        </row>
        <row r="298">
          <cell r="A298" t="str">
            <v xml:space="preserve">INSERT LEVIER SURMOULEE 345833-01 - fraisage </v>
          </cell>
          <cell r="B298" t="str">
            <v>I110-01-004</v>
          </cell>
          <cell r="C298">
            <v>28</v>
          </cell>
        </row>
        <row r="299">
          <cell r="A299" t="str">
            <v>insert M10</v>
          </cell>
          <cell r="B299">
            <v>651128</v>
          </cell>
          <cell r="C299">
            <v>24</v>
          </cell>
        </row>
        <row r="300">
          <cell r="A300" t="str">
            <v>INSERT métalique</v>
          </cell>
          <cell r="B300" t="str">
            <v>8087-1</v>
          </cell>
        </row>
        <row r="301">
          <cell r="A301" t="str">
            <v>INSERT POUR FOURCHETTE FORME D</v>
          </cell>
          <cell r="B301">
            <v>2018063</v>
          </cell>
          <cell r="C301">
            <v>120</v>
          </cell>
        </row>
        <row r="302">
          <cell r="A302" t="str">
            <v>insert R171</v>
          </cell>
          <cell r="B302" t="str">
            <v>DE-10048</v>
          </cell>
          <cell r="C302">
            <v>90</v>
          </cell>
        </row>
        <row r="303">
          <cell r="A303" t="str">
            <v>insert W164 court</v>
          </cell>
          <cell r="B303" t="str">
            <v>DE 10144</v>
          </cell>
          <cell r="C303">
            <v>120</v>
          </cell>
        </row>
        <row r="304">
          <cell r="A304" t="str">
            <v>Insert Zinguée 14.2*20*48.5</v>
          </cell>
          <cell r="B304" t="str">
            <v>14.2x20x48.5</v>
          </cell>
        </row>
        <row r="305">
          <cell r="A305" t="str">
            <v>Inserto Esag M8 12x12</v>
          </cell>
          <cell r="B305">
            <v>510090</v>
          </cell>
          <cell r="C305">
            <v>50</v>
          </cell>
        </row>
        <row r="306">
          <cell r="A306" t="str">
            <v>INSERTO ESAG.M6 8*6</v>
          </cell>
          <cell r="B306">
            <v>510020</v>
          </cell>
          <cell r="C306">
            <v>120</v>
          </cell>
        </row>
        <row r="307">
          <cell r="A307" t="str">
            <v>INSERTO MANOPOLA  INOX M8</v>
          </cell>
          <cell r="B307">
            <v>512520</v>
          </cell>
          <cell r="C307">
            <v>50</v>
          </cell>
        </row>
        <row r="308">
          <cell r="A308" t="str">
            <v xml:space="preserve">MAIN BODY FOR SECONDRY FAN OUT </v>
          </cell>
          <cell r="B308" t="str">
            <v>OTT-169</v>
          </cell>
          <cell r="C308">
            <v>70</v>
          </cell>
        </row>
        <row r="309">
          <cell r="A309" t="str">
            <v xml:space="preserve">MAIN BODY PRIMARY FAN OUT  </v>
          </cell>
          <cell r="B309" t="str">
            <v>IC5253</v>
          </cell>
          <cell r="C309">
            <v>60</v>
          </cell>
        </row>
        <row r="310">
          <cell r="A310" t="str">
            <v>Perno  AGGANCIO</v>
          </cell>
          <cell r="B310">
            <v>510530</v>
          </cell>
          <cell r="C310">
            <v>120</v>
          </cell>
        </row>
        <row r="311">
          <cell r="A311" t="str">
            <v>Perno 510530</v>
          </cell>
          <cell r="B311">
            <v>510530</v>
          </cell>
        </row>
        <row r="312">
          <cell r="A312" t="str">
            <v>DIS.0050213300 PERNO D.6X30,6 INOX D6</v>
          </cell>
          <cell r="B312">
            <v>511110</v>
          </cell>
          <cell r="C312">
            <v>120</v>
          </cell>
        </row>
        <row r="313">
          <cell r="A313" t="str">
            <v xml:space="preserve">DIS.0050227100 PERNO D.6X62 </v>
          </cell>
          <cell r="B313">
            <v>511100</v>
          </cell>
          <cell r="C313">
            <v>120</v>
          </cell>
        </row>
        <row r="314">
          <cell r="A314" t="str">
            <v>PERNO DISINNESTO RULLO G16922290 laiton d7</v>
          </cell>
          <cell r="B314">
            <v>512800</v>
          </cell>
          <cell r="C314">
            <v>120</v>
          </cell>
        </row>
        <row r="315">
          <cell r="A315" t="str">
            <v>PIECE CARRE DE 7</v>
          </cell>
          <cell r="B315" t="str">
            <v>PIECE-CARRE-7</v>
          </cell>
          <cell r="C315">
            <v>120</v>
          </cell>
        </row>
        <row r="316">
          <cell r="A316" t="str">
            <v>PIECE DECOLLETE TUBE DEAU MIT PROD</v>
          </cell>
          <cell r="B316" t="str">
            <v>MI022-CP3-PROD</v>
          </cell>
          <cell r="C316">
            <v>90</v>
          </cell>
        </row>
        <row r="317">
          <cell r="A317" t="str">
            <v>piece decolte tube d'eau d38 -cp1</v>
          </cell>
          <cell r="B317" t="str">
            <v>H003-CP1</v>
          </cell>
          <cell r="C317">
            <v>20</v>
          </cell>
        </row>
        <row r="318">
          <cell r="A318" t="str">
            <v>piece decolte tube d'eau d50</v>
          </cell>
          <cell r="B318" t="str">
            <v>h001-CP1</v>
          </cell>
          <cell r="C318">
            <v>20</v>
          </cell>
        </row>
        <row r="319">
          <cell r="A319" t="str">
            <v xml:space="preserve">PIECE IMPEREMERIE CAP BON </v>
          </cell>
          <cell r="B319" t="str">
            <v xml:space="preserve">PIECE INOX </v>
          </cell>
          <cell r="C319">
            <v>60</v>
          </cell>
        </row>
        <row r="320">
          <cell r="A320" t="str">
            <v>PIECE MOULEE V02</v>
          </cell>
          <cell r="B320" t="str">
            <v>19097-2-1</v>
          </cell>
          <cell r="C320">
            <v>30</v>
          </cell>
        </row>
        <row r="321">
          <cell r="A321" t="str">
            <v>Pignon 28 dent  L=234</v>
          </cell>
          <cell r="B321" t="str">
            <v>PIG-28D-L234-SG</v>
          </cell>
        </row>
        <row r="322">
          <cell r="A322" t="str">
            <v>Pignon 28 dent BRAVO L=255</v>
          </cell>
          <cell r="B322" t="str">
            <v>PIG-28D-L255-SG</v>
          </cell>
        </row>
        <row r="323">
          <cell r="A323" t="str">
            <v>Pignon 28 dent CIAO L=245</v>
          </cell>
          <cell r="B323" t="str">
            <v>PIG-28D-L245-SG</v>
          </cell>
        </row>
        <row r="324">
          <cell r="A324" t="str">
            <v xml:space="preserve">PIGNON PLATEAU SIMPLE ETAGE D50 - contournage dents </v>
          </cell>
          <cell r="B324" t="str">
            <v xml:space="preserve">PIG 50 SE- harding </v>
          </cell>
          <cell r="C324">
            <v>38</v>
          </cell>
        </row>
        <row r="325">
          <cell r="A325" t="str">
            <v>pignon simple etage</v>
          </cell>
          <cell r="B325" t="str">
            <v>PIG 50 SE</v>
          </cell>
          <cell r="C325">
            <v>38</v>
          </cell>
        </row>
        <row r="326">
          <cell r="A326" t="str">
            <v>pignon simple etage fraisage</v>
          </cell>
          <cell r="B326" t="str">
            <v xml:space="preserve">PIG 50 SE-mori seiki </v>
          </cell>
          <cell r="C326">
            <v>120</v>
          </cell>
        </row>
        <row r="327">
          <cell r="A327" t="str">
            <v>PIGNON SOUDE L=236-24DENTS avec graisseur</v>
          </cell>
          <cell r="B327" t="str">
            <v>PIG-L236-24D-G</v>
          </cell>
          <cell r="C327">
            <v>120</v>
          </cell>
        </row>
        <row r="328">
          <cell r="A328" t="str">
            <v>Pignon soudé lg=216 -28 dents avec graisseur</v>
          </cell>
          <cell r="B328" t="str">
            <v>PIG-L216-28D-G</v>
          </cell>
        </row>
        <row r="329">
          <cell r="A329" t="str">
            <v>pion</v>
          </cell>
          <cell r="B329">
            <v>43563</v>
          </cell>
        </row>
        <row r="330">
          <cell r="A330" t="str">
            <v>piston</v>
          </cell>
          <cell r="B330" t="str">
            <v>-</v>
          </cell>
        </row>
        <row r="331">
          <cell r="A331" t="str">
            <v>plot nez de marche</v>
          </cell>
          <cell r="B331" t="str">
            <v>outi-plot</v>
          </cell>
          <cell r="C331">
            <v>75</v>
          </cell>
        </row>
        <row r="332">
          <cell r="A332" t="str">
            <v>poigné aluminum</v>
          </cell>
          <cell r="B332" t="str">
            <v>-</v>
          </cell>
        </row>
        <row r="333">
          <cell r="A333" t="str">
            <v xml:space="preserve">porta valvola </v>
          </cell>
          <cell r="B333" t="str">
            <v>SH42Z1</v>
          </cell>
        </row>
        <row r="334">
          <cell r="A334" t="str">
            <v xml:space="preserve">Porta valvola </v>
          </cell>
          <cell r="B334" t="str">
            <v>SH42Z1-Fraiseuse</v>
          </cell>
          <cell r="C334">
            <v>60</v>
          </cell>
        </row>
        <row r="335">
          <cell r="A335" t="str">
            <v xml:space="preserve">PORTE ROTULE </v>
          </cell>
          <cell r="B335">
            <v>7012</v>
          </cell>
        </row>
        <row r="336">
          <cell r="A336" t="str">
            <v>QAB 14*18-D16 NLD</v>
          </cell>
          <cell r="B336">
            <v>35133801</v>
          </cell>
        </row>
        <row r="337">
          <cell r="A337" t="str">
            <v>QUADRO 10</v>
          </cell>
          <cell r="B337" t="str">
            <v>AVP60</v>
          </cell>
        </row>
        <row r="338">
          <cell r="A338" t="str">
            <v>QUADRO 10*60 AVP-axe acier-d14</v>
          </cell>
          <cell r="B338">
            <v>510021</v>
          </cell>
          <cell r="C338">
            <v>37</v>
          </cell>
        </row>
        <row r="339">
          <cell r="A339" t="str">
            <v>QUADRO 10*60 AVP-AXE ACIER</v>
          </cell>
          <cell r="B339">
            <v>510021</v>
          </cell>
          <cell r="C339">
            <v>45</v>
          </cell>
        </row>
        <row r="340">
          <cell r="A340" t="str">
            <v>raccord 504</v>
          </cell>
          <cell r="B340">
            <v>504</v>
          </cell>
          <cell r="C340">
            <v>60</v>
          </cell>
        </row>
        <row r="341">
          <cell r="A341" t="str">
            <v>RACCORD F110 PROD</v>
          </cell>
          <cell r="B341" t="str">
            <v>RAC-F110</v>
          </cell>
        </row>
        <row r="342">
          <cell r="A342" t="str">
            <v>RACCORD FIAT 113 PROD</v>
          </cell>
          <cell r="B342" t="str">
            <v>F100/13</v>
          </cell>
          <cell r="C342">
            <v>90</v>
          </cell>
        </row>
        <row r="343">
          <cell r="A343" t="str">
            <v>raccord HEX 17</v>
          </cell>
          <cell r="B343" t="str">
            <v>MPS000300</v>
          </cell>
          <cell r="C343">
            <v>454</v>
          </cell>
        </row>
        <row r="344">
          <cell r="A344" t="str">
            <v>RACCORD ISUZU PROD</v>
          </cell>
          <cell r="B344" t="str">
            <v>RAC-ISUZU</v>
          </cell>
          <cell r="C344">
            <v>454</v>
          </cell>
        </row>
        <row r="345">
          <cell r="A345" t="str">
            <v>raccord OM 40</v>
          </cell>
          <cell r="B345" t="str">
            <v>RAC-OM40</v>
          </cell>
          <cell r="C345">
            <v>90</v>
          </cell>
        </row>
        <row r="346">
          <cell r="A346" t="str">
            <v>raccord pompe a l'eau</v>
          </cell>
          <cell r="B346" t="str">
            <v>I071</v>
          </cell>
        </row>
        <row r="347">
          <cell r="A347" t="str">
            <v>Raccord refroidisseur ISUZU</v>
          </cell>
          <cell r="B347" t="str">
            <v>I070-cp1</v>
          </cell>
        </row>
        <row r="348">
          <cell r="A348" t="str">
            <v>Rehausse-NAKAMURHA</v>
          </cell>
          <cell r="B348" t="str">
            <v>PT8666</v>
          </cell>
          <cell r="C348">
            <v>150</v>
          </cell>
        </row>
        <row r="349">
          <cell r="A349" t="str">
            <v>rewinder axis Ø 14 inox</v>
          </cell>
          <cell r="B349" t="str">
            <v>300035-5-f</v>
          </cell>
          <cell r="C349">
            <v>100</v>
          </cell>
        </row>
        <row r="350">
          <cell r="A350" t="str">
            <v>rivet laiton D6</v>
          </cell>
          <cell r="B350" t="str">
            <v>6.2-9</v>
          </cell>
        </row>
        <row r="351">
          <cell r="A351" t="str">
            <v>rivet laiton D6-fraiseuse</v>
          </cell>
          <cell r="B351" t="str">
            <v>6.2-9</v>
          </cell>
        </row>
        <row r="352">
          <cell r="A352" t="str">
            <v>RIVET MECANISME D6</v>
          </cell>
          <cell r="B352" t="str">
            <v>T-RM200</v>
          </cell>
        </row>
        <row r="353">
          <cell r="A353" t="str">
            <v>rivet Ø15</v>
          </cell>
          <cell r="B353" t="str">
            <v>TVRC100</v>
          </cell>
          <cell r="C353">
            <v>400</v>
          </cell>
        </row>
        <row r="354">
          <cell r="A354" t="str">
            <v>rivet tarraudé T80</v>
          </cell>
          <cell r="B354" t="str">
            <v>R-T80</v>
          </cell>
        </row>
        <row r="355">
          <cell r="A355" t="str">
            <v>rivet tarraudée B55</v>
          </cell>
          <cell r="B355" t="str">
            <v>B55 6*14,8</v>
          </cell>
          <cell r="C355">
            <v>120</v>
          </cell>
        </row>
        <row r="356">
          <cell r="A356" t="str">
            <v>RIVET TRB400</v>
          </cell>
          <cell r="B356" t="str">
            <v>T-RB400</v>
          </cell>
          <cell r="C356">
            <v>120</v>
          </cell>
        </row>
        <row r="357">
          <cell r="A357" t="str">
            <v>Rivet TRC300</v>
          </cell>
          <cell r="B357" t="str">
            <v>T-RC300</v>
          </cell>
          <cell r="C357">
            <v>120</v>
          </cell>
        </row>
        <row r="358">
          <cell r="A358" t="str">
            <v>RIVET TVRC 100</v>
          </cell>
          <cell r="B358" t="str">
            <v>TVRC100</v>
          </cell>
          <cell r="C358">
            <v>120</v>
          </cell>
        </row>
        <row r="359">
          <cell r="A359" t="str">
            <v>RIVET TVRC 100-Multibroche</v>
          </cell>
          <cell r="B359" t="str">
            <v>TVRC100</v>
          </cell>
          <cell r="C359">
            <v>400</v>
          </cell>
        </row>
        <row r="360">
          <cell r="A360" t="str">
            <v>Rondelle axe etirée de frein ISUZU</v>
          </cell>
          <cell r="B360" t="str">
            <v>I100-CP2</v>
          </cell>
          <cell r="C360">
            <v>400</v>
          </cell>
        </row>
        <row r="361">
          <cell r="A361" t="str">
            <v>RONDELLE BOUCHON CARTER PROD</v>
          </cell>
          <cell r="B361" t="str">
            <v>ROND-IN-D12</v>
          </cell>
        </row>
        <row r="362">
          <cell r="A362" t="str">
            <v>RONDELLE INOX 304 D12</v>
          </cell>
          <cell r="B362" t="str">
            <v>ROND-IN-D14</v>
          </cell>
          <cell r="C362">
            <v>60</v>
          </cell>
        </row>
        <row r="363">
          <cell r="A363" t="str">
            <v>RONDELLE INOX 304 D14</v>
          </cell>
          <cell r="B363" t="str">
            <v>IN-304-D14</v>
          </cell>
          <cell r="C363">
            <v>60</v>
          </cell>
        </row>
        <row r="364">
          <cell r="A364" t="str">
            <v>Rouleau contacteur</v>
          </cell>
          <cell r="B364">
            <v>43850</v>
          </cell>
          <cell r="C364">
            <v>60</v>
          </cell>
        </row>
        <row r="365">
          <cell r="A365" t="str">
            <v>SEAL RING STRAIN RELIEF</v>
          </cell>
          <cell r="B365" t="str">
            <v>DPA-00369114</v>
          </cell>
          <cell r="C365">
            <v>45</v>
          </cell>
        </row>
        <row r="366">
          <cell r="A366" t="str">
            <v>Serrure encastrée B55</v>
          </cell>
          <cell r="B366" t="str">
            <v>B55-5*13</v>
          </cell>
        </row>
        <row r="367">
          <cell r="A367" t="str">
            <v>Siege JCU</v>
          </cell>
          <cell r="B367" t="str">
            <v>ChSIEGE-JCN</v>
          </cell>
        </row>
        <row r="368">
          <cell r="A368" t="str">
            <v>signalisation d'intégrateur</v>
          </cell>
          <cell r="B368">
            <v>703069</v>
          </cell>
        </row>
        <row r="369">
          <cell r="A369" t="str">
            <v>SPINA GRIGIA INOX</v>
          </cell>
          <cell r="B369" t="str">
            <v>PI50V0</v>
          </cell>
          <cell r="C369">
            <v>15</v>
          </cell>
        </row>
        <row r="370">
          <cell r="A370" t="str">
            <v>SUPPORT VENTOUSE L75</v>
          </cell>
          <cell r="B370" t="str">
            <v>SUPPORT-VENT-L75</v>
          </cell>
          <cell r="C370">
            <v>20</v>
          </cell>
        </row>
        <row r="371">
          <cell r="A371" t="str">
            <v>teton</v>
          </cell>
          <cell r="B371" t="str">
            <v>T8/12</v>
          </cell>
        </row>
        <row r="372">
          <cell r="A372" t="str">
            <v>TIGE D8-M6</v>
          </cell>
          <cell r="B372" t="str">
            <v>2018069-01</v>
          </cell>
          <cell r="C372">
            <v>90</v>
          </cell>
        </row>
        <row r="373">
          <cell r="A373" t="str">
            <v>TIGE DE PISTON</v>
          </cell>
          <cell r="B373">
            <v>200300</v>
          </cell>
          <cell r="C373">
            <v>36</v>
          </cell>
        </row>
        <row r="374">
          <cell r="A374" t="str">
            <v>tige d'embrayage</v>
          </cell>
          <cell r="B374" t="str">
            <v>F110</v>
          </cell>
          <cell r="C374">
            <v>36</v>
          </cell>
        </row>
        <row r="375">
          <cell r="A375" t="str">
            <v>TIGE INOX 303</v>
          </cell>
          <cell r="B375" t="str">
            <v>5001-46933</v>
          </cell>
          <cell r="C375">
            <v>30</v>
          </cell>
        </row>
        <row r="376">
          <cell r="A376" t="str">
            <v>TIGE M4 AVEC ECROU</v>
          </cell>
          <cell r="B376" t="str">
            <v>TIGE M4</v>
          </cell>
          <cell r="C376">
            <v>240</v>
          </cell>
        </row>
        <row r="377">
          <cell r="A377" t="str">
            <v>TIGE M6 AVEC ECROU</v>
          </cell>
          <cell r="B377" t="str">
            <v>TIGE M6</v>
          </cell>
          <cell r="C377">
            <v>180</v>
          </cell>
        </row>
        <row r="378">
          <cell r="A378" t="str">
            <v>TIGE-D10-M8</v>
          </cell>
          <cell r="B378" t="str">
            <v>2018021-01-01</v>
          </cell>
          <cell r="C378">
            <v>180</v>
          </cell>
        </row>
        <row r="379">
          <cell r="A379" t="str">
            <v>TIGED8-M6</v>
          </cell>
          <cell r="B379" t="str">
            <v>2018069-01</v>
          </cell>
          <cell r="C379">
            <v>120</v>
          </cell>
        </row>
        <row r="380">
          <cell r="A380" t="str">
            <v>TIRANT ACIER D6</v>
          </cell>
          <cell r="B380">
            <v>199400</v>
          </cell>
          <cell r="C380">
            <v>120</v>
          </cell>
        </row>
        <row r="381">
          <cell r="A381" t="str">
            <v>tube d'eau fiat tupo</v>
          </cell>
          <cell r="B381" t="str">
            <v>F044</v>
          </cell>
          <cell r="C381">
            <v>90</v>
          </cell>
        </row>
        <row r="382">
          <cell r="A382" t="str">
            <v>TUBE PM TUBE D'EAU 404</v>
          </cell>
          <cell r="B382" t="str">
            <v>B070-CP2</v>
          </cell>
        </row>
        <row r="383">
          <cell r="A383" t="str">
            <v>VIS DE MOTORISATION FENTS</v>
          </cell>
          <cell r="B383" t="str">
            <v>0203-0015</v>
          </cell>
          <cell r="C383">
            <v>120</v>
          </cell>
        </row>
        <row r="384">
          <cell r="A384" t="str">
            <v>VIS DE PLOMBAGE --D</v>
          </cell>
          <cell r="B384">
            <v>253156702</v>
          </cell>
          <cell r="C384">
            <v>50</v>
          </cell>
        </row>
        <row r="385">
          <cell r="A385" t="str">
            <v>vis DEC inox M2.5</v>
          </cell>
          <cell r="B385">
            <v>3756</v>
          </cell>
          <cell r="C385">
            <v>30</v>
          </cell>
        </row>
        <row r="386">
          <cell r="A386" t="str">
            <v>Vis imperdable</v>
          </cell>
          <cell r="B386" t="str">
            <v>Vis-imperdable</v>
          </cell>
        </row>
        <row r="387">
          <cell r="A387" t="str">
            <v>VIS M6 LG 20</v>
          </cell>
          <cell r="B387" t="str">
            <v>VIS-M6-LG20</v>
          </cell>
          <cell r="C387">
            <v>45</v>
          </cell>
        </row>
        <row r="388">
          <cell r="A388" t="str">
            <v>VIS PM SUP MOTEUR FORD RANGER</v>
          </cell>
          <cell r="B388" t="str">
            <v>FO008-CP3</v>
          </cell>
          <cell r="C388">
            <v>90</v>
          </cell>
        </row>
        <row r="389">
          <cell r="A389" t="str">
            <v>VIS TC 6*9 (D11)</v>
          </cell>
          <cell r="B389" t="str">
            <v>VIS-TC-6-9</v>
          </cell>
          <cell r="C389">
            <v>90</v>
          </cell>
        </row>
        <row r="390">
          <cell r="A390" t="str">
            <v>Vis ressort</v>
          </cell>
          <cell r="B390" t="str">
            <v>M018-BIGLIA</v>
          </cell>
          <cell r="C390">
            <v>11</v>
          </cell>
        </row>
        <row r="391">
          <cell r="A391" t="str">
            <v>BAGUE d'ANNEAU OUVERT-INOX D20</v>
          </cell>
          <cell r="B391" t="str">
            <v>28407-100-10</v>
          </cell>
          <cell r="C391">
            <v>60</v>
          </cell>
        </row>
        <row r="392">
          <cell r="A392" t="str">
            <v>EMBOUT DE TIGE</v>
          </cell>
          <cell r="B392">
            <v>200200</v>
          </cell>
          <cell r="C392">
            <v>55</v>
          </cell>
        </row>
        <row r="393">
          <cell r="A393" t="str">
            <v>AXE JUMELLE TOYOTA PM-CP2</v>
          </cell>
          <cell r="B393" t="str">
            <v>TO010-CP2</v>
          </cell>
          <cell r="C393">
            <v>60</v>
          </cell>
        </row>
        <row r="394">
          <cell r="A394" t="str">
            <v>AXE JUMELLE TOYOTA GM-CP1</v>
          </cell>
          <cell r="B394" t="str">
            <v>TO010-CP1</v>
          </cell>
          <cell r="C394">
            <v>60</v>
          </cell>
        </row>
        <row r="395">
          <cell r="A395" t="str">
            <v>AXE JUMELLE ISUZU CANTER-CP1</v>
          </cell>
          <cell r="B395" t="str">
            <v>I188-CP1</v>
          </cell>
          <cell r="C395">
            <v>45</v>
          </cell>
        </row>
        <row r="396">
          <cell r="A396" t="str">
            <v>BAGUE DECOLLETEE D35-CP1</v>
          </cell>
          <cell r="B396" t="str">
            <v>H003-CP1</v>
          </cell>
          <cell r="C396">
            <v>30</v>
          </cell>
        </row>
        <row r="397">
          <cell r="A397" t="str">
            <v>BAGUE DECOLLETEE TUBE D'EAU PALIO -CP2</v>
          </cell>
          <cell r="B397" t="str">
            <v>F046-CP2</v>
          </cell>
          <cell r="C397">
            <v>30</v>
          </cell>
        </row>
        <row r="398">
          <cell r="A398" t="str">
            <v>BAGUE DECOLLETEE TUBE D'EAU UNO DIESEL- CP2</v>
          </cell>
          <cell r="B398" t="str">
            <v>F045-CP2</v>
          </cell>
          <cell r="C398">
            <v>30</v>
          </cell>
        </row>
        <row r="399">
          <cell r="A399" t="str">
            <v>GOUJON DE ROUE MITSIBITCHI PM</v>
          </cell>
          <cell r="B399" t="str">
            <v>MI019</v>
          </cell>
          <cell r="C399">
            <v>30</v>
          </cell>
        </row>
        <row r="400">
          <cell r="A400" t="str">
            <v>AXE JUMELLE SIMPLE MIT AM</v>
          </cell>
          <cell r="B400" t="str">
            <v>MI11-CP1</v>
          </cell>
          <cell r="C400">
            <v>20</v>
          </cell>
        </row>
        <row r="401">
          <cell r="A401" t="str">
            <v>SA-V7</v>
          </cell>
          <cell r="B401" t="str">
            <v>19081-3</v>
          </cell>
          <cell r="C401">
            <v>10</v>
          </cell>
        </row>
        <row r="402">
          <cell r="A402" t="str">
            <v>BOULON AXE ETRIER MITSUBISHI D21.9-CP2 PROD</v>
          </cell>
          <cell r="B402" t="str">
            <v>MI030-CP2-PROD</v>
          </cell>
          <cell r="C402">
            <v>50</v>
          </cell>
        </row>
        <row r="403">
          <cell r="A403" t="str">
            <v>Anneau Brute 30*38*27 finition NAK</v>
          </cell>
          <cell r="B403" t="str">
            <v>0-4965</v>
          </cell>
          <cell r="C403">
            <v>280</v>
          </cell>
        </row>
        <row r="404">
          <cell r="A404" t="str">
            <v>AXE SUPPORT AMORTISSEUR OM40</v>
          </cell>
          <cell r="B404" t="str">
            <v>TF46-CP1</v>
          </cell>
          <cell r="C404">
            <v>15</v>
          </cell>
        </row>
        <row r="405">
          <cell r="A405" t="str">
            <v>ECROU FREIN M12*150(taraudage sur PF42 apres reclamation)</v>
          </cell>
          <cell r="B405">
            <v>551275</v>
          </cell>
          <cell r="C405">
            <v>30</v>
          </cell>
        </row>
        <row r="406">
          <cell r="A406" t="str">
            <v>AXE METALLIQUE MONODIGT</v>
          </cell>
          <cell r="B406" t="str">
            <v>20013-21</v>
          </cell>
          <cell r="C406">
            <v>48</v>
          </cell>
        </row>
        <row r="407">
          <cell r="A407" t="str">
            <v>BAGUE 12*22*69</v>
          </cell>
          <cell r="B407" t="str">
            <v>12x22x69</v>
          </cell>
          <cell r="C407">
            <v>100</v>
          </cell>
        </row>
        <row r="408">
          <cell r="A408" t="str">
            <v>ECROU FUSEE 404</v>
          </cell>
          <cell r="B408" t="str">
            <v>B012</v>
          </cell>
          <cell r="C408">
            <v>70</v>
          </cell>
        </row>
        <row r="409">
          <cell r="A409" t="str">
            <v>Bague Galvanisée  10*16*25weiler</v>
          </cell>
          <cell r="B409" t="str">
            <v>4-8809-1</v>
          </cell>
          <cell r="C409">
            <v>60</v>
          </cell>
        </row>
        <row r="410">
          <cell r="A410" t="str">
            <v>AXE INOX D5*1828</v>
          </cell>
          <cell r="B410">
            <v>7531</v>
          </cell>
          <cell r="C410">
            <v>60</v>
          </cell>
        </row>
        <row r="411">
          <cell r="A411" t="str">
            <v>CHEMISE BOITIER TFR+KB</v>
          </cell>
          <cell r="B411" t="str">
            <v>I081-95-CP9</v>
          </cell>
          <cell r="C411">
            <v>40</v>
          </cell>
        </row>
        <row r="412">
          <cell r="A412" t="str">
            <v>BAGUE EPAULEE 12*25*41</v>
          </cell>
          <cell r="B412">
            <v>181241</v>
          </cell>
          <cell r="C412">
            <v>60</v>
          </cell>
        </row>
        <row r="413">
          <cell r="A413" t="str">
            <v>Bague Galvanisée 14*16*32 weiler</v>
          </cell>
          <cell r="B413" t="str">
            <v>0-4226-1</v>
          </cell>
          <cell r="C413">
            <v>50</v>
          </cell>
        </row>
        <row r="414">
          <cell r="A414" t="str">
            <v>Bague Galvanisée 12*18*32weiler</v>
          </cell>
          <cell r="B414" t="str">
            <v>4-7029-1</v>
          </cell>
          <cell r="C414">
            <v>50</v>
          </cell>
        </row>
        <row r="415">
          <cell r="A415" t="str">
            <v>PISTON TETE POMPETE 404</v>
          </cell>
          <cell r="B415" t="str">
            <v>B041-CP3</v>
          </cell>
          <cell r="C415">
            <v>60</v>
          </cell>
        </row>
        <row r="416">
          <cell r="A416" t="str">
            <v>Bague Galvanisée 9*12*30,5weiler</v>
          </cell>
          <cell r="B416" t="str">
            <v>4-7986-1</v>
          </cell>
          <cell r="C416">
            <v>50</v>
          </cell>
        </row>
        <row r="417">
          <cell r="A417" t="str">
            <v>BAGUE LAITON Ø10.2*12.9</v>
          </cell>
          <cell r="B417" t="str">
            <v>BAG LAIT 10.2X12.9</v>
          </cell>
          <cell r="C417">
            <v>80</v>
          </cell>
        </row>
        <row r="418">
          <cell r="A418" t="str">
            <v>AXE ETRIER ISUZU-CP2</v>
          </cell>
          <cell r="B418" t="str">
            <v>I100-CP2</v>
          </cell>
          <cell r="C418">
            <v>55</v>
          </cell>
        </row>
        <row r="419">
          <cell r="A419" t="str">
            <v>Anneau Brute 30*38*21-FINITION</v>
          </cell>
          <cell r="B419" t="str">
            <v>0-4457</v>
          </cell>
          <cell r="C419">
            <v>150</v>
          </cell>
        </row>
        <row r="420">
          <cell r="A420"/>
          <cell r="B420"/>
          <cell r="C420"/>
        </row>
        <row r="421">
          <cell r="A421" t="str">
            <v>SUPPORT DE ROTULE D40</v>
          </cell>
          <cell r="B421">
            <v>893004</v>
          </cell>
          <cell r="C421">
            <v>30</v>
          </cell>
        </row>
        <row r="422">
          <cell r="A422" t="str">
            <v>BAGUE 10.5X24X75</v>
          </cell>
          <cell r="B422">
            <v>181075</v>
          </cell>
          <cell r="C422">
            <v>27</v>
          </cell>
        </row>
        <row r="423">
          <cell r="A423" t="str">
            <v>ECROU GOUJON DE ROUE TOYOTA</v>
          </cell>
          <cell r="B423" t="str">
            <v>I097</v>
          </cell>
          <cell r="C423">
            <v>45</v>
          </cell>
        </row>
        <row r="424">
          <cell r="A424" t="str">
            <v>Anneau Brute 30*38*24 finition NAK</v>
          </cell>
          <cell r="B424" t="str">
            <v>4-7088</v>
          </cell>
          <cell r="C424">
            <v>280</v>
          </cell>
        </row>
        <row r="425">
          <cell r="A425" t="str">
            <v>RIVET TARAUDEE T80</v>
          </cell>
          <cell r="B425" t="str">
            <v>R-T80</v>
          </cell>
          <cell r="C425">
            <v>72</v>
          </cell>
        </row>
        <row r="426">
          <cell r="A426" t="str">
            <v xml:space="preserve">AXE JUMELLE-CP2 </v>
          </cell>
          <cell r="B426" t="str">
            <v>TF057-CP2</v>
          </cell>
          <cell r="C426">
            <v>50</v>
          </cell>
        </row>
        <row r="427">
          <cell r="A427" t="str">
            <v>BOUCHON INOX D14-10 finition</v>
          </cell>
          <cell r="B427" t="str">
            <v>BCH-IN-D14-10</v>
          </cell>
          <cell r="C427">
            <v>250</v>
          </cell>
        </row>
        <row r="428">
          <cell r="A428" t="str">
            <v xml:space="preserve">Anneau Brute 30*38*21ebauche </v>
          </cell>
          <cell r="B428" t="str">
            <v>0-4457</v>
          </cell>
          <cell r="C428">
            <v>50</v>
          </cell>
        </row>
        <row r="429">
          <cell r="A429" t="str">
            <v>AXE INOX D5.5*1620+AXE INOX D5*1828</v>
          </cell>
          <cell r="B429" t="str">
            <v>3-72-70036+7531</v>
          </cell>
          <cell r="C429">
            <v>60</v>
          </cell>
        </row>
        <row r="430">
          <cell r="A430" t="str">
            <v xml:space="preserve">BAGUE INTERIEUR SILENT BLOC FORD RANGER percage </v>
          </cell>
          <cell r="B430" t="str">
            <v>FO002-CP2</v>
          </cell>
          <cell r="C430">
            <v>120</v>
          </cell>
        </row>
        <row r="431">
          <cell r="A431" t="str">
            <v xml:space="preserve">Bague Galvanisée 16*22*44 apartir des chutes </v>
          </cell>
          <cell r="B431" t="str">
            <v>4-7348-1</v>
          </cell>
          <cell r="C431">
            <v>70</v>
          </cell>
        </row>
        <row r="432">
          <cell r="A432" t="str">
            <v xml:space="preserve">Bague Galvanisée 16*22*38 a partir des chutes </v>
          </cell>
          <cell r="B432" t="str">
            <v>4-7494-1</v>
          </cell>
          <cell r="C432">
            <v>70</v>
          </cell>
        </row>
        <row r="433">
          <cell r="A433" t="str">
            <v xml:space="preserve">AXE L=103mm JUMELLE FORD </v>
          </cell>
          <cell r="B433" t="str">
            <v>FO021-CP1</v>
          </cell>
          <cell r="C433">
            <v>60</v>
          </cell>
        </row>
        <row r="434">
          <cell r="A434" t="str">
            <v xml:space="preserve">BAGUE INTERIEUR SILENT BLOC TRIANGLE TFR percage </v>
          </cell>
          <cell r="B434" t="str">
            <v>I035-CP2</v>
          </cell>
          <cell r="C434">
            <v>120</v>
          </cell>
        </row>
        <row r="435">
          <cell r="A435" t="str">
            <v xml:space="preserve">Bague Galvanisée 14*20*40 sur tour  weiler </v>
          </cell>
          <cell r="B435" t="str">
            <v>0-5202-1</v>
          </cell>
          <cell r="C435">
            <v>70</v>
          </cell>
        </row>
        <row r="436">
          <cell r="A436" t="str">
            <v xml:space="preserve">CAL SUSPENSION GM sur Kitamura </v>
          </cell>
          <cell r="B436" t="str">
            <v>I002</v>
          </cell>
          <cell r="C436">
            <v>27</v>
          </cell>
        </row>
        <row r="437">
          <cell r="A437" t="str">
            <v xml:space="preserve">Bague Galvanisée 14*20*32  sur tour  weiler </v>
          </cell>
          <cell r="B437" t="str">
            <v>4-7783-1</v>
          </cell>
          <cell r="C437">
            <v>70</v>
          </cell>
        </row>
        <row r="438">
          <cell r="A438" t="str">
            <v xml:space="preserve">Bague Galvanisée 12*18*44  sur tour  weiler </v>
          </cell>
          <cell r="B438" t="str">
            <v>4-7176-1</v>
          </cell>
          <cell r="C438">
            <v>70</v>
          </cell>
        </row>
        <row r="439">
          <cell r="A439" t="str">
            <v xml:space="preserve">CAL NECESSAIRE CONTRE RESSORT OM40+ECROU SUSPENSION PROD </v>
          </cell>
          <cell r="B439" t="str">
            <v>M062+I004-PROD</v>
          </cell>
          <cell r="C439">
            <v>50</v>
          </cell>
        </row>
        <row r="440">
          <cell r="A440" t="str">
            <v xml:space="preserve">Bague Galvanisée 12*18*32 sur tour  weiler </v>
          </cell>
          <cell r="B440" t="str">
            <v>4-7029-1</v>
          </cell>
          <cell r="C440">
            <v>70</v>
          </cell>
        </row>
        <row r="441">
          <cell r="A441" t="str">
            <v>AXE INOX D5.5*1620)+(AXE INOX D5.5*1828</v>
          </cell>
          <cell r="B441" t="str">
            <v>7531+3-72-70036</v>
          </cell>
          <cell r="C441">
            <v>120</v>
          </cell>
        </row>
        <row r="442">
          <cell r="A442" t="str">
            <v xml:space="preserve"> Bague Galvaniée  10*16*15  sur tour  weiler </v>
          </cell>
          <cell r="B442" t="str">
            <v>0-5052-1</v>
          </cell>
          <cell r="C442">
            <v>60</v>
          </cell>
        </row>
        <row r="443">
          <cell r="A443" t="str">
            <v xml:space="preserve">CULOT BOUGIE H16 C9YC EN ACIER-decolletage </v>
          </cell>
          <cell r="B443" t="str">
            <v>D004-ACI</v>
          </cell>
          <cell r="C443">
            <v>20</v>
          </cell>
        </row>
        <row r="444">
          <cell r="A444" t="str">
            <v>Anneau Brute 25,2*32*17 Nakamura</v>
          </cell>
          <cell r="B444" t="str">
            <v>0-3888</v>
          </cell>
          <cell r="C444">
            <v>45</v>
          </cell>
        </row>
        <row r="445">
          <cell r="A445" t="str">
            <v>CULOT BOUGIE H16 C9YC EN ACIER+CULOT DE BOUGIE PM CULASSE EN ACIER-percage harding</v>
          </cell>
          <cell r="B445" t="str">
            <v>D004-ACI+D003-ACI</v>
          </cell>
          <cell r="C445">
            <v>168</v>
          </cell>
        </row>
        <row r="446">
          <cell r="A446" t="str">
            <v xml:space="preserve">Bague Galvanisée 12*20*40 travail par chutes </v>
          </cell>
          <cell r="B446" t="str">
            <v>0-5280-1</v>
          </cell>
          <cell r="C446">
            <v>45</v>
          </cell>
        </row>
        <row r="447">
          <cell r="A447" t="str">
            <v>DIS.0050213300 PERNO D6X30,6 INOX D6</v>
          </cell>
          <cell r="B447">
            <v>511110</v>
          </cell>
          <cell r="C447">
            <v>180</v>
          </cell>
        </row>
        <row r="448">
          <cell r="A448" t="str">
            <v xml:space="preserve">RACCORD ACIER HEX 17 MPS000300 percage </v>
          </cell>
          <cell r="B448" t="str">
            <v>SE89O0</v>
          </cell>
          <cell r="C448">
            <v>100</v>
          </cell>
        </row>
        <row r="449">
          <cell r="A449" t="str">
            <v>CULOT DE BOUGIE PM CULASSE EN ACIER-percage sur harding</v>
          </cell>
          <cell r="B449" t="str">
            <v>D003-ACI</v>
          </cell>
          <cell r="C449">
            <v>50</v>
          </cell>
        </row>
        <row r="450">
          <cell r="A450" t="str">
            <v xml:space="preserve">Bague Galvanisée 12*22*43 a partir des chutes </v>
          </cell>
          <cell r="B450" t="str">
            <v>0-6210-1</v>
          </cell>
          <cell r="C450">
            <v>50</v>
          </cell>
        </row>
        <row r="451">
          <cell r="A451" t="str">
            <v xml:space="preserve">Anneau BN 25,2*32*31,5 a partir des chutes </v>
          </cell>
          <cell r="B451" t="str">
            <v>0-3863</v>
          </cell>
          <cell r="C451">
            <v>50</v>
          </cell>
        </row>
        <row r="452">
          <cell r="A452" t="str">
            <v>Bague Brute 12*20*14,5</v>
          </cell>
          <cell r="B452" t="str">
            <v>4-8661</v>
          </cell>
          <cell r="C452">
            <v>52</v>
          </cell>
        </row>
        <row r="453">
          <cell r="A453" t="str">
            <v>FANOUT FOR 48FO JENOPTEC-BOUCH.FILETE</v>
          </cell>
          <cell r="B453" t="str">
            <v>301-603-017-CP3</v>
          </cell>
          <cell r="C453">
            <v>60</v>
          </cell>
        </row>
        <row r="454">
          <cell r="A454" t="str">
            <v xml:space="preserve">Bague Brute 25,2*32*24,8-chanfrien </v>
          </cell>
          <cell r="B454" t="str">
            <v>4-7575</v>
          </cell>
          <cell r="C454">
            <v>200</v>
          </cell>
        </row>
        <row r="455">
          <cell r="A455" t="str">
            <v>P1 FSS V01</v>
          </cell>
          <cell r="B455" t="str">
            <v>19164-11</v>
          </cell>
          <cell r="C455">
            <v>100</v>
          </cell>
        </row>
        <row r="456">
          <cell r="A456" t="str">
            <v xml:space="preserve">Bague Aluminium 14,4*27*50- chanfrien </v>
          </cell>
          <cell r="B456" t="str">
            <v>4-7910</v>
          </cell>
          <cell r="C456">
            <v>200</v>
          </cell>
        </row>
        <row r="457">
          <cell r="A457" t="str">
            <v>ANNEAU 25,2*32*29- nak</v>
          </cell>
          <cell r="B457" t="str">
            <v>4-7611</v>
          </cell>
          <cell r="C457">
            <v>70</v>
          </cell>
        </row>
        <row r="458">
          <cell r="A458" t="str">
            <v xml:space="preserve">Bague aluminium 14,4*27*42 - chutes </v>
          </cell>
          <cell r="B458" t="str">
            <v>4-7971</v>
          </cell>
          <cell r="C458">
            <v>200</v>
          </cell>
        </row>
        <row r="459">
          <cell r="A459" t="str">
            <v>Anneau Brute 25,2*32*17 -chanfrien</v>
          </cell>
          <cell r="B459" t="str">
            <v>0-3888</v>
          </cell>
          <cell r="C459">
            <v>200</v>
          </cell>
        </row>
        <row r="460">
          <cell r="A460" t="str">
            <v>Bague Galvanisée 12*21,9*53</v>
          </cell>
          <cell r="B460" t="str">
            <v>4-8136-1</v>
          </cell>
          <cell r="C460">
            <v>50</v>
          </cell>
        </row>
        <row r="461">
          <cell r="A461" t="str">
            <v>Bague Galvanisée 20*26*52</v>
          </cell>
          <cell r="B461" t="str">
            <v>0-5022-1</v>
          </cell>
          <cell r="C461">
            <v>120</v>
          </cell>
        </row>
        <row r="462">
          <cell r="A462" t="str">
            <v>Anneau Brute 25,2*32*17-chutes</v>
          </cell>
          <cell r="B462" t="str">
            <v>0-3888</v>
          </cell>
          <cell r="C462">
            <v>50</v>
          </cell>
        </row>
        <row r="463">
          <cell r="A463" t="str">
            <v xml:space="preserve">ANNEAU 25,2*32*29-CHUTES </v>
          </cell>
          <cell r="B463" t="str">
            <v>4-7611</v>
          </cell>
          <cell r="C463">
            <v>50</v>
          </cell>
        </row>
        <row r="464">
          <cell r="A464" t="str">
            <v xml:space="preserve">Anneau FX 25,2*32*21-CHUTES </v>
          </cell>
          <cell r="B464" t="str">
            <v>0-4180</v>
          </cell>
          <cell r="C464">
            <v>50</v>
          </cell>
        </row>
        <row r="465">
          <cell r="A465" t="str">
            <v>FANOUT FOR 72FO JENOPTEC-CP1</v>
          </cell>
          <cell r="B465" t="str">
            <v>901-609-001-CP1</v>
          </cell>
          <cell r="C465">
            <v>35</v>
          </cell>
        </row>
        <row r="466">
          <cell r="A466" t="str">
            <v>ARRET DE PORTE-CP1</v>
          </cell>
          <cell r="B466" t="str">
            <v>ARRET-PORTE-CP1</v>
          </cell>
          <cell r="C466">
            <v>60</v>
          </cell>
        </row>
        <row r="467">
          <cell r="A467" t="str">
            <v>ARRET DE PORTE-CP2</v>
          </cell>
          <cell r="B467" t="str">
            <v>ARRET-PORTE-CP2</v>
          </cell>
          <cell r="C467">
            <v>60</v>
          </cell>
        </row>
        <row r="468">
          <cell r="A468" t="str">
            <v xml:space="preserve">Bague Galvaniée 40*42.4*49-chutes </v>
          </cell>
          <cell r="B468" t="str">
            <v>4-8746</v>
          </cell>
          <cell r="C468">
            <v>50</v>
          </cell>
        </row>
        <row r="469">
          <cell r="A469" t="str">
            <v>AXE ETRIER D'MAX 8-98006256 TETE CARRE-CP1</v>
          </cell>
          <cell r="B469" t="str">
            <v>I197-CP1</v>
          </cell>
          <cell r="C469">
            <v>30</v>
          </cell>
        </row>
        <row r="470">
          <cell r="A470" t="str">
            <v xml:space="preserve">Bague Galvaniée 40*42.4*24-chutes </v>
          </cell>
          <cell r="B470" t="str">
            <v>4-8749</v>
          </cell>
          <cell r="C470">
            <v>50</v>
          </cell>
        </row>
        <row r="471">
          <cell r="A471" t="str">
            <v xml:space="preserve">Bague Brute 32*42*34-chutes </v>
          </cell>
          <cell r="B471" t="str">
            <v>0-5331</v>
          </cell>
          <cell r="C471">
            <v>50</v>
          </cell>
        </row>
        <row r="472">
          <cell r="A472" t="str">
            <v xml:space="preserve">Bague Galvanisée 16*20*34-chutes </v>
          </cell>
          <cell r="B472" t="str">
            <v>4-7100-1</v>
          </cell>
          <cell r="C472">
            <v>90</v>
          </cell>
        </row>
        <row r="473">
          <cell r="A473" t="str">
            <v xml:space="preserve">ANNEAU BRUTE EL 32*42*25-chutes </v>
          </cell>
          <cell r="B473" t="str">
            <v>0-3886</v>
          </cell>
          <cell r="C473">
            <v>50</v>
          </cell>
        </row>
        <row r="474">
          <cell r="A474" t="str">
            <v xml:space="preserve">CULOT BOUGIE GM CULASSE EN ACIER- fieltage exterieur sur tsughami </v>
          </cell>
          <cell r="B474" t="str">
            <v>D002-ACI</v>
          </cell>
          <cell r="C474">
            <v>100</v>
          </cell>
        </row>
        <row r="475">
          <cell r="A475" t="str">
            <v>AXE  ETRIER D'MAX 8-98006256 TETE AVEC MEPLAT-CP2</v>
          </cell>
          <cell r="B475" t="str">
            <v>I197-CP2</v>
          </cell>
          <cell r="C475">
            <v>29</v>
          </cell>
        </row>
        <row r="476">
          <cell r="A476" t="str">
            <v>Bague Galvanisée 12*27*39.5</v>
          </cell>
          <cell r="B476" t="str">
            <v>4-8344</v>
          </cell>
          <cell r="C476">
            <v>23</v>
          </cell>
        </row>
        <row r="477">
          <cell r="A477" t="str">
            <v xml:space="preserve">Bague Galvanisée 10*16*18- WEILLER </v>
          </cell>
          <cell r="B477" t="str">
            <v>0-6258-1</v>
          </cell>
          <cell r="C477">
            <v>50</v>
          </cell>
        </row>
        <row r="478">
          <cell r="A478" t="str">
            <v xml:space="preserve">Ecrou suspension- surfacage </v>
          </cell>
          <cell r="B478" t="str">
            <v xml:space="preserve">i004 </v>
          </cell>
          <cell r="C478">
            <v>54</v>
          </cell>
        </row>
        <row r="479">
          <cell r="A479" t="str">
            <v>BAGUE 20X30X46</v>
          </cell>
          <cell r="B479" t="str">
            <v>182046</v>
          </cell>
          <cell r="C479">
            <v>19</v>
          </cell>
        </row>
        <row r="480">
          <cell r="A480" t="str">
            <v xml:space="preserve">Bague Brute 40*50*39- chutes </v>
          </cell>
          <cell r="B480" t="str">
            <v>4-8690</v>
          </cell>
          <cell r="C480">
            <v>50</v>
          </cell>
        </row>
        <row r="481">
          <cell r="A481" t="str">
            <v>GOUPILLE D6.35 L 39</v>
          </cell>
          <cell r="B481" t="str">
            <v>GOUP-6.35</v>
          </cell>
          <cell r="C481">
            <v>120</v>
          </cell>
        </row>
        <row r="482">
          <cell r="A482" t="str">
            <v xml:space="preserve">ANNEAU  BRUTE 40*50*38-chutes </v>
          </cell>
          <cell r="B482" t="str">
            <v>0-3866</v>
          </cell>
          <cell r="C482">
            <v>50</v>
          </cell>
        </row>
        <row r="483">
          <cell r="A483" t="str">
            <v>ANNEAU BRUTE 32*42*20 chuttes</v>
          </cell>
          <cell r="B483" t="str">
            <v>4-7891</v>
          </cell>
          <cell r="C483">
            <v>50</v>
          </cell>
        </row>
        <row r="484">
          <cell r="A484" t="str">
            <v xml:space="preserve">Bague Galvanisée  10*16*24- chutes </v>
          </cell>
          <cell r="B484" t="str">
            <v>4-8844</v>
          </cell>
          <cell r="C484">
            <v>50</v>
          </cell>
        </row>
        <row r="485">
          <cell r="A485" t="str">
            <v xml:space="preserve">Bague Brute 40*50*21- chutes </v>
          </cell>
          <cell r="B485" t="str">
            <v>4-7704</v>
          </cell>
          <cell r="C485">
            <v>50</v>
          </cell>
        </row>
        <row r="486">
          <cell r="A486" t="str">
            <v xml:space="preserve">VIS DE PLANCHER </v>
          </cell>
          <cell r="B486" t="str">
            <v>890060</v>
          </cell>
          <cell r="C486">
            <v>40</v>
          </cell>
        </row>
        <row r="487">
          <cell r="A487" t="str">
            <v xml:space="preserve">Bague Galvaniée 38*40,4*28-chutes </v>
          </cell>
          <cell r="B487" t="str">
            <v>4-8748-1</v>
          </cell>
          <cell r="C487">
            <v>50</v>
          </cell>
        </row>
        <row r="488">
          <cell r="A488" t="str">
            <v>Bague Galvanisée 10,5*25*75</v>
          </cell>
          <cell r="B488" t="str">
            <v>4-7087-1</v>
          </cell>
          <cell r="C488">
            <v>24</v>
          </cell>
        </row>
        <row r="489">
          <cell r="A489" t="str">
            <v>GOUJON DE ROUE MAZDA/ FORD RANGER</v>
          </cell>
          <cell r="B489" t="str">
            <v>FO014</v>
          </cell>
          <cell r="C489">
            <v>30</v>
          </cell>
        </row>
        <row r="490">
          <cell r="A490" t="str">
            <v>Bague aluminium 16*27*43 manuelle</v>
          </cell>
          <cell r="B490" t="str">
            <v>4-8405</v>
          </cell>
          <cell r="C490">
            <v>60</v>
          </cell>
        </row>
        <row r="491">
          <cell r="A491" t="str">
            <v>AXE INOX D8 LG800mm</v>
          </cell>
          <cell r="B491" t="str">
            <v>3-72-70031</v>
          </cell>
          <cell r="C491">
            <v>90</v>
          </cell>
        </row>
        <row r="492">
          <cell r="A492" t="str">
            <v>BAGUE DECOLLETEE TUBE D EAU HONDA ACCORD -CP6</v>
          </cell>
          <cell r="B492" t="str">
            <v>H006-CP6</v>
          </cell>
          <cell r="C492">
            <v>30</v>
          </cell>
        </row>
        <row r="493">
          <cell r="A493" t="str">
            <v>AXE MALE EN I V02</v>
          </cell>
          <cell r="B493" t="str">
            <v>20110-A</v>
          </cell>
          <cell r="C493">
            <v>29</v>
          </cell>
        </row>
        <row r="494">
          <cell r="A494" t="str">
            <v xml:space="preserve">Bague Galvanisée  10*18*40- CHUTES </v>
          </cell>
          <cell r="B494" t="str">
            <v>0-5329-1</v>
          </cell>
          <cell r="C494">
            <v>50</v>
          </cell>
        </row>
        <row r="495">
          <cell r="A495" t="str">
            <v xml:space="preserve">Bague Galvanisée 12x16x34- CHUTES </v>
          </cell>
          <cell r="B495" t="str">
            <v>0-3775-1</v>
          </cell>
          <cell r="C495">
            <v>50</v>
          </cell>
        </row>
        <row r="496">
          <cell r="A496" t="str">
            <v>Fanout for 72FO Idea-1.6MM-CP1</v>
          </cell>
          <cell r="B496" t="str">
            <v>301-603-029-CP1</v>
          </cell>
          <cell r="C496">
            <v>30</v>
          </cell>
        </row>
        <row r="497">
          <cell r="A497" t="str">
            <v xml:space="preserve">bague galvanisée 14x18x40- chutes </v>
          </cell>
          <cell r="B497" t="str">
            <v>0-4229-1</v>
          </cell>
          <cell r="C497">
            <v>50</v>
          </cell>
        </row>
        <row r="498">
          <cell r="A498" t="str">
            <v>GOUJON DE ROUE ISUZU DMAX-l32</v>
          </cell>
          <cell r="B498" t="str">
            <v>I039</v>
          </cell>
          <cell r="C498">
            <v>60</v>
          </cell>
        </row>
        <row r="499">
          <cell r="A499" t="str">
            <v>Fanout for 72FO Idea-1.6MM-CP3</v>
          </cell>
          <cell r="B499" t="str">
            <v>301-603-029-CP3</v>
          </cell>
          <cell r="C499">
            <v>60</v>
          </cell>
        </row>
        <row r="500">
          <cell r="A500" t="str">
            <v>VIS D11 M4X0.7</v>
          </cell>
          <cell r="B500" t="str">
            <v>VIS-D11-M4X0.7</v>
          </cell>
          <cell r="C500">
            <v>55</v>
          </cell>
        </row>
        <row r="501">
          <cell r="A501" t="str">
            <v>Pomello Corpo GA- echantillion rialteck</v>
          </cell>
          <cell r="B501" t="str">
            <v>POS11</v>
          </cell>
          <cell r="C501">
            <v>12</v>
          </cell>
        </row>
        <row r="502">
          <cell r="A502" t="str">
            <v>BAGUE BUTEE INTERNE GALVANISEE</v>
          </cell>
          <cell r="B502" t="str">
            <v>4-8888</v>
          </cell>
          <cell r="C502">
            <v>40</v>
          </cell>
        </row>
        <row r="503">
          <cell r="A503" t="str">
            <v>Anneau  Brute 30*38*27 CHANF EXT 2x45</v>
          </cell>
          <cell r="B503" t="str">
            <v>4-7233-1</v>
          </cell>
          <cell r="C503">
            <v>225</v>
          </cell>
        </row>
        <row r="504">
          <cell r="A504" t="str">
            <v>USINAGE BORNE CPF SANS TROU Ø10</v>
          </cell>
          <cell r="B504" t="str">
            <v>9531</v>
          </cell>
          <cell r="C504">
            <v>108</v>
          </cell>
        </row>
        <row r="505">
          <cell r="A505" t="str">
            <v>Bague Brute 38*40,4*28-Chutte</v>
          </cell>
          <cell r="B505" t="str">
            <v>4-8748</v>
          </cell>
          <cell r="C505">
            <v>50</v>
          </cell>
        </row>
        <row r="506">
          <cell r="A506" t="str">
            <v>VIS TH 8*15 (D14)</v>
          </cell>
          <cell r="B506" t="str">
            <v>VIS-TH-8-15</v>
          </cell>
          <cell r="C506">
            <v>90</v>
          </cell>
        </row>
        <row r="507">
          <cell r="A507" t="str">
            <v>ECROU DE ROUE FORD RANGER</v>
          </cell>
          <cell r="B507" t="str">
            <v>FO013</v>
          </cell>
          <cell r="C507">
            <v>90</v>
          </cell>
        </row>
        <row r="508">
          <cell r="A508" t="str">
            <v>BAGUE EXTERIEUR SILENT BLOC AR ISUZU</v>
          </cell>
          <cell r="B508" t="str">
            <v>I043-CP1</v>
          </cell>
          <cell r="C508">
            <v>300</v>
          </cell>
        </row>
        <row r="509">
          <cell r="A509" t="str">
            <v>RIEUR SILENT BLOC TRIANGLE TFR-FORD RANGER</v>
          </cell>
          <cell r="B509" t="str">
            <v>I035-FO002-CP1</v>
          </cell>
          <cell r="C509">
            <v>120</v>
          </cell>
        </row>
        <row r="510">
          <cell r="A510" t="str">
            <v>VIS TC 8*12 (C10)</v>
          </cell>
          <cell r="B510" t="str">
            <v>VIS-TC-8-12</v>
          </cell>
          <cell r="C510">
            <v>80</v>
          </cell>
        </row>
        <row r="511">
          <cell r="A511" t="str">
            <v>VIS TC 10*12 (C10)</v>
          </cell>
          <cell r="B511" t="str">
            <v>VIS-TC-10-12</v>
          </cell>
          <cell r="C511">
            <v>70</v>
          </cell>
        </row>
        <row r="512">
          <cell r="A512" t="str">
            <v>AXE ACIER Ø10.2*41.3</v>
          </cell>
          <cell r="B512" t="str">
            <v>AXE-ACI 10.2X41.3</v>
          </cell>
          <cell r="C512">
            <v>80</v>
          </cell>
        </row>
        <row r="513">
          <cell r="A513" t="str">
            <v>ANNEAU  BRUTE AVEC CHANF.INT.40*50*32</v>
          </cell>
          <cell r="B513" t="str">
            <v>4-7630</v>
          </cell>
          <cell r="C513">
            <v>90</v>
          </cell>
        </row>
        <row r="514">
          <cell r="A514" t="str">
            <v>AXE TARAUDE L44</v>
          </cell>
          <cell r="B514" t="str">
            <v>1025441000</v>
          </cell>
          <cell r="C514">
            <v>40</v>
          </cell>
        </row>
        <row r="515">
          <cell r="A515" t="str">
            <v>BAGUE ACIER Ø10.2*12.9</v>
          </cell>
          <cell r="B515" t="str">
            <v>BAG ACI 10.2X12.9</v>
          </cell>
          <cell r="C515">
            <v>90</v>
          </cell>
        </row>
        <row r="516">
          <cell r="A516" t="str">
            <v>Bague Epaulee zinguéé 14*30*66,5</v>
          </cell>
          <cell r="B516" t="str">
            <v>4-8209</v>
          </cell>
          <cell r="C516">
            <v>40</v>
          </cell>
        </row>
        <row r="517">
          <cell r="A517" t="str">
            <v>DIS.G16622070 POMELLO COPERCHIO</v>
          </cell>
          <cell r="B517" t="str">
            <v>513610</v>
          </cell>
          <cell r="C517">
            <v>25</v>
          </cell>
        </row>
        <row r="518">
          <cell r="A518" t="str">
            <v>BAGUE DECOLLETEE TUBE D EAU HYUNDAI TUSCON- CP7</v>
          </cell>
          <cell r="B518" t="str">
            <v>H007-CP7</v>
          </cell>
          <cell r="C518">
            <v>40</v>
          </cell>
        </row>
        <row r="519">
          <cell r="A519" t="str">
            <v>Insert levier à partit d 12</v>
          </cell>
          <cell r="B519" t="str">
            <v>I110-01-004</v>
          </cell>
          <cell r="C519">
            <v>30</v>
          </cell>
        </row>
        <row r="520">
          <cell r="A520" t="str">
            <v>USINAGE BORNE T030</v>
          </cell>
          <cell r="B520" t="str">
            <v>9630</v>
          </cell>
          <cell r="C520">
            <v>144</v>
          </cell>
        </row>
        <row r="521">
          <cell r="A521" t="str">
            <v>USINAGE LOPIN EBCP-FSD</v>
          </cell>
          <cell r="B521" t="str">
            <v>9524</v>
          </cell>
          <cell r="C521">
            <v>240</v>
          </cell>
        </row>
        <row r="522">
          <cell r="A522" t="str">
            <v>BRAS DE MANOEUVRE  G  MAN</v>
          </cell>
          <cell r="B522" t="str">
            <v>230500</v>
          </cell>
          <cell r="C522">
            <v>20</v>
          </cell>
        </row>
        <row r="523">
          <cell r="A523" t="str">
            <v xml:space="preserve">MAIN BODY FOR SECONDRY FAN OUT - augmentation cadence </v>
          </cell>
          <cell r="B523" t="str">
            <v>OTT-169</v>
          </cell>
          <cell r="C523">
            <v>95</v>
          </cell>
        </row>
        <row r="524">
          <cell r="A524" t="str">
            <v>INSERT</v>
          </cell>
          <cell r="B524" t="str">
            <v>34717800</v>
          </cell>
          <cell r="C524">
            <v>30</v>
          </cell>
        </row>
        <row r="525">
          <cell r="A525" t="str">
            <v>GICLEUR POUR MEMBRANE BP 1' 1/4</v>
          </cell>
          <cell r="B525" t="str">
            <v>377 803</v>
          </cell>
          <cell r="C525">
            <v>70</v>
          </cell>
        </row>
        <row r="526">
          <cell r="A526" t="str">
            <v>GICLEUR POUR MEMBRANE BP 1'</v>
          </cell>
          <cell r="B526" t="str">
            <v>377 802</v>
          </cell>
          <cell r="C526">
            <v>75</v>
          </cell>
        </row>
        <row r="527">
          <cell r="A527" t="str">
            <v xml:space="preserve">USINAGE BORNE T030-APRES MODIFICATION </v>
          </cell>
          <cell r="B527" t="str">
            <v>9630</v>
          </cell>
          <cell r="C527">
            <v>240</v>
          </cell>
        </row>
        <row r="528">
          <cell r="A528" t="str">
            <v xml:space="preserve">Anneau Brute 25,2*32*17- finition </v>
          </cell>
          <cell r="B528" t="str">
            <v>0-3888</v>
          </cell>
          <cell r="C528">
            <v>160</v>
          </cell>
        </row>
        <row r="529">
          <cell r="A529" t="str">
            <v>BAGUE 12*22*69</v>
          </cell>
          <cell r="B529" t="str">
            <v>181269</v>
          </cell>
          <cell r="C529">
            <v>30</v>
          </cell>
        </row>
        <row r="530">
          <cell r="A530" t="str">
            <v xml:space="preserve">BAGUE 20X30X46 - BITOURELLE </v>
          </cell>
          <cell r="B530" t="str">
            <v>182046</v>
          </cell>
          <cell r="C530">
            <v>27</v>
          </cell>
        </row>
        <row r="531">
          <cell r="A531" t="str">
            <v xml:space="preserve">BAGUE EPAULEE 12*25*41-BIGLIA </v>
          </cell>
          <cell r="B531" t="str">
            <v>181241</v>
          </cell>
          <cell r="C531">
            <v>35</v>
          </cell>
        </row>
        <row r="532">
          <cell r="A532" t="str">
            <v xml:space="preserve">GOUJON DE ROUE ISUZU DMAX- CHUTES </v>
          </cell>
          <cell r="B532" t="str">
            <v>I039</v>
          </cell>
          <cell r="C532">
            <v>30</v>
          </cell>
        </row>
        <row r="533">
          <cell r="A533" t="str">
            <v>USINAGE BORNE RBD</v>
          </cell>
          <cell r="B533" t="str">
            <v>9518</v>
          </cell>
          <cell r="C533">
            <v>240</v>
          </cell>
        </row>
        <row r="534">
          <cell r="A534" t="str">
            <v>USINAGE BORNE T030- montage mjm</v>
          </cell>
          <cell r="B534" t="str">
            <v>9630</v>
          </cell>
          <cell r="C534">
            <v>170</v>
          </cell>
        </row>
        <row r="535">
          <cell r="A535" t="str">
            <v>BAGUE EPAULEE 12*20*45</v>
          </cell>
          <cell r="B535" t="str">
            <v>181246</v>
          </cell>
          <cell r="C535">
            <v>35</v>
          </cell>
        </row>
        <row r="536">
          <cell r="A536" t="str">
            <v xml:space="preserve">Bague Galvanisée 10,5*25*75- correction de reglage </v>
          </cell>
          <cell r="B536" t="str">
            <v>4-7087-1</v>
          </cell>
          <cell r="C536">
            <v>30</v>
          </cell>
        </row>
        <row r="537">
          <cell r="A537" t="str">
            <v xml:space="preserve">ECROU SUSPENSION ISUZU- surfacage mori seiki 3 axe </v>
          </cell>
          <cell r="B537" t="str">
            <v>I004</v>
          </cell>
          <cell r="C537">
            <v>60</v>
          </cell>
        </row>
        <row r="538">
          <cell r="A538" t="str">
            <v xml:space="preserve">Bague Galvanisée 12*20*45- chute </v>
          </cell>
          <cell r="B538" t="str">
            <v>0-5213-1</v>
          </cell>
          <cell r="C538">
            <v>45</v>
          </cell>
        </row>
        <row r="539">
          <cell r="A539" t="str">
            <v xml:space="preserve">USINAGE LOPIN EBCP-FSD- montage mjm </v>
          </cell>
          <cell r="B539" t="str">
            <v>9524</v>
          </cell>
          <cell r="C539">
            <v>170</v>
          </cell>
        </row>
        <row r="540">
          <cell r="A540" t="str">
            <v>PERCAGE CLAMPING RING 120Fo</v>
          </cell>
          <cell r="B540" t="str">
            <v>OTT-170-PER</v>
          </cell>
          <cell r="C540">
            <v>240</v>
          </cell>
        </row>
        <row r="541">
          <cell r="A541" t="str">
            <v xml:space="preserve">Bague Galvanisée 12*20*16.5-chutte </v>
          </cell>
          <cell r="B541" t="str">
            <v>4-8853</v>
          </cell>
          <cell r="C541">
            <v>50</v>
          </cell>
        </row>
        <row r="542">
          <cell r="A542" t="str">
            <v>Fanout for 6FO Idea-CP1</v>
          </cell>
          <cell r="B542" t="str">
            <v>301-603-026-CP1</v>
          </cell>
          <cell r="C542">
            <v>100</v>
          </cell>
        </row>
        <row r="543">
          <cell r="A543" t="str">
            <v xml:space="preserve">GOUJON DE ROUE ISUZU GM - par chutes </v>
          </cell>
          <cell r="B543" t="str">
            <v>I168</v>
          </cell>
          <cell r="C543">
            <v>30</v>
          </cell>
        </row>
        <row r="544">
          <cell r="A544" t="str">
            <v xml:space="preserve">TIGE DE PISTON- maj process </v>
          </cell>
          <cell r="B544" t="str">
            <v>200300</v>
          </cell>
          <cell r="C544">
            <v>25</v>
          </cell>
        </row>
        <row r="545">
          <cell r="A545" t="str">
            <v xml:space="preserve">USINAGE LOPIN EBCP-FSD- foret de forme mjm </v>
          </cell>
          <cell r="B545" t="str">
            <v>9524</v>
          </cell>
          <cell r="C545">
            <v>330</v>
          </cell>
        </row>
        <row r="546">
          <cell r="A546" t="str">
            <v>ECROU- d14</v>
          </cell>
          <cell r="B546" t="str">
            <v>S3PM00000124349</v>
          </cell>
          <cell r="C546">
            <v>50</v>
          </cell>
        </row>
        <row r="547">
          <cell r="A547" t="str">
            <v>GOUJON INJECTEUR 404</v>
          </cell>
          <cell r="B547" t="str">
            <v>B042</v>
          </cell>
          <cell r="C547">
            <v>80</v>
          </cell>
        </row>
        <row r="548">
          <cell r="A548" t="str">
            <v>BUTEE</v>
          </cell>
          <cell r="B548" t="str">
            <v>S3SD14632</v>
          </cell>
          <cell r="C548">
            <v>130</v>
          </cell>
        </row>
        <row r="549">
          <cell r="A549" t="str">
            <v>CHEMISE ZINGUEE TETE POMPETE 404</v>
          </cell>
          <cell r="B549" t="str">
            <v>B041-CP1</v>
          </cell>
          <cell r="C549">
            <v>25</v>
          </cell>
        </row>
        <row r="550">
          <cell r="A550" t="str">
            <v xml:space="preserve">Bague Galvanisée 10*16*36- par chutes </v>
          </cell>
          <cell r="B550" t="str">
            <v>0-3746-1</v>
          </cell>
          <cell r="C550">
            <v>50</v>
          </cell>
        </row>
        <row r="551">
          <cell r="A551" t="str">
            <v>BAGUE DU FIXATION  D50</v>
          </cell>
          <cell r="B551" t="str">
            <v>895700-D50</v>
          </cell>
          <cell r="C551">
            <v>60</v>
          </cell>
        </row>
        <row r="552">
          <cell r="A552" t="str">
            <v xml:space="preserve">Bague Brute  10*16*7- chutes </v>
          </cell>
          <cell r="B552" t="str">
            <v>0-3738</v>
          </cell>
          <cell r="C552">
            <v>50</v>
          </cell>
        </row>
        <row r="553">
          <cell r="A553" t="str">
            <v xml:space="preserve">USINAGE BORNE CPF SANS TROU Ø10 -3montage </v>
          </cell>
          <cell r="B553" t="str">
            <v>9531</v>
          </cell>
          <cell r="C553">
            <v>144</v>
          </cell>
        </row>
        <row r="554">
          <cell r="A554" t="str">
            <v xml:space="preserve">USINAGE LOPIN EBCP-FSD- 1montage </v>
          </cell>
          <cell r="B554" t="str">
            <v>9524</v>
          </cell>
          <cell r="C554">
            <v>36</v>
          </cell>
        </row>
        <row r="555">
          <cell r="A555" t="str">
            <v>BAGUE GOUJON MITSUBISHI CANTER/FSR/FK D32*22 L=21- big42</v>
          </cell>
          <cell r="B555" t="str">
            <v>G011</v>
          </cell>
          <cell r="C555">
            <v>23</v>
          </cell>
        </row>
        <row r="556">
          <cell r="A556" t="str">
            <v>taraudage ECROU</v>
          </cell>
          <cell r="B556" t="str">
            <v>S3PM00000124349</v>
          </cell>
          <cell r="C556">
            <v>100</v>
          </cell>
        </row>
        <row r="557">
          <cell r="A557" t="str">
            <v>percage + chariotage BOULON NECESSAIRE M16X110 OM40</v>
          </cell>
          <cell r="B557" t="str">
            <v>M018-CP3</v>
          </cell>
          <cell r="C557">
            <v>15</v>
          </cell>
        </row>
        <row r="558">
          <cell r="A558" t="str">
            <v>INSERT FILETE LAITON M8</v>
          </cell>
          <cell r="B558" t="str">
            <v>DIN982M08LT</v>
          </cell>
          <cell r="C558">
            <v>42</v>
          </cell>
        </row>
        <row r="559">
          <cell r="A559" t="str">
            <v>Buse droite à collerette Ø8</v>
          </cell>
          <cell r="B559" t="str">
            <v>68.0814</v>
          </cell>
          <cell r="C559">
            <v>60</v>
          </cell>
        </row>
        <row r="560">
          <cell r="A560" t="str">
            <v>Anneau 30*38*23-EBAUCHE</v>
          </cell>
          <cell r="B560" t="str">
            <v>0-4599</v>
          </cell>
          <cell r="C560">
            <v>50</v>
          </cell>
        </row>
        <row r="561">
          <cell r="A561" t="str">
            <v>USINAGE BORNE RBD-en parrallel avec 9524</v>
          </cell>
          <cell r="B561" t="str">
            <v>9518-mixte</v>
          </cell>
          <cell r="C561">
            <v>102</v>
          </cell>
        </row>
        <row r="562">
          <cell r="A562" t="str">
            <v xml:space="preserve">Anneau 30*38*23-finition </v>
          </cell>
          <cell r="B562" t="str">
            <v>0-4599-finition</v>
          </cell>
          <cell r="C562">
            <v>120</v>
          </cell>
        </row>
        <row r="563">
          <cell r="A563" t="str">
            <v>AXE DE ROTATION-SIRCOVER B5</v>
          </cell>
          <cell r="B563" t="str">
            <v>525595</v>
          </cell>
          <cell r="C563">
            <v>270</v>
          </cell>
        </row>
        <row r="564">
          <cell r="A564" t="str">
            <v>ECROU-l32</v>
          </cell>
          <cell r="B564" t="str">
            <v>S3PM00000124349</v>
          </cell>
          <cell r="C564">
            <v>60</v>
          </cell>
        </row>
        <row r="565">
          <cell r="A565" t="str">
            <v xml:space="preserve">Bague aluminium 14.4*25*40-chutes </v>
          </cell>
          <cell r="B565" t="str">
            <v>4-7989</v>
          </cell>
          <cell r="C565">
            <v>30</v>
          </cell>
        </row>
        <row r="566">
          <cell r="A566" t="str">
            <v>Bague Epaulee zinguéé 14*30*66.5</v>
          </cell>
          <cell r="B566" t="str">
            <v>4-8209</v>
          </cell>
          <cell r="C566">
            <v>16</v>
          </cell>
        </row>
        <row r="567">
          <cell r="A567" t="str">
            <v>Bague aluminium 14.4*24*40-ebauche</v>
          </cell>
          <cell r="B567" t="str">
            <v>4-7828</v>
          </cell>
          <cell r="C567">
            <v>50</v>
          </cell>
        </row>
        <row r="568">
          <cell r="A568" t="str">
            <v>BAGUE 20X30X46 -b301 avec foret d20</v>
          </cell>
          <cell r="B568" t="str">
            <v>182046</v>
          </cell>
          <cell r="C568">
            <v>45</v>
          </cell>
        </row>
        <row r="569">
          <cell r="A569" t="str">
            <v xml:space="preserve">USINAGE BORNE CPF SANS TROU Ø10-2 MONTAGE </v>
          </cell>
          <cell r="B569" t="str">
            <v>9531</v>
          </cell>
          <cell r="C569">
            <v>128</v>
          </cell>
        </row>
        <row r="570">
          <cell r="A570" t="str">
            <v xml:space="preserve">USINAGE LOPIN EBCP-FSD-2 MONTAGE </v>
          </cell>
          <cell r="B570" t="str">
            <v>9524</v>
          </cell>
          <cell r="C570">
            <v>96</v>
          </cell>
        </row>
        <row r="571">
          <cell r="A571" t="str">
            <v>BAGUE INTERIEURE SILENT BLOC TRIANGLE SUSP INF ISUZU DMAX 4*2 8-97364174-CP2</v>
          </cell>
          <cell r="B571" t="str">
            <v>I199-CP2</v>
          </cell>
          <cell r="C571">
            <v>48</v>
          </cell>
        </row>
        <row r="572">
          <cell r="A572" t="str">
            <v xml:space="preserve">Bague Brute 40*50*21-FINITION </v>
          </cell>
          <cell r="B572" t="str">
            <v>4-7704</v>
          </cell>
          <cell r="C572">
            <v>150</v>
          </cell>
        </row>
        <row r="573">
          <cell r="A573" t="str">
            <v xml:space="preserve">EVACUATION 2/3G X-ONE-harding-taraudageM4+GAZ </v>
          </cell>
          <cell r="B573" t="str">
            <v>480387-PF</v>
          </cell>
          <cell r="C573">
            <v>40</v>
          </cell>
        </row>
        <row r="574">
          <cell r="A574" t="str">
            <v>EVACUATION 2/3G X-ONE-harding-CARRE+M4</v>
          </cell>
          <cell r="B574" t="str">
            <v>480387-SF-pf</v>
          </cell>
          <cell r="C574">
            <v>13</v>
          </cell>
        </row>
        <row r="575">
          <cell r="A575" t="str">
            <v xml:space="preserve">Bague Brute 41*50*30-chutes </v>
          </cell>
          <cell r="B575" t="str">
            <v>4-7366A</v>
          </cell>
          <cell r="C575">
            <v>50</v>
          </cell>
        </row>
        <row r="576">
          <cell r="A576" t="str">
            <v xml:space="preserve">Bague Galvanisée 16*28*100- maj </v>
          </cell>
          <cell r="B576" t="str">
            <v>4-7002</v>
          </cell>
          <cell r="C576">
            <v>45</v>
          </cell>
        </row>
        <row r="577">
          <cell r="A577" t="str">
            <v>Bague Galvanisée 20*28*43-B301</v>
          </cell>
          <cell r="B577" t="str">
            <v>4-7686</v>
          </cell>
          <cell r="C577">
            <v>30</v>
          </cell>
        </row>
        <row r="578">
          <cell r="A578" t="str">
            <v xml:space="preserve">Bague aluminium 14.4*24*40-CHARIOTAGE WEILLER </v>
          </cell>
          <cell r="B578" t="str">
            <v xml:space="preserve">4-7828-finition </v>
          </cell>
          <cell r="C578">
            <v>50</v>
          </cell>
        </row>
        <row r="579">
          <cell r="A579" t="str">
            <v xml:space="preserve">Bague Galvanisée 12*27*39.5-B301 </v>
          </cell>
          <cell r="B579" t="str">
            <v>4-8344</v>
          </cell>
          <cell r="C579">
            <v>30</v>
          </cell>
        </row>
        <row r="580">
          <cell r="A580" t="str">
            <v>VIS HC M12X26 B.PILOTE Zn ANTICOR.</v>
          </cell>
          <cell r="B580" t="str">
            <v>3754</v>
          </cell>
          <cell r="C580">
            <v>30</v>
          </cell>
        </row>
        <row r="581">
          <cell r="A581" t="str">
            <v>AXE JUMELLE ISUZU CANTER-CP1</v>
          </cell>
          <cell r="B581" t="str">
            <v>I188-CP1</v>
          </cell>
          <cell r="C581">
            <v>35</v>
          </cell>
        </row>
        <row r="582">
          <cell r="A582" t="str">
            <v xml:space="preserve">USINAGE BORNE CPF SANS TROU Ø10-4 MONTAGE </v>
          </cell>
          <cell r="B582" t="str">
            <v>9531</v>
          </cell>
          <cell r="C582">
            <v>160</v>
          </cell>
        </row>
        <row r="583">
          <cell r="A583" t="str">
            <v>INSERT LEVIER SURMOULEE 345833-01- sb16</v>
          </cell>
          <cell r="B583" t="str">
            <v>I110-01-004</v>
          </cell>
          <cell r="C583">
            <v>49</v>
          </cell>
        </row>
        <row r="584">
          <cell r="A584" t="str">
            <v xml:space="preserve">BIELLE DIRECTION ISUZU- chariotage + mise a longeur </v>
          </cell>
          <cell r="B584" t="str">
            <v>I037</v>
          </cell>
          <cell r="C584">
            <v>60</v>
          </cell>
        </row>
        <row r="585">
          <cell r="A585" t="str">
            <v>TIGE M6 AVEC 2 ECROUS-CP1</v>
          </cell>
          <cell r="B585" t="str">
            <v>TIGEM6+2ECROUS-CP1</v>
          </cell>
          <cell r="C585">
            <v>120</v>
          </cell>
        </row>
        <row r="586">
          <cell r="A586" t="str">
            <v>Primaire en laiton</v>
          </cell>
          <cell r="B586" t="str">
            <v>328090</v>
          </cell>
          <cell r="C586">
            <v>130</v>
          </cell>
        </row>
        <row r="587">
          <cell r="B587"/>
        </row>
        <row r="588">
          <cell r="B588"/>
        </row>
        <row r="589">
          <cell r="B589"/>
        </row>
        <row r="590">
          <cell r="B590"/>
        </row>
        <row r="591">
          <cell r="B591"/>
        </row>
        <row r="592">
          <cell r="B592"/>
        </row>
        <row r="593">
          <cell r="B593"/>
        </row>
        <row r="594">
          <cell r="B594"/>
        </row>
        <row r="595">
          <cell r="B595"/>
        </row>
        <row r="596">
          <cell r="B596"/>
        </row>
        <row r="597">
          <cell r="B597"/>
        </row>
        <row r="598">
          <cell r="B598"/>
        </row>
        <row r="599">
          <cell r="B599"/>
        </row>
        <row r="600">
          <cell r="B600"/>
        </row>
        <row r="601">
          <cell r="B601"/>
        </row>
        <row r="602">
          <cell r="B602"/>
        </row>
        <row r="603">
          <cell r="B603"/>
        </row>
        <row r="604">
          <cell r="B604"/>
        </row>
        <row r="605">
          <cell r="B605"/>
        </row>
        <row r="606">
          <cell r="B606"/>
        </row>
        <row r="607">
          <cell r="B607"/>
        </row>
        <row r="608">
          <cell r="B608"/>
        </row>
        <row r="609">
          <cell r="B609"/>
        </row>
        <row r="610">
          <cell r="B610"/>
        </row>
        <row r="611">
          <cell r="B611"/>
        </row>
        <row r="612">
          <cell r="B612"/>
        </row>
        <row r="613">
          <cell r="B613"/>
        </row>
        <row r="614">
          <cell r="B614"/>
        </row>
        <row r="615">
          <cell r="B615"/>
        </row>
        <row r="616">
          <cell r="B616"/>
        </row>
        <row r="617">
          <cell r="B617"/>
        </row>
        <row r="618">
          <cell r="B618"/>
        </row>
        <row r="619">
          <cell r="B619"/>
        </row>
        <row r="620">
          <cell r="B620"/>
        </row>
        <row r="621">
          <cell r="B621"/>
        </row>
        <row r="622">
          <cell r="B622"/>
        </row>
        <row r="623">
          <cell r="B623"/>
        </row>
        <row r="624">
          <cell r="B624"/>
        </row>
        <row r="625">
          <cell r="B625"/>
        </row>
        <row r="626">
          <cell r="B626"/>
        </row>
        <row r="627">
          <cell r="B627"/>
        </row>
        <row r="628">
          <cell r="B628"/>
        </row>
        <row r="629">
          <cell r="B629"/>
        </row>
        <row r="630">
          <cell r="B630"/>
        </row>
        <row r="631">
          <cell r="B631"/>
        </row>
        <row r="632">
          <cell r="B632"/>
        </row>
        <row r="633">
          <cell r="B633"/>
        </row>
        <row r="634">
          <cell r="B634"/>
        </row>
        <row r="635">
          <cell r="B635"/>
        </row>
        <row r="636">
          <cell r="B636"/>
        </row>
        <row r="637">
          <cell r="B637"/>
        </row>
        <row r="638">
          <cell r="B638"/>
        </row>
        <row r="639">
          <cell r="B639"/>
        </row>
        <row r="640">
          <cell r="B640"/>
        </row>
        <row r="641">
          <cell r="B641"/>
        </row>
        <row r="642">
          <cell r="B642"/>
        </row>
        <row r="643">
          <cell r="B643"/>
        </row>
        <row r="644">
          <cell r="B644"/>
        </row>
        <row r="645">
          <cell r="B645"/>
        </row>
        <row r="646">
          <cell r="B646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"/>
      <sheetName val="Pieces"/>
      <sheetName val="21-02-2020"/>
      <sheetName val="01-02-2020"/>
      <sheetName val="21-01-2020"/>
      <sheetName val="20-01-2020"/>
      <sheetName val="18-01-2020"/>
      <sheetName val="17-01-2020"/>
      <sheetName val="16-01-2020"/>
      <sheetName val="15-01-2020"/>
      <sheetName val="13-01-2020"/>
      <sheetName val="11-01-2020"/>
      <sheetName val="10-01-2020"/>
      <sheetName val="09-01-2020"/>
      <sheetName val="08-01-2020"/>
      <sheetName val="07-01-2020"/>
      <sheetName val="06-01-2020"/>
      <sheetName val="04-01-2020"/>
      <sheetName val="03-01-2020"/>
      <sheetName val="02-01-2020"/>
      <sheetName val="20-06-2020"/>
    </sheetNames>
    <sheetDataSet>
      <sheetData sheetId="0" refreshError="1"/>
      <sheetData sheetId="1">
        <row r="1">
          <cell r="A1" t="str">
            <v xml:space="preserve">desgination </v>
          </cell>
        </row>
        <row r="2">
          <cell r="A2" t="str">
            <v xml:space="preserve"> BUSS. DIS. 14-3003 1320X28.7 AVP CARB </v>
          </cell>
        </row>
        <row r="3">
          <cell r="A3" t="str">
            <v>ANNEAU 25.2*32*29</v>
          </cell>
        </row>
        <row r="4">
          <cell r="A4" t="str">
            <v>Anneau 30*38*23</v>
          </cell>
        </row>
        <row r="5">
          <cell r="A5" t="str">
            <v>Anneau BN 25.2*32*31.5</v>
          </cell>
        </row>
        <row r="6">
          <cell r="A6" t="str">
            <v>Anneau brut 30*28*27</v>
          </cell>
        </row>
        <row r="7">
          <cell r="A7" t="str">
            <v>Anneau Brute 28*38*40</v>
          </cell>
        </row>
        <row r="8">
          <cell r="A8" t="str">
            <v>anneau brute 30*38*21</v>
          </cell>
        </row>
        <row r="9">
          <cell r="A9" t="str">
            <v>Anneau Brute 30*38*25</v>
          </cell>
        </row>
        <row r="10">
          <cell r="A10" t="str">
            <v>Anneau Brute 30*38*27</v>
          </cell>
        </row>
        <row r="11">
          <cell r="A11" t="str">
            <v>Anneau Brute 30*38*33</v>
          </cell>
        </row>
        <row r="12">
          <cell r="A12" t="str">
            <v>Anneau FX 25.2*32*21</v>
          </cell>
        </row>
        <row r="13">
          <cell r="A13" t="str">
            <v>AOE 950 12 BOX SPINA INOX</v>
          </cell>
        </row>
        <row r="14">
          <cell r="A14" t="str">
            <v>AOE 950/12/9.5 SPINA INOX</v>
          </cell>
        </row>
        <row r="15">
          <cell r="A15" t="str">
            <v>AOE 956/14/40 SPINA INOX</v>
          </cell>
        </row>
        <row r="16">
          <cell r="A16" t="str">
            <v>armature intérieure-MULTI</v>
          </cell>
        </row>
        <row r="17">
          <cell r="A17" t="str">
            <v>Arrêt</v>
          </cell>
        </row>
        <row r="18">
          <cell r="A18" t="str">
            <v>AXE</v>
          </cell>
        </row>
        <row r="19">
          <cell r="A19" t="str">
            <v>AXE 100x8-M4</v>
          </cell>
        </row>
        <row r="20">
          <cell r="A20" t="str">
            <v>AXE 140 INOX D8 L66 140/76</v>
          </cell>
        </row>
        <row r="21">
          <cell r="A21" t="str">
            <v>AXE 90 INOX D7</v>
          </cell>
        </row>
        <row r="22">
          <cell r="A22" t="str">
            <v>AXE AVEC INSERT INTEGRES</v>
          </cell>
        </row>
        <row r="23">
          <cell r="A23" t="str">
            <v>AXE BOITIER TFR+KB</v>
          </cell>
        </row>
        <row r="24">
          <cell r="A24" t="str">
            <v>AXE D15-M11x100</v>
          </cell>
        </row>
        <row r="25">
          <cell r="A25" t="str">
            <v xml:space="preserve">AXE D'ARTICULATION </v>
          </cell>
        </row>
        <row r="26">
          <cell r="A26" t="str">
            <v>AXE DE FREIN OM40 PROD</v>
          </cell>
        </row>
        <row r="27">
          <cell r="A27" t="str">
            <v>AXE DIRECTION ISUZU</v>
          </cell>
        </row>
        <row r="28">
          <cell r="A28" t="str">
            <v>AXE ETRIER FORD RANGER-PROD</v>
          </cell>
        </row>
        <row r="29">
          <cell r="A29" t="str">
            <v>AXE ETRIER MITSUBISHI D21.2 PROD</v>
          </cell>
        </row>
        <row r="30">
          <cell r="A30" t="str">
            <v>AXE ETRIER MITSUBISHI D21.9 AVEC SOUFFLET-CP1 PROD</v>
          </cell>
        </row>
        <row r="31">
          <cell r="A31" t="str">
            <v>AXE ETRIER SUP MITSUBISHI L200(536)</v>
          </cell>
        </row>
        <row r="32">
          <cell r="A32" t="str">
            <v>AXE FEMELLE</v>
          </cell>
        </row>
        <row r="33">
          <cell r="A33" t="str">
            <v xml:space="preserve">AXE FEMELLE </v>
          </cell>
        </row>
        <row r="34">
          <cell r="A34" t="str">
            <v>AXE FEMELLE M8X55</v>
          </cell>
        </row>
        <row r="35">
          <cell r="A35" t="str">
            <v>AXE FOURCHETTE</v>
          </cell>
        </row>
        <row r="36">
          <cell r="A36" t="str">
            <v>AXE FOURCHETTE SIMPLE</v>
          </cell>
        </row>
        <row r="37">
          <cell r="A37" t="str">
            <v xml:space="preserve">AXE GM JUMELLE MITSUBITCHI </v>
          </cell>
        </row>
        <row r="38">
          <cell r="A38" t="str">
            <v>AXE INOX 303</v>
          </cell>
        </row>
        <row r="39">
          <cell r="A39" t="str">
            <v>axe jumelle ISUZU</v>
          </cell>
        </row>
        <row r="40">
          <cell r="A40" t="str">
            <v>AXE L=124mm JEMELLE FORD PROD</v>
          </cell>
        </row>
        <row r="41">
          <cell r="A41" t="str">
            <v>AXE LAITON Ø10.2*41.3</v>
          </cell>
        </row>
        <row r="42">
          <cell r="A42" t="str">
            <v xml:space="preserve">AXE LEVIER PORTE </v>
          </cell>
        </row>
        <row r="43">
          <cell r="A43" t="str">
            <v>AXE LISSE D8</v>
          </cell>
        </row>
        <row r="44">
          <cell r="A44" t="str">
            <v>AXE MALE AVEC TROU</v>
          </cell>
        </row>
        <row r="45">
          <cell r="A45" t="str">
            <v>AXE MALE EN I</v>
          </cell>
        </row>
        <row r="46">
          <cell r="A46" t="str">
            <v>AXE MALE L=100</v>
          </cell>
        </row>
        <row r="47">
          <cell r="A47" t="str">
            <v>AXE MALE SANS TROU</v>
          </cell>
        </row>
        <row r="48">
          <cell r="A48" t="str">
            <v>AXE MALE V02</v>
          </cell>
        </row>
        <row r="49">
          <cell r="A49" t="str">
            <v>AXE MALE-001</v>
          </cell>
        </row>
        <row r="50">
          <cell r="A50" t="str">
            <v>AXE PORTE TURBINE D10</v>
          </cell>
        </row>
        <row r="51">
          <cell r="A51" t="str">
            <v>Axe tendeur de 10</v>
          </cell>
        </row>
        <row r="52">
          <cell r="A52" t="str">
            <v xml:space="preserve">AXE TENDEUR DE 11 </v>
          </cell>
        </row>
        <row r="53">
          <cell r="A53" t="str">
            <v>AXE TRIANGLE SUSPENSION-CP1 PROD</v>
          </cell>
        </row>
        <row r="54">
          <cell r="A54" t="str">
            <v>BAGUE  GALVANISEE 16X11X4</v>
          </cell>
        </row>
        <row r="55">
          <cell r="A55" t="str">
            <v>Bague 10.5x25x75</v>
          </cell>
        </row>
        <row r="56">
          <cell r="A56" t="str">
            <v>BAGUE 12*22*56.2</v>
          </cell>
        </row>
        <row r="57">
          <cell r="A57" t="str">
            <v>BAGUE 12*22*65</v>
          </cell>
        </row>
        <row r="58">
          <cell r="A58" t="str">
            <v>BAGUE 12*25*60.5</v>
          </cell>
        </row>
        <row r="59">
          <cell r="A59" t="str">
            <v>BAGUE 18*14.5*68</v>
          </cell>
        </row>
        <row r="60">
          <cell r="A60" t="str">
            <v>Bague acier 10x14x102</v>
          </cell>
        </row>
        <row r="61">
          <cell r="A61" t="str">
            <v>BAGUE ACIER 12*9*11</v>
          </cell>
        </row>
        <row r="62">
          <cell r="A62" t="str">
            <v>Bague acier 12x11x9.5(4g)</v>
          </cell>
        </row>
        <row r="63">
          <cell r="A63" t="str">
            <v>bague acier 14*20*48</v>
          </cell>
        </row>
        <row r="64">
          <cell r="A64" t="str">
            <v>BAGUE ACIER 8.5x6.5x10</v>
          </cell>
        </row>
        <row r="65">
          <cell r="A65" t="str">
            <v>BAGUE ACIER 8.5x6.5x5.8</v>
          </cell>
        </row>
        <row r="66">
          <cell r="A66" t="str">
            <v>bague acier galvanisée 10x14x112</v>
          </cell>
        </row>
        <row r="67">
          <cell r="A67" t="str">
            <v>BAGUE ACIER GALVANISEE 14*10*102</v>
          </cell>
        </row>
        <row r="68">
          <cell r="A68" t="str">
            <v>BAGUE ACIER GALVANISEE 14*10*112</v>
          </cell>
        </row>
        <row r="69">
          <cell r="A69" t="str">
            <v>Bague acier nécessaire OM40</v>
          </cell>
        </row>
        <row r="70">
          <cell r="A70" t="str">
            <v>BAGUE ACIER NECESSAIRE-CP1 PROD</v>
          </cell>
        </row>
        <row r="71">
          <cell r="A71" t="str">
            <v>Bague acier Ø13</v>
          </cell>
        </row>
        <row r="72">
          <cell r="A72" t="str">
            <v>bague allu 27*14.5*55</v>
          </cell>
        </row>
        <row r="73">
          <cell r="A73" t="str">
            <v>BAGUE ALU 14.5*27*42</v>
          </cell>
        </row>
        <row r="74">
          <cell r="A74" t="str">
            <v>BAGUE ALU 18*27*43</v>
          </cell>
        </row>
        <row r="75">
          <cell r="A75" t="str">
            <v>bague aluminium 14,5x27x45</v>
          </cell>
        </row>
        <row r="76">
          <cell r="A76" t="str">
            <v>Bague aluminium 14.4*24*40</v>
          </cell>
        </row>
        <row r="77">
          <cell r="A77" t="str">
            <v>Bague aluminium 14.4*24*40 biglia</v>
          </cell>
        </row>
        <row r="78">
          <cell r="A78" t="str">
            <v>Bague aluminium 14.4*27*42</v>
          </cell>
        </row>
        <row r="79">
          <cell r="A79" t="str">
            <v>Bague aluminium 14.4*27*54</v>
          </cell>
        </row>
        <row r="80">
          <cell r="A80" t="str">
            <v>Bague aluminium 14.4*27*58.6</v>
          </cell>
        </row>
        <row r="81">
          <cell r="A81" t="str">
            <v>Bague aluminium 14.4x25x40</v>
          </cell>
        </row>
        <row r="82">
          <cell r="A82" t="str">
            <v>Bague aluminium 14.4x27x54</v>
          </cell>
        </row>
        <row r="83">
          <cell r="A83" t="str">
            <v>Bague aluminium 16*27*64</v>
          </cell>
        </row>
        <row r="84">
          <cell r="A84" t="str">
            <v>Bague Aluminium 16x27x43</v>
          </cell>
        </row>
        <row r="85">
          <cell r="A85" t="str">
            <v>Bague aluminium epaulee 14.4*27*55</v>
          </cell>
        </row>
        <row r="86">
          <cell r="A86" t="str">
            <v>bague aluminum lg30</v>
          </cell>
        </row>
        <row r="87">
          <cell r="A87" t="str">
            <v>BAGUE BOUGIE CULASSE</v>
          </cell>
        </row>
        <row r="88">
          <cell r="A88" t="str">
            <v>Bague Brute  10*16*5</v>
          </cell>
        </row>
        <row r="89">
          <cell r="A89" t="str">
            <v>Bague Brute  10*16*7</v>
          </cell>
        </row>
        <row r="90">
          <cell r="A90" t="str">
            <v>Bague Brute  14*20*75</v>
          </cell>
        </row>
        <row r="91">
          <cell r="A91" t="str">
            <v>Bague brute 10x14x10</v>
          </cell>
        </row>
        <row r="92">
          <cell r="A92" t="str">
            <v>BAGUE BRUTE 12x20x14,5</v>
          </cell>
        </row>
        <row r="93">
          <cell r="A93" t="str">
            <v>bague brute 14x20x8</v>
          </cell>
        </row>
        <row r="94">
          <cell r="A94" t="str">
            <v>Bague Brute 16*28*62</v>
          </cell>
        </row>
        <row r="95">
          <cell r="A95" t="str">
            <v>Bague brute 20x28x43</v>
          </cell>
        </row>
        <row r="96">
          <cell r="A96" t="str">
            <v>Bague Brute 25.2*32*23</v>
          </cell>
        </row>
        <row r="97">
          <cell r="A97" t="str">
            <v>Bague Brute 25.2*32*24.8</v>
          </cell>
        </row>
        <row r="98">
          <cell r="A98" t="str">
            <v>bague butée</v>
          </cell>
        </row>
        <row r="99">
          <cell r="A99" t="str">
            <v>BAGUE BUTEE INTERNE 12</v>
          </cell>
        </row>
        <row r="100">
          <cell r="A100" t="str">
            <v>bague butée interne Ø25</v>
          </cell>
        </row>
        <row r="101">
          <cell r="A101" t="str">
            <v>BAGUE D12*D8.3*10.4</v>
          </cell>
        </row>
        <row r="102">
          <cell r="A102" t="str">
            <v>BAGUE D12*D8.3*D3.6</v>
          </cell>
        </row>
        <row r="103">
          <cell r="A103" t="str">
            <v>BAGUE D32*22 L=21</v>
          </cell>
        </row>
        <row r="104">
          <cell r="A104" t="str">
            <v>BAGUE DE CENTRAGE D20</v>
          </cell>
        </row>
        <row r="105">
          <cell r="A105" t="str">
            <v>bague decolletée 7009</v>
          </cell>
        </row>
        <row r="106">
          <cell r="A106" t="str">
            <v>BAGUE DU FIXATION  D25 PROD</v>
          </cell>
        </row>
        <row r="107">
          <cell r="A107" t="str">
            <v>BAGUE ECHAPPEMENT ISUZU</v>
          </cell>
        </row>
        <row r="108">
          <cell r="A108" t="str">
            <v>BAGUE EN ACIER AXE RESSORT NM+AM OM40</v>
          </cell>
        </row>
        <row r="109">
          <cell r="A109" t="str">
            <v>BAGUE EN LAITON AXE RESSORT NM+AM OM40</v>
          </cell>
        </row>
        <row r="110">
          <cell r="A110" t="str">
            <v>bague épaulée 12*25*41</v>
          </cell>
        </row>
        <row r="111">
          <cell r="A111" t="str">
            <v>BAGUE EPAULEE 14*20*60</v>
          </cell>
        </row>
        <row r="112">
          <cell r="A112" t="str">
            <v>bague epaulee 14*30*66,5</v>
          </cell>
        </row>
        <row r="113">
          <cell r="A113" t="str">
            <v>BAGUE EXT SILENT BLOC FORD BT50</v>
          </cell>
        </row>
        <row r="114">
          <cell r="A114" t="str">
            <v>bague galnanisee 10*14*10</v>
          </cell>
        </row>
        <row r="115">
          <cell r="A115" t="str">
            <v>bague galnanisee 16*12*32</v>
          </cell>
        </row>
        <row r="116">
          <cell r="A116" t="str">
            <v>Bague Galvaniée 12.2*20*50</v>
          </cell>
        </row>
        <row r="117">
          <cell r="A117" t="str">
            <v>bague galvanisé 12*18*38</v>
          </cell>
        </row>
        <row r="118">
          <cell r="A118" t="str">
            <v>bague galvanise 12*20*50</v>
          </cell>
        </row>
        <row r="119">
          <cell r="A119" t="str">
            <v>bague galvanise 14*18*32</v>
          </cell>
        </row>
        <row r="120">
          <cell r="A120" t="str">
            <v>Bague Galvanisée  10*14*5</v>
          </cell>
        </row>
        <row r="121">
          <cell r="A121" t="str">
            <v>Bague Galvanisée  10*16*25</v>
          </cell>
        </row>
        <row r="122">
          <cell r="A122" t="str">
            <v>Bague Galvanisée  14*22.9*54.2</v>
          </cell>
        </row>
        <row r="123">
          <cell r="A123" t="str">
            <v>Bague Galvanisée 10*12*31</v>
          </cell>
        </row>
        <row r="124">
          <cell r="A124" t="str">
            <v>bague galvanisée 10*14*10</v>
          </cell>
        </row>
        <row r="125">
          <cell r="A125" t="str">
            <v>Bague Galvanisée 10*16*102</v>
          </cell>
        </row>
        <row r="126">
          <cell r="A126" t="str">
            <v>Bague Galvanisée 10*16*18</v>
          </cell>
        </row>
        <row r="127">
          <cell r="A127" t="str">
            <v>Bague Galvanisée 10*16*32</v>
          </cell>
        </row>
        <row r="128">
          <cell r="A128" t="str">
            <v>Bague Galvanisée 10*16*35</v>
          </cell>
        </row>
        <row r="129">
          <cell r="A129" t="str">
            <v>Bague Galvanisée 10*16*36</v>
          </cell>
        </row>
        <row r="130">
          <cell r="A130" t="str">
            <v>Bague Galvanisée 10*16*45</v>
          </cell>
        </row>
        <row r="131">
          <cell r="A131" t="str">
            <v>BAGUE GALVANISEE 10*16*80</v>
          </cell>
        </row>
        <row r="132">
          <cell r="A132" t="str">
            <v>Bague Galvanisée 10*18*32</v>
          </cell>
        </row>
        <row r="133">
          <cell r="A133" t="str">
            <v>Bague Galvanisée 10*18*45</v>
          </cell>
        </row>
        <row r="134">
          <cell r="A134" t="str">
            <v>Bague Galvanisée 10*18*50</v>
          </cell>
        </row>
        <row r="135">
          <cell r="A135" t="str">
            <v>Bague Galvanisée 10*18*6</v>
          </cell>
        </row>
        <row r="136">
          <cell r="A136" t="str">
            <v>Bague Galvanisée 10*18*60</v>
          </cell>
        </row>
        <row r="137">
          <cell r="A137" t="str">
            <v>bague galvanisée 10x12x50</v>
          </cell>
        </row>
        <row r="138">
          <cell r="A138" t="str">
            <v>Bague galvanisée 10x16x32</v>
          </cell>
        </row>
        <row r="139">
          <cell r="A139" t="str">
            <v>Bague galvanisée 10x16x50</v>
          </cell>
        </row>
        <row r="140">
          <cell r="A140" t="str">
            <v>Bague galvanisée 10x16x80</v>
          </cell>
        </row>
        <row r="141">
          <cell r="A141" t="str">
            <v>Bague galvanisée 10x18x38</v>
          </cell>
        </row>
        <row r="142">
          <cell r="A142" t="str">
            <v>Bague galvanisée 10x18x40</v>
          </cell>
        </row>
        <row r="143">
          <cell r="A143" t="str">
            <v>Bague galvanisée 10x18x55</v>
          </cell>
        </row>
        <row r="144">
          <cell r="A144" t="str">
            <v>Bague Galvanisée 12*16*36</v>
          </cell>
        </row>
        <row r="145">
          <cell r="A145" t="str">
            <v>Bague Galvanisée 12*18*32</v>
          </cell>
        </row>
        <row r="146">
          <cell r="A146" t="str">
            <v>Bague Galvanisée 12*18*35</v>
          </cell>
        </row>
        <row r="147">
          <cell r="A147" t="str">
            <v>Bague Galvanisée 12*18*44</v>
          </cell>
        </row>
        <row r="148">
          <cell r="A148" t="str">
            <v>Bague Galvanisée 12*20*38</v>
          </cell>
        </row>
        <row r="149">
          <cell r="A149" t="str">
            <v xml:space="preserve">Bague Galvanisée 12*20*38-weiller </v>
          </cell>
        </row>
        <row r="150">
          <cell r="A150" t="str">
            <v>Bague Galvanisée 12*20*41</v>
          </cell>
        </row>
        <row r="151">
          <cell r="A151" t="str">
            <v>Bague Galvanisée 12*20*45,5</v>
          </cell>
        </row>
        <row r="152">
          <cell r="A152" t="str">
            <v>Bague Galvanisée 12*20*46</v>
          </cell>
        </row>
        <row r="153">
          <cell r="A153" t="str">
            <v>bague galvanisee 12*20*48</v>
          </cell>
        </row>
        <row r="154">
          <cell r="A154" t="str">
            <v>bague galvanisee 12*20*50</v>
          </cell>
        </row>
        <row r="155">
          <cell r="A155" t="str">
            <v>bague galvanisee 12*20*52</v>
          </cell>
        </row>
        <row r="156">
          <cell r="A156" t="str">
            <v>Bague Galvanisée 12*22*53</v>
          </cell>
        </row>
        <row r="157">
          <cell r="A157" t="str">
            <v>Bague Galvanisée 12*22*60,5</v>
          </cell>
        </row>
        <row r="158">
          <cell r="A158" t="str">
            <v>bague galvanisee 12*22*60.5</v>
          </cell>
        </row>
        <row r="159">
          <cell r="A159" t="str">
            <v>Bague Galvanisée 12*22*69</v>
          </cell>
        </row>
        <row r="160">
          <cell r="A160" t="str">
            <v xml:space="preserve">Bague Galvanisée 12*22*69 - WEILLER </v>
          </cell>
        </row>
        <row r="161">
          <cell r="A161" t="str">
            <v>Bague galvanisée 12x16x32</v>
          </cell>
        </row>
        <row r="162">
          <cell r="A162" t="str">
            <v xml:space="preserve">Bague galvanisée 12x16x32- weiller </v>
          </cell>
        </row>
        <row r="163">
          <cell r="A163" t="str">
            <v>Bague Galvanisée 12x16x34</v>
          </cell>
        </row>
        <row r="164">
          <cell r="A164" t="str">
            <v>Bague galvanisée 12x16x38</v>
          </cell>
        </row>
        <row r="165">
          <cell r="A165" t="str">
            <v>Bague galvanisée 12x16x39</v>
          </cell>
        </row>
        <row r="166">
          <cell r="A166" t="str">
            <v>Bague galvanisée 12x16x40</v>
          </cell>
        </row>
        <row r="167">
          <cell r="A167" t="str">
            <v>bague galvanisée 12x16x73.5</v>
          </cell>
        </row>
        <row r="168">
          <cell r="A168" t="str">
            <v>Bague galvanisée 12x18x34</v>
          </cell>
        </row>
        <row r="169">
          <cell r="A169" t="str">
            <v>bague galvanisée 12x18x35</v>
          </cell>
        </row>
        <row r="170">
          <cell r="A170" t="str">
            <v>bague galvanisée 12x18x36</v>
          </cell>
        </row>
        <row r="171">
          <cell r="A171" t="str">
            <v>Bague galvanisée 12x18x38</v>
          </cell>
        </row>
        <row r="172">
          <cell r="A172" t="str">
            <v>bague galvanisée 12x18x40</v>
          </cell>
        </row>
        <row r="173">
          <cell r="A173" t="str">
            <v>bague galvanisée 12x18x47.5</v>
          </cell>
        </row>
        <row r="174">
          <cell r="A174" t="str">
            <v>Bague galvanisée 12x18x69,5</v>
          </cell>
        </row>
        <row r="175">
          <cell r="A175" t="str">
            <v>bague galvanisée 12x18x7</v>
          </cell>
        </row>
        <row r="176">
          <cell r="A176" t="str">
            <v>Bague galvanisée 12x20x34</v>
          </cell>
        </row>
        <row r="177">
          <cell r="A177" t="str">
            <v>bague galvanisée 12x20x40</v>
          </cell>
        </row>
        <row r="178">
          <cell r="A178" t="str">
            <v>bague galvanisée 12x20x40-chutte nak</v>
          </cell>
        </row>
        <row r="179">
          <cell r="A179" t="str">
            <v>bague galvanisée 12X20X45</v>
          </cell>
        </row>
        <row r="180">
          <cell r="A180" t="str">
            <v>Bague galvanisée 12x20x52</v>
          </cell>
        </row>
        <row r="181">
          <cell r="A181" t="str">
            <v>Bague galvanisée 12x22x42</v>
          </cell>
        </row>
        <row r="182">
          <cell r="A182" t="str">
            <v>Bague galvanisée 12x22x65</v>
          </cell>
        </row>
        <row r="183">
          <cell r="A183" t="str">
            <v>Bague Galvanisée 14*20*36</v>
          </cell>
        </row>
        <row r="184">
          <cell r="A184" t="str">
            <v>Bague Galvanisée 14*20*38</v>
          </cell>
        </row>
        <row r="185">
          <cell r="A185" t="str">
            <v>Bague Galvanisée 14*20*45</v>
          </cell>
        </row>
        <row r="186">
          <cell r="A186" t="str">
            <v>Bague Galvanisée 14*20*5</v>
          </cell>
        </row>
        <row r="187">
          <cell r="A187" t="str">
            <v>Bague Galvanisée 14*20*62</v>
          </cell>
        </row>
        <row r="188">
          <cell r="A188" t="str">
            <v>bague galvanisée 14x16x30</v>
          </cell>
        </row>
        <row r="189">
          <cell r="A189" t="str">
            <v>bague galvanisée 14x16x32</v>
          </cell>
        </row>
        <row r="190">
          <cell r="A190" t="str">
            <v>bague galvanisée 14x16x36</v>
          </cell>
        </row>
        <row r="191">
          <cell r="A191" t="str">
            <v>bague galvanisée 14x16x40</v>
          </cell>
        </row>
        <row r="192">
          <cell r="A192" t="str">
            <v>bague galvanisée 14x16x45</v>
          </cell>
        </row>
        <row r="193">
          <cell r="A193" t="str">
            <v>bague galvanisée 14x18x40</v>
          </cell>
        </row>
        <row r="194">
          <cell r="A194" t="str">
            <v>bague galvanisée 14x18x44</v>
          </cell>
        </row>
        <row r="195">
          <cell r="A195" t="str">
            <v>Bague galvanisée 14x18x45</v>
          </cell>
        </row>
        <row r="196">
          <cell r="A196" t="str">
            <v>Bague galvanisée 14x18x50</v>
          </cell>
        </row>
        <row r="197">
          <cell r="A197" t="str">
            <v>bague galvanisée 14x20x40</v>
          </cell>
        </row>
        <row r="198">
          <cell r="A198" t="str">
            <v>bague galvanisée 14x20x42</v>
          </cell>
        </row>
        <row r="199">
          <cell r="A199" t="str">
            <v>bague galvanisée 14x20x45</v>
          </cell>
        </row>
        <row r="200">
          <cell r="A200" t="str">
            <v>bague galvanisée 14x20x48</v>
          </cell>
        </row>
        <row r="201">
          <cell r="A201" t="str">
            <v>bague galvanisée 14x20x50</v>
          </cell>
        </row>
        <row r="202">
          <cell r="A202" t="str">
            <v>bague galvanisée 14x20x52</v>
          </cell>
        </row>
        <row r="203">
          <cell r="A203" t="str">
            <v>bague galvanisée 14x20x62</v>
          </cell>
        </row>
        <row r="204">
          <cell r="A204" t="str">
            <v>bague galvanisée 14x22x40</v>
          </cell>
        </row>
        <row r="205">
          <cell r="A205" t="str">
            <v>Bague Galvanisée 16*20*38</v>
          </cell>
        </row>
        <row r="206">
          <cell r="A206" t="str">
            <v xml:space="preserve">Bague Galvanisée 16*20*38 - weiller </v>
          </cell>
        </row>
        <row r="207">
          <cell r="A207" t="str">
            <v>Bague Galvanisée 16*20*50</v>
          </cell>
        </row>
        <row r="208">
          <cell r="A208" t="str">
            <v>Bague Galvanisée 16*22*38</v>
          </cell>
        </row>
        <row r="209">
          <cell r="A209" t="str">
            <v xml:space="preserve">Bague Galvanisée 16*22*38- weiller </v>
          </cell>
        </row>
        <row r="210">
          <cell r="A210" t="str">
            <v>Bague Galvanisée 16*22*40</v>
          </cell>
        </row>
        <row r="211">
          <cell r="A211" t="str">
            <v>Bague Galvanisée 16*22*41</v>
          </cell>
        </row>
        <row r="212">
          <cell r="A212" t="str">
            <v>Bague Galvanisée 16*22*44</v>
          </cell>
        </row>
        <row r="213">
          <cell r="A213" t="str">
            <v>Bague Galvanisée 16*28*100</v>
          </cell>
        </row>
        <row r="214">
          <cell r="A214" t="str">
            <v>Bague Galvanisée 16*28*62</v>
          </cell>
        </row>
        <row r="215">
          <cell r="A215" t="str">
            <v>Bague Galvanisée 16*28*66</v>
          </cell>
        </row>
        <row r="216">
          <cell r="A216" t="str">
            <v>bague galvanisée 16x20x45</v>
          </cell>
        </row>
        <row r="217">
          <cell r="A217" t="str">
            <v>bague galvanisée 16x22x50</v>
          </cell>
        </row>
        <row r="218">
          <cell r="A218" t="str">
            <v>Bague galvanisée 16x28x100</v>
          </cell>
        </row>
        <row r="219">
          <cell r="A219" t="str">
            <v>bague galvanisee 18*12*40</v>
          </cell>
        </row>
        <row r="220">
          <cell r="A220" t="str">
            <v>bague galvanisée 18x22x33</v>
          </cell>
        </row>
        <row r="221">
          <cell r="A221" t="str">
            <v>Bague galvanisée 18x22x42</v>
          </cell>
        </row>
        <row r="222">
          <cell r="A222" t="str">
            <v xml:space="preserve">Bague galvanisée 18x22x42-WEILLER </v>
          </cell>
        </row>
        <row r="223">
          <cell r="A223" t="str">
            <v>bague galvanisée 20*26*45</v>
          </cell>
        </row>
        <row r="224">
          <cell r="A224" t="str">
            <v>Bague Galvanisée 20*26*55</v>
          </cell>
        </row>
        <row r="225">
          <cell r="A225" t="str">
            <v>Bague Galvanisée 20*26*62</v>
          </cell>
        </row>
        <row r="226">
          <cell r="A226" t="str">
            <v>Bague Galvanisée 20*28*105</v>
          </cell>
        </row>
        <row r="227">
          <cell r="A227" t="str">
            <v>bague galvanisée 20x26x150</v>
          </cell>
        </row>
        <row r="228">
          <cell r="A228" t="str">
            <v>Bague galvanisée 20x26x46</v>
          </cell>
        </row>
        <row r="229">
          <cell r="A229" t="str">
            <v>bague galvanisée 20x26x50</v>
          </cell>
        </row>
        <row r="230">
          <cell r="A230" t="str">
            <v xml:space="preserve">bague galvanisée 20x26x50- weiller </v>
          </cell>
        </row>
        <row r="231">
          <cell r="A231" t="str">
            <v>Bague Galvanisée 20x26x7</v>
          </cell>
        </row>
        <row r="232">
          <cell r="A232" t="str">
            <v>Bague Galvanisée 24*30*55</v>
          </cell>
        </row>
        <row r="233">
          <cell r="A233" t="str">
            <v>Bague Galvanisée 24*30*55</v>
          </cell>
        </row>
        <row r="234">
          <cell r="A234" t="str">
            <v>Bague Galvanisée 25,2*32*40</v>
          </cell>
        </row>
        <row r="235">
          <cell r="A235" t="str">
            <v>bague galvanisée 9x12x30.5</v>
          </cell>
        </row>
        <row r="236">
          <cell r="A236" t="str">
            <v>BAGUE HEXAGONE TARAUDEE M16*150</v>
          </cell>
        </row>
        <row r="237">
          <cell r="A237" t="str">
            <v>bague int silent bloc 18-14-68.8</v>
          </cell>
        </row>
        <row r="238">
          <cell r="A238" t="str">
            <v>Bague Int silent bloc canter</v>
          </cell>
        </row>
        <row r="239">
          <cell r="A239" t="str">
            <v>BAGUE INT SILENT BLOC FORD BT50</v>
          </cell>
        </row>
        <row r="240">
          <cell r="A240" t="str">
            <v>BAGUE INT SILENT BLOC INF-CP2 PROD</v>
          </cell>
        </row>
        <row r="241">
          <cell r="A241" t="str">
            <v xml:space="preserve">BAGUE INT SILENT BLOC MIT </v>
          </cell>
        </row>
        <row r="242">
          <cell r="A242" t="str">
            <v>BAGUE INT SILENT BLOC MITSUBISHI PROD</v>
          </cell>
        </row>
        <row r="243">
          <cell r="A243" t="str">
            <v>BAGUE INT SILENT BLOC RESSORT-CP2 PROD</v>
          </cell>
        </row>
        <row r="244">
          <cell r="A244" t="str">
            <v>BAGUE L=62mm SUPPORT CABINE TFR</v>
          </cell>
        </row>
        <row r="245">
          <cell r="A245" t="str">
            <v>BAGUE L=78 SUPP CABINE D'MAX</v>
          </cell>
        </row>
        <row r="246">
          <cell r="A246" t="str">
            <v>BAGUE LAITON 10,2*12,7</v>
          </cell>
        </row>
        <row r="247">
          <cell r="A247" t="str">
            <v>BAGUE LAITON 13*8.5*12</v>
          </cell>
        </row>
        <row r="248">
          <cell r="A248" t="str">
            <v>Bague laiton necessaire axe ressort</v>
          </cell>
        </row>
        <row r="249">
          <cell r="A249" t="str">
            <v>BAGUE LAITON NECESSAIRE AXE RESSORT AR F110</v>
          </cell>
        </row>
        <row r="250">
          <cell r="A250" t="str">
            <v>BAGUE LAITON NECESSAIRE AXE RESSORT AV F110</v>
          </cell>
        </row>
        <row r="251">
          <cell r="A251" t="str">
            <v>BAGUE RIVET COUVERCLE T80</v>
          </cell>
        </row>
        <row r="252">
          <cell r="A252" t="str">
            <v>Bague tarraudée</v>
          </cell>
        </row>
        <row r="253">
          <cell r="A253" t="str">
            <v>BAGUE TUBE DEAU FORD PROD</v>
          </cell>
        </row>
        <row r="254">
          <cell r="A254" t="str">
            <v>bielle direction</v>
          </cell>
        </row>
        <row r="255">
          <cell r="A255" t="str">
            <v>bossage purge M6</v>
          </cell>
        </row>
        <row r="256">
          <cell r="A256" t="str">
            <v>BOUCHON ALUMINIUM D38</v>
          </cell>
        </row>
        <row r="257">
          <cell r="A257" t="str">
            <v>Bouchon carter</v>
          </cell>
        </row>
        <row r="258">
          <cell r="A258" t="str">
            <v>bouchon Fan out 72</v>
          </cell>
        </row>
        <row r="259">
          <cell r="A259" t="str">
            <v>BOUCHON INOX D12-7.1</v>
          </cell>
        </row>
        <row r="260">
          <cell r="A260" t="str">
            <v>BOUCHON INOX D14</v>
          </cell>
        </row>
        <row r="261">
          <cell r="A261" t="str">
            <v>BOUCHON INOX D7.9 140X76X3</v>
          </cell>
        </row>
        <row r="262">
          <cell r="A262" t="str">
            <v>BOUCHON INOX D8.1 140X76X3</v>
          </cell>
        </row>
        <row r="263">
          <cell r="A263" t="str">
            <v>BOULON AXE RESSORT NM OM40</v>
          </cell>
        </row>
        <row r="264">
          <cell r="A264" t="str">
            <v>BOULON D'ASSEMBLAGE PROD</v>
          </cell>
        </row>
        <row r="265">
          <cell r="A265" t="str">
            <v>Boulon support moteur Ford</v>
          </cell>
        </row>
        <row r="266">
          <cell r="A266" t="str">
            <v>Boulon support moteur Ford GM</v>
          </cell>
        </row>
        <row r="267">
          <cell r="A267" t="str">
            <v>BRIDE TDW200</v>
          </cell>
        </row>
        <row r="268">
          <cell r="A268" t="str">
            <v>BROCHE ACIER D13 ZINGUE L180</v>
          </cell>
        </row>
        <row r="269">
          <cell r="A269" t="str">
            <v>BROCHE ACIER D13 ZINGUE L230</v>
          </cell>
        </row>
        <row r="270">
          <cell r="A270" t="str">
            <v>Bronzina 16/18*10.3</v>
          </cell>
        </row>
        <row r="271">
          <cell r="A271" t="str">
            <v>BUSS D13/20X18,2 AVP CARB-BAGUE ACIER D20</v>
          </cell>
        </row>
        <row r="272">
          <cell r="A272" t="str">
            <v xml:space="preserve">BUSS DIS 14-3003 1320x28.7 AVP CARB </v>
          </cell>
        </row>
        <row r="273">
          <cell r="A273" t="str">
            <v>BUTEE INTERNE METALLIQUE</v>
          </cell>
        </row>
        <row r="274">
          <cell r="A274" t="str">
            <v>Butée interne métallique</v>
          </cell>
        </row>
        <row r="275">
          <cell r="A275" t="str">
            <v>CAL ACIER SUSPENSION TOYOTA</v>
          </cell>
        </row>
        <row r="276">
          <cell r="A276" t="str">
            <v>CAL SUSPENSION PM ISUZU</v>
          </cell>
        </row>
        <row r="277">
          <cell r="A277" t="str">
            <v xml:space="preserve">CAL SUSPENSION PM ISUZU-fraisage +  percage sur centre </v>
          </cell>
        </row>
        <row r="278">
          <cell r="A278" t="str">
            <v>CHARNIERE DE PORTE ISUZU D/B NON COUPEE - 894155315</v>
          </cell>
        </row>
        <row r="279">
          <cell r="A279" t="str">
            <v>CHEMISE 440 DIN</v>
          </cell>
        </row>
        <row r="280">
          <cell r="A280" t="str">
            <v>CHEMISE 82US-43BUS PF01245B- biglia mjm</v>
          </cell>
        </row>
        <row r="281">
          <cell r="A281" t="str">
            <v>CHEMISE 840-450 DIN</v>
          </cell>
        </row>
        <row r="282">
          <cell r="A282" t="str">
            <v>Chemise Fan out 72</v>
          </cell>
        </row>
        <row r="283">
          <cell r="A283" t="str">
            <v xml:space="preserve">Clamping ring 240Fo </v>
          </cell>
        </row>
        <row r="284">
          <cell r="A284" t="str">
            <v xml:space="preserve">clamping ring 240fo </v>
          </cell>
        </row>
        <row r="285">
          <cell r="A285" t="str">
            <v>Clamping ring 360FO</v>
          </cell>
        </row>
        <row r="286">
          <cell r="A286" t="str">
            <v>CORDGRIP M20 FOR PRIMARY FANOUT biglia</v>
          </cell>
        </row>
        <row r="287">
          <cell r="A287" t="str">
            <v>CORDGRIP M20 FOR PRIMARY FANOUT L32</v>
          </cell>
        </row>
        <row r="288">
          <cell r="A288" t="str">
            <v xml:space="preserve">CRIMP BODY FOR SECONDARY FAN OUT </v>
          </cell>
        </row>
        <row r="289">
          <cell r="A289" t="str">
            <v>Culot bougie GM Culasse</v>
          </cell>
        </row>
        <row r="290">
          <cell r="A290" t="str">
            <v>CULOT BOUGIE GM EN ACIER PROD</v>
          </cell>
        </row>
        <row r="291">
          <cell r="A291" t="str">
            <v>Culot Bougie PM Culasse</v>
          </cell>
        </row>
        <row r="292">
          <cell r="A292" t="str">
            <v>DECOUPAGE AXE 100 INOX D8 L60</v>
          </cell>
        </row>
        <row r="293">
          <cell r="A293" t="str">
            <v>douille carre 24</v>
          </cell>
        </row>
        <row r="294">
          <cell r="A294" t="str">
            <v>douille Ø4</v>
          </cell>
        </row>
        <row r="295">
          <cell r="A295" t="str">
            <v xml:space="preserve">ECROU 430-440 DECOLLETE- nak </v>
          </cell>
        </row>
        <row r="296">
          <cell r="A296" t="str">
            <v>ECROU 430-440 DECOLLETE- nak PH2</v>
          </cell>
        </row>
        <row r="297">
          <cell r="A297" t="str">
            <v>ECROU 6.5X10</v>
          </cell>
        </row>
        <row r="298">
          <cell r="A298" t="str">
            <v>ECROU 6.5X10</v>
          </cell>
        </row>
        <row r="299">
          <cell r="A299" t="str">
            <v>ECROU 85-85B reprise</v>
          </cell>
        </row>
        <row r="300">
          <cell r="A300" t="str">
            <v xml:space="preserve">ECROU 85-85B reprise chanfrien </v>
          </cell>
        </row>
        <row r="301">
          <cell r="A301" t="str">
            <v>ecrou acier hex 10</v>
          </cell>
        </row>
        <row r="302">
          <cell r="A302" t="str">
            <v>Ecrou alu D38-JAMEL</v>
          </cell>
        </row>
        <row r="303">
          <cell r="A303" t="str">
            <v>ECROU BIELLE DIRECTION DROITE</v>
          </cell>
        </row>
        <row r="304">
          <cell r="A304" t="str">
            <v>ECROU BIELLE DROITE</v>
          </cell>
        </row>
        <row r="305">
          <cell r="A305" t="str">
            <v xml:space="preserve">ECROU BRIDE HEX 22 M14*1.5 </v>
          </cell>
        </row>
        <row r="306">
          <cell r="A306" t="str">
            <v>ECROU BRIDE HEX 24 PROD</v>
          </cell>
        </row>
        <row r="307">
          <cell r="A307" t="str">
            <v>Ecrou bride M14*1.5</v>
          </cell>
        </row>
        <row r="308">
          <cell r="A308" t="str">
            <v>Ecrou collier ISUZU TFR</v>
          </cell>
        </row>
        <row r="309">
          <cell r="A309" t="str">
            <v>ECROU DE BLOC</v>
          </cell>
        </row>
        <row r="310">
          <cell r="A310" t="str">
            <v>ECROU DE FUSEE</v>
          </cell>
        </row>
        <row r="311">
          <cell r="A311" t="str">
            <v>ecrou de fusée</v>
          </cell>
        </row>
        <row r="312">
          <cell r="A312" t="str">
            <v xml:space="preserve">ECROU DE FUSEE- HARDING </v>
          </cell>
        </row>
        <row r="313">
          <cell r="A313" t="str">
            <v>Ecrou de roue Mitsubitchi PM</v>
          </cell>
        </row>
        <row r="314">
          <cell r="A314" t="str">
            <v>ECROU DE ROUE NISSAN PM</v>
          </cell>
        </row>
        <row r="315">
          <cell r="A315" t="str">
            <v>Ecrou de roue origine</v>
          </cell>
        </row>
        <row r="316">
          <cell r="A316" t="str">
            <v>Ecrou de roue TFR ISUZU</v>
          </cell>
        </row>
        <row r="317">
          <cell r="A317" t="str">
            <v>ECROU DE ROUE TFR ISUZU -nak</v>
          </cell>
        </row>
        <row r="318">
          <cell r="A318" t="str">
            <v>ECROU DEMI CARTER ISUZU</v>
          </cell>
        </row>
        <row r="319">
          <cell r="A319" t="str">
            <v>ecrou frein</v>
          </cell>
        </row>
        <row r="320">
          <cell r="A320" t="str">
            <v>ecrou frein M12x150</v>
          </cell>
        </row>
        <row r="321">
          <cell r="A321" t="str">
            <v>ECROU FUSEE 404 PROD</v>
          </cell>
        </row>
        <row r="322">
          <cell r="A322" t="str">
            <v>ECROU FUSEE OM40</v>
          </cell>
        </row>
        <row r="323">
          <cell r="A323" t="str">
            <v>Ecrou goujon de 14 NM</v>
          </cell>
        </row>
        <row r="324">
          <cell r="A324" t="str">
            <v>ECROU HEX 17</v>
          </cell>
        </row>
        <row r="325">
          <cell r="A325" t="str">
            <v>ECROU HEX 19 LG16.4</v>
          </cell>
        </row>
        <row r="326">
          <cell r="A326" t="str">
            <v>ecrou hex 8 Acier</v>
          </cell>
        </row>
        <row r="327">
          <cell r="A327" t="str">
            <v>Ecrou hex8</v>
          </cell>
        </row>
        <row r="328">
          <cell r="A328" t="str">
            <v xml:space="preserve">ECROU JUMELLE SIMLPE MIT AM </v>
          </cell>
        </row>
        <row r="329">
          <cell r="A329" t="str">
            <v>ECROU M12x1,25</v>
          </cell>
        </row>
        <row r="330">
          <cell r="A330" t="str">
            <v xml:space="preserve">ECROU M12x125 ROULEMENT CENTRE FASTER 10 CV </v>
          </cell>
        </row>
        <row r="331">
          <cell r="A331" t="str">
            <v>Ecrou M16x1.50 lg18 HEX19</v>
          </cell>
        </row>
        <row r="332">
          <cell r="A332" t="str">
            <v>ECROU Ø   10 LG10</v>
          </cell>
        </row>
        <row r="333">
          <cell r="A333" t="str">
            <v>ecrou R5/R4 RENAULT</v>
          </cell>
        </row>
        <row r="334">
          <cell r="A334" t="str">
            <v>ECROU semi arbre isuzu</v>
          </cell>
        </row>
        <row r="335">
          <cell r="A335" t="str">
            <v>Ecrou suspension</v>
          </cell>
        </row>
        <row r="336">
          <cell r="A336" t="str">
            <v>ECROU SUSPENSION PROD</v>
          </cell>
        </row>
        <row r="337">
          <cell r="A337" t="str">
            <v>Ecrou taraudée de tête pompête</v>
          </cell>
        </row>
        <row r="338">
          <cell r="A338" t="str">
            <v>ecrou tige embrayage F110</v>
          </cell>
        </row>
        <row r="339">
          <cell r="A339" t="str">
            <v>ecrou trompête 404</v>
          </cell>
        </row>
        <row r="340">
          <cell r="A340" t="str">
            <v>ECROU VIS PONT AR OM40 nakamurah</v>
          </cell>
        </row>
        <row r="341">
          <cell r="A341" t="str">
            <v>ECROU.ROUE TFR CHR-CP1 PRO</v>
          </cell>
        </row>
        <row r="342">
          <cell r="A342" t="str">
            <v>Embout H10</v>
          </cell>
        </row>
        <row r="343">
          <cell r="A343" t="str">
            <v>EMBOUT H11.5</v>
          </cell>
        </row>
        <row r="344">
          <cell r="A344" t="str">
            <v>embout porte rotule</v>
          </cell>
        </row>
        <row r="345">
          <cell r="A345" t="str">
            <v>embout tige piston</v>
          </cell>
        </row>
        <row r="346">
          <cell r="A346" t="str">
            <v>Entretoise de serrage TDW</v>
          </cell>
        </row>
        <row r="347">
          <cell r="A347" t="str">
            <v>entretoise hex11</v>
          </cell>
        </row>
        <row r="348">
          <cell r="A348" t="str">
            <v xml:space="preserve">Entretoise Hex11 </v>
          </cell>
        </row>
        <row r="349">
          <cell r="A349" t="str">
            <v>Entretoise hexagonal Hex15</v>
          </cell>
        </row>
        <row r="350">
          <cell r="A350" t="str">
            <v>EVACUATION 2/3G X-ONE</v>
          </cell>
        </row>
        <row r="351">
          <cell r="A351" t="str">
            <v>EVACUATION 2/3G X-ONE</v>
          </cell>
        </row>
        <row r="352">
          <cell r="A352" t="str">
            <v>EVACUATION 2/3G X-ONE</v>
          </cell>
        </row>
        <row r="353">
          <cell r="A353" t="str">
            <v xml:space="preserve">EVACUATION 2/3G X-ONE carre l32 </v>
          </cell>
        </row>
        <row r="354">
          <cell r="A354" t="str">
            <v>FAN OUT JENOPTEC 12FO</v>
          </cell>
        </row>
        <row r="355">
          <cell r="A355" t="str">
            <v>FANOUT 72FO POM C NOIR</v>
          </cell>
        </row>
        <row r="356">
          <cell r="A356" t="str">
            <v>FANOUT FOR 36FO JENOPTEC-CP1</v>
          </cell>
        </row>
        <row r="357">
          <cell r="A357" t="str">
            <v>FANOUT FOR 36FO JENOPTEC-CP2</v>
          </cell>
        </row>
        <row r="358">
          <cell r="A358" t="str">
            <v>FANOUT FOR 36FO JENOPTEC-CP3</v>
          </cell>
        </row>
        <row r="359">
          <cell r="A359" t="str">
            <v>FANOUT FOR 36FO JENOPTEC-CP3 Biglia</v>
          </cell>
        </row>
        <row r="360">
          <cell r="A360" t="str">
            <v>FANOUT FOR 72FO JENOPTEC-CP2</v>
          </cell>
        </row>
        <row r="361">
          <cell r="A361" t="str">
            <v>FANOUT FOR 72FO JENOPTEC-CP3</v>
          </cell>
        </row>
        <row r="362">
          <cell r="A362" t="str">
            <v xml:space="preserve">FC FOURCHETTE </v>
          </cell>
        </row>
        <row r="363">
          <cell r="A363" t="str">
            <v>fileté</v>
          </cell>
        </row>
        <row r="364">
          <cell r="A364" t="str">
            <v>FIXATION SUPERIEUR VIS</v>
          </cell>
        </row>
        <row r="365">
          <cell r="A365" t="str">
            <v>flasque</v>
          </cell>
        </row>
        <row r="366">
          <cell r="A366" t="str">
            <v>FORME D 30</v>
          </cell>
        </row>
        <row r="367">
          <cell r="A367" t="str">
            <v>FORME D 40</v>
          </cell>
        </row>
        <row r="368">
          <cell r="A368" t="str">
            <v>FUHRUNGSSAULE-D8-90-M4-i-i</v>
          </cell>
        </row>
        <row r="369">
          <cell r="A369" t="str">
            <v>Gewindeeinsatz Ensat M4*5</v>
          </cell>
        </row>
        <row r="370">
          <cell r="A370" t="str">
            <v>gojon LG 51.5 Ø19.7</v>
          </cell>
        </row>
        <row r="371">
          <cell r="A371" t="str">
            <v>GOUJON COLLECTEUR 404</v>
          </cell>
        </row>
        <row r="372">
          <cell r="A372" t="str">
            <v>GOUJON DE 10 AR</v>
          </cell>
        </row>
        <row r="373">
          <cell r="A373" t="str">
            <v>GOUJON DE 11 LG 160</v>
          </cell>
        </row>
        <row r="374">
          <cell r="A374" t="str">
            <v>GOUJON DE 11 LG180</v>
          </cell>
        </row>
        <row r="375">
          <cell r="A375" t="str">
            <v>Goujon de 12 L = 183 mm</v>
          </cell>
        </row>
        <row r="376">
          <cell r="A376" t="str">
            <v>goujon de 12 l160</v>
          </cell>
        </row>
        <row r="377">
          <cell r="A377" t="str">
            <v>goujon de 12 l180</v>
          </cell>
        </row>
        <row r="378">
          <cell r="A378" t="str">
            <v xml:space="preserve">Goujon de 15 NM </v>
          </cell>
        </row>
        <row r="379">
          <cell r="A379" t="str">
            <v>goujon de roue</v>
          </cell>
        </row>
        <row r="380">
          <cell r="A380" t="str">
            <v>GOUJON DE ROUE AR OM40 PROD</v>
          </cell>
        </row>
        <row r="381">
          <cell r="A381" t="str">
            <v>GOUJON de roue AR ZEHO NM</v>
          </cell>
        </row>
        <row r="382">
          <cell r="A382" t="str">
            <v>GOUJON DE ROUE AV</v>
          </cell>
        </row>
        <row r="383">
          <cell r="A383" t="str">
            <v>GOUJON DE ROUE ISUZU</v>
          </cell>
        </row>
        <row r="384">
          <cell r="A384" t="str">
            <v>Goujon de roue ISUZU</v>
          </cell>
        </row>
        <row r="385">
          <cell r="A385" t="str">
            <v>GOUJON DE ROUE MAZDA</v>
          </cell>
        </row>
        <row r="386">
          <cell r="A386" t="str">
            <v>goujon de roue MI PM av</v>
          </cell>
        </row>
        <row r="387">
          <cell r="A387" t="str">
            <v>Goujon de roue Mit GM MB 584750 VT</v>
          </cell>
        </row>
        <row r="388">
          <cell r="A388" t="str">
            <v>Goujon de roue Mit GMB584750V T</v>
          </cell>
        </row>
        <row r="389">
          <cell r="A389" t="str">
            <v>GOUJON DE ROUE NISSAN D22 PATROL</v>
          </cell>
        </row>
        <row r="390">
          <cell r="A390" t="str">
            <v>GOUJON DE ROUE NISSAN URVAN LOUAGE</v>
          </cell>
        </row>
        <row r="391">
          <cell r="A391" t="str">
            <v>goujon de roue OM grand model</v>
          </cell>
        </row>
        <row r="392">
          <cell r="A392" t="str">
            <v>GOUJON HILUX-PROD</v>
          </cell>
        </row>
        <row r="393">
          <cell r="A393" t="str">
            <v>GOUJON HUTCHINSON</v>
          </cell>
        </row>
        <row r="394">
          <cell r="A394" t="str">
            <v>goujon IVECO GM</v>
          </cell>
        </row>
        <row r="395">
          <cell r="A395" t="str">
            <v>goujon l 180.5</v>
          </cell>
        </row>
        <row r="396">
          <cell r="A396" t="str">
            <v>GOUJON LONCLUSER AV ET AR-PROD</v>
          </cell>
        </row>
        <row r="397">
          <cell r="A397" t="str">
            <v>GOUJON M12*1.5 L=50</v>
          </cell>
        </row>
        <row r="398">
          <cell r="A398" t="str">
            <v>GOUJON M12*1.5 L=56</v>
          </cell>
        </row>
        <row r="399">
          <cell r="A399" t="str">
            <v>GOUJON M12*1.5 L=56 PROD</v>
          </cell>
        </row>
        <row r="400">
          <cell r="A400" t="str">
            <v xml:space="preserve">GOUJON M14*1.5 L=52 </v>
          </cell>
        </row>
        <row r="401">
          <cell r="A401" t="str">
            <v>GOUJON M14*1.5 L=52 fraisé</v>
          </cell>
        </row>
        <row r="402">
          <cell r="A402" t="str">
            <v>GOUJON M14*1.5 L=52 NON FRAISEE PROD</v>
          </cell>
        </row>
        <row r="403">
          <cell r="A403" t="str">
            <v>GOUJON M4</v>
          </cell>
        </row>
        <row r="404">
          <cell r="A404" t="str">
            <v>Goujon Ø 18 lg 5 0</v>
          </cell>
        </row>
        <row r="405">
          <cell r="A405" t="str">
            <v>Goujon Ø 18 lg 50</v>
          </cell>
        </row>
        <row r="406">
          <cell r="A406" t="str">
            <v>GOUJON Ø 28</v>
          </cell>
        </row>
        <row r="407">
          <cell r="A407" t="str">
            <v>GOUJON TREMPETTE 404 PROD</v>
          </cell>
        </row>
        <row r="408">
          <cell r="A408" t="str">
            <v>GOUPILLE LAITON D6</v>
          </cell>
        </row>
        <row r="409">
          <cell r="A409" t="str">
            <v>GOUPILLE TUBE D'EAU PUNTO 2-CP5 PROD</v>
          </cell>
        </row>
        <row r="410">
          <cell r="A410" t="str">
            <v>INSERT  MOLETE LAITON D6-90-CP1</v>
          </cell>
        </row>
        <row r="411">
          <cell r="A411" t="str">
            <v>insert Hex 8 laiton</v>
          </cell>
        </row>
        <row r="412">
          <cell r="A412" t="str">
            <v>Insert Inox M8</v>
          </cell>
        </row>
        <row r="413">
          <cell r="A413" t="str">
            <v>insert laiton D6</v>
          </cell>
        </row>
        <row r="414">
          <cell r="A414" t="str">
            <v>INSERT LAITON D6-120-CP1</v>
          </cell>
        </row>
        <row r="415">
          <cell r="A415" t="str">
            <v>INSERT LAITON D8</v>
          </cell>
        </row>
        <row r="416">
          <cell r="A416" t="str">
            <v>INSERT LAITON D9  à120°</v>
          </cell>
        </row>
        <row r="417">
          <cell r="A417" t="str">
            <v>INSERT LAITON D9 à 90°</v>
          </cell>
        </row>
        <row r="418">
          <cell r="A418" t="str">
            <v xml:space="preserve">INSERT LEVIER </v>
          </cell>
        </row>
        <row r="419">
          <cell r="A419" t="str">
            <v>INSERT LEVIER PROD charioté</v>
          </cell>
        </row>
        <row r="420">
          <cell r="A420" t="str">
            <v xml:space="preserve">INSERT LEVIER SURMOULEE 345833-01 </v>
          </cell>
        </row>
        <row r="421">
          <cell r="A421" t="str">
            <v xml:space="preserve">INSERT LEVIER SURMOULEE 345833-01 - fraisage </v>
          </cell>
        </row>
        <row r="422">
          <cell r="A422" t="str">
            <v>insert M10</v>
          </cell>
        </row>
        <row r="423">
          <cell r="A423" t="str">
            <v>INSERT métalique</v>
          </cell>
        </row>
        <row r="424">
          <cell r="A424" t="str">
            <v>INSERT POUR FOURCHETTE FORME D</v>
          </cell>
        </row>
        <row r="425">
          <cell r="A425" t="str">
            <v>insert R171</v>
          </cell>
        </row>
        <row r="426">
          <cell r="A426" t="str">
            <v>insert W164 court</v>
          </cell>
        </row>
        <row r="427">
          <cell r="A427" t="str">
            <v>Insert Zinguée 14.2*20*48.5</v>
          </cell>
        </row>
        <row r="428">
          <cell r="A428" t="str">
            <v>Inserto Esag M8 12x12</v>
          </cell>
        </row>
        <row r="429">
          <cell r="A429" t="str">
            <v>INSERTO ESAG.M6 8*6</v>
          </cell>
        </row>
        <row r="430">
          <cell r="A430" t="str">
            <v>INSERTO MANOPOLA  INOX M8</v>
          </cell>
        </row>
        <row r="431">
          <cell r="A431" t="str">
            <v xml:space="preserve">Main Body for secondary fan out </v>
          </cell>
        </row>
        <row r="432">
          <cell r="A432" t="str">
            <v xml:space="preserve">MAIN BODY PRIMARY FAN OUT  </v>
          </cell>
        </row>
        <row r="433">
          <cell r="A433" t="str">
            <v>Perno  AGGANCIO</v>
          </cell>
        </row>
        <row r="434">
          <cell r="A434" t="str">
            <v>Perno 510530</v>
          </cell>
        </row>
        <row r="435">
          <cell r="A435" t="str">
            <v>perno 6-30</v>
          </cell>
        </row>
        <row r="436">
          <cell r="A436" t="str">
            <v>perno 6-62</v>
          </cell>
        </row>
        <row r="437">
          <cell r="A437" t="str">
            <v xml:space="preserve">PERNO AGGANCIO-RULLO S-SC </v>
          </cell>
        </row>
        <row r="438">
          <cell r="A438" t="str">
            <v>PERNO DISINNESTO RULLO</v>
          </cell>
        </row>
        <row r="439">
          <cell r="A439" t="str">
            <v>PERNO DISINNESTO RULLO G16922290 laiton d7</v>
          </cell>
        </row>
        <row r="440">
          <cell r="A440" t="str">
            <v>PIECE CARRE DE 7</v>
          </cell>
        </row>
        <row r="441">
          <cell r="A441" t="str">
            <v>PIECE DECOLLETE TUBE DEAU MIT PROD</v>
          </cell>
        </row>
        <row r="442">
          <cell r="A442" t="str">
            <v>piece decolte tube d'eau d38 -cp1</v>
          </cell>
        </row>
        <row r="443">
          <cell r="A443" t="str">
            <v>piece decolte tube d'eau d50</v>
          </cell>
        </row>
        <row r="444">
          <cell r="A444" t="str">
            <v xml:space="preserve">PIECE IMPEREMERIE CAP BON </v>
          </cell>
        </row>
        <row r="445">
          <cell r="A445" t="str">
            <v>PIECE MOULEE V02</v>
          </cell>
        </row>
        <row r="446">
          <cell r="A446" t="str">
            <v>Pignon 28 dent  L=234</v>
          </cell>
        </row>
        <row r="447">
          <cell r="A447" t="str">
            <v>Pignon 28 dent BRAVO L=255</v>
          </cell>
        </row>
        <row r="448">
          <cell r="A448" t="str">
            <v>Pignon 28 dent CIAO L=245</v>
          </cell>
        </row>
        <row r="449">
          <cell r="A449" t="str">
            <v xml:space="preserve">PIGNON PLATEAU SIMPLE ETAGE D50 - contournage dents </v>
          </cell>
        </row>
        <row r="450">
          <cell r="A450" t="str">
            <v>pignon simple etage</v>
          </cell>
        </row>
        <row r="451">
          <cell r="A451" t="str">
            <v>pignon simple etage fraisage</v>
          </cell>
        </row>
        <row r="452">
          <cell r="A452" t="str">
            <v>PIGNON SOUDE L=236-24DENTS avec graisseur</v>
          </cell>
        </row>
        <row r="453">
          <cell r="A453" t="str">
            <v>Pignon soudé lg=216 -28 dents avec graisseur</v>
          </cell>
        </row>
        <row r="454">
          <cell r="A454" t="str">
            <v>pion</v>
          </cell>
        </row>
        <row r="455">
          <cell r="A455" t="str">
            <v>piston</v>
          </cell>
        </row>
        <row r="456">
          <cell r="A456" t="str">
            <v>plot nez de marche</v>
          </cell>
        </row>
        <row r="457">
          <cell r="A457" t="str">
            <v>poigné aluminum</v>
          </cell>
        </row>
        <row r="458">
          <cell r="A458" t="str">
            <v xml:space="preserve">porta valvola </v>
          </cell>
        </row>
        <row r="459">
          <cell r="A459" t="str">
            <v xml:space="preserve">Porta valvola </v>
          </cell>
        </row>
        <row r="460">
          <cell r="A460" t="str">
            <v xml:space="preserve">PORTE ROTULE </v>
          </cell>
        </row>
        <row r="461">
          <cell r="A461" t="str">
            <v>QAB 14*18-D16 NLD</v>
          </cell>
        </row>
        <row r="462">
          <cell r="A462" t="str">
            <v>QUADRO 10</v>
          </cell>
        </row>
        <row r="463">
          <cell r="A463" t="str">
            <v>QUADRO 10*60 AVP</v>
          </cell>
        </row>
        <row r="464">
          <cell r="A464" t="str">
            <v>QUADRO 10*60 AVP-AXE ACIER</v>
          </cell>
        </row>
        <row r="465">
          <cell r="A465" t="str">
            <v>raccord 504</v>
          </cell>
        </row>
        <row r="466">
          <cell r="A466" t="str">
            <v>RACCORD F110 PROD</v>
          </cell>
        </row>
        <row r="467">
          <cell r="A467" t="str">
            <v>RACCORD FIAT 113 PROD</v>
          </cell>
        </row>
        <row r="468">
          <cell r="A468" t="str">
            <v>raccord HEX 17</v>
          </cell>
        </row>
        <row r="469">
          <cell r="A469" t="str">
            <v>RACCORD ISUZU PROD</v>
          </cell>
        </row>
        <row r="470">
          <cell r="A470" t="str">
            <v>raccord OM 40</v>
          </cell>
        </row>
        <row r="471">
          <cell r="A471" t="str">
            <v>raccord pompe a l'eau</v>
          </cell>
        </row>
        <row r="472">
          <cell r="A472" t="str">
            <v>Raccord refroidisseur ISUZU</v>
          </cell>
        </row>
        <row r="473">
          <cell r="A473" t="str">
            <v>Rehausse-NAKAMURHA</v>
          </cell>
        </row>
        <row r="474">
          <cell r="A474" t="str">
            <v>rewinder axis Ø 14 inox</v>
          </cell>
        </row>
        <row r="475">
          <cell r="A475" t="str">
            <v>rivet laiton D6</v>
          </cell>
        </row>
        <row r="476">
          <cell r="A476" t="str">
            <v>rivet laiton D6-fraiseuse</v>
          </cell>
        </row>
        <row r="477">
          <cell r="A477" t="str">
            <v>RIVET MECANISME D6</v>
          </cell>
        </row>
        <row r="478">
          <cell r="A478" t="str">
            <v>rivet Ø15</v>
          </cell>
        </row>
        <row r="479">
          <cell r="A479" t="str">
            <v>rivet tarraudé T80</v>
          </cell>
        </row>
        <row r="480">
          <cell r="A480" t="str">
            <v>rivet tarraudée B55</v>
          </cell>
        </row>
        <row r="481">
          <cell r="A481" t="str">
            <v>RIVET TRB400</v>
          </cell>
        </row>
        <row r="482">
          <cell r="A482" t="str">
            <v>Rivet TRC300</v>
          </cell>
        </row>
        <row r="483">
          <cell r="A483" t="str">
            <v>RIVET TVRC 100</v>
          </cell>
        </row>
        <row r="484">
          <cell r="A484" t="str">
            <v>RIVET TVRC 100-Multibroche</v>
          </cell>
        </row>
        <row r="485">
          <cell r="A485" t="str">
            <v>Rondelle axe etirée de frein ISUZU</v>
          </cell>
        </row>
        <row r="486">
          <cell r="A486" t="str">
            <v>RONDELLE BOUCHON CARTER PROD</v>
          </cell>
        </row>
        <row r="487">
          <cell r="A487" t="str">
            <v>RONDELLE INOX 304 D12</v>
          </cell>
        </row>
        <row r="488">
          <cell r="A488" t="str">
            <v>RONDELLE INOX 304 D14</v>
          </cell>
        </row>
        <row r="489">
          <cell r="A489" t="str">
            <v>Rouleau contacteur</v>
          </cell>
        </row>
        <row r="490">
          <cell r="A490" t="str">
            <v>SEAL RING STRAIN RELIEF</v>
          </cell>
        </row>
        <row r="491">
          <cell r="A491" t="str">
            <v>Serrure encastrée B55</v>
          </cell>
        </row>
        <row r="492">
          <cell r="A492" t="str">
            <v>Siege JCU</v>
          </cell>
        </row>
        <row r="493">
          <cell r="A493" t="str">
            <v>signalisation d'intégrateur</v>
          </cell>
        </row>
        <row r="494">
          <cell r="A494" t="str">
            <v>SPINA GRIGIA INOX</v>
          </cell>
        </row>
        <row r="495">
          <cell r="A495" t="str">
            <v>SUPPORT VENTOUSE L75</v>
          </cell>
        </row>
        <row r="496">
          <cell r="A496" t="str">
            <v>teton</v>
          </cell>
        </row>
        <row r="497">
          <cell r="A497" t="str">
            <v>TIGE D8-M6</v>
          </cell>
        </row>
        <row r="498">
          <cell r="A498" t="str">
            <v>TIGE DE PISTON</v>
          </cell>
        </row>
        <row r="499">
          <cell r="A499" t="str">
            <v>tige d'embrayage</v>
          </cell>
        </row>
        <row r="500">
          <cell r="A500" t="str">
            <v>TIGE INOX 303</v>
          </cell>
        </row>
        <row r="501">
          <cell r="A501" t="str">
            <v>TIGE M4 AVEC ECROU</v>
          </cell>
        </row>
        <row r="502">
          <cell r="A502" t="str">
            <v>TIGE M6 AVEC ECROU</v>
          </cell>
        </row>
        <row r="503">
          <cell r="A503" t="str">
            <v>TIGE-D10-M8</v>
          </cell>
        </row>
        <row r="504">
          <cell r="A504" t="str">
            <v>TIGED8-M6</v>
          </cell>
        </row>
        <row r="505">
          <cell r="A505" t="str">
            <v>TIRANT ACIER D6</v>
          </cell>
        </row>
        <row r="506">
          <cell r="A506" t="str">
            <v>tube d'eau fiat tupo</v>
          </cell>
        </row>
        <row r="507">
          <cell r="A507" t="str">
            <v>TUBE PM TUBE D'EAU 404</v>
          </cell>
        </row>
        <row r="508">
          <cell r="A508" t="str">
            <v>VIS DE MOTORISATION FENTS</v>
          </cell>
        </row>
        <row r="509">
          <cell r="A509" t="str">
            <v>VIS DE PLOMBAGE --D</v>
          </cell>
        </row>
        <row r="510">
          <cell r="A510" t="str">
            <v>vis DEC inox M2.5</v>
          </cell>
        </row>
        <row r="511">
          <cell r="A511" t="str">
            <v>Vis imperdable</v>
          </cell>
        </row>
        <row r="512">
          <cell r="A512" t="str">
            <v>VIS M6 LG 20</v>
          </cell>
        </row>
        <row r="513">
          <cell r="A513" t="str">
            <v>VIS PM SUP MOTEUR FORD RANGER</v>
          </cell>
        </row>
        <row r="514">
          <cell r="A514" t="str">
            <v>Vis ressort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"/>
  <sheetViews>
    <sheetView workbookViewId="0">
      <selection activeCell="C28" sqref="C28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"/>
  <sheetViews>
    <sheetView workbookViewId="0">
      <selection activeCell="C28" sqref="C28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7">
    <tabColor rgb="FFC00000"/>
  </sheetPr>
  <dimension ref="A1:AE37"/>
  <sheetViews>
    <sheetView tabSelected="1" view="pageBreakPreview" zoomScale="40" zoomScaleNormal="53" zoomScaleSheetLayoutView="40" zoomScalePageLayoutView="42" workbookViewId="0">
      <pane xSplit="4" topLeftCell="S1" activePane="topRight" state="frozen"/>
      <selection activeCell="AA9" sqref="AA9"/>
      <selection pane="topRight" activeCell="AA9" sqref="AA9"/>
    </sheetView>
  </sheetViews>
  <sheetFormatPr baseColWidth="10" defaultRowHeight="15" x14ac:dyDescent="0.25"/>
  <cols>
    <col min="1" max="1" width="23.5703125" customWidth="1"/>
    <col min="2" max="3" width="43.28515625" customWidth="1"/>
    <col min="4" max="4" width="51.42578125" customWidth="1"/>
    <col min="5" max="5" width="33.42578125" style="37" customWidth="1"/>
    <col min="6" max="7" width="21.5703125" style="37" customWidth="1"/>
    <col min="8" max="8" width="23.140625" style="37" customWidth="1"/>
    <col min="9" max="9" width="21.7109375" style="37" customWidth="1"/>
    <col min="10" max="11" width="19.140625" style="37" customWidth="1"/>
    <col min="12" max="12" width="26.5703125" style="37" customWidth="1"/>
    <col min="13" max="13" width="26.28515625" style="37" customWidth="1"/>
    <col min="14" max="14" width="20.42578125" style="37" customWidth="1"/>
    <col min="15" max="16" width="20.5703125" customWidth="1"/>
    <col min="17" max="17" width="25.140625" customWidth="1"/>
    <col min="18" max="18" width="85" customWidth="1"/>
    <col min="19" max="19" width="26.5703125" customWidth="1"/>
    <col min="20" max="20" width="31.5703125" style="37" customWidth="1"/>
    <col min="21" max="25" width="23" style="37" customWidth="1"/>
    <col min="26" max="30" width="24.5703125" customWidth="1"/>
    <col min="31" max="31" width="22.85546875" customWidth="1"/>
  </cols>
  <sheetData>
    <row r="1" spans="1:31" ht="30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/>
      <c r="AA1" s="3"/>
      <c r="AB1" s="3"/>
      <c r="AC1" s="3"/>
      <c r="AD1" s="3"/>
      <c r="AE1" s="4"/>
    </row>
    <row r="2" spans="1:31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/>
      <c r="AA2" s="3"/>
      <c r="AB2" s="3"/>
      <c r="AC2" s="3"/>
      <c r="AD2" s="3"/>
      <c r="AE2" s="4"/>
    </row>
    <row r="3" spans="1:31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/>
      <c r="AA3" s="3"/>
      <c r="AB3" s="3"/>
      <c r="AC3" s="3"/>
      <c r="AD3" s="3"/>
      <c r="AE3" s="4"/>
    </row>
    <row r="4" spans="1:31" ht="30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/>
      <c r="AA4" s="3"/>
      <c r="AB4" s="3"/>
      <c r="AC4" s="3"/>
      <c r="AD4" s="3"/>
      <c r="AE4" s="4"/>
    </row>
    <row r="5" spans="1:3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31" ht="54" customHeight="1" x14ac:dyDescent="0.5">
      <c r="E7" s="5"/>
      <c r="F7" s="5"/>
      <c r="G7" s="5"/>
      <c r="H7" s="5"/>
      <c r="I7" s="5"/>
      <c r="J7" s="5"/>
      <c r="K7" s="5"/>
      <c r="L7" s="5"/>
      <c r="M7" s="5"/>
      <c r="N7" s="5"/>
      <c r="O7" s="6"/>
      <c r="P7" s="6"/>
      <c r="Q7" s="6"/>
      <c r="R7" s="6"/>
      <c r="S7" s="6"/>
      <c r="T7" s="5"/>
      <c r="U7" s="5"/>
      <c r="V7" s="5"/>
      <c r="W7" s="5"/>
      <c r="X7" s="5"/>
      <c r="Y7" s="5"/>
      <c r="Z7" s="7"/>
      <c r="AA7" s="7"/>
      <c r="AB7" s="7"/>
      <c r="AC7" s="7"/>
      <c r="AD7" s="7"/>
      <c r="AE7" s="7"/>
    </row>
    <row r="8" spans="1:31" ht="167.25" customHeight="1" x14ac:dyDescent="0.25">
      <c r="A8" s="8" t="s">
        <v>0</v>
      </c>
      <c r="B8" s="8" t="s">
        <v>1</v>
      </c>
      <c r="C8" s="8" t="s">
        <v>2</v>
      </c>
      <c r="D8" s="8" t="s">
        <v>3</v>
      </c>
      <c r="E8" s="8" t="s">
        <v>4</v>
      </c>
      <c r="F8" s="8" t="s">
        <v>5</v>
      </c>
      <c r="G8" s="8" t="s">
        <v>6</v>
      </c>
      <c r="H8" s="8" t="s">
        <v>4</v>
      </c>
      <c r="I8" s="9" t="s">
        <v>7</v>
      </c>
      <c r="J8" s="8" t="s">
        <v>8</v>
      </c>
      <c r="K8" s="8" t="s">
        <v>9</v>
      </c>
      <c r="L8" s="8" t="s">
        <v>10</v>
      </c>
      <c r="M8" s="8" t="s">
        <v>11</v>
      </c>
      <c r="N8" s="8" t="s">
        <v>12</v>
      </c>
      <c r="O8" s="8" t="s">
        <v>13</v>
      </c>
      <c r="P8" s="8" t="s">
        <v>14</v>
      </c>
      <c r="Q8" s="8" t="s">
        <v>15</v>
      </c>
      <c r="R8" s="8" t="s">
        <v>16</v>
      </c>
      <c r="S8" s="8" t="s">
        <v>17</v>
      </c>
      <c r="T8" s="8" t="s">
        <v>18</v>
      </c>
      <c r="U8" s="8" t="s">
        <v>19</v>
      </c>
      <c r="V8" s="8" t="s">
        <v>20</v>
      </c>
      <c r="W8" s="8" t="s">
        <v>21</v>
      </c>
      <c r="X8" s="8" t="s">
        <v>22</v>
      </c>
      <c r="Y8" s="8" t="s">
        <v>23</v>
      </c>
      <c r="Z8" s="8" t="s">
        <v>24</v>
      </c>
      <c r="AA8" s="44" t="s">
        <v>25</v>
      </c>
      <c r="AB8" s="8" t="s">
        <v>26</v>
      </c>
      <c r="AC8" s="8" t="s">
        <v>27</v>
      </c>
      <c r="AD8" s="8" t="s">
        <v>28</v>
      </c>
      <c r="AE8" s="8" t="s">
        <v>29</v>
      </c>
    </row>
    <row r="9" spans="1:31" ht="72.75" customHeight="1" x14ac:dyDescent="0.25">
      <c r="A9" s="10" t="s">
        <v>30</v>
      </c>
      <c r="B9" s="11" t="s">
        <v>31</v>
      </c>
      <c r="C9" s="12" t="str">
        <f>IFERROR(VLOOKUP(D9,[1]Pieces!A:B,2,0)," ")</f>
        <v>outi-plot</v>
      </c>
      <c r="D9" s="13" t="s">
        <v>32</v>
      </c>
      <c r="E9" s="14">
        <v>7168</v>
      </c>
      <c r="F9" s="14">
        <v>7560</v>
      </c>
      <c r="G9" s="14">
        <v>7900</v>
      </c>
      <c r="H9" s="14">
        <v>8017</v>
      </c>
      <c r="I9" s="15">
        <f>IFERROR(VLOOKUP(D9,[1]Pieces!A:C,3,0),"")</f>
        <v>78</v>
      </c>
      <c r="J9" s="13">
        <v>1</v>
      </c>
      <c r="K9" s="13">
        <f>(F9-E9)*J9</f>
        <v>392</v>
      </c>
      <c r="L9" s="13">
        <f>(G9-F9)*J9</f>
        <v>340</v>
      </c>
      <c r="M9" s="13">
        <f>(H9-G9)*J9</f>
        <v>117</v>
      </c>
      <c r="N9" s="16">
        <f>IF(I9="","",K9/I9)</f>
        <v>5.0256410256410255</v>
      </c>
      <c r="O9" s="16">
        <f>IF(I9="","",L9/I9)</f>
        <v>4.3589743589743586</v>
      </c>
      <c r="P9" s="16">
        <f>IF(I9="","",M9/I9)</f>
        <v>1.5</v>
      </c>
      <c r="Q9" s="17">
        <v>13</v>
      </c>
      <c r="R9" s="13"/>
      <c r="S9" s="13">
        <f>U9+T9-K9-L9-M9</f>
        <v>0</v>
      </c>
      <c r="T9" s="13"/>
      <c r="U9" s="13">
        <f>(K9+L9+M9)-T9-V9</f>
        <v>849</v>
      </c>
      <c r="V9" s="13"/>
      <c r="W9" s="13"/>
      <c r="X9" s="13"/>
      <c r="Y9" s="13"/>
      <c r="Z9" s="18">
        <f>IF(OR(I9="",I9=0),0,(U9+T9)/I9)</f>
        <v>10.884615384615385</v>
      </c>
      <c r="AA9" s="43">
        <f>IF(OR(Q9=0,I9=0),"",Z9/Q9*100)</f>
        <v>83.727810650887577</v>
      </c>
      <c r="AB9" s="19"/>
      <c r="AC9" s="19"/>
      <c r="AD9" s="19"/>
      <c r="AE9" s="20" t="str">
        <f>IF(AA9&gt;85," ","WARNING")</f>
        <v>WARNING</v>
      </c>
    </row>
    <row r="10" spans="1:31" ht="69.75" customHeight="1" x14ac:dyDescent="0.25">
      <c r="A10" s="10" t="s">
        <v>33</v>
      </c>
      <c r="B10" s="21" t="s">
        <v>34</v>
      </c>
      <c r="C10" s="12" t="str">
        <f>IFERROR(VLOOKUP(D10,[1]Pieces!A:B,2,0)," ")</f>
        <v>A001</v>
      </c>
      <c r="D10" s="13" t="s">
        <v>35</v>
      </c>
      <c r="E10" s="14">
        <v>6170</v>
      </c>
      <c r="F10" s="14">
        <v>6392</v>
      </c>
      <c r="G10" s="14">
        <v>6600</v>
      </c>
      <c r="H10" s="14">
        <v>6664</v>
      </c>
      <c r="I10" s="15">
        <f>IFERROR(VLOOKUP(D10,[1]Pieces!A:C,3,0),"")</f>
        <v>100</v>
      </c>
      <c r="J10" s="13">
        <v>1</v>
      </c>
      <c r="K10" s="13">
        <f t="shared" ref="K10:K24" si="0">(F10-E10)*J10</f>
        <v>222</v>
      </c>
      <c r="L10" s="13">
        <f t="shared" ref="L10:L24" si="1">(G10-F10)*J10</f>
        <v>208</v>
      </c>
      <c r="M10" s="13">
        <f t="shared" ref="M10:M24" si="2">(H10-G10)*J10</f>
        <v>64</v>
      </c>
      <c r="N10" s="16">
        <f t="shared" ref="N10:N24" si="3">IF(I10="","",K10/I10)</f>
        <v>2.2200000000000002</v>
      </c>
      <c r="O10" s="16">
        <f t="shared" ref="O10:O24" si="4">IF(I10="","",L10/I10)</f>
        <v>2.08</v>
      </c>
      <c r="P10" s="16">
        <f t="shared" ref="P10:P24" si="5">IF(I10="","",M10/I10)</f>
        <v>0.64</v>
      </c>
      <c r="Q10" s="17">
        <v>13</v>
      </c>
      <c r="R10" s="13"/>
      <c r="S10" s="13">
        <f>U10+T10-K10-L10-M10</f>
        <v>0</v>
      </c>
      <c r="T10" s="13"/>
      <c r="U10" s="13">
        <f t="shared" ref="U10:U24" si="6">(K10+L10+M10)-T10-V10</f>
        <v>494</v>
      </c>
      <c r="V10" s="13"/>
      <c r="W10" s="13"/>
      <c r="X10" s="13"/>
      <c r="Y10" s="13"/>
      <c r="Z10" s="18">
        <f t="shared" ref="Z10:Z24" si="7">IF(OR(I10="",I10=0),0,(U10+T10)/I10)</f>
        <v>4.9400000000000004</v>
      </c>
      <c r="AA10" s="43">
        <f t="shared" ref="AA10:AA24" si="8">IF(OR(Q10=0,I10=0),"",Z10/Q10*100)</f>
        <v>38</v>
      </c>
      <c r="AB10" s="19"/>
      <c r="AC10" s="19"/>
      <c r="AD10" s="19"/>
      <c r="AE10" s="20" t="str">
        <f t="shared" ref="AE10:AE24" si="9">IF(AA10&gt;85," ","WARNING")</f>
        <v>WARNING</v>
      </c>
    </row>
    <row r="11" spans="1:31" ht="64.5" customHeight="1" x14ac:dyDescent="0.25">
      <c r="A11" s="10" t="s">
        <v>36</v>
      </c>
      <c r="B11" s="11" t="s">
        <v>37</v>
      </c>
      <c r="C11" s="12" t="str">
        <f>IFERROR(VLOOKUP(D11,[1]Pieces!A:B,2,0)," ")</f>
        <v>0-5928A-1</v>
      </c>
      <c r="D11" s="13" t="s">
        <v>38</v>
      </c>
      <c r="E11" s="22">
        <v>515</v>
      </c>
      <c r="F11" s="22">
        <v>515</v>
      </c>
      <c r="G11" s="22">
        <v>515</v>
      </c>
      <c r="H11" s="22">
        <v>515</v>
      </c>
      <c r="I11" s="15">
        <f>IFERROR(VLOOKUP(D11,[1]Pieces!A:C,3,0),"")</f>
        <v>24</v>
      </c>
      <c r="J11" s="23">
        <v>1</v>
      </c>
      <c r="K11" s="13">
        <f t="shared" si="0"/>
        <v>0</v>
      </c>
      <c r="L11" s="13">
        <f t="shared" si="1"/>
        <v>0</v>
      </c>
      <c r="M11" s="13">
        <f t="shared" si="2"/>
        <v>0</v>
      </c>
      <c r="N11" s="16">
        <f t="shared" si="3"/>
        <v>0</v>
      </c>
      <c r="O11" s="16">
        <f t="shared" si="4"/>
        <v>0</v>
      </c>
      <c r="P11" s="16">
        <f t="shared" si="5"/>
        <v>0</v>
      </c>
      <c r="Q11" s="17">
        <v>13</v>
      </c>
      <c r="R11" s="13"/>
      <c r="S11" s="13">
        <f t="shared" ref="S11:S24" si="10">U11+T11-K11-L11-M11</f>
        <v>0</v>
      </c>
      <c r="T11" s="13"/>
      <c r="U11" s="13">
        <f t="shared" si="6"/>
        <v>0</v>
      </c>
      <c r="V11" s="13"/>
      <c r="W11" s="13"/>
      <c r="X11" s="13"/>
      <c r="Y11" s="13"/>
      <c r="Z11" s="18">
        <f t="shared" si="7"/>
        <v>0</v>
      </c>
      <c r="AA11" s="43">
        <f t="shared" si="8"/>
        <v>0</v>
      </c>
      <c r="AB11" s="19"/>
      <c r="AC11" s="19"/>
      <c r="AD11" s="19"/>
      <c r="AE11" s="20" t="str">
        <f t="shared" si="9"/>
        <v>WARNING</v>
      </c>
    </row>
    <row r="12" spans="1:31" ht="58.5" customHeight="1" x14ac:dyDescent="0.25">
      <c r="A12" s="10" t="s">
        <v>39</v>
      </c>
      <c r="B12" s="11" t="s">
        <v>40</v>
      </c>
      <c r="C12" s="12" t="str">
        <f>IFERROR(VLOOKUP(D12,[1]Pieces!A:B,2,0)," ")</f>
        <v>181269</v>
      </c>
      <c r="D12" s="13" t="s">
        <v>41</v>
      </c>
      <c r="E12" s="14">
        <v>452</v>
      </c>
      <c r="F12" s="14">
        <v>860</v>
      </c>
      <c r="G12" s="14">
        <v>860</v>
      </c>
      <c r="H12" s="14">
        <v>887</v>
      </c>
      <c r="I12" s="15">
        <f>IFERROR(VLOOKUP(D12,[1]Pieces!A:C,3,0),"")</f>
        <v>30</v>
      </c>
      <c r="J12" s="13">
        <v>1</v>
      </c>
      <c r="K12" s="13">
        <f t="shared" si="0"/>
        <v>408</v>
      </c>
      <c r="L12" s="13">
        <f t="shared" si="1"/>
        <v>0</v>
      </c>
      <c r="M12" s="13">
        <f t="shared" si="2"/>
        <v>27</v>
      </c>
      <c r="N12" s="16">
        <f t="shared" si="3"/>
        <v>13.6</v>
      </c>
      <c r="O12" s="16">
        <f t="shared" si="4"/>
        <v>0</v>
      </c>
      <c r="P12" s="16">
        <f t="shared" si="5"/>
        <v>0.9</v>
      </c>
      <c r="Q12" s="17">
        <v>13</v>
      </c>
      <c r="R12" s="13"/>
      <c r="S12" s="13">
        <f t="shared" si="10"/>
        <v>0</v>
      </c>
      <c r="T12" s="13"/>
      <c r="U12" s="13">
        <f t="shared" si="6"/>
        <v>435</v>
      </c>
      <c r="V12" s="13"/>
      <c r="W12" s="13"/>
      <c r="X12" s="13"/>
      <c r="Y12" s="13"/>
      <c r="Z12" s="18">
        <f t="shared" si="7"/>
        <v>14.5</v>
      </c>
      <c r="AA12" s="43">
        <f t="shared" si="8"/>
        <v>111.53846153846155</v>
      </c>
      <c r="AB12" s="19"/>
      <c r="AC12" s="19"/>
      <c r="AD12" s="19"/>
      <c r="AE12" s="20" t="str">
        <f t="shared" si="9"/>
        <v xml:space="preserve"> </v>
      </c>
    </row>
    <row r="13" spans="1:31" ht="58.5" customHeight="1" x14ac:dyDescent="0.25">
      <c r="A13" s="10" t="s">
        <v>42</v>
      </c>
      <c r="B13" s="11" t="s">
        <v>43</v>
      </c>
      <c r="C13" s="12" t="str">
        <f>IFERROR(VLOOKUP(D13,[1]Pieces!A:B,2,0)," ")</f>
        <v>PIG-28D-CP2</v>
      </c>
      <c r="D13" s="13" t="s">
        <v>44</v>
      </c>
      <c r="E13" s="14">
        <v>1439</v>
      </c>
      <c r="F13" s="14">
        <v>1622</v>
      </c>
      <c r="G13" s="14">
        <v>1682</v>
      </c>
      <c r="H13" s="14">
        <v>1703</v>
      </c>
      <c r="I13" s="15">
        <f>IFERROR(VLOOKUP(D13,[1]Pieces!A:C,3,0),"")</f>
        <v>30</v>
      </c>
      <c r="J13" s="13">
        <v>1</v>
      </c>
      <c r="K13" s="13">
        <f t="shared" si="0"/>
        <v>183</v>
      </c>
      <c r="L13" s="13">
        <f t="shared" si="1"/>
        <v>60</v>
      </c>
      <c r="M13" s="13">
        <f t="shared" si="2"/>
        <v>21</v>
      </c>
      <c r="N13" s="16">
        <f t="shared" si="3"/>
        <v>6.1</v>
      </c>
      <c r="O13" s="16">
        <f t="shared" si="4"/>
        <v>2</v>
      </c>
      <c r="P13" s="16">
        <f t="shared" si="5"/>
        <v>0.7</v>
      </c>
      <c r="Q13" s="17">
        <v>13</v>
      </c>
      <c r="R13" s="13"/>
      <c r="S13" s="13">
        <f t="shared" si="10"/>
        <v>0</v>
      </c>
      <c r="T13" s="13"/>
      <c r="U13" s="13">
        <f t="shared" si="6"/>
        <v>264</v>
      </c>
      <c r="V13" s="13"/>
      <c r="W13" s="13"/>
      <c r="X13" s="13"/>
      <c r="Y13" s="13"/>
      <c r="Z13" s="18">
        <f t="shared" si="7"/>
        <v>8.8000000000000007</v>
      </c>
      <c r="AA13" s="43">
        <f t="shared" si="8"/>
        <v>67.692307692307693</v>
      </c>
      <c r="AB13" s="19"/>
      <c r="AC13" s="19"/>
      <c r="AD13" s="19"/>
      <c r="AE13" s="20" t="str">
        <f t="shared" si="9"/>
        <v>WARNING</v>
      </c>
    </row>
    <row r="14" spans="1:31" ht="68.25" customHeight="1" x14ac:dyDescent="0.25">
      <c r="A14" s="10" t="s">
        <v>45</v>
      </c>
      <c r="B14" s="11" t="s">
        <v>46</v>
      </c>
      <c r="C14" s="12" t="str">
        <f>IFERROR(VLOOKUP(D14,[1]Pieces!A:B,2,0)," ")</f>
        <v xml:space="preserve"> - </v>
      </c>
      <c r="D14" s="13" t="s">
        <v>47</v>
      </c>
      <c r="E14" s="14"/>
      <c r="F14" s="14"/>
      <c r="G14" s="14"/>
      <c r="H14" s="14"/>
      <c r="I14" s="15">
        <f>IFERROR(VLOOKUP(D14,[1]Pieces!A:C,3,0),"")</f>
        <v>1</v>
      </c>
      <c r="J14" s="13">
        <v>2</v>
      </c>
      <c r="K14" s="13">
        <f t="shared" si="0"/>
        <v>0</v>
      </c>
      <c r="L14" s="13">
        <f t="shared" si="1"/>
        <v>0</v>
      </c>
      <c r="M14" s="13">
        <f t="shared" si="2"/>
        <v>0</v>
      </c>
      <c r="N14" s="16">
        <f t="shared" si="3"/>
        <v>0</v>
      </c>
      <c r="O14" s="16">
        <f t="shared" si="4"/>
        <v>0</v>
      </c>
      <c r="P14" s="16">
        <f t="shared" si="5"/>
        <v>0</v>
      </c>
      <c r="Q14" s="17">
        <v>13</v>
      </c>
      <c r="R14" s="13"/>
      <c r="S14" s="13">
        <f t="shared" si="10"/>
        <v>0</v>
      </c>
      <c r="T14" s="13"/>
      <c r="U14" s="13">
        <f t="shared" si="6"/>
        <v>0</v>
      </c>
      <c r="V14" s="13"/>
      <c r="W14" s="13"/>
      <c r="X14" s="13"/>
      <c r="Y14" s="13"/>
      <c r="Z14" s="18">
        <f t="shared" si="7"/>
        <v>0</v>
      </c>
      <c r="AA14" s="43">
        <f t="shared" si="8"/>
        <v>0</v>
      </c>
      <c r="AB14" s="19"/>
      <c r="AC14" s="19"/>
      <c r="AD14" s="19"/>
      <c r="AE14" s="20" t="str">
        <f t="shared" si="9"/>
        <v>WARNING</v>
      </c>
    </row>
    <row r="15" spans="1:31" ht="69" customHeight="1" x14ac:dyDescent="0.25">
      <c r="A15" s="10" t="s">
        <v>48</v>
      </c>
      <c r="B15" s="11" t="s">
        <v>49</v>
      </c>
      <c r="C15" s="12" t="str">
        <f>IFERROR(VLOOKUP(D15,[1]Pieces!A:B,2,0)," ")</f>
        <v>I110-01-004</v>
      </c>
      <c r="D15" s="13" t="s">
        <v>50</v>
      </c>
      <c r="E15" s="14">
        <v>382</v>
      </c>
      <c r="F15" s="14">
        <v>406</v>
      </c>
      <c r="G15" s="14">
        <v>406</v>
      </c>
      <c r="H15" s="14">
        <v>406</v>
      </c>
      <c r="I15" s="15">
        <f>IFERROR(VLOOKUP(D15,[1]Pieces!A:C,3,0),"")</f>
        <v>32</v>
      </c>
      <c r="J15" s="13">
        <v>8</v>
      </c>
      <c r="K15" s="13">
        <f t="shared" si="0"/>
        <v>192</v>
      </c>
      <c r="L15" s="13">
        <f t="shared" si="1"/>
        <v>0</v>
      </c>
      <c r="M15" s="13">
        <f t="shared" si="2"/>
        <v>0</v>
      </c>
      <c r="N15" s="16">
        <f t="shared" si="3"/>
        <v>6</v>
      </c>
      <c r="O15" s="16">
        <f t="shared" si="4"/>
        <v>0</v>
      </c>
      <c r="P15" s="16">
        <f t="shared" si="5"/>
        <v>0</v>
      </c>
      <c r="Q15" s="17">
        <v>13</v>
      </c>
      <c r="R15" s="13"/>
      <c r="S15" s="13">
        <f t="shared" si="10"/>
        <v>0</v>
      </c>
      <c r="T15" s="13"/>
      <c r="U15" s="13">
        <f t="shared" si="6"/>
        <v>192</v>
      </c>
      <c r="V15" s="13"/>
      <c r="W15" s="13"/>
      <c r="X15" s="13"/>
      <c r="Y15" s="13"/>
      <c r="Z15" s="18">
        <f t="shared" si="7"/>
        <v>6</v>
      </c>
      <c r="AA15" s="43">
        <f t="shared" si="8"/>
        <v>46.153846153846153</v>
      </c>
      <c r="AB15" s="19"/>
      <c r="AC15" s="19"/>
      <c r="AD15" s="19"/>
      <c r="AE15" s="20" t="str">
        <f t="shared" si="9"/>
        <v>WARNING</v>
      </c>
    </row>
    <row r="16" spans="1:31" ht="63" customHeight="1" x14ac:dyDescent="0.25">
      <c r="A16" s="10" t="s">
        <v>51</v>
      </c>
      <c r="B16" s="11" t="s">
        <v>52</v>
      </c>
      <c r="C16" s="12" t="str">
        <f>IFERROR(VLOOKUP(D16,[1]Pieces!A:B,2,0)," ")</f>
        <v xml:space="preserve"> - </v>
      </c>
      <c r="D16" s="13" t="s">
        <v>47</v>
      </c>
      <c r="E16" s="14"/>
      <c r="F16" s="14"/>
      <c r="G16" s="14"/>
      <c r="H16" s="14"/>
      <c r="I16" s="15">
        <f>IFERROR(VLOOKUP(D16,[1]Pieces!A:C,3,0),"")</f>
        <v>1</v>
      </c>
      <c r="J16" s="13">
        <v>1</v>
      </c>
      <c r="K16" s="13">
        <f t="shared" si="0"/>
        <v>0</v>
      </c>
      <c r="L16" s="13">
        <f t="shared" si="1"/>
        <v>0</v>
      </c>
      <c r="M16" s="13">
        <f t="shared" si="2"/>
        <v>0</v>
      </c>
      <c r="N16" s="16">
        <f t="shared" si="3"/>
        <v>0</v>
      </c>
      <c r="O16" s="16">
        <f t="shared" si="4"/>
        <v>0</v>
      </c>
      <c r="P16" s="16">
        <f t="shared" si="5"/>
        <v>0</v>
      </c>
      <c r="Q16" s="17">
        <v>13</v>
      </c>
      <c r="R16" s="13"/>
      <c r="S16" s="13">
        <f t="shared" si="10"/>
        <v>0</v>
      </c>
      <c r="T16" s="13"/>
      <c r="U16" s="13">
        <f t="shared" si="6"/>
        <v>0</v>
      </c>
      <c r="V16" s="13"/>
      <c r="W16" s="13"/>
      <c r="X16" s="13"/>
      <c r="Y16" s="13"/>
      <c r="Z16" s="18">
        <f t="shared" si="7"/>
        <v>0</v>
      </c>
      <c r="AA16" s="43">
        <f t="shared" si="8"/>
        <v>0</v>
      </c>
      <c r="AB16" s="19"/>
      <c r="AC16" s="19"/>
      <c r="AD16" s="19"/>
      <c r="AE16" s="20" t="str">
        <f t="shared" si="9"/>
        <v>WARNING</v>
      </c>
    </row>
    <row r="17" spans="1:31" ht="55.5" customHeight="1" x14ac:dyDescent="0.25">
      <c r="A17" s="24" t="s">
        <v>53</v>
      </c>
      <c r="B17" s="11" t="s">
        <v>54</v>
      </c>
      <c r="C17" s="12" t="str">
        <f>IFERROR(VLOOKUP(D17,[1]Pieces!A:B,2,0)," ")</f>
        <v xml:space="preserve">PIG 50 SE- harding </v>
      </c>
      <c r="D17" s="13" t="s">
        <v>55</v>
      </c>
      <c r="E17" s="14">
        <v>44</v>
      </c>
      <c r="F17" s="14">
        <v>48</v>
      </c>
      <c r="G17" s="14">
        <v>48</v>
      </c>
      <c r="H17" s="14">
        <v>48</v>
      </c>
      <c r="I17" s="15">
        <f>IFERROR(VLOOKUP(D17,[1]Pieces!A:C,3,0),"")</f>
        <v>38</v>
      </c>
      <c r="J17" s="13">
        <v>34</v>
      </c>
      <c r="K17" s="13">
        <f>(F17-E17)*J17</f>
        <v>136</v>
      </c>
      <c r="L17" s="13">
        <f t="shared" si="1"/>
        <v>0</v>
      </c>
      <c r="M17" s="13">
        <f t="shared" si="2"/>
        <v>0</v>
      </c>
      <c r="N17" s="16">
        <f t="shared" si="3"/>
        <v>3.5789473684210527</v>
      </c>
      <c r="O17" s="16">
        <f t="shared" si="4"/>
        <v>0</v>
      </c>
      <c r="P17" s="16">
        <f>IF(I17="","",M17/I17)</f>
        <v>0</v>
      </c>
      <c r="Q17" s="17">
        <v>13</v>
      </c>
      <c r="R17" s="13"/>
      <c r="S17" s="13">
        <f t="shared" si="10"/>
        <v>0</v>
      </c>
      <c r="T17" s="13"/>
      <c r="U17" s="13">
        <f t="shared" si="6"/>
        <v>136</v>
      </c>
      <c r="V17" s="13"/>
      <c r="W17" s="13"/>
      <c r="X17" s="13"/>
      <c r="Y17" s="13"/>
      <c r="Z17" s="18">
        <f t="shared" si="7"/>
        <v>3.5789473684210527</v>
      </c>
      <c r="AA17" s="43">
        <f t="shared" si="8"/>
        <v>27.530364372469634</v>
      </c>
      <c r="AB17" s="19"/>
      <c r="AC17" s="19"/>
      <c r="AD17" s="19"/>
      <c r="AE17" s="20" t="str">
        <f t="shared" si="9"/>
        <v>WARNING</v>
      </c>
    </row>
    <row r="18" spans="1:31" ht="59.25" customHeight="1" x14ac:dyDescent="0.25">
      <c r="A18" s="24" t="s">
        <v>56</v>
      </c>
      <c r="B18" s="11" t="s">
        <v>57</v>
      </c>
      <c r="C18" s="12" t="str">
        <f>IFERROR(VLOOKUP(D18,[1]Pieces!A:B,2,0)," ")</f>
        <v>9531</v>
      </c>
      <c r="D18" s="13" t="s">
        <v>58</v>
      </c>
      <c r="E18" s="14">
        <v>1221</v>
      </c>
      <c r="F18" s="14">
        <v>1255</v>
      </c>
      <c r="G18" s="14">
        <v>1281</v>
      </c>
      <c r="H18" s="14">
        <v>1289</v>
      </c>
      <c r="I18" s="15">
        <f>IFERROR(VLOOKUP(D18,[1]Pieces!A:C,3,0),"")</f>
        <v>180</v>
      </c>
      <c r="J18" s="13">
        <v>32</v>
      </c>
      <c r="K18" s="13">
        <f>(F18-E18)*J18</f>
        <v>1088</v>
      </c>
      <c r="L18" s="13">
        <f>(G18-F18)*J18</f>
        <v>832</v>
      </c>
      <c r="M18" s="13">
        <f>(H18-G18)*J18</f>
        <v>256</v>
      </c>
      <c r="N18" s="16">
        <f>IF(I18="","",K18/I18)</f>
        <v>6.0444444444444443</v>
      </c>
      <c r="O18" s="16">
        <f>IF(I18="","",L18/I18)</f>
        <v>4.6222222222222218</v>
      </c>
      <c r="P18" s="16">
        <f>IF(I18="","",M18/I18)</f>
        <v>1.4222222222222223</v>
      </c>
      <c r="Q18" s="17">
        <v>13</v>
      </c>
      <c r="R18" s="13"/>
      <c r="S18" s="13">
        <f>U18+T18-K18-L18-M18</f>
        <v>0</v>
      </c>
      <c r="T18" s="13"/>
      <c r="U18" s="13">
        <f t="shared" si="6"/>
        <v>2176</v>
      </c>
      <c r="V18" s="13"/>
      <c r="W18" s="13"/>
      <c r="X18" s="13"/>
      <c r="Y18" s="13"/>
      <c r="Z18" s="18">
        <f>IF(OR(I18="",I18=0),0,(U18+T18)/I18)</f>
        <v>12.088888888888889</v>
      </c>
      <c r="AA18" s="43">
        <f>IF(OR(Q18=0,I18=0),"",Z18/Q18*100)</f>
        <v>92.991452991452988</v>
      </c>
      <c r="AB18" s="19"/>
      <c r="AC18" s="19"/>
      <c r="AD18" s="19"/>
      <c r="AE18" s="20" t="str">
        <f>IF(AA18&gt;85," ","WARNING")</f>
        <v xml:space="preserve"> </v>
      </c>
    </row>
    <row r="19" spans="1:31" ht="60.75" customHeight="1" x14ac:dyDescent="0.25">
      <c r="A19" s="10" t="s">
        <v>59</v>
      </c>
      <c r="B19" s="11" t="s">
        <v>60</v>
      </c>
      <c r="C19" s="12" t="str">
        <f>IFERROR(VLOOKUP(D19,[1]Pieces!A:B,2,0)," ")</f>
        <v>MPS000300</v>
      </c>
      <c r="D19" s="13" t="s">
        <v>61</v>
      </c>
      <c r="E19" s="14">
        <v>18952</v>
      </c>
      <c r="F19" s="14">
        <v>18952</v>
      </c>
      <c r="G19" s="14">
        <v>18952</v>
      </c>
      <c r="H19" s="14">
        <v>18952</v>
      </c>
      <c r="I19" s="15">
        <f>IFERROR(VLOOKUP(D19,[1]Pieces!A:C,3,0),"")</f>
        <v>454</v>
      </c>
      <c r="J19" s="13">
        <v>1</v>
      </c>
      <c r="K19" s="13">
        <f t="shared" si="0"/>
        <v>0</v>
      </c>
      <c r="L19" s="13">
        <f t="shared" si="1"/>
        <v>0</v>
      </c>
      <c r="M19" s="13">
        <f t="shared" si="2"/>
        <v>0</v>
      </c>
      <c r="N19" s="16">
        <f t="shared" si="3"/>
        <v>0</v>
      </c>
      <c r="O19" s="16">
        <f t="shared" si="4"/>
        <v>0</v>
      </c>
      <c r="P19" s="16">
        <f t="shared" si="5"/>
        <v>0</v>
      </c>
      <c r="Q19" s="17">
        <v>13</v>
      </c>
      <c r="R19" s="13"/>
      <c r="S19" s="13">
        <f t="shared" si="10"/>
        <v>0</v>
      </c>
      <c r="T19" s="13"/>
      <c r="U19" s="13">
        <f t="shared" si="6"/>
        <v>0</v>
      </c>
      <c r="V19" s="13"/>
      <c r="W19" s="13"/>
      <c r="X19" s="13"/>
      <c r="Y19" s="13"/>
      <c r="Z19" s="18">
        <f t="shared" si="7"/>
        <v>0</v>
      </c>
      <c r="AA19" s="43">
        <f t="shared" si="8"/>
        <v>0</v>
      </c>
      <c r="AB19" s="19"/>
      <c r="AC19" s="19"/>
      <c r="AD19" s="19"/>
      <c r="AE19" s="20" t="str">
        <f t="shared" si="9"/>
        <v>WARNING</v>
      </c>
    </row>
    <row r="20" spans="1:31" ht="51" customHeight="1" x14ac:dyDescent="0.25">
      <c r="A20" s="10" t="s">
        <v>62</v>
      </c>
      <c r="B20" s="11" t="s">
        <v>63</v>
      </c>
      <c r="C20" s="12" t="str">
        <f>IFERROR(VLOOKUP(D20,[1]Pieces!A:B,2,0)," ")</f>
        <v>FO013</v>
      </c>
      <c r="D20" s="13" t="s">
        <v>64</v>
      </c>
      <c r="E20" s="25">
        <v>3010</v>
      </c>
      <c r="F20" s="26">
        <v>3825</v>
      </c>
      <c r="G20" s="26">
        <v>3825</v>
      </c>
      <c r="H20" s="26">
        <v>3825</v>
      </c>
      <c r="I20" s="15">
        <f>IFERROR(VLOOKUP(D20,[1]Pieces!A:C,3,0),"")</f>
        <v>106</v>
      </c>
      <c r="J20" s="13">
        <v>1</v>
      </c>
      <c r="K20" s="13">
        <f t="shared" si="0"/>
        <v>815</v>
      </c>
      <c r="L20" s="13">
        <f t="shared" si="1"/>
        <v>0</v>
      </c>
      <c r="M20" s="13">
        <f t="shared" si="2"/>
        <v>0</v>
      </c>
      <c r="N20" s="16">
        <f t="shared" si="3"/>
        <v>7.6886792452830193</v>
      </c>
      <c r="O20" s="16">
        <f t="shared" si="4"/>
        <v>0</v>
      </c>
      <c r="P20" s="16">
        <f t="shared" si="5"/>
        <v>0</v>
      </c>
      <c r="Q20" s="17">
        <v>13</v>
      </c>
      <c r="R20" s="22"/>
      <c r="S20" s="13">
        <f t="shared" si="10"/>
        <v>0</v>
      </c>
      <c r="T20" s="13"/>
      <c r="U20" s="13">
        <f t="shared" si="6"/>
        <v>815</v>
      </c>
      <c r="V20" s="13"/>
      <c r="W20" s="13"/>
      <c r="X20" s="13"/>
      <c r="Y20" s="13"/>
      <c r="Z20" s="18">
        <f t="shared" si="7"/>
        <v>7.6886792452830193</v>
      </c>
      <c r="AA20" s="43">
        <f t="shared" si="8"/>
        <v>59.143686502177076</v>
      </c>
      <c r="AB20" s="27"/>
      <c r="AC20" s="27"/>
      <c r="AD20" s="27"/>
      <c r="AE20" s="20" t="str">
        <f t="shared" si="9"/>
        <v>WARNING</v>
      </c>
    </row>
    <row r="21" spans="1:31" ht="56.25" customHeight="1" x14ac:dyDescent="0.25">
      <c r="A21" s="10" t="s">
        <v>65</v>
      </c>
      <c r="B21" s="11" t="s">
        <v>66</v>
      </c>
      <c r="C21" s="12" t="str">
        <f>IFERROR(VLOOKUP(D21,[1]Pieces!A:B,2,0)," ")</f>
        <v>MI018</v>
      </c>
      <c r="D21" s="13" t="s">
        <v>67</v>
      </c>
      <c r="E21" s="14">
        <v>3820</v>
      </c>
      <c r="F21" s="26">
        <v>4040</v>
      </c>
      <c r="G21" s="26">
        <v>4040</v>
      </c>
      <c r="H21" s="26">
        <v>4040</v>
      </c>
      <c r="I21" s="15">
        <f>IFERROR(VLOOKUP(D21,[1]Pieces!A:C,3,0),"")</f>
        <v>56</v>
      </c>
      <c r="J21" s="13">
        <v>1</v>
      </c>
      <c r="K21" s="13">
        <f t="shared" si="0"/>
        <v>220</v>
      </c>
      <c r="L21" s="13">
        <f t="shared" si="1"/>
        <v>0</v>
      </c>
      <c r="M21" s="13">
        <f t="shared" si="2"/>
        <v>0</v>
      </c>
      <c r="N21" s="16">
        <f t="shared" si="3"/>
        <v>3.9285714285714284</v>
      </c>
      <c r="O21" s="16">
        <f t="shared" si="4"/>
        <v>0</v>
      </c>
      <c r="P21" s="16">
        <f t="shared" si="5"/>
        <v>0</v>
      </c>
      <c r="Q21" s="17">
        <v>13</v>
      </c>
      <c r="R21" s="13"/>
      <c r="S21" s="13">
        <f t="shared" si="10"/>
        <v>0</v>
      </c>
      <c r="T21" s="13"/>
      <c r="U21" s="13">
        <f t="shared" si="6"/>
        <v>220</v>
      </c>
      <c r="V21" s="28"/>
      <c r="W21" s="28"/>
      <c r="X21" s="28"/>
      <c r="Y21" s="28"/>
      <c r="Z21" s="18">
        <f t="shared" si="7"/>
        <v>3.9285714285714284</v>
      </c>
      <c r="AA21" s="43">
        <f t="shared" si="8"/>
        <v>30.219780219780219</v>
      </c>
      <c r="AB21" s="29"/>
      <c r="AC21" s="29"/>
      <c r="AD21" s="29"/>
      <c r="AE21" s="20" t="str">
        <f t="shared" si="9"/>
        <v>WARNING</v>
      </c>
    </row>
    <row r="22" spans="1:31" ht="76.5" customHeight="1" x14ac:dyDescent="0.25">
      <c r="A22" s="10" t="s">
        <v>68</v>
      </c>
      <c r="B22" s="11" t="s">
        <v>69</v>
      </c>
      <c r="C22" s="12" t="str">
        <f>IFERROR(VLOOKUP(D22,[1]Pieces!A:B,2,0)," ")</f>
        <v xml:space="preserve"> </v>
      </c>
      <c r="D22" s="13"/>
      <c r="E22" s="14">
        <v>590</v>
      </c>
      <c r="F22" s="26">
        <v>971</v>
      </c>
      <c r="G22" s="26">
        <v>1220</v>
      </c>
      <c r="H22" s="26">
        <v>1292</v>
      </c>
      <c r="I22" s="15" t="str">
        <f>IFERROR(VLOOKUP(D22,[1]Pieces!A:C,3,0),"")</f>
        <v/>
      </c>
      <c r="J22" s="13"/>
      <c r="K22" s="13">
        <f t="shared" si="0"/>
        <v>0</v>
      </c>
      <c r="L22" s="13">
        <f t="shared" si="1"/>
        <v>0</v>
      </c>
      <c r="M22" s="13">
        <f t="shared" si="2"/>
        <v>0</v>
      </c>
      <c r="N22" s="16" t="str">
        <f t="shared" si="3"/>
        <v/>
      </c>
      <c r="O22" s="16" t="str">
        <f t="shared" si="4"/>
        <v/>
      </c>
      <c r="P22" s="16" t="str">
        <f t="shared" si="5"/>
        <v/>
      </c>
      <c r="Q22" s="17">
        <v>13</v>
      </c>
      <c r="R22" s="45">
        <f>R25</f>
        <v>13</v>
      </c>
      <c r="S22" s="13">
        <f t="shared" si="10"/>
        <v>0</v>
      </c>
      <c r="T22" s="13">
        <v>70</v>
      </c>
      <c r="U22" s="13">
        <f t="shared" si="6"/>
        <v>-70</v>
      </c>
      <c r="V22" s="28"/>
      <c r="W22" s="28" t="s">
        <v>70</v>
      </c>
      <c r="X22" s="28" t="s">
        <v>71</v>
      </c>
      <c r="Y22" s="28"/>
      <c r="Z22" s="18">
        <f t="shared" si="7"/>
        <v>0</v>
      </c>
      <c r="AA22" s="43">
        <f t="shared" si="8"/>
        <v>0</v>
      </c>
      <c r="AB22" s="29"/>
      <c r="AC22" s="29"/>
      <c r="AD22" s="29"/>
      <c r="AE22" s="20" t="str">
        <f t="shared" si="9"/>
        <v>WARNING</v>
      </c>
    </row>
    <row r="23" spans="1:31" ht="78.75" customHeight="1" x14ac:dyDescent="0.25">
      <c r="A23" s="10" t="s">
        <v>72</v>
      </c>
      <c r="B23" s="11" t="s">
        <v>73</v>
      </c>
      <c r="C23" s="12" t="str">
        <f>IFERROR(VLOOKUP(D23,[1]Pieces!A:B,2,0)," ")</f>
        <v xml:space="preserve"> </v>
      </c>
      <c r="D23" s="13"/>
      <c r="E23" s="14"/>
      <c r="F23" s="26"/>
      <c r="G23" s="26"/>
      <c r="H23" s="26"/>
      <c r="I23" s="15" t="str">
        <f>IFERROR(VLOOKUP(D23,[1]Pieces!A:C,3,0),"")</f>
        <v/>
      </c>
      <c r="J23" s="13"/>
      <c r="K23" s="13">
        <f t="shared" si="0"/>
        <v>0</v>
      </c>
      <c r="L23" s="13">
        <f t="shared" si="1"/>
        <v>0</v>
      </c>
      <c r="M23" s="13">
        <f t="shared" si="2"/>
        <v>0</v>
      </c>
      <c r="N23" s="16" t="str">
        <f t="shared" si="3"/>
        <v/>
      </c>
      <c r="O23" s="16" t="str">
        <f t="shared" si="4"/>
        <v/>
      </c>
      <c r="P23" s="16" t="str">
        <f t="shared" si="5"/>
        <v/>
      </c>
      <c r="Q23" s="17">
        <v>13</v>
      </c>
      <c r="R23" s="13"/>
      <c r="S23" s="13">
        <f t="shared" si="10"/>
        <v>0</v>
      </c>
      <c r="T23" s="13"/>
      <c r="U23" s="13">
        <f t="shared" si="6"/>
        <v>0</v>
      </c>
      <c r="V23" s="28"/>
      <c r="W23" s="28"/>
      <c r="X23" s="28"/>
      <c r="Y23" s="28"/>
      <c r="Z23" s="18">
        <f t="shared" si="7"/>
        <v>0</v>
      </c>
      <c r="AA23" s="43">
        <f t="shared" si="8"/>
        <v>0</v>
      </c>
      <c r="AB23" s="29"/>
      <c r="AC23" s="29"/>
      <c r="AD23" s="29"/>
      <c r="AE23" s="20" t="str">
        <f t="shared" si="9"/>
        <v>WARNING</v>
      </c>
    </row>
    <row r="24" spans="1:31" ht="76.5" customHeight="1" thickBot="1" x14ac:dyDescent="0.3">
      <c r="A24" s="10" t="s">
        <v>74</v>
      </c>
      <c r="B24" s="11" t="s">
        <v>75</v>
      </c>
      <c r="C24" s="12" t="str">
        <f>IFERROR(VLOOKUP(D24,[1]Pieces!A:B,2,0)," ")</f>
        <v xml:space="preserve"> </v>
      </c>
      <c r="D24" s="13"/>
      <c r="E24" s="14"/>
      <c r="F24" s="26"/>
      <c r="G24" s="26"/>
      <c r="H24" s="26"/>
      <c r="I24" s="15" t="str">
        <f>IFERROR(VLOOKUP(D24,[1]Pieces!A:C,3,0),"")</f>
        <v/>
      </c>
      <c r="J24" s="13"/>
      <c r="K24" s="13">
        <f t="shared" si="0"/>
        <v>0</v>
      </c>
      <c r="L24" s="13">
        <f t="shared" si="1"/>
        <v>0</v>
      </c>
      <c r="M24" s="13">
        <f t="shared" si="2"/>
        <v>0</v>
      </c>
      <c r="N24" s="16" t="str">
        <f t="shared" si="3"/>
        <v/>
      </c>
      <c r="O24" s="16" t="str">
        <f t="shared" si="4"/>
        <v/>
      </c>
      <c r="P24" s="16" t="str">
        <f t="shared" si="5"/>
        <v/>
      </c>
      <c r="Q24" s="17">
        <v>13</v>
      </c>
      <c r="R24" s="13"/>
      <c r="S24" s="13">
        <f t="shared" si="10"/>
        <v>0</v>
      </c>
      <c r="T24" s="13"/>
      <c r="U24" s="13">
        <f t="shared" si="6"/>
        <v>0</v>
      </c>
      <c r="V24" s="28"/>
      <c r="W24" s="28"/>
      <c r="X24" s="28"/>
      <c r="Y24" s="28"/>
      <c r="Z24" s="18">
        <f t="shared" si="7"/>
        <v>0</v>
      </c>
      <c r="AA24" s="43">
        <f t="shared" si="8"/>
        <v>0</v>
      </c>
      <c r="AB24" s="29"/>
      <c r="AC24" s="29"/>
      <c r="AD24" s="29"/>
      <c r="AE24" s="20" t="str">
        <f t="shared" si="9"/>
        <v>WARNING</v>
      </c>
    </row>
    <row r="25" spans="1:31" ht="39" customHeight="1" thickBot="1" x14ac:dyDescent="0.3">
      <c r="E25" s="30"/>
      <c r="F25" s="30"/>
      <c r="G25" s="30"/>
      <c r="H25" s="30"/>
      <c r="I25" s="31"/>
      <c r="J25" s="30"/>
      <c r="K25" s="30"/>
      <c r="L25" s="30"/>
      <c r="M25" s="30"/>
      <c r="N25" s="30"/>
      <c r="O25" s="30"/>
      <c r="P25" s="30"/>
      <c r="Q25" s="32" t="s">
        <v>76</v>
      </c>
      <c r="R25" s="33">
        <v>13</v>
      </c>
      <c r="S25" s="34">
        <f>SUM(T9:T24)</f>
        <v>70</v>
      </c>
      <c r="T25" s="35"/>
      <c r="U25" s="35">
        <f>SUM(U9:U21)</f>
        <v>5581</v>
      </c>
      <c r="V25" s="35"/>
      <c r="W25" s="35"/>
      <c r="X25" s="35"/>
      <c r="Y25" s="35"/>
      <c r="Z25" s="5"/>
      <c r="AA25" s="5"/>
      <c r="AB25" s="5"/>
      <c r="AC25" s="5"/>
      <c r="AD25" s="5"/>
      <c r="AE25" s="5"/>
    </row>
    <row r="26" spans="1:31" ht="21" thickBot="1" x14ac:dyDescent="0.3"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5"/>
      <c r="U26" s="35"/>
      <c r="V26" s="35"/>
      <c r="W26" s="35"/>
      <c r="X26" s="35"/>
      <c r="Y26" s="35"/>
      <c r="Z26" s="5"/>
      <c r="AA26" s="5"/>
      <c r="AB26" s="5"/>
      <c r="AC26" s="5"/>
      <c r="AD26" s="5"/>
      <c r="AE26" s="5"/>
    </row>
    <row r="27" spans="1:31" ht="70.5" thickBot="1" x14ac:dyDescent="0.3"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6" t="s">
        <v>77</v>
      </c>
      <c r="U27" s="38">
        <f>S25/U25</f>
        <v>1.2542555097652751E-2</v>
      </c>
      <c r="V27" s="35"/>
      <c r="W27" s="35"/>
      <c r="X27" s="35"/>
      <c r="Y27" s="35"/>
      <c r="Z27" s="5"/>
      <c r="AA27" s="5"/>
      <c r="AB27" s="5"/>
      <c r="AC27" s="5"/>
      <c r="AD27" s="5"/>
      <c r="AE27" s="5"/>
    </row>
    <row r="28" spans="1:31" ht="20.25" x14ac:dyDescent="0.25"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5"/>
      <c r="U28" s="35"/>
      <c r="V28" s="35"/>
      <c r="W28" s="35"/>
      <c r="X28" s="35"/>
      <c r="Y28" s="35"/>
      <c r="Z28" s="5"/>
      <c r="AA28" s="5"/>
      <c r="AB28" s="5"/>
      <c r="AC28" s="5"/>
      <c r="AD28" s="5"/>
      <c r="AE28" s="5"/>
    </row>
    <row r="29" spans="1:31" x14ac:dyDescent="0.25">
      <c r="Z29" s="6"/>
    </row>
    <row r="30" spans="1:31" x14ac:dyDescent="0.25">
      <c r="Z30" s="6"/>
    </row>
    <row r="31" spans="1:31" ht="20.25" x14ac:dyDescent="0.25">
      <c r="E31" s="39"/>
      <c r="F31" s="39"/>
      <c r="G31" s="39"/>
      <c r="H31" s="39"/>
      <c r="I31" s="40"/>
      <c r="J31" s="41" t="s">
        <v>78</v>
      </c>
      <c r="K31" s="39"/>
      <c r="L31" s="39"/>
      <c r="M31" s="39"/>
      <c r="N31" s="39"/>
      <c r="O31" s="39"/>
      <c r="P31" s="40"/>
      <c r="Z31" s="6"/>
    </row>
    <row r="32" spans="1:31" ht="20.25" x14ac:dyDescent="0.25">
      <c r="E32" s="39"/>
      <c r="F32" s="39"/>
      <c r="G32" s="39"/>
      <c r="H32" s="39"/>
      <c r="I32" s="40"/>
      <c r="J32" s="41" t="s">
        <v>79</v>
      </c>
      <c r="K32" s="39"/>
      <c r="L32" s="39"/>
      <c r="M32" s="39"/>
      <c r="N32" s="39"/>
      <c r="O32" s="39"/>
      <c r="P32" s="40"/>
      <c r="Z32" s="6"/>
    </row>
    <row r="33" spans="5:26" ht="20.25" x14ac:dyDescent="0.25">
      <c r="E33" s="39"/>
      <c r="F33" s="39"/>
      <c r="G33" s="39"/>
      <c r="H33" s="39"/>
      <c r="I33" s="40"/>
      <c r="J33" s="41" t="s">
        <v>80</v>
      </c>
      <c r="K33" s="39"/>
      <c r="L33" s="39"/>
      <c r="M33" s="39"/>
      <c r="N33" s="39"/>
      <c r="O33" s="39"/>
      <c r="P33" s="40"/>
      <c r="Z33" s="6"/>
    </row>
    <row r="34" spans="5:26" x14ac:dyDescent="0.25">
      <c r="Z34" s="6"/>
    </row>
    <row r="35" spans="5:26" x14ac:dyDescent="0.25">
      <c r="Z35" s="6"/>
    </row>
    <row r="36" spans="5:26" x14ac:dyDescent="0.25">
      <c r="Z36" s="6"/>
    </row>
    <row r="37" spans="5:26" x14ac:dyDescent="0.25">
      <c r="Z37" s="6"/>
    </row>
  </sheetData>
  <mergeCells count="12">
    <mergeCell ref="E31:I31"/>
    <mergeCell ref="J31:P31"/>
    <mergeCell ref="E32:I32"/>
    <mergeCell ref="J32:P32"/>
    <mergeCell ref="E33:I33"/>
    <mergeCell ref="J33:P33"/>
    <mergeCell ref="A1:Y5"/>
    <mergeCell ref="Z1:AE1"/>
    <mergeCell ref="Z2:AE2"/>
    <mergeCell ref="Z3:AE3"/>
    <mergeCell ref="Z4:AE4"/>
    <mergeCell ref="Z7:AE7"/>
  </mergeCells>
  <conditionalFormatting sqref="AE9:AE21">
    <cfRule type="containsText" dxfId="59" priority="14" operator="containsText" text="WARNING">
      <formula>NOT(ISERROR(SEARCH("WARNING",AE9)))</formula>
    </cfRule>
  </conditionalFormatting>
  <conditionalFormatting sqref="AE10">
    <cfRule type="containsText" dxfId="58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57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56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55" priority="7" operator="containsText" text="WARNING">
      <formula>NOT(ISERROR(SEARCH("WARNING",AE22)))</formula>
    </cfRule>
  </conditionalFormatting>
  <conditionalFormatting sqref="AE22">
    <cfRule type="containsText" dxfId="54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53" priority="4" operator="containsText" text="WARNING">
      <formula>NOT(ISERROR(SEARCH("WARNING",AE23)))</formula>
    </cfRule>
  </conditionalFormatting>
  <conditionalFormatting sqref="AE23">
    <cfRule type="containsText" dxfId="52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51" priority="1" operator="containsText" text="WARNING">
      <formula>NOT(ISERROR(SEARCH("WARNING",AE24)))</formula>
    </cfRule>
  </conditionalFormatting>
  <conditionalFormatting sqref="AE24">
    <cfRule type="containsText" dxfId="50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disablePrompts="1" count="2">
    <dataValidation type="list" allowBlank="1" showInputMessage="1" showErrorMessage="1" sqref="G25:H28">
      <formula1>ouvriers</formula1>
    </dataValidation>
    <dataValidation type="list" allowBlank="1" showInputMessage="1" showErrorMessage="1" sqref="D9:D19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6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M1" activePane="topRight" state="frozen"/>
      <selection activeCell="A8" sqref="A8"/>
      <selection pane="topRight" activeCell="A8" sqref="A8"/>
    </sheetView>
  </sheetViews>
  <sheetFormatPr baseColWidth="10" defaultRowHeight="15" x14ac:dyDescent="0.25"/>
  <cols>
    <col min="1" max="1" width="23.5703125" customWidth="1"/>
    <col min="2" max="3" width="43.28515625" customWidth="1"/>
    <col min="4" max="4" width="51.42578125" customWidth="1"/>
    <col min="5" max="5" width="33.42578125" style="37" customWidth="1"/>
    <col min="6" max="7" width="21.5703125" style="37" customWidth="1"/>
    <col min="8" max="8" width="23.140625" style="37" customWidth="1"/>
    <col min="9" max="9" width="21.7109375" style="37" customWidth="1"/>
    <col min="10" max="11" width="19.140625" style="37" customWidth="1"/>
    <col min="12" max="12" width="26.5703125" style="37" customWidth="1"/>
    <col min="13" max="13" width="26.28515625" style="37" customWidth="1"/>
    <col min="14" max="14" width="20.42578125" style="37" customWidth="1"/>
    <col min="15" max="16" width="20.5703125" customWidth="1"/>
    <col min="17" max="17" width="25.140625" customWidth="1"/>
    <col min="18" max="18" width="85" customWidth="1"/>
    <col min="19" max="19" width="26.5703125" customWidth="1"/>
    <col min="20" max="20" width="31.5703125" style="37" customWidth="1"/>
    <col min="21" max="25" width="23" style="37" customWidth="1"/>
    <col min="26" max="30" width="24.5703125" customWidth="1"/>
    <col min="31" max="31" width="22.85546875" customWidth="1"/>
  </cols>
  <sheetData>
    <row r="1" spans="1:31" ht="30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/>
      <c r="AA1" s="3"/>
      <c r="AB1" s="3"/>
      <c r="AC1" s="3"/>
      <c r="AD1" s="3"/>
      <c r="AE1" s="4"/>
    </row>
    <row r="2" spans="1:31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/>
      <c r="AA2" s="3"/>
      <c r="AB2" s="3"/>
      <c r="AC2" s="3"/>
      <c r="AD2" s="3"/>
      <c r="AE2" s="4"/>
    </row>
    <row r="3" spans="1:31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/>
      <c r="AA3" s="3"/>
      <c r="AB3" s="3"/>
      <c r="AC3" s="3"/>
      <c r="AD3" s="3"/>
      <c r="AE3" s="4"/>
    </row>
    <row r="4" spans="1:31" ht="30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/>
      <c r="AA4" s="3"/>
      <c r="AB4" s="3"/>
      <c r="AC4" s="3"/>
      <c r="AD4" s="3"/>
      <c r="AE4" s="4"/>
    </row>
    <row r="5" spans="1:3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31" ht="54" customHeight="1" x14ac:dyDescent="0.5">
      <c r="E7" s="5"/>
      <c r="F7" s="5"/>
      <c r="G7" s="5"/>
      <c r="H7" s="5"/>
      <c r="I7" s="5"/>
      <c r="J7" s="5"/>
      <c r="K7" s="5"/>
      <c r="L7" s="5"/>
      <c r="M7" s="5"/>
      <c r="N7" s="5"/>
      <c r="O7" s="6"/>
      <c r="P7" s="6"/>
      <c r="Q7" s="6"/>
      <c r="R7" s="6"/>
      <c r="S7" s="6"/>
      <c r="T7" s="5"/>
      <c r="U7" s="5"/>
      <c r="V7" s="5"/>
      <c r="W7" s="5"/>
      <c r="X7" s="5"/>
      <c r="Y7" s="5"/>
      <c r="Z7" s="7"/>
      <c r="AA7" s="7"/>
      <c r="AB7" s="7"/>
      <c r="AC7" s="7"/>
      <c r="AD7" s="7"/>
      <c r="AE7" s="7"/>
    </row>
    <row r="8" spans="1:31" ht="167.25" customHeight="1" x14ac:dyDescent="0.25">
      <c r="A8" s="8" t="s">
        <v>0</v>
      </c>
      <c r="B8" s="8" t="s">
        <v>1</v>
      </c>
      <c r="C8" s="8" t="s">
        <v>2</v>
      </c>
      <c r="D8" s="8" t="s">
        <v>3</v>
      </c>
      <c r="E8" s="8" t="s">
        <v>4</v>
      </c>
      <c r="F8" s="8" t="s">
        <v>5</v>
      </c>
      <c r="G8" s="8" t="s">
        <v>6</v>
      </c>
      <c r="H8" s="8" t="s">
        <v>4</v>
      </c>
      <c r="I8" s="9" t="s">
        <v>7</v>
      </c>
      <c r="J8" s="8" t="s">
        <v>8</v>
      </c>
      <c r="K8" s="8" t="s">
        <v>9</v>
      </c>
      <c r="L8" s="8" t="s">
        <v>10</v>
      </c>
      <c r="M8" s="8" t="s">
        <v>11</v>
      </c>
      <c r="N8" s="8" t="s">
        <v>12</v>
      </c>
      <c r="O8" s="8" t="s">
        <v>13</v>
      </c>
      <c r="P8" s="8" t="s">
        <v>14</v>
      </c>
      <c r="Q8" s="8" t="s">
        <v>15</v>
      </c>
      <c r="R8" s="8" t="s">
        <v>16</v>
      </c>
      <c r="S8" s="8" t="s">
        <v>17</v>
      </c>
      <c r="T8" s="8" t="s">
        <v>18</v>
      </c>
      <c r="U8" s="8" t="s">
        <v>19</v>
      </c>
      <c r="V8" s="8" t="s">
        <v>20</v>
      </c>
      <c r="W8" s="8" t="s">
        <v>21</v>
      </c>
      <c r="X8" s="8" t="s">
        <v>22</v>
      </c>
      <c r="Y8" s="8" t="s">
        <v>23</v>
      </c>
      <c r="Z8" s="8" t="s">
        <v>24</v>
      </c>
      <c r="AA8" s="44" t="s">
        <v>25</v>
      </c>
      <c r="AB8" s="8" t="s">
        <v>26</v>
      </c>
      <c r="AC8" s="8" t="s">
        <v>27</v>
      </c>
      <c r="AD8" s="8" t="s">
        <v>28</v>
      </c>
      <c r="AE8" s="8" t="s">
        <v>29</v>
      </c>
    </row>
    <row r="9" spans="1:31" ht="72.75" customHeight="1" x14ac:dyDescent="0.25">
      <c r="A9" s="10" t="s">
        <v>30</v>
      </c>
      <c r="B9" s="11" t="s">
        <v>31</v>
      </c>
      <c r="C9" s="12" t="str">
        <f>IFERROR(VLOOKUP(D9,[1]Pieces!A:B,2,0)," ")</f>
        <v>outi-plot</v>
      </c>
      <c r="D9" s="13" t="s">
        <v>32</v>
      </c>
      <c r="E9" s="14">
        <v>6365</v>
      </c>
      <c r="F9" s="14">
        <v>6881</v>
      </c>
      <c r="G9" s="14">
        <v>7100</v>
      </c>
      <c r="H9" s="14">
        <v>7168</v>
      </c>
      <c r="I9" s="15">
        <f>IFERROR(VLOOKUP(D9,[1]Pieces!A:C,3,0),"")</f>
        <v>78</v>
      </c>
      <c r="J9" s="13">
        <v>1</v>
      </c>
      <c r="K9" s="13">
        <f>(F9-E9)*J9</f>
        <v>516</v>
      </c>
      <c r="L9" s="13">
        <f>(G9-F9)*J9</f>
        <v>219</v>
      </c>
      <c r="M9" s="13">
        <f>(H9-G9)*J9</f>
        <v>68</v>
      </c>
      <c r="N9" s="16">
        <f>IF(I9="","",K9/I9)</f>
        <v>6.615384615384615</v>
      </c>
      <c r="O9" s="16">
        <f>IF(I9="","",L9/I9)</f>
        <v>2.8076923076923075</v>
      </c>
      <c r="P9" s="16">
        <f>IF(I9="","",M9/I9)</f>
        <v>0.87179487179487181</v>
      </c>
      <c r="Q9" s="17">
        <v>13</v>
      </c>
      <c r="R9" s="13"/>
      <c r="S9" s="13">
        <f>U9+T9-K9-L9-M9</f>
        <v>0</v>
      </c>
      <c r="T9" s="13"/>
      <c r="U9" s="13">
        <f>(K9+L9+M9)-T9-V9</f>
        <v>803</v>
      </c>
      <c r="V9" s="13"/>
      <c r="W9" s="13"/>
      <c r="X9" s="13"/>
      <c r="Y9" s="13"/>
      <c r="Z9" s="18">
        <f>IF(OR(I9="",I9=0),0,(U9+T9)/I9)</f>
        <v>10.294871794871796</v>
      </c>
      <c r="AA9" s="43">
        <f>IF(OR(Q9=0,I9=0),"",Z9/Q9*100)</f>
        <v>79.19132149901381</v>
      </c>
      <c r="AB9" s="19"/>
      <c r="AC9" s="19"/>
      <c r="AD9" s="19"/>
      <c r="AE9" s="20" t="str">
        <f>IF(AA9&gt;85," ","WARNING")</f>
        <v>WARNING</v>
      </c>
    </row>
    <row r="10" spans="1:31" ht="69.75" customHeight="1" x14ac:dyDescent="0.25">
      <c r="A10" s="10" t="s">
        <v>33</v>
      </c>
      <c r="B10" s="21" t="s">
        <v>34</v>
      </c>
      <c r="C10" s="12" t="str">
        <f>IFERROR(VLOOKUP(D10,[1]Pieces!A:B,2,0)," ")</f>
        <v>A001</v>
      </c>
      <c r="D10" s="13" t="s">
        <v>35</v>
      </c>
      <c r="E10" s="14">
        <v>5618</v>
      </c>
      <c r="F10" s="14">
        <v>5897</v>
      </c>
      <c r="G10" s="14">
        <v>6100</v>
      </c>
      <c r="H10" s="14">
        <v>6170</v>
      </c>
      <c r="I10" s="15">
        <f>IFERROR(VLOOKUP(D10,[1]Pieces!A:C,3,0),"")</f>
        <v>100</v>
      </c>
      <c r="J10" s="13">
        <v>1</v>
      </c>
      <c r="K10" s="13">
        <f t="shared" ref="K10:K24" si="0">(F10-E10)*J10</f>
        <v>279</v>
      </c>
      <c r="L10" s="13">
        <f t="shared" ref="L10:L24" si="1">(G10-F10)*J10</f>
        <v>203</v>
      </c>
      <c r="M10" s="13">
        <f t="shared" ref="M10:M24" si="2">(H10-G10)*J10</f>
        <v>70</v>
      </c>
      <c r="N10" s="16">
        <f t="shared" ref="N10:N24" si="3">IF(I10="","",K10/I10)</f>
        <v>2.79</v>
      </c>
      <c r="O10" s="16">
        <f t="shared" ref="O10:O24" si="4">IF(I10="","",L10/I10)</f>
        <v>2.0299999999999998</v>
      </c>
      <c r="P10" s="16">
        <f t="shared" ref="P10:P24" si="5">IF(I10="","",M10/I10)</f>
        <v>0.7</v>
      </c>
      <c r="Q10" s="17">
        <v>13</v>
      </c>
      <c r="R10" s="13"/>
      <c r="S10" s="13">
        <f>U10+T10-K10-L10-M10</f>
        <v>0</v>
      </c>
      <c r="T10" s="13"/>
      <c r="U10" s="13">
        <f t="shared" ref="U10:U24" si="6">(K10+L10+M10)-T10-V10</f>
        <v>552</v>
      </c>
      <c r="V10" s="13"/>
      <c r="W10" s="13"/>
      <c r="X10" s="13"/>
      <c r="Y10" s="13"/>
      <c r="Z10" s="18">
        <f t="shared" ref="Z10:Z24" si="7">IF(OR(I10="",I10=0),0,(U10+T10)/I10)</f>
        <v>5.52</v>
      </c>
      <c r="AA10" s="43">
        <f t="shared" ref="AA10:AA24" si="8">IF(OR(Q10=0,I10=0),"",Z10/Q10*100)</f>
        <v>42.461538461538453</v>
      </c>
      <c r="AB10" s="19"/>
      <c r="AC10" s="19"/>
      <c r="AD10" s="19"/>
      <c r="AE10" s="20" t="str">
        <f t="shared" ref="AE10:AE24" si="9">IF(AA10&gt;85," ","WARNING")</f>
        <v>WARNING</v>
      </c>
    </row>
    <row r="11" spans="1:31" ht="64.5" customHeight="1" x14ac:dyDescent="0.25">
      <c r="A11" s="10" t="s">
        <v>36</v>
      </c>
      <c r="B11" s="11" t="s">
        <v>37</v>
      </c>
      <c r="C11" s="12" t="str">
        <f>IFERROR(VLOOKUP(D11,[1]Pieces!A:B,2,0)," ")</f>
        <v>0-5928A-1</v>
      </c>
      <c r="D11" s="13" t="s">
        <v>38</v>
      </c>
      <c r="E11" s="22">
        <v>260</v>
      </c>
      <c r="F11" s="22">
        <v>387</v>
      </c>
      <c r="G11" s="22">
        <v>484</v>
      </c>
      <c r="H11" s="22">
        <v>515</v>
      </c>
      <c r="I11" s="15">
        <f>IFERROR(VLOOKUP(D11,[1]Pieces!A:C,3,0),"")</f>
        <v>24</v>
      </c>
      <c r="J11" s="23">
        <v>1</v>
      </c>
      <c r="K11" s="13">
        <f t="shared" si="0"/>
        <v>127</v>
      </c>
      <c r="L11" s="13">
        <f t="shared" si="1"/>
        <v>97</v>
      </c>
      <c r="M11" s="13">
        <f t="shared" si="2"/>
        <v>31</v>
      </c>
      <c r="N11" s="16">
        <f t="shared" si="3"/>
        <v>5.291666666666667</v>
      </c>
      <c r="O11" s="16">
        <f t="shared" si="4"/>
        <v>4.041666666666667</v>
      </c>
      <c r="P11" s="16">
        <f t="shared" si="5"/>
        <v>1.2916666666666667</v>
      </c>
      <c r="Q11" s="17">
        <v>13</v>
      </c>
      <c r="R11" s="13"/>
      <c r="S11" s="13">
        <f t="shared" ref="S11:S24" si="10">U11+T11-K11-L11-M11</f>
        <v>0</v>
      </c>
      <c r="T11" s="13"/>
      <c r="U11" s="13">
        <f t="shared" si="6"/>
        <v>255</v>
      </c>
      <c r="V11" s="13"/>
      <c r="W11" s="13"/>
      <c r="X11" s="13"/>
      <c r="Y11" s="13"/>
      <c r="Z11" s="18">
        <f t="shared" si="7"/>
        <v>10.625</v>
      </c>
      <c r="AA11" s="43">
        <f t="shared" si="8"/>
        <v>81.730769230769226</v>
      </c>
      <c r="AB11" s="19"/>
      <c r="AC11" s="19"/>
      <c r="AD11" s="19"/>
      <c r="AE11" s="20" t="str">
        <f t="shared" si="9"/>
        <v>WARNING</v>
      </c>
    </row>
    <row r="12" spans="1:31" ht="58.5" customHeight="1" x14ac:dyDescent="0.25">
      <c r="A12" s="10" t="s">
        <v>39</v>
      </c>
      <c r="B12" s="11" t="s">
        <v>40</v>
      </c>
      <c r="C12" s="12" t="str">
        <f>IFERROR(VLOOKUP(D12,[1]Pieces!A:B,2,0)," ")</f>
        <v>181269</v>
      </c>
      <c r="D12" s="13" t="s">
        <v>41</v>
      </c>
      <c r="E12" s="14">
        <v>144</v>
      </c>
      <c r="F12" s="14">
        <v>450</v>
      </c>
      <c r="G12" s="14">
        <v>450</v>
      </c>
      <c r="H12" s="14">
        <v>452</v>
      </c>
      <c r="I12" s="15">
        <f>IFERROR(VLOOKUP(D12,[1]Pieces!A:C,3,0),"")</f>
        <v>30</v>
      </c>
      <c r="J12" s="13">
        <v>1</v>
      </c>
      <c r="K12" s="13">
        <f t="shared" si="0"/>
        <v>306</v>
      </c>
      <c r="L12" s="13">
        <f t="shared" si="1"/>
        <v>0</v>
      </c>
      <c r="M12" s="13">
        <f t="shared" si="2"/>
        <v>2</v>
      </c>
      <c r="N12" s="16">
        <f t="shared" si="3"/>
        <v>10.199999999999999</v>
      </c>
      <c r="O12" s="16">
        <f t="shared" si="4"/>
        <v>0</v>
      </c>
      <c r="P12" s="16">
        <f t="shared" si="5"/>
        <v>6.6666666666666666E-2</v>
      </c>
      <c r="Q12" s="17">
        <v>13</v>
      </c>
      <c r="R12" s="13"/>
      <c r="S12" s="13">
        <f t="shared" si="10"/>
        <v>0</v>
      </c>
      <c r="T12" s="13"/>
      <c r="U12" s="13">
        <f t="shared" si="6"/>
        <v>308</v>
      </c>
      <c r="V12" s="13"/>
      <c r="W12" s="13"/>
      <c r="X12" s="13"/>
      <c r="Y12" s="13"/>
      <c r="Z12" s="18">
        <f t="shared" si="7"/>
        <v>10.266666666666667</v>
      </c>
      <c r="AA12" s="43">
        <f t="shared" si="8"/>
        <v>78.974358974358978</v>
      </c>
      <c r="AB12" s="19"/>
      <c r="AC12" s="19"/>
      <c r="AD12" s="19"/>
      <c r="AE12" s="20" t="str">
        <f t="shared" si="9"/>
        <v>WARNING</v>
      </c>
    </row>
    <row r="13" spans="1:31" ht="58.5" customHeight="1" x14ac:dyDescent="0.25">
      <c r="A13" s="10" t="s">
        <v>42</v>
      </c>
      <c r="B13" s="11" t="s">
        <v>43</v>
      </c>
      <c r="C13" s="12" t="str">
        <f>IFERROR(VLOOKUP(D13,[1]Pieces!A:B,2,0)," ")</f>
        <v>PIG-28D-CP2</v>
      </c>
      <c r="D13" s="13" t="s">
        <v>44</v>
      </c>
      <c r="E13" s="14">
        <v>1170</v>
      </c>
      <c r="F13" s="14">
        <v>1210</v>
      </c>
      <c r="G13" s="14">
        <v>1400</v>
      </c>
      <c r="H13" s="14">
        <v>1439</v>
      </c>
      <c r="I13" s="15">
        <f>IFERROR(VLOOKUP(D13,[1]Pieces!A:C,3,0),"")</f>
        <v>30</v>
      </c>
      <c r="J13" s="13">
        <v>1</v>
      </c>
      <c r="K13" s="13">
        <f t="shared" si="0"/>
        <v>40</v>
      </c>
      <c r="L13" s="13">
        <f t="shared" si="1"/>
        <v>190</v>
      </c>
      <c r="M13" s="13">
        <f t="shared" si="2"/>
        <v>39</v>
      </c>
      <c r="N13" s="16">
        <f t="shared" si="3"/>
        <v>1.3333333333333333</v>
      </c>
      <c r="O13" s="16">
        <f t="shared" si="4"/>
        <v>6.333333333333333</v>
      </c>
      <c r="P13" s="16">
        <f t="shared" si="5"/>
        <v>1.3</v>
      </c>
      <c r="Q13" s="17">
        <v>13</v>
      </c>
      <c r="R13" s="13"/>
      <c r="S13" s="13">
        <f t="shared" si="10"/>
        <v>0</v>
      </c>
      <c r="T13" s="13"/>
      <c r="U13" s="13">
        <f t="shared" si="6"/>
        <v>269</v>
      </c>
      <c r="V13" s="13"/>
      <c r="W13" s="13"/>
      <c r="X13" s="13"/>
      <c r="Y13" s="13"/>
      <c r="Z13" s="18">
        <f t="shared" si="7"/>
        <v>8.9666666666666668</v>
      </c>
      <c r="AA13" s="43">
        <f t="shared" si="8"/>
        <v>68.974358974358978</v>
      </c>
      <c r="AB13" s="19"/>
      <c r="AC13" s="19"/>
      <c r="AD13" s="19"/>
      <c r="AE13" s="20" t="str">
        <f t="shared" si="9"/>
        <v>WARNING</v>
      </c>
    </row>
    <row r="14" spans="1:31" ht="68.25" customHeight="1" x14ac:dyDescent="0.25">
      <c r="A14" s="10" t="s">
        <v>45</v>
      </c>
      <c r="B14" s="11" t="s">
        <v>46</v>
      </c>
      <c r="C14" s="12" t="str">
        <f>IFERROR(VLOOKUP(D14,[1]Pieces!A:B,2,0)," ")</f>
        <v xml:space="preserve"> - </v>
      </c>
      <c r="D14" s="13" t="s">
        <v>47</v>
      </c>
      <c r="E14" s="14">
        <v>0</v>
      </c>
      <c r="F14" s="14"/>
      <c r="G14" s="14"/>
      <c r="H14" s="14"/>
      <c r="I14" s="15">
        <f>IFERROR(VLOOKUP(D14,[1]Pieces!A:C,3,0),"")</f>
        <v>1</v>
      </c>
      <c r="J14" s="13">
        <v>2</v>
      </c>
      <c r="K14" s="13">
        <f t="shared" si="0"/>
        <v>0</v>
      </c>
      <c r="L14" s="13">
        <f t="shared" si="1"/>
        <v>0</v>
      </c>
      <c r="M14" s="13">
        <f t="shared" si="2"/>
        <v>0</v>
      </c>
      <c r="N14" s="16">
        <f t="shared" si="3"/>
        <v>0</v>
      </c>
      <c r="O14" s="16">
        <f t="shared" si="4"/>
        <v>0</v>
      </c>
      <c r="P14" s="16">
        <f t="shared" si="5"/>
        <v>0</v>
      </c>
      <c r="Q14" s="17">
        <v>13</v>
      </c>
      <c r="R14" s="13"/>
      <c r="S14" s="13">
        <f t="shared" si="10"/>
        <v>0</v>
      </c>
      <c r="T14" s="13"/>
      <c r="U14" s="13">
        <f t="shared" si="6"/>
        <v>0</v>
      </c>
      <c r="V14" s="13"/>
      <c r="W14" s="13"/>
      <c r="X14" s="13"/>
      <c r="Y14" s="13"/>
      <c r="Z14" s="18">
        <f t="shared" si="7"/>
        <v>0</v>
      </c>
      <c r="AA14" s="43">
        <f t="shared" si="8"/>
        <v>0</v>
      </c>
      <c r="AB14" s="19"/>
      <c r="AC14" s="19"/>
      <c r="AD14" s="19"/>
      <c r="AE14" s="20" t="str">
        <f t="shared" si="9"/>
        <v>WARNING</v>
      </c>
    </row>
    <row r="15" spans="1:31" ht="69" customHeight="1" x14ac:dyDescent="0.25">
      <c r="A15" s="10" t="s">
        <v>48</v>
      </c>
      <c r="B15" s="11" t="s">
        <v>49</v>
      </c>
      <c r="C15" s="12" t="str">
        <f>IFERROR(VLOOKUP(D15,[1]Pieces!A:B,2,0)," ")</f>
        <v>I110-01-004</v>
      </c>
      <c r="D15" s="13" t="s">
        <v>50</v>
      </c>
      <c r="E15" s="14">
        <v>364</v>
      </c>
      <c r="F15" s="14">
        <v>379</v>
      </c>
      <c r="G15" s="14">
        <v>379</v>
      </c>
      <c r="H15" s="14">
        <v>382</v>
      </c>
      <c r="I15" s="15">
        <f>IFERROR(VLOOKUP(D15,[1]Pieces!A:C,3,0),"")</f>
        <v>32</v>
      </c>
      <c r="J15" s="13">
        <v>8</v>
      </c>
      <c r="K15" s="13">
        <f t="shared" si="0"/>
        <v>120</v>
      </c>
      <c r="L15" s="13">
        <f t="shared" si="1"/>
        <v>0</v>
      </c>
      <c r="M15" s="13">
        <f t="shared" si="2"/>
        <v>24</v>
      </c>
      <c r="N15" s="16">
        <f t="shared" si="3"/>
        <v>3.75</v>
      </c>
      <c r="O15" s="16">
        <f t="shared" si="4"/>
        <v>0</v>
      </c>
      <c r="P15" s="16">
        <f t="shared" si="5"/>
        <v>0.75</v>
      </c>
      <c r="Q15" s="17">
        <v>13</v>
      </c>
      <c r="R15" s="13"/>
      <c r="S15" s="13">
        <f t="shared" si="10"/>
        <v>0</v>
      </c>
      <c r="T15" s="13"/>
      <c r="U15" s="13">
        <f t="shared" si="6"/>
        <v>144</v>
      </c>
      <c r="V15" s="13"/>
      <c r="W15" s="13"/>
      <c r="X15" s="13"/>
      <c r="Y15" s="13"/>
      <c r="Z15" s="18">
        <f t="shared" si="7"/>
        <v>4.5</v>
      </c>
      <c r="AA15" s="43">
        <f t="shared" si="8"/>
        <v>34.615384615384613</v>
      </c>
      <c r="AB15" s="19"/>
      <c r="AC15" s="19"/>
      <c r="AD15" s="19"/>
      <c r="AE15" s="20" t="str">
        <f t="shared" si="9"/>
        <v>WARNING</v>
      </c>
    </row>
    <row r="16" spans="1:31" ht="63" customHeight="1" x14ac:dyDescent="0.25">
      <c r="A16" s="10" t="s">
        <v>51</v>
      </c>
      <c r="B16" s="11" t="s">
        <v>52</v>
      </c>
      <c r="C16" s="12" t="str">
        <f>IFERROR(VLOOKUP(D16,[1]Pieces!A:B,2,0)," ")</f>
        <v xml:space="preserve"> - </v>
      </c>
      <c r="D16" s="13" t="s">
        <v>47</v>
      </c>
      <c r="E16" s="14">
        <v>0</v>
      </c>
      <c r="F16" s="14"/>
      <c r="G16" s="14"/>
      <c r="H16" s="14"/>
      <c r="I16" s="15">
        <f>IFERROR(VLOOKUP(D16,[1]Pieces!A:C,3,0),"")</f>
        <v>1</v>
      </c>
      <c r="J16" s="13">
        <v>1</v>
      </c>
      <c r="K16" s="13">
        <f t="shared" si="0"/>
        <v>0</v>
      </c>
      <c r="L16" s="13">
        <f t="shared" si="1"/>
        <v>0</v>
      </c>
      <c r="M16" s="13">
        <f t="shared" si="2"/>
        <v>0</v>
      </c>
      <c r="N16" s="16">
        <f t="shared" si="3"/>
        <v>0</v>
      </c>
      <c r="O16" s="16">
        <f t="shared" si="4"/>
        <v>0</v>
      </c>
      <c r="P16" s="16">
        <f t="shared" si="5"/>
        <v>0</v>
      </c>
      <c r="Q16" s="17">
        <v>13</v>
      </c>
      <c r="R16" s="13"/>
      <c r="S16" s="13">
        <f t="shared" si="10"/>
        <v>0</v>
      </c>
      <c r="T16" s="13"/>
      <c r="U16" s="13">
        <f t="shared" si="6"/>
        <v>0</v>
      </c>
      <c r="V16" s="13"/>
      <c r="W16" s="13"/>
      <c r="X16" s="13"/>
      <c r="Y16" s="13"/>
      <c r="Z16" s="18">
        <f t="shared" si="7"/>
        <v>0</v>
      </c>
      <c r="AA16" s="43">
        <f t="shared" si="8"/>
        <v>0</v>
      </c>
      <c r="AB16" s="19"/>
      <c r="AC16" s="19"/>
      <c r="AD16" s="19"/>
      <c r="AE16" s="20" t="str">
        <f t="shared" si="9"/>
        <v>WARNING</v>
      </c>
    </row>
    <row r="17" spans="1:31" ht="55.5" customHeight="1" x14ac:dyDescent="0.25">
      <c r="A17" s="24" t="s">
        <v>53</v>
      </c>
      <c r="B17" s="11" t="s">
        <v>54</v>
      </c>
      <c r="C17" s="12" t="str">
        <f>IFERROR(VLOOKUP(D17,[1]Pieces!A:B,2,0)," ")</f>
        <v xml:space="preserve">PIG 50 SE- harding </v>
      </c>
      <c r="D17" s="13" t="s">
        <v>55</v>
      </c>
      <c r="E17" s="14">
        <v>44</v>
      </c>
      <c r="F17" s="14">
        <v>44</v>
      </c>
      <c r="G17" s="14">
        <v>44</v>
      </c>
      <c r="H17" s="14">
        <v>44</v>
      </c>
      <c r="I17" s="15">
        <f>IFERROR(VLOOKUP(D17,[1]Pieces!A:C,3,0),"")</f>
        <v>38</v>
      </c>
      <c r="J17" s="13">
        <v>34</v>
      </c>
      <c r="K17" s="13">
        <f t="shared" si="0"/>
        <v>0</v>
      </c>
      <c r="L17" s="13">
        <f t="shared" si="1"/>
        <v>0</v>
      </c>
      <c r="M17" s="13">
        <f t="shared" si="2"/>
        <v>0</v>
      </c>
      <c r="N17" s="16">
        <f t="shared" si="3"/>
        <v>0</v>
      </c>
      <c r="O17" s="16">
        <f t="shared" si="4"/>
        <v>0</v>
      </c>
      <c r="P17" s="16">
        <f t="shared" si="5"/>
        <v>0</v>
      </c>
      <c r="Q17" s="17">
        <v>13</v>
      </c>
      <c r="R17" s="13"/>
      <c r="S17" s="13">
        <f t="shared" si="10"/>
        <v>0</v>
      </c>
      <c r="T17" s="13"/>
      <c r="U17" s="13">
        <f t="shared" si="6"/>
        <v>0</v>
      </c>
      <c r="V17" s="13"/>
      <c r="W17" s="13"/>
      <c r="X17" s="13"/>
      <c r="Y17" s="13"/>
      <c r="Z17" s="18">
        <f t="shared" si="7"/>
        <v>0</v>
      </c>
      <c r="AA17" s="43">
        <f t="shared" si="8"/>
        <v>0</v>
      </c>
      <c r="AB17" s="19"/>
      <c r="AC17" s="19"/>
      <c r="AD17" s="19"/>
      <c r="AE17" s="20" t="str">
        <f t="shared" si="9"/>
        <v>WARNING</v>
      </c>
    </row>
    <row r="18" spans="1:31" ht="59.25" customHeight="1" x14ac:dyDescent="0.25">
      <c r="A18" s="24" t="s">
        <v>56</v>
      </c>
      <c r="B18" s="11" t="s">
        <v>57</v>
      </c>
      <c r="C18" s="12" t="str">
        <f>IFERROR(VLOOKUP(D18,[1]Pieces!A:B,2,0)," ")</f>
        <v>9531</v>
      </c>
      <c r="D18" s="13" t="s">
        <v>58</v>
      </c>
      <c r="E18" s="14">
        <v>1192</v>
      </c>
      <c r="F18" s="14">
        <v>1192</v>
      </c>
      <c r="G18" s="14">
        <v>1212</v>
      </c>
      <c r="H18" s="14">
        <v>1221</v>
      </c>
      <c r="I18" s="15">
        <f>IFERROR(VLOOKUP(D18,[1]Pieces!A:C,3,0),"")</f>
        <v>180</v>
      </c>
      <c r="J18" s="13">
        <v>32</v>
      </c>
      <c r="K18" s="13">
        <f>(F18-E18)*J18</f>
        <v>0</v>
      </c>
      <c r="L18" s="13">
        <f>(G18-F18)*J18</f>
        <v>640</v>
      </c>
      <c r="M18" s="13">
        <f>(H18-G18)*J18</f>
        <v>288</v>
      </c>
      <c r="N18" s="16">
        <f>IF(I18="","",K18/I18)</f>
        <v>0</v>
      </c>
      <c r="O18" s="16">
        <f>IF(I18="","",L18/I18)</f>
        <v>3.5555555555555554</v>
      </c>
      <c r="P18" s="16">
        <f>IF(I18="","",M18/I18)</f>
        <v>1.6</v>
      </c>
      <c r="Q18" s="17">
        <v>13</v>
      </c>
      <c r="R18" s="13"/>
      <c r="S18" s="13">
        <f>U18+T18-K18-L18-M18</f>
        <v>0</v>
      </c>
      <c r="T18" s="13"/>
      <c r="U18" s="13">
        <f t="shared" si="6"/>
        <v>928</v>
      </c>
      <c r="V18" s="13"/>
      <c r="W18" s="13"/>
      <c r="X18" s="13"/>
      <c r="Y18" s="13"/>
      <c r="Z18" s="18">
        <f>IF(OR(I18="",I18=0),0,(U18+T18)/I18)</f>
        <v>5.1555555555555559</v>
      </c>
      <c r="AA18" s="43">
        <f>IF(OR(Q18=0,I18=0),"",Z18/Q18*100)</f>
        <v>39.658119658119659</v>
      </c>
      <c r="AB18" s="19"/>
      <c r="AC18" s="19"/>
      <c r="AD18" s="19"/>
      <c r="AE18" s="20" t="str">
        <f>IF(AA18&gt;85," ","WARNING")</f>
        <v>WARNING</v>
      </c>
    </row>
    <row r="19" spans="1:31" ht="60.75" customHeight="1" x14ac:dyDescent="0.25">
      <c r="A19" s="10" t="s">
        <v>59</v>
      </c>
      <c r="B19" s="11" t="s">
        <v>60</v>
      </c>
      <c r="C19" s="12" t="str">
        <f>IFERROR(VLOOKUP(D19,[1]Pieces!A:B,2,0)," ")</f>
        <v>MPS000300</v>
      </c>
      <c r="D19" s="13" t="s">
        <v>61</v>
      </c>
      <c r="E19" s="14">
        <v>18952</v>
      </c>
      <c r="F19" s="14">
        <v>18952</v>
      </c>
      <c r="G19" s="14">
        <v>18952</v>
      </c>
      <c r="H19" s="14">
        <v>18952</v>
      </c>
      <c r="I19" s="15">
        <f>IFERROR(VLOOKUP(D19,[1]Pieces!A:C,3,0),"")</f>
        <v>454</v>
      </c>
      <c r="J19" s="13">
        <v>1</v>
      </c>
      <c r="K19" s="13">
        <f t="shared" si="0"/>
        <v>0</v>
      </c>
      <c r="L19" s="13">
        <f t="shared" si="1"/>
        <v>0</v>
      </c>
      <c r="M19" s="13">
        <f t="shared" si="2"/>
        <v>0</v>
      </c>
      <c r="N19" s="16">
        <f t="shared" si="3"/>
        <v>0</v>
      </c>
      <c r="O19" s="16">
        <f t="shared" si="4"/>
        <v>0</v>
      </c>
      <c r="P19" s="16">
        <f t="shared" si="5"/>
        <v>0</v>
      </c>
      <c r="Q19" s="17">
        <v>13</v>
      </c>
      <c r="R19" s="13"/>
      <c r="S19" s="13">
        <f t="shared" si="10"/>
        <v>0</v>
      </c>
      <c r="T19" s="13"/>
      <c r="U19" s="13">
        <f t="shared" si="6"/>
        <v>0</v>
      </c>
      <c r="V19" s="13"/>
      <c r="W19" s="13"/>
      <c r="X19" s="13"/>
      <c r="Y19" s="13"/>
      <c r="Z19" s="18">
        <f t="shared" si="7"/>
        <v>0</v>
      </c>
      <c r="AA19" s="43">
        <f t="shared" si="8"/>
        <v>0</v>
      </c>
      <c r="AB19" s="19"/>
      <c r="AC19" s="19"/>
      <c r="AD19" s="19"/>
      <c r="AE19" s="20" t="str">
        <f t="shared" si="9"/>
        <v>WARNING</v>
      </c>
    </row>
    <row r="20" spans="1:31" ht="51" customHeight="1" x14ac:dyDescent="0.25">
      <c r="A20" s="10" t="s">
        <v>62</v>
      </c>
      <c r="B20" s="11" t="s">
        <v>63</v>
      </c>
      <c r="C20" s="12" t="str">
        <f>IFERROR(VLOOKUP(D20,[1]Pieces!A:B,2,0)," ")</f>
        <v>FO013</v>
      </c>
      <c r="D20" s="13" t="s">
        <v>64</v>
      </c>
      <c r="E20" s="25">
        <v>3010</v>
      </c>
      <c r="F20" s="25">
        <v>3010</v>
      </c>
      <c r="G20" s="25">
        <v>3010</v>
      </c>
      <c r="H20" s="25">
        <v>3010</v>
      </c>
      <c r="I20" s="15">
        <f>IFERROR(VLOOKUP(D20,[1]Pieces!A:C,3,0),"")</f>
        <v>106</v>
      </c>
      <c r="J20" s="13">
        <v>1</v>
      </c>
      <c r="K20" s="13">
        <f t="shared" si="0"/>
        <v>0</v>
      </c>
      <c r="L20" s="13">
        <f t="shared" si="1"/>
        <v>0</v>
      </c>
      <c r="M20" s="13">
        <f t="shared" si="2"/>
        <v>0</v>
      </c>
      <c r="N20" s="16">
        <f t="shared" si="3"/>
        <v>0</v>
      </c>
      <c r="O20" s="16">
        <f t="shared" si="4"/>
        <v>0</v>
      </c>
      <c r="P20" s="16">
        <f t="shared" si="5"/>
        <v>0</v>
      </c>
      <c r="Q20" s="17">
        <v>13</v>
      </c>
      <c r="R20" s="22"/>
      <c r="S20" s="13">
        <f t="shared" si="10"/>
        <v>0</v>
      </c>
      <c r="T20" s="13"/>
      <c r="U20" s="13">
        <f t="shared" si="6"/>
        <v>0</v>
      </c>
      <c r="V20" s="13"/>
      <c r="W20" s="13"/>
      <c r="X20" s="13"/>
      <c r="Y20" s="13"/>
      <c r="Z20" s="18">
        <f t="shared" si="7"/>
        <v>0</v>
      </c>
      <c r="AA20" s="43">
        <f t="shared" si="8"/>
        <v>0</v>
      </c>
      <c r="AB20" s="27"/>
      <c r="AC20" s="27"/>
      <c r="AD20" s="27"/>
      <c r="AE20" s="20" t="str">
        <f t="shared" si="9"/>
        <v>WARNING</v>
      </c>
    </row>
    <row r="21" spans="1:31" ht="56.25" customHeight="1" x14ac:dyDescent="0.25">
      <c r="A21" s="10" t="s">
        <v>65</v>
      </c>
      <c r="B21" s="11" t="s">
        <v>66</v>
      </c>
      <c r="C21" s="12" t="str">
        <f>IFERROR(VLOOKUP(D21,[1]Pieces!A:B,2,0)," ")</f>
        <v>MI018</v>
      </c>
      <c r="D21" s="13" t="s">
        <v>67</v>
      </c>
      <c r="E21" s="14">
        <v>3600</v>
      </c>
      <c r="F21" s="26">
        <v>3820</v>
      </c>
      <c r="G21" s="26">
        <v>3820</v>
      </c>
      <c r="H21" s="26">
        <v>3820</v>
      </c>
      <c r="I21" s="15">
        <f>IFERROR(VLOOKUP(D21,[1]Pieces!A:C,3,0),"")</f>
        <v>56</v>
      </c>
      <c r="J21" s="13">
        <v>1</v>
      </c>
      <c r="K21" s="13">
        <f t="shared" si="0"/>
        <v>220</v>
      </c>
      <c r="L21" s="13">
        <f t="shared" si="1"/>
        <v>0</v>
      </c>
      <c r="M21" s="13">
        <f t="shared" si="2"/>
        <v>0</v>
      </c>
      <c r="N21" s="16">
        <f t="shared" si="3"/>
        <v>3.9285714285714284</v>
      </c>
      <c r="O21" s="16">
        <f t="shared" si="4"/>
        <v>0</v>
      </c>
      <c r="P21" s="16">
        <f t="shared" si="5"/>
        <v>0</v>
      </c>
      <c r="Q21" s="17">
        <v>13</v>
      </c>
      <c r="R21" s="13"/>
      <c r="S21" s="13">
        <f t="shared" si="10"/>
        <v>0</v>
      </c>
      <c r="T21" s="13"/>
      <c r="U21" s="13">
        <f t="shared" si="6"/>
        <v>220</v>
      </c>
      <c r="V21" s="28"/>
      <c r="W21" s="28"/>
      <c r="X21" s="28"/>
      <c r="Y21" s="28"/>
      <c r="Z21" s="18">
        <f t="shared" si="7"/>
        <v>3.9285714285714284</v>
      </c>
      <c r="AA21" s="43">
        <f t="shared" si="8"/>
        <v>30.219780219780219</v>
      </c>
      <c r="AB21" s="29"/>
      <c r="AC21" s="29"/>
      <c r="AD21" s="29"/>
      <c r="AE21" s="20" t="str">
        <f t="shared" si="9"/>
        <v>WARNING</v>
      </c>
    </row>
    <row r="22" spans="1:31" ht="76.5" customHeight="1" x14ac:dyDescent="0.25">
      <c r="A22" s="10" t="s">
        <v>68</v>
      </c>
      <c r="B22" s="11" t="s">
        <v>69</v>
      </c>
      <c r="C22" s="12" t="str">
        <f>IFERROR(VLOOKUP(D22,[1]Pieces!A:B,2,0)," ")</f>
        <v xml:space="preserve"> </v>
      </c>
      <c r="D22" s="13"/>
      <c r="E22" s="14">
        <v>0</v>
      </c>
      <c r="F22" s="26">
        <v>204</v>
      </c>
      <c r="G22" s="26">
        <v>500</v>
      </c>
      <c r="H22" s="26">
        <v>590</v>
      </c>
      <c r="I22" s="15" t="str">
        <f>IFERROR(VLOOKUP(D22,[1]Pieces!A:C,3,0),"")</f>
        <v/>
      </c>
      <c r="J22" s="13"/>
      <c r="K22" s="13">
        <f t="shared" si="0"/>
        <v>0</v>
      </c>
      <c r="L22" s="13">
        <f t="shared" si="1"/>
        <v>0</v>
      </c>
      <c r="M22" s="13">
        <f t="shared" si="2"/>
        <v>0</v>
      </c>
      <c r="N22" s="16" t="str">
        <f t="shared" si="3"/>
        <v/>
      </c>
      <c r="O22" s="16" t="str">
        <f t="shared" si="4"/>
        <v/>
      </c>
      <c r="P22" s="16" t="str">
        <f t="shared" si="5"/>
        <v/>
      </c>
      <c r="Q22" s="17">
        <v>13</v>
      </c>
      <c r="R22" s="45">
        <f>R25</f>
        <v>13</v>
      </c>
      <c r="S22" s="13">
        <f t="shared" si="10"/>
        <v>0</v>
      </c>
      <c r="T22" s="13"/>
      <c r="U22" s="13">
        <f t="shared" si="6"/>
        <v>0</v>
      </c>
      <c r="V22" s="28"/>
      <c r="W22" s="28"/>
      <c r="X22" s="28"/>
      <c r="Y22" s="28"/>
      <c r="Z22" s="18">
        <f t="shared" si="7"/>
        <v>0</v>
      </c>
      <c r="AA22" s="43">
        <f t="shared" si="8"/>
        <v>0</v>
      </c>
      <c r="AB22" s="29"/>
      <c r="AC22" s="29"/>
      <c r="AD22" s="29"/>
      <c r="AE22" s="20" t="str">
        <f t="shared" si="9"/>
        <v>WARNING</v>
      </c>
    </row>
    <row r="23" spans="1:31" ht="78.75" customHeight="1" x14ac:dyDescent="0.25">
      <c r="A23" s="10" t="s">
        <v>72</v>
      </c>
      <c r="B23" s="11" t="s">
        <v>73</v>
      </c>
      <c r="C23" s="12" t="str">
        <f>IFERROR(VLOOKUP(D23,[1]Pieces!A:B,2,0)," ")</f>
        <v xml:space="preserve"> </v>
      </c>
      <c r="D23" s="13"/>
      <c r="E23" s="14"/>
      <c r="F23" s="26"/>
      <c r="G23" s="26"/>
      <c r="H23" s="26"/>
      <c r="I23" s="15" t="str">
        <f>IFERROR(VLOOKUP(D23,[1]Pieces!A:C,3,0),"")</f>
        <v/>
      </c>
      <c r="J23" s="13"/>
      <c r="K23" s="13">
        <f t="shared" si="0"/>
        <v>0</v>
      </c>
      <c r="L23" s="13">
        <f t="shared" si="1"/>
        <v>0</v>
      </c>
      <c r="M23" s="13">
        <f t="shared" si="2"/>
        <v>0</v>
      </c>
      <c r="N23" s="16" t="str">
        <f t="shared" si="3"/>
        <v/>
      </c>
      <c r="O23" s="16" t="str">
        <f t="shared" si="4"/>
        <v/>
      </c>
      <c r="P23" s="16" t="str">
        <f t="shared" si="5"/>
        <v/>
      </c>
      <c r="Q23" s="17">
        <v>13</v>
      </c>
      <c r="R23" s="13"/>
      <c r="S23" s="13">
        <f t="shared" si="10"/>
        <v>0</v>
      </c>
      <c r="T23" s="13"/>
      <c r="U23" s="13">
        <f t="shared" si="6"/>
        <v>0</v>
      </c>
      <c r="V23" s="28"/>
      <c r="W23" s="28"/>
      <c r="X23" s="28"/>
      <c r="Y23" s="28"/>
      <c r="Z23" s="18">
        <f t="shared" si="7"/>
        <v>0</v>
      </c>
      <c r="AA23" s="43">
        <f t="shared" si="8"/>
        <v>0</v>
      </c>
      <c r="AB23" s="29"/>
      <c r="AC23" s="29"/>
      <c r="AD23" s="29"/>
      <c r="AE23" s="20" t="str">
        <f t="shared" si="9"/>
        <v>WARNING</v>
      </c>
    </row>
    <row r="24" spans="1:31" ht="76.5" customHeight="1" thickBot="1" x14ac:dyDescent="0.3">
      <c r="A24" s="10" t="s">
        <v>74</v>
      </c>
      <c r="B24" s="11" t="s">
        <v>75</v>
      </c>
      <c r="C24" s="12" t="str">
        <f>IFERROR(VLOOKUP(D24,[1]Pieces!A:B,2,0)," ")</f>
        <v xml:space="preserve"> </v>
      </c>
      <c r="D24" s="13"/>
      <c r="E24" s="14"/>
      <c r="F24" s="26"/>
      <c r="G24" s="26"/>
      <c r="H24" s="26"/>
      <c r="I24" s="15" t="str">
        <f>IFERROR(VLOOKUP(D24,[1]Pieces!A:C,3,0),"")</f>
        <v/>
      </c>
      <c r="J24" s="13"/>
      <c r="K24" s="13">
        <f t="shared" si="0"/>
        <v>0</v>
      </c>
      <c r="L24" s="13">
        <f t="shared" si="1"/>
        <v>0</v>
      </c>
      <c r="M24" s="13">
        <f t="shared" si="2"/>
        <v>0</v>
      </c>
      <c r="N24" s="16" t="str">
        <f t="shared" si="3"/>
        <v/>
      </c>
      <c r="O24" s="16" t="str">
        <f t="shared" si="4"/>
        <v/>
      </c>
      <c r="P24" s="16" t="str">
        <f t="shared" si="5"/>
        <v/>
      </c>
      <c r="Q24" s="17">
        <v>13</v>
      </c>
      <c r="R24" s="13"/>
      <c r="S24" s="13">
        <f t="shared" si="10"/>
        <v>0</v>
      </c>
      <c r="T24" s="13"/>
      <c r="U24" s="13">
        <f t="shared" si="6"/>
        <v>0</v>
      </c>
      <c r="V24" s="28"/>
      <c r="W24" s="28"/>
      <c r="X24" s="28"/>
      <c r="Y24" s="28"/>
      <c r="Z24" s="18">
        <f t="shared" si="7"/>
        <v>0</v>
      </c>
      <c r="AA24" s="43">
        <f t="shared" si="8"/>
        <v>0</v>
      </c>
      <c r="AB24" s="29"/>
      <c r="AC24" s="29"/>
      <c r="AD24" s="29"/>
      <c r="AE24" s="20" t="str">
        <f t="shared" si="9"/>
        <v>WARNING</v>
      </c>
    </row>
    <row r="25" spans="1:31" ht="39" customHeight="1" thickBot="1" x14ac:dyDescent="0.3">
      <c r="E25" s="30"/>
      <c r="F25" s="30"/>
      <c r="G25" s="30"/>
      <c r="H25" s="30"/>
      <c r="I25" s="31"/>
      <c r="J25" s="30"/>
      <c r="K25" s="30"/>
      <c r="L25" s="30"/>
      <c r="M25" s="30"/>
      <c r="N25" s="30"/>
      <c r="O25" s="30"/>
      <c r="P25" s="30"/>
      <c r="Q25" s="32" t="s">
        <v>76</v>
      </c>
      <c r="R25" s="33">
        <v>13</v>
      </c>
      <c r="S25" s="34">
        <f>SUM(T9:T24)</f>
        <v>0</v>
      </c>
      <c r="T25" s="35"/>
      <c r="U25" s="35">
        <f>SUM(U9:U21)</f>
        <v>3479</v>
      </c>
      <c r="V25" s="35"/>
      <c r="W25" s="35"/>
      <c r="X25" s="35"/>
      <c r="Y25" s="35"/>
      <c r="Z25" s="5"/>
      <c r="AA25" s="5"/>
      <c r="AB25" s="5"/>
      <c r="AC25" s="5"/>
      <c r="AD25" s="5"/>
      <c r="AE25" s="5"/>
    </row>
    <row r="26" spans="1:31" ht="21" thickBot="1" x14ac:dyDescent="0.3"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5"/>
      <c r="U26" s="35"/>
      <c r="V26" s="35"/>
      <c r="W26" s="35"/>
      <c r="X26" s="35"/>
      <c r="Y26" s="35"/>
      <c r="Z26" s="5"/>
      <c r="AA26" s="5"/>
      <c r="AB26" s="5"/>
      <c r="AC26" s="5"/>
      <c r="AD26" s="5"/>
      <c r="AE26" s="5"/>
    </row>
    <row r="27" spans="1:31" ht="70.5" thickBot="1" x14ac:dyDescent="0.3"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6" t="s">
        <v>77</v>
      </c>
      <c r="U27" s="38">
        <f>S25/U25</f>
        <v>0</v>
      </c>
      <c r="V27" s="35"/>
      <c r="W27" s="35"/>
      <c r="X27" s="35"/>
      <c r="Y27" s="35"/>
      <c r="Z27" s="5"/>
      <c r="AA27" s="5"/>
      <c r="AB27" s="5"/>
      <c r="AC27" s="5"/>
      <c r="AD27" s="5"/>
      <c r="AE27" s="5"/>
    </row>
    <row r="28" spans="1:31" ht="20.25" x14ac:dyDescent="0.25"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5"/>
      <c r="U28" s="35"/>
      <c r="V28" s="35"/>
      <c r="W28" s="35"/>
      <c r="X28" s="35"/>
      <c r="Y28" s="35"/>
      <c r="Z28" s="5"/>
      <c r="AA28" s="5"/>
      <c r="AB28" s="5"/>
      <c r="AC28" s="5"/>
      <c r="AD28" s="5"/>
      <c r="AE28" s="5"/>
    </row>
    <row r="29" spans="1:31" x14ac:dyDescent="0.25">
      <c r="Z29" s="6"/>
    </row>
    <row r="30" spans="1:31" x14ac:dyDescent="0.25">
      <c r="Z30" s="6"/>
    </row>
    <row r="31" spans="1:31" ht="20.25" x14ac:dyDescent="0.25">
      <c r="E31" s="39"/>
      <c r="F31" s="39"/>
      <c r="G31" s="39"/>
      <c r="H31" s="39"/>
      <c r="I31" s="40"/>
      <c r="J31" s="41" t="s">
        <v>78</v>
      </c>
      <c r="K31" s="39"/>
      <c r="L31" s="39"/>
      <c r="M31" s="39"/>
      <c r="N31" s="39"/>
      <c r="O31" s="39"/>
      <c r="P31" s="40"/>
      <c r="Z31" s="6"/>
    </row>
    <row r="32" spans="1:31" ht="20.25" x14ac:dyDescent="0.25">
      <c r="E32" s="39"/>
      <c r="F32" s="39"/>
      <c r="G32" s="39"/>
      <c r="H32" s="39"/>
      <c r="I32" s="40"/>
      <c r="J32" s="41" t="s">
        <v>79</v>
      </c>
      <c r="K32" s="39"/>
      <c r="L32" s="39"/>
      <c r="M32" s="39"/>
      <c r="N32" s="39"/>
      <c r="O32" s="39"/>
      <c r="P32" s="40"/>
      <c r="Z32" s="6"/>
    </row>
    <row r="33" spans="5:26" ht="20.25" x14ac:dyDescent="0.25">
      <c r="E33" s="39"/>
      <c r="F33" s="39"/>
      <c r="G33" s="39"/>
      <c r="H33" s="39"/>
      <c r="I33" s="40"/>
      <c r="J33" s="41" t="s">
        <v>80</v>
      </c>
      <c r="K33" s="39"/>
      <c r="L33" s="39"/>
      <c r="M33" s="39"/>
      <c r="N33" s="39"/>
      <c r="O33" s="39"/>
      <c r="P33" s="40"/>
      <c r="Z33" s="6"/>
    </row>
    <row r="34" spans="5:26" x14ac:dyDescent="0.25">
      <c r="Z34" s="6"/>
    </row>
    <row r="35" spans="5:26" x14ac:dyDescent="0.25">
      <c r="Z35" s="6"/>
    </row>
    <row r="36" spans="5:26" x14ac:dyDescent="0.25">
      <c r="Z36" s="6"/>
    </row>
    <row r="37" spans="5:26" x14ac:dyDescent="0.25">
      <c r="Z37" s="6"/>
    </row>
  </sheetData>
  <mergeCells count="12">
    <mergeCell ref="E31:I31"/>
    <mergeCell ref="J31:P31"/>
    <mergeCell ref="E32:I32"/>
    <mergeCell ref="J32:P32"/>
    <mergeCell ref="E33:I33"/>
    <mergeCell ref="J33:P33"/>
    <mergeCell ref="A1:Y5"/>
    <mergeCell ref="Z1:AE1"/>
    <mergeCell ref="Z2:AE2"/>
    <mergeCell ref="Z3:AE3"/>
    <mergeCell ref="Z4:AE4"/>
    <mergeCell ref="Z7:AE7"/>
  </mergeCells>
  <conditionalFormatting sqref="AE9:AE21">
    <cfRule type="containsText" dxfId="49" priority="14" operator="containsText" text="WARNING">
      <formula>NOT(ISERROR(SEARCH("WARNING",AE9)))</formula>
    </cfRule>
  </conditionalFormatting>
  <conditionalFormatting sqref="AE10">
    <cfRule type="containsText" dxfId="48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47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46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45" priority="7" operator="containsText" text="WARNING">
      <formula>NOT(ISERROR(SEARCH("WARNING",AE22)))</formula>
    </cfRule>
  </conditionalFormatting>
  <conditionalFormatting sqref="AE22">
    <cfRule type="containsText" dxfId="44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43" priority="4" operator="containsText" text="WARNING">
      <formula>NOT(ISERROR(SEARCH("WARNING",AE23)))</formula>
    </cfRule>
  </conditionalFormatting>
  <conditionalFormatting sqref="AE23">
    <cfRule type="containsText" dxfId="42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41" priority="1" operator="containsText" text="WARNING">
      <formula>NOT(ISERROR(SEARCH("WARNING",AE24)))</formula>
    </cfRule>
  </conditionalFormatting>
  <conditionalFormatting sqref="AE24">
    <cfRule type="containsText" dxfId="40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5:H28">
      <formula1>ouvriers</formula1>
    </dataValidation>
    <dataValidation type="list" allowBlank="1" showInputMessage="1" showErrorMessage="1" sqref="D9:D19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75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L1" activePane="topRight" state="frozen"/>
      <selection activeCell="A8" sqref="A8"/>
      <selection pane="topRight" activeCell="A8" sqref="A8"/>
    </sheetView>
  </sheetViews>
  <sheetFormatPr baseColWidth="10" defaultRowHeight="15" x14ac:dyDescent="0.25"/>
  <cols>
    <col min="1" max="1" width="23.5703125" customWidth="1"/>
    <col min="2" max="3" width="43.28515625" customWidth="1"/>
    <col min="4" max="4" width="51.42578125" customWidth="1"/>
    <col min="5" max="5" width="33.42578125" style="37" customWidth="1"/>
    <col min="6" max="7" width="21.5703125" style="37" customWidth="1"/>
    <col min="8" max="8" width="23.140625" style="37" customWidth="1"/>
    <col min="9" max="9" width="21.7109375" style="37" customWidth="1"/>
    <col min="10" max="11" width="19.140625" style="37" customWidth="1"/>
    <col min="12" max="12" width="26.5703125" style="37" customWidth="1"/>
    <col min="13" max="13" width="26.28515625" style="37" customWidth="1"/>
    <col min="14" max="14" width="20.42578125" style="37" customWidth="1"/>
    <col min="15" max="16" width="20.5703125" customWidth="1"/>
    <col min="17" max="17" width="25.140625" customWidth="1"/>
    <col min="18" max="18" width="85" customWidth="1"/>
    <col min="19" max="19" width="26.5703125" customWidth="1"/>
    <col min="20" max="20" width="31.5703125" style="37" customWidth="1"/>
    <col min="21" max="25" width="23" style="37" customWidth="1"/>
    <col min="26" max="30" width="24.5703125" customWidth="1"/>
    <col min="31" max="31" width="22.85546875" customWidth="1"/>
  </cols>
  <sheetData>
    <row r="1" spans="1:31" ht="30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/>
      <c r="AA1" s="3"/>
      <c r="AB1" s="3"/>
      <c r="AC1" s="3"/>
      <c r="AD1" s="3"/>
      <c r="AE1" s="4"/>
    </row>
    <row r="2" spans="1:31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/>
      <c r="AA2" s="3"/>
      <c r="AB2" s="3"/>
      <c r="AC2" s="3"/>
      <c r="AD2" s="3"/>
      <c r="AE2" s="4"/>
    </row>
    <row r="3" spans="1:31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/>
      <c r="AA3" s="3"/>
      <c r="AB3" s="3"/>
      <c r="AC3" s="3"/>
      <c r="AD3" s="3"/>
      <c r="AE3" s="4"/>
    </row>
    <row r="4" spans="1:31" ht="30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/>
      <c r="AA4" s="3"/>
      <c r="AB4" s="3"/>
      <c r="AC4" s="3"/>
      <c r="AD4" s="3"/>
      <c r="AE4" s="4"/>
    </row>
    <row r="5" spans="1:3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31" ht="54" customHeight="1" x14ac:dyDescent="0.5">
      <c r="E7" s="5"/>
      <c r="F7" s="5"/>
      <c r="G7" s="5"/>
      <c r="H7" s="5"/>
      <c r="I7" s="5"/>
      <c r="J7" s="5"/>
      <c r="K7" s="5"/>
      <c r="L7" s="5"/>
      <c r="M7" s="5"/>
      <c r="N7" s="5"/>
      <c r="O7" s="6"/>
      <c r="P7" s="6"/>
      <c r="Q7" s="6"/>
      <c r="R7" s="6"/>
      <c r="S7" s="6"/>
      <c r="T7" s="5"/>
      <c r="U7" s="5"/>
      <c r="V7" s="5"/>
      <c r="W7" s="5"/>
      <c r="X7" s="5"/>
      <c r="Y7" s="5"/>
      <c r="Z7" s="7"/>
      <c r="AA7" s="7"/>
      <c r="AB7" s="7"/>
      <c r="AC7" s="7"/>
      <c r="AD7" s="7"/>
      <c r="AE7" s="7"/>
    </row>
    <row r="8" spans="1:31" ht="167.25" customHeight="1" x14ac:dyDescent="0.25">
      <c r="A8" s="8" t="s">
        <v>0</v>
      </c>
      <c r="B8" s="8" t="s">
        <v>1</v>
      </c>
      <c r="C8" s="8" t="s">
        <v>2</v>
      </c>
      <c r="D8" s="8" t="s">
        <v>3</v>
      </c>
      <c r="E8" s="8" t="s">
        <v>81</v>
      </c>
      <c r="F8" s="8" t="s">
        <v>5</v>
      </c>
      <c r="G8" s="8" t="s">
        <v>6</v>
      </c>
      <c r="H8" s="8" t="s">
        <v>4</v>
      </c>
      <c r="I8" s="9" t="s">
        <v>7</v>
      </c>
      <c r="J8" s="8" t="s">
        <v>8</v>
      </c>
      <c r="K8" s="8" t="s">
        <v>9</v>
      </c>
      <c r="L8" s="8" t="s">
        <v>10</v>
      </c>
      <c r="M8" s="8" t="s">
        <v>11</v>
      </c>
      <c r="N8" s="8" t="s">
        <v>12</v>
      </c>
      <c r="O8" s="8" t="s">
        <v>13</v>
      </c>
      <c r="P8" s="8" t="s">
        <v>14</v>
      </c>
      <c r="Q8" s="8" t="s">
        <v>15</v>
      </c>
      <c r="R8" s="8" t="s">
        <v>16</v>
      </c>
      <c r="S8" s="8" t="s">
        <v>17</v>
      </c>
      <c r="T8" s="8" t="s">
        <v>18</v>
      </c>
      <c r="U8" s="8" t="s">
        <v>19</v>
      </c>
      <c r="V8" s="8" t="s">
        <v>20</v>
      </c>
      <c r="W8" s="8" t="s">
        <v>21</v>
      </c>
      <c r="X8" s="8" t="s">
        <v>22</v>
      </c>
      <c r="Y8" s="8" t="s">
        <v>23</v>
      </c>
      <c r="Z8" s="8" t="s">
        <v>24</v>
      </c>
      <c r="AA8" s="44" t="s">
        <v>25</v>
      </c>
      <c r="AB8" s="8" t="s">
        <v>26</v>
      </c>
      <c r="AC8" s="8" t="s">
        <v>27</v>
      </c>
      <c r="AD8" s="8" t="s">
        <v>28</v>
      </c>
      <c r="AE8" s="8" t="s">
        <v>29</v>
      </c>
    </row>
    <row r="9" spans="1:31" ht="72.75" customHeight="1" x14ac:dyDescent="0.25">
      <c r="A9" s="10" t="s">
        <v>30</v>
      </c>
      <c r="B9" s="11" t="s">
        <v>31</v>
      </c>
      <c r="C9" s="12" t="str">
        <f>IFERROR(VLOOKUP(D9,[1]Pieces!A:B,2,0)," ")</f>
        <v>outi-plot</v>
      </c>
      <c r="D9" s="13" t="s">
        <v>32</v>
      </c>
      <c r="E9" s="14">
        <v>6365</v>
      </c>
      <c r="F9" s="14">
        <v>6365</v>
      </c>
      <c r="G9" s="14">
        <v>6365</v>
      </c>
      <c r="H9" s="14">
        <v>6365</v>
      </c>
      <c r="I9" s="15">
        <f>IFERROR(VLOOKUP(D9,[1]Pieces!A:C,3,0),"")</f>
        <v>78</v>
      </c>
      <c r="J9" s="13">
        <v>1</v>
      </c>
      <c r="K9" s="13">
        <f>(F9-E9)*J9</f>
        <v>0</v>
      </c>
      <c r="L9" s="13">
        <f>(G9-F9)*J9</f>
        <v>0</v>
      </c>
      <c r="M9" s="13">
        <f>(H9-G9)*J9</f>
        <v>0</v>
      </c>
      <c r="N9" s="16">
        <f>IF(I9="","",K9/I9)</f>
        <v>0</v>
      </c>
      <c r="O9" s="16">
        <f>IF(I9="","",L9/I9)</f>
        <v>0</v>
      </c>
      <c r="P9" s="16">
        <f>IF(I9="","",M9/I9)</f>
        <v>0</v>
      </c>
      <c r="Q9" s="17">
        <v>13</v>
      </c>
      <c r="R9" s="13"/>
      <c r="S9" s="13">
        <f>U9+T9-K9-L9-M9</f>
        <v>0</v>
      </c>
      <c r="T9" s="13"/>
      <c r="U9" s="13">
        <f>(K9+L9+M9)-T9-V9</f>
        <v>0</v>
      </c>
      <c r="V9" s="13"/>
      <c r="W9" s="13"/>
      <c r="X9" s="13"/>
      <c r="Y9" s="13"/>
      <c r="Z9" s="18">
        <f>IF(OR(I9="",I9=0),0,(U9+T9)/I9)</f>
        <v>0</v>
      </c>
      <c r="AA9" s="43">
        <f>IF(OR(Q9=0,I9=0),"",Z9/Q9*100)</f>
        <v>0</v>
      </c>
      <c r="AB9" s="19"/>
      <c r="AC9" s="19"/>
      <c r="AD9" s="19"/>
      <c r="AE9" s="20" t="str">
        <f>IF(AA9&gt;85," ","WARNING")</f>
        <v>WARNING</v>
      </c>
    </row>
    <row r="10" spans="1:31" ht="69.75" customHeight="1" x14ac:dyDescent="0.25">
      <c r="A10" s="10" t="s">
        <v>33</v>
      </c>
      <c r="B10" s="21" t="s">
        <v>34</v>
      </c>
      <c r="C10" s="12" t="str">
        <f>IFERROR(VLOOKUP(D10,[1]Pieces!A:B,2,0)," ")</f>
        <v>A001</v>
      </c>
      <c r="D10" s="13" t="s">
        <v>35</v>
      </c>
      <c r="E10" s="14">
        <v>5618</v>
      </c>
      <c r="F10" s="14">
        <v>5618</v>
      </c>
      <c r="G10" s="14">
        <v>5618</v>
      </c>
      <c r="H10" s="14">
        <v>5618</v>
      </c>
      <c r="I10" s="15">
        <f>IFERROR(VLOOKUP(D10,[1]Pieces!A:C,3,0),"")</f>
        <v>100</v>
      </c>
      <c r="J10" s="13">
        <v>1</v>
      </c>
      <c r="K10" s="13">
        <f t="shared" ref="K10:K24" si="0">(F10-E10)*J10</f>
        <v>0</v>
      </c>
      <c r="L10" s="13">
        <f t="shared" ref="L10:L24" si="1">(G10-F10)*J10</f>
        <v>0</v>
      </c>
      <c r="M10" s="13">
        <f t="shared" ref="M10:M24" si="2">(H10-G10)*J10</f>
        <v>0</v>
      </c>
      <c r="N10" s="16">
        <f t="shared" ref="N10:N24" si="3">IF(I10="","",K10/I10)</f>
        <v>0</v>
      </c>
      <c r="O10" s="16">
        <f t="shared" ref="O10:O24" si="4">IF(I10="","",L10/I10)</f>
        <v>0</v>
      </c>
      <c r="P10" s="16">
        <f t="shared" ref="P10:P24" si="5">IF(I10="","",M10/I10)</f>
        <v>0</v>
      </c>
      <c r="Q10" s="17">
        <v>13</v>
      </c>
      <c r="R10" s="13"/>
      <c r="S10" s="13">
        <f>U10+T10-K10-L10-M10</f>
        <v>0</v>
      </c>
      <c r="T10" s="13"/>
      <c r="U10" s="13">
        <f t="shared" ref="U10:U24" si="6">(K10+L10+M10)-T10-V10</f>
        <v>0</v>
      </c>
      <c r="V10" s="13"/>
      <c r="W10" s="13"/>
      <c r="X10" s="13"/>
      <c r="Y10" s="13"/>
      <c r="Z10" s="18">
        <f t="shared" ref="Z10:Z24" si="7">IF(OR(I10="",I10=0),0,(U10+T10)/I10)</f>
        <v>0</v>
      </c>
      <c r="AA10" s="43">
        <f t="shared" ref="AA10:AA24" si="8">IF(OR(Q10=0,I10=0),"",Z10/Q10*100)</f>
        <v>0</v>
      </c>
      <c r="AB10" s="19"/>
      <c r="AC10" s="19"/>
      <c r="AD10" s="19"/>
      <c r="AE10" s="20" t="str">
        <f t="shared" ref="AE10:AE24" si="9">IF(AA10&gt;85," ","WARNING")</f>
        <v>WARNING</v>
      </c>
    </row>
    <row r="11" spans="1:31" ht="64.5" customHeight="1" x14ac:dyDescent="0.25">
      <c r="A11" s="10" t="s">
        <v>36</v>
      </c>
      <c r="B11" s="11" t="s">
        <v>37</v>
      </c>
      <c r="C11" s="12" t="str">
        <f>IFERROR(VLOOKUP(D11,[1]Pieces!A:B,2,0)," ")</f>
        <v>0-5928A-1</v>
      </c>
      <c r="D11" s="13" t="s">
        <v>38</v>
      </c>
      <c r="E11" s="22">
        <v>260</v>
      </c>
      <c r="F11" s="22">
        <v>260</v>
      </c>
      <c r="G11" s="22">
        <v>260</v>
      </c>
      <c r="H11" s="22">
        <v>260</v>
      </c>
      <c r="I11" s="15">
        <f>IFERROR(VLOOKUP(D11,[1]Pieces!A:C,3,0),"")</f>
        <v>24</v>
      </c>
      <c r="J11" s="23">
        <v>1</v>
      </c>
      <c r="K11" s="13">
        <f t="shared" si="0"/>
        <v>0</v>
      </c>
      <c r="L11" s="13">
        <f t="shared" si="1"/>
        <v>0</v>
      </c>
      <c r="M11" s="13">
        <f t="shared" si="2"/>
        <v>0</v>
      </c>
      <c r="N11" s="16">
        <f t="shared" si="3"/>
        <v>0</v>
      </c>
      <c r="O11" s="16">
        <f t="shared" si="4"/>
        <v>0</v>
      </c>
      <c r="P11" s="16">
        <f t="shared" si="5"/>
        <v>0</v>
      </c>
      <c r="Q11" s="17">
        <v>13</v>
      </c>
      <c r="R11" s="13"/>
      <c r="S11" s="13">
        <f t="shared" ref="S11:S24" si="10">U11+T11-K11-L11-M11</f>
        <v>0</v>
      </c>
      <c r="T11" s="13"/>
      <c r="U11" s="13">
        <f t="shared" si="6"/>
        <v>0</v>
      </c>
      <c r="V11" s="13"/>
      <c r="W11" s="13"/>
      <c r="X11" s="13"/>
      <c r="Y11" s="13"/>
      <c r="Z11" s="18">
        <f t="shared" si="7"/>
        <v>0</v>
      </c>
      <c r="AA11" s="43">
        <f t="shared" si="8"/>
        <v>0</v>
      </c>
      <c r="AB11" s="19"/>
      <c r="AC11" s="19"/>
      <c r="AD11" s="19"/>
      <c r="AE11" s="20" t="str">
        <f t="shared" si="9"/>
        <v>WARNING</v>
      </c>
    </row>
    <row r="12" spans="1:31" ht="58.5" customHeight="1" x14ac:dyDescent="0.25">
      <c r="A12" s="10" t="s">
        <v>39</v>
      </c>
      <c r="B12" s="11" t="s">
        <v>40</v>
      </c>
      <c r="C12" s="12" t="str">
        <f>IFERROR(VLOOKUP(D12,[1]Pieces!A:B,2,0)," ")</f>
        <v>181269</v>
      </c>
      <c r="D12" s="13" t="s">
        <v>41</v>
      </c>
      <c r="E12" s="14">
        <v>144</v>
      </c>
      <c r="F12" s="14">
        <v>144</v>
      </c>
      <c r="G12" s="14">
        <v>144</v>
      </c>
      <c r="H12" s="14">
        <v>144</v>
      </c>
      <c r="I12" s="15">
        <f>IFERROR(VLOOKUP(D12,[1]Pieces!A:C,3,0),"")</f>
        <v>30</v>
      </c>
      <c r="J12" s="13">
        <v>1</v>
      </c>
      <c r="K12" s="13">
        <f t="shared" si="0"/>
        <v>0</v>
      </c>
      <c r="L12" s="13">
        <f t="shared" si="1"/>
        <v>0</v>
      </c>
      <c r="M12" s="13">
        <f t="shared" si="2"/>
        <v>0</v>
      </c>
      <c r="N12" s="16">
        <f t="shared" si="3"/>
        <v>0</v>
      </c>
      <c r="O12" s="16">
        <f t="shared" si="4"/>
        <v>0</v>
      </c>
      <c r="P12" s="16">
        <f t="shared" si="5"/>
        <v>0</v>
      </c>
      <c r="Q12" s="17">
        <v>13</v>
      </c>
      <c r="R12" s="13"/>
      <c r="S12" s="13">
        <f t="shared" si="10"/>
        <v>0</v>
      </c>
      <c r="T12" s="13"/>
      <c r="U12" s="13">
        <f t="shared" si="6"/>
        <v>0</v>
      </c>
      <c r="V12" s="13"/>
      <c r="W12" s="13"/>
      <c r="X12" s="13"/>
      <c r="Y12" s="13"/>
      <c r="Z12" s="18">
        <f t="shared" si="7"/>
        <v>0</v>
      </c>
      <c r="AA12" s="43">
        <f t="shared" si="8"/>
        <v>0</v>
      </c>
      <c r="AB12" s="19"/>
      <c r="AC12" s="19"/>
      <c r="AD12" s="19"/>
      <c r="AE12" s="20" t="str">
        <f t="shared" si="9"/>
        <v>WARNING</v>
      </c>
    </row>
    <row r="13" spans="1:31" ht="58.5" customHeight="1" x14ac:dyDescent="0.25">
      <c r="A13" s="10" t="s">
        <v>42</v>
      </c>
      <c r="B13" s="11" t="s">
        <v>43</v>
      </c>
      <c r="C13" s="12" t="str">
        <f>IFERROR(VLOOKUP(D13,[1]Pieces!A:B,2,0)," ")</f>
        <v>PIG-28D-CP2</v>
      </c>
      <c r="D13" s="13" t="s">
        <v>44</v>
      </c>
      <c r="E13" s="14">
        <v>1170</v>
      </c>
      <c r="F13" s="14">
        <v>1170</v>
      </c>
      <c r="G13" s="14">
        <v>1170</v>
      </c>
      <c r="H13" s="14">
        <v>1170</v>
      </c>
      <c r="I13" s="15">
        <f>IFERROR(VLOOKUP(D13,[1]Pieces!A:C,3,0),"")</f>
        <v>30</v>
      </c>
      <c r="J13" s="13">
        <v>1</v>
      </c>
      <c r="K13" s="13">
        <f t="shared" si="0"/>
        <v>0</v>
      </c>
      <c r="L13" s="13">
        <f t="shared" si="1"/>
        <v>0</v>
      </c>
      <c r="M13" s="13">
        <f t="shared" si="2"/>
        <v>0</v>
      </c>
      <c r="N13" s="16">
        <f t="shared" si="3"/>
        <v>0</v>
      </c>
      <c r="O13" s="16">
        <f t="shared" si="4"/>
        <v>0</v>
      </c>
      <c r="P13" s="16">
        <f t="shared" si="5"/>
        <v>0</v>
      </c>
      <c r="Q13" s="17">
        <v>13</v>
      </c>
      <c r="R13" s="13"/>
      <c r="S13" s="13">
        <f t="shared" si="10"/>
        <v>0</v>
      </c>
      <c r="T13" s="13"/>
      <c r="U13" s="13">
        <f t="shared" si="6"/>
        <v>0</v>
      </c>
      <c r="V13" s="13"/>
      <c r="W13" s="13"/>
      <c r="X13" s="13"/>
      <c r="Y13" s="13"/>
      <c r="Z13" s="18">
        <f t="shared" si="7"/>
        <v>0</v>
      </c>
      <c r="AA13" s="43">
        <f t="shared" si="8"/>
        <v>0</v>
      </c>
      <c r="AB13" s="19"/>
      <c r="AC13" s="19"/>
      <c r="AD13" s="19"/>
      <c r="AE13" s="20" t="str">
        <f t="shared" si="9"/>
        <v>WARNING</v>
      </c>
    </row>
    <row r="14" spans="1:31" ht="68.25" customHeight="1" x14ac:dyDescent="0.25">
      <c r="A14" s="10" t="s">
        <v>45</v>
      </c>
      <c r="B14" s="11" t="s">
        <v>46</v>
      </c>
      <c r="C14" s="12" t="str">
        <f>IFERROR(VLOOKUP(D14,[1]Pieces!A:B,2,0)," ")</f>
        <v xml:space="preserve"> - </v>
      </c>
      <c r="D14" s="13" t="s">
        <v>47</v>
      </c>
      <c r="E14" s="14">
        <v>0</v>
      </c>
      <c r="F14" s="14">
        <v>0</v>
      </c>
      <c r="G14" s="14">
        <v>0</v>
      </c>
      <c r="H14" s="14">
        <v>0</v>
      </c>
      <c r="I14" s="15">
        <f>IFERROR(VLOOKUP(D14,[1]Pieces!A:C,3,0),"")</f>
        <v>1</v>
      </c>
      <c r="J14" s="13">
        <v>2</v>
      </c>
      <c r="K14" s="13">
        <f t="shared" si="0"/>
        <v>0</v>
      </c>
      <c r="L14" s="13">
        <f t="shared" si="1"/>
        <v>0</v>
      </c>
      <c r="M14" s="13">
        <f t="shared" si="2"/>
        <v>0</v>
      </c>
      <c r="N14" s="16">
        <f t="shared" si="3"/>
        <v>0</v>
      </c>
      <c r="O14" s="16">
        <f t="shared" si="4"/>
        <v>0</v>
      </c>
      <c r="P14" s="16">
        <f t="shared" si="5"/>
        <v>0</v>
      </c>
      <c r="Q14" s="17">
        <v>13</v>
      </c>
      <c r="R14" s="13"/>
      <c r="S14" s="13">
        <f t="shared" si="10"/>
        <v>0</v>
      </c>
      <c r="T14" s="13"/>
      <c r="U14" s="13">
        <f t="shared" si="6"/>
        <v>0</v>
      </c>
      <c r="V14" s="13"/>
      <c r="W14" s="13"/>
      <c r="X14" s="13"/>
      <c r="Y14" s="13"/>
      <c r="Z14" s="18">
        <f t="shared" si="7"/>
        <v>0</v>
      </c>
      <c r="AA14" s="43">
        <f t="shared" si="8"/>
        <v>0</v>
      </c>
      <c r="AB14" s="19"/>
      <c r="AC14" s="19"/>
      <c r="AD14" s="19"/>
      <c r="AE14" s="20" t="str">
        <f t="shared" si="9"/>
        <v>WARNING</v>
      </c>
    </row>
    <row r="15" spans="1:31" ht="69" customHeight="1" x14ac:dyDescent="0.25">
      <c r="A15" s="10" t="s">
        <v>48</v>
      </c>
      <c r="B15" s="11" t="s">
        <v>49</v>
      </c>
      <c r="C15" s="12" t="str">
        <f>IFERROR(VLOOKUP(D15,[1]Pieces!A:B,2,0)," ")</f>
        <v>I110-01-004</v>
      </c>
      <c r="D15" s="13" t="s">
        <v>50</v>
      </c>
      <c r="E15" s="14">
        <v>364</v>
      </c>
      <c r="F15" s="14">
        <v>364</v>
      </c>
      <c r="G15" s="14">
        <v>364</v>
      </c>
      <c r="H15" s="14">
        <v>364</v>
      </c>
      <c r="I15" s="15">
        <f>IFERROR(VLOOKUP(D15,[1]Pieces!A:C,3,0),"")</f>
        <v>32</v>
      </c>
      <c r="J15" s="13">
        <v>8</v>
      </c>
      <c r="K15" s="13">
        <f t="shared" si="0"/>
        <v>0</v>
      </c>
      <c r="L15" s="13">
        <f t="shared" si="1"/>
        <v>0</v>
      </c>
      <c r="M15" s="13">
        <f t="shared" si="2"/>
        <v>0</v>
      </c>
      <c r="N15" s="16">
        <f t="shared" si="3"/>
        <v>0</v>
      </c>
      <c r="O15" s="16">
        <f t="shared" si="4"/>
        <v>0</v>
      </c>
      <c r="P15" s="16">
        <f t="shared" si="5"/>
        <v>0</v>
      </c>
      <c r="Q15" s="17">
        <v>13</v>
      </c>
      <c r="R15" s="13"/>
      <c r="S15" s="13">
        <f t="shared" si="10"/>
        <v>0</v>
      </c>
      <c r="T15" s="13"/>
      <c r="U15" s="13">
        <f t="shared" si="6"/>
        <v>0</v>
      </c>
      <c r="V15" s="13"/>
      <c r="W15" s="13"/>
      <c r="X15" s="13"/>
      <c r="Y15" s="13"/>
      <c r="Z15" s="18">
        <f t="shared" si="7"/>
        <v>0</v>
      </c>
      <c r="AA15" s="43">
        <f t="shared" si="8"/>
        <v>0</v>
      </c>
      <c r="AB15" s="19"/>
      <c r="AC15" s="19"/>
      <c r="AD15" s="19"/>
      <c r="AE15" s="20" t="str">
        <f t="shared" si="9"/>
        <v>WARNING</v>
      </c>
    </row>
    <row r="16" spans="1:31" ht="63" customHeight="1" x14ac:dyDescent="0.25">
      <c r="A16" s="10" t="s">
        <v>51</v>
      </c>
      <c r="B16" s="11" t="s">
        <v>52</v>
      </c>
      <c r="C16" s="12" t="str">
        <f>IFERROR(VLOOKUP(D16,[1]Pieces!A:B,2,0)," ")</f>
        <v xml:space="preserve"> - </v>
      </c>
      <c r="D16" s="13" t="s">
        <v>47</v>
      </c>
      <c r="E16" s="14">
        <v>0</v>
      </c>
      <c r="F16" s="14">
        <v>0</v>
      </c>
      <c r="G16" s="14">
        <v>0</v>
      </c>
      <c r="H16" s="14">
        <v>0</v>
      </c>
      <c r="I16" s="15">
        <f>IFERROR(VLOOKUP(D16,[1]Pieces!A:C,3,0),"")</f>
        <v>1</v>
      </c>
      <c r="J16" s="13">
        <v>1</v>
      </c>
      <c r="K16" s="13">
        <f t="shared" si="0"/>
        <v>0</v>
      </c>
      <c r="L16" s="13">
        <f t="shared" si="1"/>
        <v>0</v>
      </c>
      <c r="M16" s="13">
        <f t="shared" si="2"/>
        <v>0</v>
      </c>
      <c r="N16" s="16">
        <f t="shared" si="3"/>
        <v>0</v>
      </c>
      <c r="O16" s="16">
        <f t="shared" si="4"/>
        <v>0</v>
      </c>
      <c r="P16" s="16">
        <f t="shared" si="5"/>
        <v>0</v>
      </c>
      <c r="Q16" s="17">
        <v>13</v>
      </c>
      <c r="R16" s="13"/>
      <c r="S16" s="13">
        <f t="shared" si="10"/>
        <v>0</v>
      </c>
      <c r="T16" s="13"/>
      <c r="U16" s="13">
        <f t="shared" si="6"/>
        <v>0</v>
      </c>
      <c r="V16" s="13"/>
      <c r="W16" s="13"/>
      <c r="X16" s="13"/>
      <c r="Y16" s="13"/>
      <c r="Z16" s="18">
        <f t="shared" si="7"/>
        <v>0</v>
      </c>
      <c r="AA16" s="43">
        <f t="shared" si="8"/>
        <v>0</v>
      </c>
      <c r="AB16" s="19"/>
      <c r="AC16" s="19"/>
      <c r="AD16" s="19"/>
      <c r="AE16" s="20" t="str">
        <f t="shared" si="9"/>
        <v>WARNING</v>
      </c>
    </row>
    <row r="17" spans="1:31" ht="55.5" customHeight="1" x14ac:dyDescent="0.25">
      <c r="A17" s="24" t="s">
        <v>53</v>
      </c>
      <c r="B17" s="11" t="s">
        <v>54</v>
      </c>
      <c r="C17" s="12" t="str">
        <f>IFERROR(VLOOKUP(D17,[1]Pieces!A:B,2,0)," ")</f>
        <v xml:space="preserve">PIG 50 SE- harding </v>
      </c>
      <c r="D17" s="13" t="s">
        <v>55</v>
      </c>
      <c r="E17" s="14">
        <v>41</v>
      </c>
      <c r="F17" s="14">
        <v>44</v>
      </c>
      <c r="G17" s="14">
        <v>44</v>
      </c>
      <c r="H17" s="14">
        <v>44</v>
      </c>
      <c r="I17" s="15">
        <f>IFERROR(VLOOKUP(D17,[1]Pieces!A:C,3,0),"")</f>
        <v>38</v>
      </c>
      <c r="J17" s="13">
        <v>34</v>
      </c>
      <c r="K17" s="13">
        <f t="shared" si="0"/>
        <v>102</v>
      </c>
      <c r="L17" s="13">
        <f t="shared" si="1"/>
        <v>0</v>
      </c>
      <c r="M17" s="13">
        <f t="shared" si="2"/>
        <v>0</v>
      </c>
      <c r="N17" s="16">
        <f t="shared" si="3"/>
        <v>2.6842105263157894</v>
      </c>
      <c r="O17" s="16">
        <f t="shared" si="4"/>
        <v>0</v>
      </c>
      <c r="P17" s="16">
        <f t="shared" si="5"/>
        <v>0</v>
      </c>
      <c r="Q17" s="17">
        <v>13</v>
      </c>
      <c r="R17" s="13"/>
      <c r="S17" s="13">
        <f t="shared" si="10"/>
        <v>0</v>
      </c>
      <c r="T17" s="13"/>
      <c r="U17" s="13">
        <f t="shared" si="6"/>
        <v>102</v>
      </c>
      <c r="V17" s="13"/>
      <c r="W17" s="13"/>
      <c r="X17" s="13"/>
      <c r="Y17" s="13"/>
      <c r="Z17" s="18">
        <f t="shared" si="7"/>
        <v>2.6842105263157894</v>
      </c>
      <c r="AA17" s="43">
        <f t="shared" si="8"/>
        <v>20.647773279352226</v>
      </c>
      <c r="AB17" s="19"/>
      <c r="AC17" s="19"/>
      <c r="AD17" s="19"/>
      <c r="AE17" s="20" t="str">
        <f t="shared" si="9"/>
        <v>WARNING</v>
      </c>
    </row>
    <row r="18" spans="1:31" ht="59.25" customHeight="1" x14ac:dyDescent="0.25">
      <c r="A18" s="24" t="s">
        <v>56</v>
      </c>
      <c r="B18" s="11" t="s">
        <v>57</v>
      </c>
      <c r="C18" s="12" t="str">
        <f>IFERROR(VLOOKUP(D18,[1]Pieces!A:B,2,0)," ")</f>
        <v>9531</v>
      </c>
      <c r="D18" s="13" t="s">
        <v>58</v>
      </c>
      <c r="E18" s="14">
        <v>1192</v>
      </c>
      <c r="F18" s="14">
        <v>1192</v>
      </c>
      <c r="G18" s="14">
        <v>1192</v>
      </c>
      <c r="H18" s="14">
        <v>1192</v>
      </c>
      <c r="I18" s="15">
        <f>IFERROR(VLOOKUP(D18,[1]Pieces!A:C,3,0),"")</f>
        <v>180</v>
      </c>
      <c r="J18" s="13">
        <v>32</v>
      </c>
      <c r="K18" s="13">
        <f>(F18-E18)*J18</f>
        <v>0</v>
      </c>
      <c r="L18" s="13">
        <f>(G18-F18)*J18</f>
        <v>0</v>
      </c>
      <c r="M18" s="13">
        <f>(H18-G18)*J18</f>
        <v>0</v>
      </c>
      <c r="N18" s="16">
        <f>IF(I18="","",K18/I18)</f>
        <v>0</v>
      </c>
      <c r="O18" s="16">
        <f>IF(I18="","",L18/I18)</f>
        <v>0</v>
      </c>
      <c r="P18" s="16">
        <f>IF(I18="","",M18/I18)</f>
        <v>0</v>
      </c>
      <c r="Q18" s="17">
        <v>13</v>
      </c>
      <c r="R18" s="13"/>
      <c r="S18" s="13">
        <f>U18+T18-K18-L18-M18</f>
        <v>0</v>
      </c>
      <c r="T18" s="13"/>
      <c r="U18" s="13">
        <f t="shared" si="6"/>
        <v>0</v>
      </c>
      <c r="V18" s="13"/>
      <c r="W18" s="13"/>
      <c r="X18" s="13"/>
      <c r="Y18" s="13"/>
      <c r="Z18" s="18">
        <f>IF(OR(I18="",I18=0),0,(U18+T18)/I18)</f>
        <v>0</v>
      </c>
      <c r="AA18" s="43">
        <f>IF(OR(Q18=0,I18=0),"",Z18/Q18*100)</f>
        <v>0</v>
      </c>
      <c r="AB18" s="19"/>
      <c r="AC18" s="19"/>
      <c r="AD18" s="19"/>
      <c r="AE18" s="20" t="str">
        <f>IF(AA18&gt;85," ","WARNING")</f>
        <v>WARNING</v>
      </c>
    </row>
    <row r="19" spans="1:31" ht="60.75" customHeight="1" x14ac:dyDescent="0.25">
      <c r="A19" s="10" t="s">
        <v>59</v>
      </c>
      <c r="B19" s="11" t="s">
        <v>60</v>
      </c>
      <c r="C19" s="12" t="str">
        <f>IFERROR(VLOOKUP(D19,[1]Pieces!A:B,2,0)," ")</f>
        <v>MPS000300</v>
      </c>
      <c r="D19" s="13" t="s">
        <v>61</v>
      </c>
      <c r="E19" s="14">
        <v>18952</v>
      </c>
      <c r="F19" s="14">
        <v>18952</v>
      </c>
      <c r="G19" s="14">
        <v>18952</v>
      </c>
      <c r="H19" s="14">
        <v>18952</v>
      </c>
      <c r="I19" s="15">
        <f>IFERROR(VLOOKUP(D19,[1]Pieces!A:C,3,0),"")</f>
        <v>454</v>
      </c>
      <c r="J19" s="13">
        <v>1</v>
      </c>
      <c r="K19" s="13">
        <f t="shared" si="0"/>
        <v>0</v>
      </c>
      <c r="L19" s="13">
        <f t="shared" si="1"/>
        <v>0</v>
      </c>
      <c r="M19" s="13">
        <f t="shared" si="2"/>
        <v>0</v>
      </c>
      <c r="N19" s="16">
        <f t="shared" si="3"/>
        <v>0</v>
      </c>
      <c r="O19" s="16">
        <f t="shared" si="4"/>
        <v>0</v>
      </c>
      <c r="P19" s="16">
        <f t="shared" si="5"/>
        <v>0</v>
      </c>
      <c r="Q19" s="17">
        <v>13</v>
      </c>
      <c r="R19" s="13"/>
      <c r="S19" s="13">
        <f t="shared" si="10"/>
        <v>0</v>
      </c>
      <c r="T19" s="13"/>
      <c r="U19" s="13">
        <f t="shared" si="6"/>
        <v>0</v>
      </c>
      <c r="V19" s="13"/>
      <c r="W19" s="13"/>
      <c r="X19" s="13"/>
      <c r="Y19" s="13"/>
      <c r="Z19" s="18">
        <f t="shared" si="7"/>
        <v>0</v>
      </c>
      <c r="AA19" s="43">
        <f t="shared" si="8"/>
        <v>0</v>
      </c>
      <c r="AB19" s="19"/>
      <c r="AC19" s="19"/>
      <c r="AD19" s="19"/>
      <c r="AE19" s="20" t="str">
        <f t="shared" si="9"/>
        <v>WARNING</v>
      </c>
    </row>
    <row r="20" spans="1:31" ht="51" customHeight="1" x14ac:dyDescent="0.25">
      <c r="A20" s="10" t="s">
        <v>62</v>
      </c>
      <c r="B20" s="11" t="s">
        <v>63</v>
      </c>
      <c r="C20" s="12" t="str">
        <f>IFERROR(VLOOKUP(D20,[1]Pieces!A:B,2,0)," ")</f>
        <v>FO013</v>
      </c>
      <c r="D20" s="13" t="s">
        <v>64</v>
      </c>
      <c r="E20" s="26">
        <v>2345</v>
      </c>
      <c r="F20" s="26">
        <v>3010</v>
      </c>
      <c r="G20" s="26">
        <v>3010</v>
      </c>
      <c r="H20" s="26">
        <v>3010</v>
      </c>
      <c r="I20" s="15">
        <f>IFERROR(VLOOKUP(D20,[1]Pieces!A:C,3,0),"")</f>
        <v>106</v>
      </c>
      <c r="J20" s="13">
        <v>1</v>
      </c>
      <c r="K20" s="13">
        <f t="shared" si="0"/>
        <v>665</v>
      </c>
      <c r="L20" s="13">
        <f t="shared" si="1"/>
        <v>0</v>
      </c>
      <c r="M20" s="13">
        <f t="shared" si="2"/>
        <v>0</v>
      </c>
      <c r="N20" s="16">
        <f t="shared" si="3"/>
        <v>6.2735849056603774</v>
      </c>
      <c r="O20" s="16">
        <f t="shared" si="4"/>
        <v>0</v>
      </c>
      <c r="P20" s="16">
        <f t="shared" si="5"/>
        <v>0</v>
      </c>
      <c r="Q20" s="17">
        <v>13</v>
      </c>
      <c r="R20" s="22"/>
      <c r="S20" s="13">
        <f t="shared" si="10"/>
        <v>0</v>
      </c>
      <c r="T20" s="13"/>
      <c r="U20" s="13">
        <f t="shared" si="6"/>
        <v>665</v>
      </c>
      <c r="V20" s="13"/>
      <c r="W20" s="13"/>
      <c r="X20" s="13"/>
      <c r="Y20" s="13"/>
      <c r="Z20" s="18">
        <f t="shared" si="7"/>
        <v>6.2735849056603774</v>
      </c>
      <c r="AA20" s="43">
        <f t="shared" si="8"/>
        <v>48.258345428156751</v>
      </c>
      <c r="AB20" s="27"/>
      <c r="AC20" s="27"/>
      <c r="AD20" s="27"/>
      <c r="AE20" s="20" t="str">
        <f t="shared" si="9"/>
        <v>WARNING</v>
      </c>
    </row>
    <row r="21" spans="1:31" ht="56.25" customHeight="1" x14ac:dyDescent="0.25">
      <c r="A21" s="10" t="s">
        <v>65</v>
      </c>
      <c r="B21" s="11" t="s">
        <v>66</v>
      </c>
      <c r="C21" s="12" t="str">
        <f>IFERROR(VLOOKUP(D21,[1]Pieces!A:B,2,0)," ")</f>
        <v>MI018</v>
      </c>
      <c r="D21" s="13" t="s">
        <v>67</v>
      </c>
      <c r="E21" s="26">
        <v>3600</v>
      </c>
      <c r="F21" s="26">
        <v>3600</v>
      </c>
      <c r="G21" s="26">
        <v>3600</v>
      </c>
      <c r="H21" s="26">
        <v>3600</v>
      </c>
      <c r="I21" s="15">
        <f>IFERROR(VLOOKUP(D21,[1]Pieces!A:C,3,0),"")</f>
        <v>56</v>
      </c>
      <c r="J21" s="13">
        <v>1</v>
      </c>
      <c r="K21" s="13">
        <f t="shared" si="0"/>
        <v>0</v>
      </c>
      <c r="L21" s="13">
        <f t="shared" si="1"/>
        <v>0</v>
      </c>
      <c r="M21" s="13">
        <f t="shared" si="2"/>
        <v>0</v>
      </c>
      <c r="N21" s="16">
        <f t="shared" si="3"/>
        <v>0</v>
      </c>
      <c r="O21" s="16">
        <f t="shared" si="4"/>
        <v>0</v>
      </c>
      <c r="P21" s="16">
        <f t="shared" si="5"/>
        <v>0</v>
      </c>
      <c r="Q21" s="17">
        <v>13</v>
      </c>
      <c r="R21" s="13"/>
      <c r="S21" s="13">
        <f t="shared" si="10"/>
        <v>0</v>
      </c>
      <c r="T21" s="13"/>
      <c r="U21" s="13">
        <f t="shared" si="6"/>
        <v>0</v>
      </c>
      <c r="V21" s="28"/>
      <c r="W21" s="28"/>
      <c r="X21" s="28"/>
      <c r="Y21" s="28"/>
      <c r="Z21" s="18">
        <f t="shared" si="7"/>
        <v>0</v>
      </c>
      <c r="AA21" s="43">
        <f t="shared" si="8"/>
        <v>0</v>
      </c>
      <c r="AB21" s="29"/>
      <c r="AC21" s="29"/>
      <c r="AD21" s="29"/>
      <c r="AE21" s="20" t="str">
        <f t="shared" si="9"/>
        <v>WARNING</v>
      </c>
    </row>
    <row r="22" spans="1:31" ht="76.5" customHeight="1" x14ac:dyDescent="0.25">
      <c r="A22" s="10" t="s">
        <v>68</v>
      </c>
      <c r="B22" s="11" t="s">
        <v>69</v>
      </c>
      <c r="C22" s="12" t="str">
        <f>IFERROR(VLOOKUP(D22,[1]Pieces!A:B,2,0)," ")</f>
        <v>MI038</v>
      </c>
      <c r="D22" s="13" t="s">
        <v>82</v>
      </c>
      <c r="E22" s="14">
        <v>0</v>
      </c>
      <c r="F22" s="14">
        <v>0</v>
      </c>
      <c r="G22" s="14">
        <v>0</v>
      </c>
      <c r="H22" s="14">
        <v>0</v>
      </c>
      <c r="I22" s="15">
        <f>IFERROR(VLOOKUP(D22,[1]Pieces!A:C,3,0),"")</f>
        <v>60</v>
      </c>
      <c r="J22" s="13">
        <v>1</v>
      </c>
      <c r="K22" s="13">
        <f t="shared" si="0"/>
        <v>0</v>
      </c>
      <c r="L22" s="13">
        <f t="shared" si="1"/>
        <v>0</v>
      </c>
      <c r="M22" s="13">
        <f t="shared" si="2"/>
        <v>0</v>
      </c>
      <c r="N22" s="16">
        <f t="shared" si="3"/>
        <v>0</v>
      </c>
      <c r="O22" s="16">
        <f t="shared" si="4"/>
        <v>0</v>
      </c>
      <c r="P22" s="16">
        <f t="shared" si="5"/>
        <v>0</v>
      </c>
      <c r="Q22" s="17">
        <v>13</v>
      </c>
      <c r="R22" s="45">
        <f>R25</f>
        <v>13</v>
      </c>
      <c r="S22" s="13">
        <f t="shared" si="10"/>
        <v>0</v>
      </c>
      <c r="T22" s="13"/>
      <c r="U22" s="13">
        <f t="shared" si="6"/>
        <v>0</v>
      </c>
      <c r="V22" s="28"/>
      <c r="W22" s="28"/>
      <c r="X22" s="28"/>
      <c r="Y22" s="28"/>
      <c r="Z22" s="18">
        <f t="shared" si="7"/>
        <v>0</v>
      </c>
      <c r="AA22" s="43">
        <f t="shared" si="8"/>
        <v>0</v>
      </c>
      <c r="AB22" s="29"/>
      <c r="AC22" s="29"/>
      <c r="AD22" s="29"/>
      <c r="AE22" s="20" t="str">
        <f t="shared" si="9"/>
        <v>WARNING</v>
      </c>
    </row>
    <row r="23" spans="1:31" ht="78.75" customHeight="1" x14ac:dyDescent="0.25">
      <c r="A23" s="10" t="s">
        <v>72</v>
      </c>
      <c r="B23" s="11" t="s">
        <v>73</v>
      </c>
      <c r="C23" s="12" t="str">
        <f>IFERROR(VLOOKUP(D23,[1]Pieces!A:B,2,0)," ")</f>
        <v xml:space="preserve"> </v>
      </c>
      <c r="D23" s="13"/>
      <c r="E23" s="14"/>
      <c r="F23" s="26"/>
      <c r="G23" s="26"/>
      <c r="H23" s="26"/>
      <c r="I23" s="15" t="str">
        <f>IFERROR(VLOOKUP(D23,[1]Pieces!A:C,3,0),"")</f>
        <v/>
      </c>
      <c r="J23" s="13"/>
      <c r="K23" s="13">
        <f t="shared" si="0"/>
        <v>0</v>
      </c>
      <c r="L23" s="13">
        <f t="shared" si="1"/>
        <v>0</v>
      </c>
      <c r="M23" s="13">
        <f t="shared" si="2"/>
        <v>0</v>
      </c>
      <c r="N23" s="16" t="str">
        <f t="shared" si="3"/>
        <v/>
      </c>
      <c r="O23" s="16" t="str">
        <f t="shared" si="4"/>
        <v/>
      </c>
      <c r="P23" s="16" t="str">
        <f t="shared" si="5"/>
        <v/>
      </c>
      <c r="Q23" s="17">
        <v>13</v>
      </c>
      <c r="R23" s="13"/>
      <c r="S23" s="13">
        <f t="shared" si="10"/>
        <v>0</v>
      </c>
      <c r="T23" s="13"/>
      <c r="U23" s="13">
        <f t="shared" si="6"/>
        <v>0</v>
      </c>
      <c r="V23" s="28"/>
      <c r="W23" s="28"/>
      <c r="X23" s="28"/>
      <c r="Y23" s="28"/>
      <c r="Z23" s="18">
        <f t="shared" si="7"/>
        <v>0</v>
      </c>
      <c r="AA23" s="43">
        <f t="shared" si="8"/>
        <v>0</v>
      </c>
      <c r="AB23" s="29"/>
      <c r="AC23" s="29"/>
      <c r="AD23" s="29"/>
      <c r="AE23" s="20" t="str">
        <f t="shared" si="9"/>
        <v>WARNING</v>
      </c>
    </row>
    <row r="24" spans="1:31" ht="76.5" customHeight="1" thickBot="1" x14ac:dyDescent="0.3">
      <c r="A24" s="10" t="s">
        <v>74</v>
      </c>
      <c r="B24" s="11" t="s">
        <v>75</v>
      </c>
      <c r="C24" s="12" t="str">
        <f>IFERROR(VLOOKUP(D24,[1]Pieces!A:B,2,0)," ")</f>
        <v xml:space="preserve"> </v>
      </c>
      <c r="D24" s="13"/>
      <c r="E24" s="14"/>
      <c r="F24" s="26"/>
      <c r="G24" s="26"/>
      <c r="H24" s="26"/>
      <c r="I24" s="15" t="str">
        <f>IFERROR(VLOOKUP(D24,[2]Pieces!A:C,3,0),"")</f>
        <v/>
      </c>
      <c r="J24" s="13"/>
      <c r="K24" s="13">
        <f t="shared" si="0"/>
        <v>0</v>
      </c>
      <c r="L24" s="13">
        <f t="shared" si="1"/>
        <v>0</v>
      </c>
      <c r="M24" s="13">
        <f t="shared" si="2"/>
        <v>0</v>
      </c>
      <c r="N24" s="16" t="str">
        <f t="shared" si="3"/>
        <v/>
      </c>
      <c r="O24" s="16" t="str">
        <f t="shared" si="4"/>
        <v/>
      </c>
      <c r="P24" s="16" t="str">
        <f t="shared" si="5"/>
        <v/>
      </c>
      <c r="Q24" s="17">
        <v>13</v>
      </c>
      <c r="R24" s="13"/>
      <c r="S24" s="13">
        <f t="shared" si="10"/>
        <v>0</v>
      </c>
      <c r="T24" s="13"/>
      <c r="U24" s="13">
        <f t="shared" si="6"/>
        <v>0</v>
      </c>
      <c r="V24" s="28"/>
      <c r="W24" s="28"/>
      <c r="X24" s="28"/>
      <c r="Y24" s="28"/>
      <c r="Z24" s="18">
        <f t="shared" si="7"/>
        <v>0</v>
      </c>
      <c r="AA24" s="43">
        <f t="shared" si="8"/>
        <v>0</v>
      </c>
      <c r="AB24" s="29"/>
      <c r="AC24" s="29"/>
      <c r="AD24" s="29"/>
      <c r="AE24" s="20" t="str">
        <f t="shared" si="9"/>
        <v>WARNING</v>
      </c>
    </row>
    <row r="25" spans="1:31" ht="39" customHeight="1" thickBot="1" x14ac:dyDescent="0.3">
      <c r="E25" s="30"/>
      <c r="F25" s="30"/>
      <c r="G25" s="30"/>
      <c r="H25" s="30"/>
      <c r="I25" s="31"/>
      <c r="J25" s="30"/>
      <c r="K25" s="30"/>
      <c r="L25" s="30"/>
      <c r="M25" s="30"/>
      <c r="N25" s="30"/>
      <c r="O25" s="30"/>
      <c r="P25" s="30"/>
      <c r="Q25" s="32" t="s">
        <v>76</v>
      </c>
      <c r="R25" s="33">
        <v>13</v>
      </c>
      <c r="S25" s="34">
        <f>SUM(T9:T24)</f>
        <v>0</v>
      </c>
      <c r="T25" s="35"/>
      <c r="U25" s="35">
        <f>SUM(U9:U21)</f>
        <v>767</v>
      </c>
      <c r="V25" s="35"/>
      <c r="W25" s="35"/>
      <c r="X25" s="35"/>
      <c r="Y25" s="35"/>
      <c r="Z25" s="5"/>
      <c r="AA25" s="5"/>
      <c r="AB25" s="5"/>
      <c r="AC25" s="5"/>
      <c r="AD25" s="5"/>
      <c r="AE25" s="5"/>
    </row>
    <row r="26" spans="1:31" ht="21" thickBot="1" x14ac:dyDescent="0.3"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5"/>
      <c r="U26" s="35"/>
      <c r="V26" s="35"/>
      <c r="W26" s="35"/>
      <c r="X26" s="35"/>
      <c r="Y26" s="35"/>
      <c r="Z26" s="5"/>
      <c r="AA26" s="5"/>
      <c r="AB26" s="5"/>
      <c r="AC26" s="5"/>
      <c r="AD26" s="5"/>
      <c r="AE26" s="5"/>
    </row>
    <row r="27" spans="1:31" ht="70.5" thickBot="1" x14ac:dyDescent="0.3"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6" t="s">
        <v>77</v>
      </c>
      <c r="U27" s="38">
        <f>S25/U25</f>
        <v>0</v>
      </c>
      <c r="V27" s="35"/>
      <c r="W27" s="35"/>
      <c r="X27" s="35"/>
      <c r="Y27" s="35"/>
      <c r="Z27" s="5"/>
      <c r="AA27" s="5"/>
      <c r="AB27" s="5"/>
      <c r="AC27" s="5"/>
      <c r="AD27" s="5"/>
      <c r="AE27" s="5"/>
    </row>
    <row r="28" spans="1:31" ht="20.25" x14ac:dyDescent="0.25"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5"/>
      <c r="U28" s="35"/>
      <c r="V28" s="35"/>
      <c r="W28" s="35"/>
      <c r="X28" s="35"/>
      <c r="Y28" s="35"/>
      <c r="Z28" s="5"/>
      <c r="AA28" s="5"/>
      <c r="AB28" s="5"/>
      <c r="AC28" s="5"/>
      <c r="AD28" s="5"/>
      <c r="AE28" s="5"/>
    </row>
    <row r="29" spans="1:31" x14ac:dyDescent="0.25">
      <c r="Z29" s="6"/>
    </row>
    <row r="30" spans="1:31" x14ac:dyDescent="0.25">
      <c r="Z30" s="6"/>
    </row>
    <row r="31" spans="1:31" ht="20.25" x14ac:dyDescent="0.25">
      <c r="E31" s="39"/>
      <c r="F31" s="39"/>
      <c r="G31" s="39"/>
      <c r="H31" s="39"/>
      <c r="I31" s="40"/>
      <c r="J31" s="41" t="s">
        <v>78</v>
      </c>
      <c r="K31" s="39"/>
      <c r="L31" s="39"/>
      <c r="M31" s="39"/>
      <c r="N31" s="39"/>
      <c r="O31" s="39"/>
      <c r="P31" s="40"/>
      <c r="Z31" s="6"/>
    </row>
    <row r="32" spans="1:31" ht="20.25" x14ac:dyDescent="0.25">
      <c r="E32" s="39"/>
      <c r="F32" s="39"/>
      <c r="G32" s="39"/>
      <c r="H32" s="39"/>
      <c r="I32" s="40"/>
      <c r="J32" s="41" t="s">
        <v>79</v>
      </c>
      <c r="K32" s="39"/>
      <c r="L32" s="39"/>
      <c r="M32" s="39"/>
      <c r="N32" s="39"/>
      <c r="O32" s="39"/>
      <c r="P32" s="40"/>
      <c r="Z32" s="6"/>
    </row>
    <row r="33" spans="5:26" ht="20.25" x14ac:dyDescent="0.25">
      <c r="E33" s="39"/>
      <c r="F33" s="39"/>
      <c r="G33" s="39"/>
      <c r="H33" s="39"/>
      <c r="I33" s="40"/>
      <c r="J33" s="41" t="s">
        <v>80</v>
      </c>
      <c r="K33" s="39"/>
      <c r="L33" s="39"/>
      <c r="M33" s="39"/>
      <c r="N33" s="39"/>
      <c r="O33" s="39"/>
      <c r="P33" s="40"/>
      <c r="Z33" s="6"/>
    </row>
    <row r="34" spans="5:26" x14ac:dyDescent="0.25">
      <c r="Z34" s="6"/>
    </row>
    <row r="35" spans="5:26" x14ac:dyDescent="0.25">
      <c r="Z35" s="6"/>
    </row>
    <row r="36" spans="5:26" x14ac:dyDescent="0.25">
      <c r="Z36" s="6"/>
    </row>
    <row r="37" spans="5:26" x14ac:dyDescent="0.25">
      <c r="Z37" s="6"/>
    </row>
  </sheetData>
  <mergeCells count="12">
    <mergeCell ref="E31:I31"/>
    <mergeCell ref="J31:P31"/>
    <mergeCell ref="E32:I32"/>
    <mergeCell ref="J32:P32"/>
    <mergeCell ref="E33:I33"/>
    <mergeCell ref="J33:P33"/>
    <mergeCell ref="A1:Y5"/>
    <mergeCell ref="Z1:AE1"/>
    <mergeCell ref="Z2:AE2"/>
    <mergeCell ref="Z3:AE3"/>
    <mergeCell ref="Z4:AE4"/>
    <mergeCell ref="Z7:AE7"/>
  </mergeCells>
  <conditionalFormatting sqref="AE9:AE21">
    <cfRule type="containsText" dxfId="39" priority="14" operator="containsText" text="WARNING">
      <formula>NOT(ISERROR(SEARCH("WARNING",AE9)))</formula>
    </cfRule>
  </conditionalFormatting>
  <conditionalFormatting sqref="AE10">
    <cfRule type="containsText" dxfId="38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37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36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35" priority="7" operator="containsText" text="WARNING">
      <formula>NOT(ISERROR(SEARCH("WARNING",AE22)))</formula>
    </cfRule>
  </conditionalFormatting>
  <conditionalFormatting sqref="AE22">
    <cfRule type="containsText" dxfId="34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33" priority="4" operator="containsText" text="WARNING">
      <formula>NOT(ISERROR(SEARCH("WARNING",AE23)))</formula>
    </cfRule>
  </conditionalFormatting>
  <conditionalFormatting sqref="AE23">
    <cfRule type="containsText" dxfId="32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31" priority="1" operator="containsText" text="WARNING">
      <formula>NOT(ISERROR(SEARCH("WARNING",AE24)))</formula>
    </cfRule>
  </conditionalFormatting>
  <conditionalFormatting sqref="AE24">
    <cfRule type="containsText" dxfId="30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5:H28">
      <formula1>ouvriers</formula1>
    </dataValidation>
    <dataValidation type="list" allowBlank="1" showInputMessage="1" showErrorMessage="1" sqref="D9:D19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4</xdr:col>
                <xdr:colOff>0</xdr:colOff>
                <xdr:row>6</xdr:row>
                <xdr:rowOff>57150</xdr:rowOff>
              </from>
              <to>
                <xdr:col>6</xdr:col>
                <xdr:colOff>1238250</xdr:colOff>
                <xdr:row>6</xdr:row>
                <xdr:rowOff>552450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5">
    <tabColor rgb="FFC00000"/>
  </sheetPr>
  <dimension ref="A1:AE37"/>
  <sheetViews>
    <sheetView view="pageBreakPreview" zoomScale="55" zoomScaleNormal="53" zoomScaleSheetLayoutView="55" zoomScalePageLayoutView="42" workbookViewId="0">
      <pane xSplit="4" topLeftCell="O1" activePane="topRight" state="frozen"/>
      <selection activeCell="A8" sqref="A8"/>
      <selection pane="topRight" activeCell="A8" sqref="A8"/>
    </sheetView>
  </sheetViews>
  <sheetFormatPr baseColWidth="10" defaultRowHeight="15" x14ac:dyDescent="0.25"/>
  <cols>
    <col min="1" max="1" width="23.5703125" customWidth="1"/>
    <col min="2" max="3" width="43.28515625" customWidth="1"/>
    <col min="4" max="4" width="51.42578125" customWidth="1"/>
    <col min="5" max="5" width="33.42578125" style="37" customWidth="1"/>
    <col min="6" max="7" width="21.5703125" style="37" customWidth="1"/>
    <col min="8" max="8" width="23.140625" style="37" customWidth="1"/>
    <col min="9" max="9" width="21.7109375" style="37" customWidth="1"/>
    <col min="10" max="11" width="19.140625" style="37" customWidth="1"/>
    <col min="12" max="12" width="26.5703125" style="37" customWidth="1"/>
    <col min="13" max="13" width="26.28515625" style="37" customWidth="1"/>
    <col min="14" max="14" width="20.42578125" style="37" customWidth="1"/>
    <col min="15" max="16" width="20.5703125" customWidth="1"/>
    <col min="17" max="17" width="25.140625" customWidth="1"/>
    <col min="18" max="18" width="85" customWidth="1"/>
    <col min="19" max="19" width="26.5703125" customWidth="1"/>
    <col min="20" max="20" width="31.5703125" style="37" customWidth="1"/>
    <col min="21" max="25" width="23" style="37" customWidth="1"/>
    <col min="26" max="30" width="24.5703125" customWidth="1"/>
    <col min="31" max="31" width="22.85546875" customWidth="1"/>
  </cols>
  <sheetData>
    <row r="1" spans="1:31" ht="30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/>
      <c r="AA1" s="3"/>
      <c r="AB1" s="3"/>
      <c r="AC1" s="3"/>
      <c r="AD1" s="3"/>
      <c r="AE1" s="4"/>
    </row>
    <row r="2" spans="1:31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/>
      <c r="AA2" s="3"/>
      <c r="AB2" s="3"/>
      <c r="AC2" s="3"/>
      <c r="AD2" s="3"/>
      <c r="AE2" s="4"/>
    </row>
    <row r="3" spans="1:31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/>
      <c r="AA3" s="3"/>
      <c r="AB3" s="3"/>
      <c r="AC3" s="3"/>
      <c r="AD3" s="3"/>
      <c r="AE3" s="4"/>
    </row>
    <row r="4" spans="1:31" ht="30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/>
      <c r="AA4" s="3"/>
      <c r="AB4" s="3"/>
      <c r="AC4" s="3"/>
      <c r="AD4" s="3"/>
      <c r="AE4" s="4"/>
    </row>
    <row r="5" spans="1:3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31" ht="54" customHeight="1" x14ac:dyDescent="0.5">
      <c r="E7" s="5"/>
      <c r="F7" s="5"/>
      <c r="G7" s="5"/>
      <c r="H7" s="5"/>
      <c r="I7" s="5"/>
      <c r="J7" s="5"/>
      <c r="K7" s="5"/>
      <c r="L7" s="5"/>
      <c r="M7" s="5"/>
      <c r="N7" s="5"/>
      <c r="O7" s="6"/>
      <c r="P7" s="6"/>
      <c r="Q7" s="6"/>
      <c r="R7" s="6"/>
      <c r="S7" s="6"/>
      <c r="T7" s="5"/>
      <c r="U7" s="5"/>
      <c r="V7" s="5"/>
      <c r="W7" s="5"/>
      <c r="X7" s="5"/>
      <c r="Y7" s="5"/>
      <c r="Z7" s="7"/>
      <c r="AA7" s="7"/>
      <c r="AB7" s="7"/>
      <c r="AC7" s="7"/>
      <c r="AD7" s="7"/>
      <c r="AE7" s="7"/>
    </row>
    <row r="8" spans="1:31" ht="167.25" customHeight="1" x14ac:dyDescent="0.25">
      <c r="A8" s="8" t="s">
        <v>0</v>
      </c>
      <c r="B8" s="8" t="s">
        <v>1</v>
      </c>
      <c r="C8" s="8" t="s">
        <v>2</v>
      </c>
      <c r="D8" s="8" t="s">
        <v>3</v>
      </c>
      <c r="E8" s="8" t="s">
        <v>4</v>
      </c>
      <c r="F8" s="8" t="s">
        <v>5</v>
      </c>
      <c r="G8" s="8" t="s">
        <v>6</v>
      </c>
      <c r="H8" s="8" t="s">
        <v>4</v>
      </c>
      <c r="I8" s="9" t="s">
        <v>7</v>
      </c>
      <c r="J8" s="8" t="s">
        <v>8</v>
      </c>
      <c r="K8" s="8" t="s">
        <v>9</v>
      </c>
      <c r="L8" s="8" t="s">
        <v>10</v>
      </c>
      <c r="M8" s="8" t="s">
        <v>11</v>
      </c>
      <c r="N8" s="8" t="s">
        <v>12</v>
      </c>
      <c r="O8" s="8" t="s">
        <v>13</v>
      </c>
      <c r="P8" s="8" t="s">
        <v>14</v>
      </c>
      <c r="Q8" s="8" t="s">
        <v>15</v>
      </c>
      <c r="R8" s="8" t="s">
        <v>16</v>
      </c>
      <c r="S8" s="8" t="s">
        <v>17</v>
      </c>
      <c r="T8" s="8" t="s">
        <v>18</v>
      </c>
      <c r="U8" s="8" t="s">
        <v>19</v>
      </c>
      <c r="V8" s="8" t="s">
        <v>20</v>
      </c>
      <c r="W8" s="8" t="s">
        <v>21</v>
      </c>
      <c r="X8" s="8" t="s">
        <v>22</v>
      </c>
      <c r="Y8" s="8" t="s">
        <v>23</v>
      </c>
      <c r="Z8" s="8" t="s">
        <v>24</v>
      </c>
      <c r="AA8" s="44" t="s">
        <v>25</v>
      </c>
      <c r="AB8" s="8" t="s">
        <v>26</v>
      </c>
      <c r="AC8" s="8" t="s">
        <v>27</v>
      </c>
      <c r="AD8" s="8" t="s">
        <v>28</v>
      </c>
      <c r="AE8" s="8" t="s">
        <v>29</v>
      </c>
    </row>
    <row r="9" spans="1:31" ht="72.75" customHeight="1" x14ac:dyDescent="0.25">
      <c r="A9" s="10" t="s">
        <v>30</v>
      </c>
      <c r="B9" s="11" t="s">
        <v>31</v>
      </c>
      <c r="C9" s="12" t="str">
        <f>IFERROR(VLOOKUP(D9,[1]Pieces!A:B,2,0)," ")</f>
        <v>outi-plot</v>
      </c>
      <c r="D9" s="13" t="s">
        <v>32</v>
      </c>
      <c r="E9" s="14">
        <v>5826</v>
      </c>
      <c r="F9" s="14">
        <v>6226</v>
      </c>
      <c r="G9" s="14">
        <v>6226</v>
      </c>
      <c r="H9" s="14">
        <v>6365</v>
      </c>
      <c r="I9" s="15">
        <f>IFERROR(VLOOKUP(D9,[1]Pieces!A:C,3,0),"")</f>
        <v>78</v>
      </c>
      <c r="J9" s="13">
        <v>1</v>
      </c>
      <c r="K9" s="13">
        <f>(F9-E9)*J9</f>
        <v>400</v>
      </c>
      <c r="L9" s="13">
        <f>(G9-F9)*J9</f>
        <v>0</v>
      </c>
      <c r="M9" s="13">
        <f>(H9-G9)*J9</f>
        <v>139</v>
      </c>
      <c r="N9" s="16">
        <f>IF(I9="","",K9/I9)</f>
        <v>5.1282051282051286</v>
      </c>
      <c r="O9" s="16">
        <f>IF(I9="","",L9/I9)</f>
        <v>0</v>
      </c>
      <c r="P9" s="16">
        <f>IF(I9="","",M9/I9)</f>
        <v>1.7820512820512822</v>
      </c>
      <c r="Q9" s="17">
        <v>9</v>
      </c>
      <c r="R9" s="13"/>
      <c r="S9" s="13">
        <f>U9+T9-K9-L9-M9</f>
        <v>0</v>
      </c>
      <c r="T9" s="13"/>
      <c r="U9" s="13">
        <f>(K9+L9+M9)-T9-V9</f>
        <v>539</v>
      </c>
      <c r="V9" s="13"/>
      <c r="W9" s="13"/>
      <c r="X9" s="13"/>
      <c r="Y9" s="13"/>
      <c r="Z9" s="18">
        <f>IF(OR(I9="",I9=0),0,(U9+T9)/I9)</f>
        <v>6.9102564102564106</v>
      </c>
      <c r="AA9" s="43">
        <f>IF(OR(Q9=0,I9=0),"",Z9/Q9*100)</f>
        <v>76.780626780626775</v>
      </c>
      <c r="AB9" s="19"/>
      <c r="AC9" s="19"/>
      <c r="AD9" s="19"/>
      <c r="AE9" s="20" t="str">
        <f>IF(AA9&gt;85," ","WARNING")</f>
        <v>WARNING</v>
      </c>
    </row>
    <row r="10" spans="1:31" ht="69.75" customHeight="1" x14ac:dyDescent="0.25">
      <c r="A10" s="10" t="s">
        <v>33</v>
      </c>
      <c r="B10" s="21" t="s">
        <v>34</v>
      </c>
      <c r="C10" s="12" t="str">
        <f>IFERROR(VLOOKUP(D10,[1]Pieces!A:B,2,0)," ")</f>
        <v>A001</v>
      </c>
      <c r="D10" s="13" t="s">
        <v>35</v>
      </c>
      <c r="E10" s="14">
        <v>5280</v>
      </c>
      <c r="F10" s="14">
        <v>5540</v>
      </c>
      <c r="G10" s="14">
        <v>5540</v>
      </c>
      <c r="H10" s="14">
        <v>5618</v>
      </c>
      <c r="I10" s="15">
        <f>IFERROR(VLOOKUP(D10,[1]Pieces!A:C,3,0),"")</f>
        <v>100</v>
      </c>
      <c r="J10" s="13">
        <v>1</v>
      </c>
      <c r="K10" s="13">
        <f t="shared" ref="K10:K24" si="0">(F10-E10)*J10</f>
        <v>260</v>
      </c>
      <c r="L10" s="13">
        <f t="shared" ref="L10:L24" si="1">(G10-F10)*J10</f>
        <v>0</v>
      </c>
      <c r="M10" s="13">
        <f t="shared" ref="M10:M24" si="2">(H10-G10)*J10</f>
        <v>78</v>
      </c>
      <c r="N10" s="16">
        <f t="shared" ref="N10:N24" si="3">IF(I10="","",K10/I10)</f>
        <v>2.6</v>
      </c>
      <c r="O10" s="16">
        <f t="shared" ref="O10:O24" si="4">IF(I10="","",L10/I10)</f>
        <v>0</v>
      </c>
      <c r="P10" s="16">
        <f t="shared" ref="P10:P24" si="5">IF(I10="","",M10/I10)</f>
        <v>0.78</v>
      </c>
      <c r="Q10" s="17">
        <v>9</v>
      </c>
      <c r="R10" s="13"/>
      <c r="S10" s="13">
        <f>U10+T10-K10-L10-M10</f>
        <v>0</v>
      </c>
      <c r="T10" s="13"/>
      <c r="U10" s="13">
        <f t="shared" ref="U10:U24" si="6">(K10+L10+M10)-T10-V10</f>
        <v>338</v>
      </c>
      <c r="V10" s="13"/>
      <c r="W10" s="13"/>
      <c r="X10" s="13"/>
      <c r="Y10" s="13"/>
      <c r="Z10" s="18">
        <f t="shared" ref="Z10:Z24" si="7">IF(OR(I10="",I10=0),0,(U10+T10)/I10)</f>
        <v>3.38</v>
      </c>
      <c r="AA10" s="43">
        <f t="shared" ref="AA10:AA24" si="8">IF(OR(Q10=0,I10=0),"",Z10/Q10*100)</f>
        <v>37.55555555555555</v>
      </c>
      <c r="AB10" s="19"/>
      <c r="AC10" s="19"/>
      <c r="AD10" s="19"/>
      <c r="AE10" s="20" t="str">
        <f t="shared" ref="AE10:AE24" si="9">IF(AA10&gt;85," ","WARNING")</f>
        <v>WARNING</v>
      </c>
    </row>
    <row r="11" spans="1:31" ht="64.5" customHeight="1" x14ac:dyDescent="0.25">
      <c r="A11" s="10" t="s">
        <v>36</v>
      </c>
      <c r="B11" s="11" t="s">
        <v>37</v>
      </c>
      <c r="C11" s="12" t="str">
        <f>IFERROR(VLOOKUP(D11,[1]Pieces!A:B,2,0)," ")</f>
        <v>0-5928A-1</v>
      </c>
      <c r="D11" s="13" t="s">
        <v>38</v>
      </c>
      <c r="E11" s="22">
        <v>132</v>
      </c>
      <c r="F11" s="22">
        <v>221</v>
      </c>
      <c r="G11" s="22">
        <v>221</v>
      </c>
      <c r="H11" s="22">
        <v>260</v>
      </c>
      <c r="I11" s="15">
        <f>IFERROR(VLOOKUP(D11,[1]Pieces!A:C,3,0),"")</f>
        <v>24</v>
      </c>
      <c r="J11" s="23">
        <v>1</v>
      </c>
      <c r="K11" s="13">
        <f t="shared" si="0"/>
        <v>89</v>
      </c>
      <c r="L11" s="13">
        <f t="shared" si="1"/>
        <v>0</v>
      </c>
      <c r="M11" s="13">
        <f t="shared" si="2"/>
        <v>39</v>
      </c>
      <c r="N11" s="16">
        <f t="shared" si="3"/>
        <v>3.7083333333333335</v>
      </c>
      <c r="O11" s="16">
        <f t="shared" si="4"/>
        <v>0</v>
      </c>
      <c r="P11" s="16">
        <f t="shared" si="5"/>
        <v>1.625</v>
      </c>
      <c r="Q11" s="17">
        <v>9</v>
      </c>
      <c r="R11" s="13"/>
      <c r="S11" s="13">
        <f t="shared" ref="S11:S24" si="10">U11+T11-K11-L11-M11</f>
        <v>0</v>
      </c>
      <c r="T11" s="13"/>
      <c r="U11" s="13">
        <f t="shared" si="6"/>
        <v>128</v>
      </c>
      <c r="V11" s="13"/>
      <c r="W11" s="13"/>
      <c r="X11" s="13"/>
      <c r="Y11" s="13"/>
      <c r="Z11" s="18">
        <f t="shared" si="7"/>
        <v>5.333333333333333</v>
      </c>
      <c r="AA11" s="43">
        <f t="shared" si="8"/>
        <v>59.259259259259252</v>
      </c>
      <c r="AB11" s="19"/>
      <c r="AC11" s="19"/>
      <c r="AD11" s="19"/>
      <c r="AE11" s="20" t="str">
        <f t="shared" si="9"/>
        <v>WARNING</v>
      </c>
    </row>
    <row r="12" spans="1:31" ht="58.5" customHeight="1" x14ac:dyDescent="0.25">
      <c r="A12" s="10" t="s">
        <v>39</v>
      </c>
      <c r="B12" s="11" t="s">
        <v>40</v>
      </c>
      <c r="C12" s="12" t="str">
        <f>IFERROR(VLOOKUP(D12,[1]Pieces!A:B,2,0)," ")</f>
        <v>181269</v>
      </c>
      <c r="D12" s="13" t="s">
        <v>41</v>
      </c>
      <c r="E12" s="14">
        <v>0</v>
      </c>
      <c r="F12" s="14">
        <v>113</v>
      </c>
      <c r="G12" s="14">
        <v>113</v>
      </c>
      <c r="H12" s="14">
        <v>144</v>
      </c>
      <c r="I12" s="15">
        <f>IFERROR(VLOOKUP(D12,[1]Pieces!A:C,3,0),"")</f>
        <v>30</v>
      </c>
      <c r="J12" s="13">
        <v>1</v>
      </c>
      <c r="K12" s="13">
        <f t="shared" si="0"/>
        <v>113</v>
      </c>
      <c r="L12" s="13">
        <f t="shared" si="1"/>
        <v>0</v>
      </c>
      <c r="M12" s="13">
        <f t="shared" si="2"/>
        <v>31</v>
      </c>
      <c r="N12" s="16">
        <f t="shared" si="3"/>
        <v>3.7666666666666666</v>
      </c>
      <c r="O12" s="16">
        <f t="shared" si="4"/>
        <v>0</v>
      </c>
      <c r="P12" s="16">
        <f t="shared" si="5"/>
        <v>1.0333333333333334</v>
      </c>
      <c r="Q12" s="17">
        <v>9</v>
      </c>
      <c r="R12" s="13"/>
      <c r="S12" s="13">
        <f t="shared" si="10"/>
        <v>0</v>
      </c>
      <c r="T12" s="13"/>
      <c r="U12" s="13">
        <f t="shared" si="6"/>
        <v>144</v>
      </c>
      <c r="V12" s="13"/>
      <c r="W12" s="13"/>
      <c r="X12" s="13"/>
      <c r="Y12" s="13"/>
      <c r="Z12" s="18">
        <f t="shared" si="7"/>
        <v>4.8</v>
      </c>
      <c r="AA12" s="43">
        <f t="shared" si="8"/>
        <v>53.333333333333336</v>
      </c>
      <c r="AB12" s="19"/>
      <c r="AC12" s="19"/>
      <c r="AD12" s="19"/>
      <c r="AE12" s="20" t="str">
        <f t="shared" si="9"/>
        <v>WARNING</v>
      </c>
    </row>
    <row r="13" spans="1:31" ht="58.5" customHeight="1" x14ac:dyDescent="0.25">
      <c r="A13" s="10" t="s">
        <v>42</v>
      </c>
      <c r="B13" s="11" t="s">
        <v>43</v>
      </c>
      <c r="C13" s="12" t="str">
        <f>IFERROR(VLOOKUP(D13,[1]Pieces!A:B,2,0)," ")</f>
        <v>PIG-28D-CP2</v>
      </c>
      <c r="D13" s="13" t="s">
        <v>44</v>
      </c>
      <c r="E13" s="14">
        <v>1040</v>
      </c>
      <c r="F13" s="14">
        <v>1165</v>
      </c>
      <c r="G13" s="14">
        <v>1165</v>
      </c>
      <c r="H13" s="14">
        <v>1170</v>
      </c>
      <c r="I13" s="15">
        <f>IFERROR(VLOOKUP(D13,[1]Pieces!A:C,3,0),"")</f>
        <v>30</v>
      </c>
      <c r="J13" s="13">
        <v>1</v>
      </c>
      <c r="K13" s="13">
        <f t="shared" si="0"/>
        <v>125</v>
      </c>
      <c r="L13" s="13">
        <f t="shared" si="1"/>
        <v>0</v>
      </c>
      <c r="M13" s="13">
        <f t="shared" si="2"/>
        <v>5</v>
      </c>
      <c r="N13" s="16">
        <f t="shared" si="3"/>
        <v>4.166666666666667</v>
      </c>
      <c r="O13" s="16">
        <f t="shared" si="4"/>
        <v>0</v>
      </c>
      <c r="P13" s="16">
        <f t="shared" si="5"/>
        <v>0.16666666666666666</v>
      </c>
      <c r="Q13" s="17">
        <v>9</v>
      </c>
      <c r="R13" s="13"/>
      <c r="S13" s="13">
        <f t="shared" si="10"/>
        <v>0</v>
      </c>
      <c r="T13" s="13"/>
      <c r="U13" s="13">
        <f t="shared" si="6"/>
        <v>130</v>
      </c>
      <c r="V13" s="13"/>
      <c r="W13" s="13"/>
      <c r="X13" s="13"/>
      <c r="Y13" s="13"/>
      <c r="Z13" s="18">
        <f t="shared" si="7"/>
        <v>4.333333333333333</v>
      </c>
      <c r="AA13" s="43">
        <f t="shared" si="8"/>
        <v>48.148148148148145</v>
      </c>
      <c r="AB13" s="19"/>
      <c r="AC13" s="19"/>
      <c r="AD13" s="19"/>
      <c r="AE13" s="20" t="str">
        <f t="shared" si="9"/>
        <v>WARNING</v>
      </c>
    </row>
    <row r="14" spans="1:31" ht="68.25" customHeight="1" x14ac:dyDescent="0.25">
      <c r="A14" s="10" t="s">
        <v>45</v>
      </c>
      <c r="B14" s="11" t="s">
        <v>46</v>
      </c>
      <c r="C14" s="12" t="str">
        <f>IFERROR(VLOOKUP(D14,[1]Pieces!A:B,2,0)," ")</f>
        <v xml:space="preserve"> - </v>
      </c>
      <c r="D14" s="13" t="s">
        <v>47</v>
      </c>
      <c r="E14" s="14">
        <v>0</v>
      </c>
      <c r="F14" s="14">
        <v>0</v>
      </c>
      <c r="G14" s="14">
        <v>0</v>
      </c>
      <c r="H14" s="14">
        <v>0</v>
      </c>
      <c r="I14" s="15">
        <f>IFERROR(VLOOKUP(D14,[1]Pieces!A:C,3,0),"")</f>
        <v>1</v>
      </c>
      <c r="J14" s="13">
        <v>2</v>
      </c>
      <c r="K14" s="13">
        <f t="shared" si="0"/>
        <v>0</v>
      </c>
      <c r="L14" s="13">
        <f t="shared" si="1"/>
        <v>0</v>
      </c>
      <c r="M14" s="13">
        <f t="shared" si="2"/>
        <v>0</v>
      </c>
      <c r="N14" s="16">
        <f t="shared" si="3"/>
        <v>0</v>
      </c>
      <c r="O14" s="16">
        <f t="shared" si="4"/>
        <v>0</v>
      </c>
      <c r="P14" s="16">
        <f t="shared" si="5"/>
        <v>0</v>
      </c>
      <c r="Q14" s="17">
        <v>9</v>
      </c>
      <c r="R14" s="13"/>
      <c r="S14" s="13">
        <f t="shared" si="10"/>
        <v>0</v>
      </c>
      <c r="T14" s="13"/>
      <c r="U14" s="13">
        <f t="shared" si="6"/>
        <v>0</v>
      </c>
      <c r="V14" s="13"/>
      <c r="W14" s="13"/>
      <c r="X14" s="13"/>
      <c r="Y14" s="13"/>
      <c r="Z14" s="18">
        <f t="shared" si="7"/>
        <v>0</v>
      </c>
      <c r="AA14" s="43">
        <f t="shared" si="8"/>
        <v>0</v>
      </c>
      <c r="AB14" s="19"/>
      <c r="AC14" s="19"/>
      <c r="AD14" s="19"/>
      <c r="AE14" s="20" t="str">
        <f t="shared" si="9"/>
        <v>WARNING</v>
      </c>
    </row>
    <row r="15" spans="1:31" ht="69" customHeight="1" x14ac:dyDescent="0.25">
      <c r="A15" s="10" t="s">
        <v>48</v>
      </c>
      <c r="B15" s="11" t="s">
        <v>49</v>
      </c>
      <c r="C15" s="12" t="str">
        <f>IFERROR(VLOOKUP(D15,[1]Pieces!A:B,2,0)," ")</f>
        <v>I110-01-004</v>
      </c>
      <c r="D15" s="13" t="s">
        <v>50</v>
      </c>
      <c r="E15" s="14">
        <v>328</v>
      </c>
      <c r="F15" s="14">
        <v>364</v>
      </c>
      <c r="G15" s="14">
        <v>364</v>
      </c>
      <c r="H15" s="14">
        <v>364</v>
      </c>
      <c r="I15" s="15">
        <f>IFERROR(VLOOKUP(D15,[1]Pieces!A:C,3,0),"")</f>
        <v>32</v>
      </c>
      <c r="J15" s="13">
        <v>8</v>
      </c>
      <c r="K15" s="13">
        <f t="shared" si="0"/>
        <v>288</v>
      </c>
      <c r="L15" s="13">
        <f t="shared" si="1"/>
        <v>0</v>
      </c>
      <c r="M15" s="13">
        <f t="shared" si="2"/>
        <v>0</v>
      </c>
      <c r="N15" s="16">
        <f t="shared" si="3"/>
        <v>9</v>
      </c>
      <c r="O15" s="16">
        <f t="shared" si="4"/>
        <v>0</v>
      </c>
      <c r="P15" s="16">
        <f t="shared" si="5"/>
        <v>0</v>
      </c>
      <c r="Q15" s="17">
        <v>9</v>
      </c>
      <c r="R15" s="13"/>
      <c r="S15" s="13">
        <f t="shared" si="10"/>
        <v>0</v>
      </c>
      <c r="T15" s="13"/>
      <c r="U15" s="13">
        <f t="shared" si="6"/>
        <v>288</v>
      </c>
      <c r="V15" s="13"/>
      <c r="W15" s="13"/>
      <c r="X15" s="13"/>
      <c r="Y15" s="13"/>
      <c r="Z15" s="18">
        <f t="shared" si="7"/>
        <v>9</v>
      </c>
      <c r="AA15" s="43">
        <f t="shared" si="8"/>
        <v>100</v>
      </c>
      <c r="AB15" s="19"/>
      <c r="AC15" s="19"/>
      <c r="AD15" s="19"/>
      <c r="AE15" s="20" t="str">
        <f t="shared" si="9"/>
        <v xml:space="preserve"> </v>
      </c>
    </row>
    <row r="16" spans="1:31" ht="63" customHeight="1" x14ac:dyDescent="0.25">
      <c r="A16" s="10" t="s">
        <v>51</v>
      </c>
      <c r="B16" s="11" t="s">
        <v>52</v>
      </c>
      <c r="C16" s="12" t="str">
        <f>IFERROR(VLOOKUP(D16,[1]Pieces!A:B,2,0)," ")</f>
        <v xml:space="preserve"> - </v>
      </c>
      <c r="D16" s="13" t="s">
        <v>47</v>
      </c>
      <c r="E16" s="14">
        <v>0</v>
      </c>
      <c r="F16" s="14">
        <v>0</v>
      </c>
      <c r="G16" s="14">
        <v>0</v>
      </c>
      <c r="H16" s="14">
        <v>0</v>
      </c>
      <c r="I16" s="15">
        <f>IFERROR(VLOOKUP(D16,[1]Pieces!A:C,3,0),"")</f>
        <v>1</v>
      </c>
      <c r="J16" s="13">
        <v>1</v>
      </c>
      <c r="K16" s="13">
        <f t="shared" si="0"/>
        <v>0</v>
      </c>
      <c r="L16" s="13">
        <f t="shared" si="1"/>
        <v>0</v>
      </c>
      <c r="M16" s="13">
        <f t="shared" si="2"/>
        <v>0</v>
      </c>
      <c r="N16" s="16">
        <f t="shared" si="3"/>
        <v>0</v>
      </c>
      <c r="O16" s="16">
        <f t="shared" si="4"/>
        <v>0</v>
      </c>
      <c r="P16" s="16">
        <f t="shared" si="5"/>
        <v>0</v>
      </c>
      <c r="Q16" s="17">
        <v>9</v>
      </c>
      <c r="R16" s="13"/>
      <c r="S16" s="13">
        <f t="shared" si="10"/>
        <v>0</v>
      </c>
      <c r="T16" s="13"/>
      <c r="U16" s="13">
        <f t="shared" si="6"/>
        <v>0</v>
      </c>
      <c r="V16" s="13"/>
      <c r="W16" s="13"/>
      <c r="X16" s="13"/>
      <c r="Y16" s="13"/>
      <c r="Z16" s="18">
        <f t="shared" si="7"/>
        <v>0</v>
      </c>
      <c r="AA16" s="43">
        <f t="shared" si="8"/>
        <v>0</v>
      </c>
      <c r="AB16" s="19"/>
      <c r="AC16" s="19"/>
      <c r="AD16" s="19"/>
      <c r="AE16" s="20" t="str">
        <f t="shared" si="9"/>
        <v>WARNING</v>
      </c>
    </row>
    <row r="17" spans="1:31" ht="55.5" customHeight="1" x14ac:dyDescent="0.25">
      <c r="A17" s="24" t="s">
        <v>53</v>
      </c>
      <c r="B17" s="11" t="s">
        <v>54</v>
      </c>
      <c r="C17" s="12" t="str">
        <f>IFERROR(VLOOKUP(D17,[1]Pieces!A:B,2,0)," ")</f>
        <v xml:space="preserve">PIG 50 SE- harding </v>
      </c>
      <c r="D17" s="13" t="s">
        <v>55</v>
      </c>
      <c r="E17" s="14">
        <v>41</v>
      </c>
      <c r="F17" s="14">
        <v>41</v>
      </c>
      <c r="G17" s="14">
        <v>41</v>
      </c>
      <c r="H17" s="14">
        <v>41</v>
      </c>
      <c r="I17" s="15">
        <f>IFERROR(VLOOKUP(D17,[1]Pieces!A:C,3,0),"")</f>
        <v>38</v>
      </c>
      <c r="J17" s="13">
        <v>34</v>
      </c>
      <c r="K17" s="13">
        <f t="shared" si="0"/>
        <v>0</v>
      </c>
      <c r="L17" s="13">
        <f t="shared" si="1"/>
        <v>0</v>
      </c>
      <c r="M17" s="13">
        <f t="shared" si="2"/>
        <v>0</v>
      </c>
      <c r="N17" s="16">
        <f t="shared" si="3"/>
        <v>0</v>
      </c>
      <c r="O17" s="16">
        <f t="shared" si="4"/>
        <v>0</v>
      </c>
      <c r="P17" s="16">
        <f t="shared" si="5"/>
        <v>0</v>
      </c>
      <c r="Q17" s="17">
        <v>9</v>
      </c>
      <c r="R17" s="13"/>
      <c r="S17" s="13">
        <f t="shared" si="10"/>
        <v>0</v>
      </c>
      <c r="T17" s="13"/>
      <c r="U17" s="13">
        <f t="shared" si="6"/>
        <v>0</v>
      </c>
      <c r="V17" s="13"/>
      <c r="W17" s="13"/>
      <c r="X17" s="13"/>
      <c r="Y17" s="13"/>
      <c r="Z17" s="18">
        <f t="shared" si="7"/>
        <v>0</v>
      </c>
      <c r="AA17" s="43">
        <f t="shared" si="8"/>
        <v>0</v>
      </c>
      <c r="AB17" s="19"/>
      <c r="AC17" s="19"/>
      <c r="AD17" s="19"/>
      <c r="AE17" s="20" t="str">
        <f t="shared" si="9"/>
        <v>WARNING</v>
      </c>
    </row>
    <row r="18" spans="1:31" ht="59.25" customHeight="1" x14ac:dyDescent="0.25">
      <c r="A18" s="24" t="s">
        <v>56</v>
      </c>
      <c r="B18" s="11" t="s">
        <v>57</v>
      </c>
      <c r="C18" s="12" t="str">
        <f>IFERROR(VLOOKUP(D18,[1]Pieces!A:B,2,0)," ")</f>
        <v>9531</v>
      </c>
      <c r="D18" s="13" t="s">
        <v>58</v>
      </c>
      <c r="E18" s="14">
        <v>1113</v>
      </c>
      <c r="F18" s="14">
        <v>1160</v>
      </c>
      <c r="G18" s="14">
        <v>1160</v>
      </c>
      <c r="H18" s="14">
        <v>1160</v>
      </c>
      <c r="I18" s="15">
        <f>IFERROR(VLOOKUP(D18,[1]Pieces!A:C,3,0),"")</f>
        <v>180</v>
      </c>
      <c r="J18" s="13">
        <v>32</v>
      </c>
      <c r="K18" s="13">
        <f t="shared" si="0"/>
        <v>1504</v>
      </c>
      <c r="L18" s="13">
        <f>(G18-F18)*J18</f>
        <v>0</v>
      </c>
      <c r="M18" s="13">
        <f>(H18-G18)*J18</f>
        <v>0</v>
      </c>
      <c r="N18" s="16">
        <f>IF(I18="","",K18/I18)</f>
        <v>8.3555555555555561</v>
      </c>
      <c r="O18" s="16">
        <f>IF(I18="","",L18/I18)</f>
        <v>0</v>
      </c>
      <c r="P18" s="16">
        <f>IF(I18="","",M18/I18)</f>
        <v>0</v>
      </c>
      <c r="Q18" s="17">
        <v>9</v>
      </c>
      <c r="R18" s="13"/>
      <c r="S18" s="13">
        <f>U18+T18-K18-L18-M18</f>
        <v>0</v>
      </c>
      <c r="T18" s="13"/>
      <c r="U18" s="13">
        <f t="shared" si="6"/>
        <v>1504</v>
      </c>
      <c r="V18" s="13"/>
      <c r="W18" s="13"/>
      <c r="X18" s="13"/>
      <c r="Y18" s="13"/>
      <c r="Z18" s="18">
        <f>IF(OR(I18="",I18=0),0,(U18+T18)/I18)</f>
        <v>8.3555555555555561</v>
      </c>
      <c r="AA18" s="43">
        <f>IF(OR(Q18=0,I18=0),"",Z18/Q18*100)</f>
        <v>92.839506172839521</v>
      </c>
      <c r="AB18" s="19"/>
      <c r="AC18" s="19"/>
      <c r="AD18" s="19"/>
      <c r="AE18" s="20" t="str">
        <f>IF(AA18&gt;85," ","WARNING")</f>
        <v xml:space="preserve"> </v>
      </c>
    </row>
    <row r="19" spans="1:31" ht="60.75" customHeight="1" x14ac:dyDescent="0.25">
      <c r="A19" s="10" t="s">
        <v>59</v>
      </c>
      <c r="B19" s="11" t="s">
        <v>60</v>
      </c>
      <c r="C19" s="12" t="str">
        <f>IFERROR(VLOOKUP(D19,[1]Pieces!A:B,2,0)," ")</f>
        <v>MPS000300</v>
      </c>
      <c r="D19" s="13" t="s">
        <v>61</v>
      </c>
      <c r="E19" s="14">
        <v>18952</v>
      </c>
      <c r="F19" s="14">
        <v>18952</v>
      </c>
      <c r="G19" s="14">
        <v>18952</v>
      </c>
      <c r="H19" s="14">
        <v>18952</v>
      </c>
      <c r="I19" s="15">
        <f>IFERROR(VLOOKUP(D19,[1]Pieces!A:C,3,0),"")</f>
        <v>454</v>
      </c>
      <c r="J19" s="13">
        <v>1</v>
      </c>
      <c r="K19" s="13">
        <f t="shared" si="0"/>
        <v>0</v>
      </c>
      <c r="L19" s="13">
        <f t="shared" si="1"/>
        <v>0</v>
      </c>
      <c r="M19" s="13">
        <f t="shared" si="2"/>
        <v>0</v>
      </c>
      <c r="N19" s="16">
        <f t="shared" si="3"/>
        <v>0</v>
      </c>
      <c r="O19" s="16">
        <f t="shared" si="4"/>
        <v>0</v>
      </c>
      <c r="P19" s="16">
        <f t="shared" si="5"/>
        <v>0</v>
      </c>
      <c r="Q19" s="17">
        <v>9</v>
      </c>
      <c r="R19" s="13"/>
      <c r="S19" s="13">
        <f t="shared" si="10"/>
        <v>0</v>
      </c>
      <c r="T19" s="13"/>
      <c r="U19" s="13">
        <f t="shared" si="6"/>
        <v>0</v>
      </c>
      <c r="V19" s="13"/>
      <c r="W19" s="13"/>
      <c r="X19" s="13"/>
      <c r="Y19" s="13"/>
      <c r="Z19" s="18">
        <f t="shared" si="7"/>
        <v>0</v>
      </c>
      <c r="AA19" s="43">
        <f t="shared" si="8"/>
        <v>0</v>
      </c>
      <c r="AB19" s="19"/>
      <c r="AC19" s="19"/>
      <c r="AD19" s="19"/>
      <c r="AE19" s="20" t="str">
        <f t="shared" si="9"/>
        <v>WARNING</v>
      </c>
    </row>
    <row r="20" spans="1:31" ht="51" customHeight="1" x14ac:dyDescent="0.25">
      <c r="A20" s="10" t="s">
        <v>62</v>
      </c>
      <c r="B20" s="11" t="s">
        <v>63</v>
      </c>
      <c r="C20" s="12" t="str">
        <f>IFERROR(VLOOKUP(D20,[1]Pieces!A:B,2,0)," ")</f>
        <v>FO013</v>
      </c>
      <c r="D20" s="13" t="s">
        <v>64</v>
      </c>
      <c r="E20" s="26">
        <v>1400</v>
      </c>
      <c r="F20" s="26">
        <v>2200</v>
      </c>
      <c r="G20" s="26">
        <v>2200</v>
      </c>
      <c r="H20" s="26">
        <v>2345</v>
      </c>
      <c r="I20" s="15">
        <f>IFERROR(VLOOKUP(D20,[1]Pieces!A:C,3,0),"")</f>
        <v>106</v>
      </c>
      <c r="J20" s="13">
        <v>1</v>
      </c>
      <c r="K20" s="13">
        <f t="shared" si="0"/>
        <v>800</v>
      </c>
      <c r="L20" s="13">
        <f t="shared" si="1"/>
        <v>0</v>
      </c>
      <c r="M20" s="13">
        <f t="shared" si="2"/>
        <v>145</v>
      </c>
      <c r="N20" s="16">
        <f t="shared" si="3"/>
        <v>7.5471698113207548</v>
      </c>
      <c r="O20" s="16">
        <f t="shared" si="4"/>
        <v>0</v>
      </c>
      <c r="P20" s="16">
        <f t="shared" si="5"/>
        <v>1.3679245283018868</v>
      </c>
      <c r="Q20" s="17">
        <v>9</v>
      </c>
      <c r="R20" s="22"/>
      <c r="S20" s="13">
        <f t="shared" si="10"/>
        <v>0</v>
      </c>
      <c r="T20" s="13"/>
      <c r="U20" s="13">
        <f t="shared" si="6"/>
        <v>945</v>
      </c>
      <c r="V20" s="13"/>
      <c r="W20" s="13"/>
      <c r="X20" s="13"/>
      <c r="Y20" s="13"/>
      <c r="Z20" s="18">
        <f t="shared" si="7"/>
        <v>8.915094339622641</v>
      </c>
      <c r="AA20" s="43">
        <f t="shared" si="8"/>
        <v>99.056603773584897</v>
      </c>
      <c r="AB20" s="27"/>
      <c r="AC20" s="27"/>
      <c r="AD20" s="27"/>
      <c r="AE20" s="20" t="str">
        <f t="shared" si="9"/>
        <v xml:space="preserve"> </v>
      </c>
    </row>
    <row r="21" spans="1:31" ht="56.25" customHeight="1" x14ac:dyDescent="0.25">
      <c r="A21" s="10" t="s">
        <v>65</v>
      </c>
      <c r="B21" s="11" t="s">
        <v>66</v>
      </c>
      <c r="C21" s="12" t="str">
        <f>IFERROR(VLOOKUP(D21,[1]Pieces!A:B,2,0)," ")</f>
        <v>MI018</v>
      </c>
      <c r="D21" s="13" t="s">
        <v>67</v>
      </c>
      <c r="E21" s="26">
        <v>3450</v>
      </c>
      <c r="F21" s="26">
        <v>3600</v>
      </c>
      <c r="G21" s="26">
        <v>3600</v>
      </c>
      <c r="H21" s="26">
        <v>3600</v>
      </c>
      <c r="I21" s="15">
        <f>IFERROR(VLOOKUP(D21,[1]Pieces!A:C,3,0),"")</f>
        <v>56</v>
      </c>
      <c r="J21" s="13">
        <v>1</v>
      </c>
      <c r="K21" s="13">
        <f t="shared" si="0"/>
        <v>150</v>
      </c>
      <c r="L21" s="13">
        <f t="shared" si="1"/>
        <v>0</v>
      </c>
      <c r="M21" s="13">
        <f t="shared" si="2"/>
        <v>0</v>
      </c>
      <c r="N21" s="16">
        <f t="shared" si="3"/>
        <v>2.6785714285714284</v>
      </c>
      <c r="O21" s="16">
        <f t="shared" si="4"/>
        <v>0</v>
      </c>
      <c r="P21" s="16">
        <f t="shared" si="5"/>
        <v>0</v>
      </c>
      <c r="Q21" s="17">
        <v>9</v>
      </c>
      <c r="R21" s="13"/>
      <c r="S21" s="13">
        <f t="shared" si="10"/>
        <v>0</v>
      </c>
      <c r="T21" s="13"/>
      <c r="U21" s="13">
        <f t="shared" si="6"/>
        <v>150</v>
      </c>
      <c r="V21" s="28"/>
      <c r="W21" s="28"/>
      <c r="X21" s="28"/>
      <c r="Y21" s="28"/>
      <c r="Z21" s="18">
        <f t="shared" si="7"/>
        <v>2.6785714285714284</v>
      </c>
      <c r="AA21" s="43">
        <f t="shared" si="8"/>
        <v>29.761904761904763</v>
      </c>
      <c r="AB21" s="29"/>
      <c r="AC21" s="29"/>
      <c r="AD21" s="29"/>
      <c r="AE21" s="20" t="str">
        <f t="shared" si="9"/>
        <v>WARNING</v>
      </c>
    </row>
    <row r="22" spans="1:31" ht="76.5" customHeight="1" x14ac:dyDescent="0.25">
      <c r="A22" s="10" t="s">
        <v>68</v>
      </c>
      <c r="B22" s="11" t="s">
        <v>69</v>
      </c>
      <c r="C22" s="12" t="str">
        <f>IFERROR(VLOOKUP(D22,[1]Pieces!A:B,2,0)," ")</f>
        <v xml:space="preserve"> </v>
      </c>
      <c r="D22" s="13"/>
      <c r="E22" s="26"/>
      <c r="F22" s="26"/>
      <c r="G22" s="26"/>
      <c r="H22" s="26"/>
      <c r="I22" s="15" t="str">
        <f>IFERROR(VLOOKUP(D22,[2]Pieces!A:C,3,0),"")</f>
        <v/>
      </c>
      <c r="J22" s="13"/>
      <c r="K22" s="13">
        <f t="shared" si="0"/>
        <v>0</v>
      </c>
      <c r="L22" s="13">
        <f t="shared" si="1"/>
        <v>0</v>
      </c>
      <c r="M22" s="13">
        <f t="shared" si="2"/>
        <v>0</v>
      </c>
      <c r="N22" s="16" t="str">
        <f t="shared" si="3"/>
        <v/>
      </c>
      <c r="O22" s="16" t="str">
        <f t="shared" si="4"/>
        <v/>
      </c>
      <c r="P22" s="16" t="str">
        <f t="shared" si="5"/>
        <v/>
      </c>
      <c r="Q22" s="17">
        <v>9</v>
      </c>
      <c r="R22" s="45">
        <f>R25</f>
        <v>9</v>
      </c>
      <c r="S22" s="13">
        <f t="shared" si="10"/>
        <v>0</v>
      </c>
      <c r="T22" s="13"/>
      <c r="U22" s="13">
        <f t="shared" si="6"/>
        <v>0</v>
      </c>
      <c r="V22" s="28"/>
      <c r="W22" s="28"/>
      <c r="X22" s="28"/>
      <c r="Y22" s="28"/>
      <c r="Z22" s="18">
        <f t="shared" si="7"/>
        <v>0</v>
      </c>
      <c r="AA22" s="43">
        <f t="shared" si="8"/>
        <v>0</v>
      </c>
      <c r="AB22" s="29"/>
      <c r="AC22" s="29"/>
      <c r="AD22" s="29"/>
      <c r="AE22" s="20" t="str">
        <f t="shared" si="9"/>
        <v>WARNING</v>
      </c>
    </row>
    <row r="23" spans="1:31" ht="78.75" customHeight="1" x14ac:dyDescent="0.25">
      <c r="A23" s="10" t="s">
        <v>72</v>
      </c>
      <c r="B23" s="11" t="s">
        <v>73</v>
      </c>
      <c r="C23" s="12" t="str">
        <f>IFERROR(VLOOKUP(D23,[1]Pieces!A:B,2,0)," ")</f>
        <v xml:space="preserve"> </v>
      </c>
      <c r="D23" s="13"/>
      <c r="E23" s="26"/>
      <c r="F23" s="26"/>
      <c r="G23" s="26"/>
      <c r="H23" s="26"/>
      <c r="I23" s="15" t="str">
        <f>IFERROR(VLOOKUP(D23,[2]Pieces!A:C,3,0),"")</f>
        <v/>
      </c>
      <c r="J23" s="13"/>
      <c r="K23" s="13">
        <f t="shared" si="0"/>
        <v>0</v>
      </c>
      <c r="L23" s="13">
        <f t="shared" si="1"/>
        <v>0</v>
      </c>
      <c r="M23" s="13">
        <f t="shared" si="2"/>
        <v>0</v>
      </c>
      <c r="N23" s="16" t="str">
        <f t="shared" si="3"/>
        <v/>
      </c>
      <c r="O23" s="16" t="str">
        <f t="shared" si="4"/>
        <v/>
      </c>
      <c r="P23" s="16" t="str">
        <f t="shared" si="5"/>
        <v/>
      </c>
      <c r="Q23" s="17">
        <v>9</v>
      </c>
      <c r="R23" s="13"/>
      <c r="S23" s="13">
        <f t="shared" si="10"/>
        <v>0</v>
      </c>
      <c r="T23" s="13"/>
      <c r="U23" s="13">
        <f t="shared" si="6"/>
        <v>0</v>
      </c>
      <c r="V23" s="28"/>
      <c r="W23" s="28"/>
      <c r="X23" s="28"/>
      <c r="Y23" s="28"/>
      <c r="Z23" s="18">
        <f t="shared" si="7"/>
        <v>0</v>
      </c>
      <c r="AA23" s="43">
        <f t="shared" si="8"/>
        <v>0</v>
      </c>
      <c r="AB23" s="29"/>
      <c r="AC23" s="29"/>
      <c r="AD23" s="29"/>
      <c r="AE23" s="20" t="str">
        <f t="shared" si="9"/>
        <v>WARNING</v>
      </c>
    </row>
    <row r="24" spans="1:31" ht="76.5" customHeight="1" thickBot="1" x14ac:dyDescent="0.3">
      <c r="A24" s="10" t="s">
        <v>74</v>
      </c>
      <c r="B24" s="11" t="s">
        <v>75</v>
      </c>
      <c r="C24" s="12" t="str">
        <f>IFERROR(VLOOKUP(D24,[1]Pieces!A:B,2,0)," ")</f>
        <v xml:space="preserve"> </v>
      </c>
      <c r="D24" s="13"/>
      <c r="E24" s="14"/>
      <c r="F24" s="26"/>
      <c r="G24" s="26"/>
      <c r="H24" s="26"/>
      <c r="I24" s="15" t="str">
        <f>IFERROR(VLOOKUP(D24,[2]Pieces!A:C,3,0),"")</f>
        <v/>
      </c>
      <c r="J24" s="13"/>
      <c r="K24" s="13">
        <f t="shared" si="0"/>
        <v>0</v>
      </c>
      <c r="L24" s="13">
        <f t="shared" si="1"/>
        <v>0</v>
      </c>
      <c r="M24" s="13">
        <f t="shared" si="2"/>
        <v>0</v>
      </c>
      <c r="N24" s="16" t="str">
        <f t="shared" si="3"/>
        <v/>
      </c>
      <c r="O24" s="16" t="str">
        <f t="shared" si="4"/>
        <v/>
      </c>
      <c r="P24" s="16" t="str">
        <f t="shared" si="5"/>
        <v/>
      </c>
      <c r="Q24" s="17">
        <v>9</v>
      </c>
      <c r="R24" s="13"/>
      <c r="S24" s="13">
        <f t="shared" si="10"/>
        <v>0</v>
      </c>
      <c r="T24" s="13"/>
      <c r="U24" s="13">
        <f t="shared" si="6"/>
        <v>0</v>
      </c>
      <c r="V24" s="28"/>
      <c r="W24" s="28"/>
      <c r="X24" s="28"/>
      <c r="Y24" s="28"/>
      <c r="Z24" s="18">
        <f t="shared" si="7"/>
        <v>0</v>
      </c>
      <c r="AA24" s="43">
        <f t="shared" si="8"/>
        <v>0</v>
      </c>
      <c r="AB24" s="29"/>
      <c r="AC24" s="29"/>
      <c r="AD24" s="29"/>
      <c r="AE24" s="20" t="str">
        <f t="shared" si="9"/>
        <v>WARNING</v>
      </c>
    </row>
    <row r="25" spans="1:31" ht="39" customHeight="1" thickBot="1" x14ac:dyDescent="0.3">
      <c r="E25" s="30"/>
      <c r="F25" s="30"/>
      <c r="G25" s="30"/>
      <c r="H25" s="30"/>
      <c r="I25" s="31"/>
      <c r="J25" s="30"/>
      <c r="K25" s="30"/>
      <c r="L25" s="30"/>
      <c r="M25" s="30"/>
      <c r="N25" s="30"/>
      <c r="O25" s="30"/>
      <c r="P25" s="30"/>
      <c r="Q25" s="32" t="s">
        <v>76</v>
      </c>
      <c r="R25" s="33">
        <v>9</v>
      </c>
      <c r="S25" s="34">
        <f>SUM(T9:T24)</f>
        <v>0</v>
      </c>
      <c r="T25" s="35"/>
      <c r="U25" s="35">
        <f>SUM(U9:U21)</f>
        <v>4166</v>
      </c>
      <c r="V25" s="35"/>
      <c r="W25" s="35"/>
      <c r="X25" s="35"/>
      <c r="Y25" s="35"/>
      <c r="Z25" s="5"/>
      <c r="AA25" s="5"/>
      <c r="AB25" s="5"/>
      <c r="AC25" s="5"/>
      <c r="AD25" s="5"/>
      <c r="AE25" s="5"/>
    </row>
    <row r="26" spans="1:31" ht="21" thickBot="1" x14ac:dyDescent="0.3"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5"/>
      <c r="U26" s="35"/>
      <c r="V26" s="35"/>
      <c r="W26" s="35"/>
      <c r="X26" s="35"/>
      <c r="Y26" s="35"/>
      <c r="Z26" s="5"/>
      <c r="AA26" s="5"/>
      <c r="AB26" s="5"/>
      <c r="AC26" s="5"/>
      <c r="AD26" s="5"/>
      <c r="AE26" s="5"/>
    </row>
    <row r="27" spans="1:31" ht="70.5" thickBot="1" x14ac:dyDescent="0.3"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6" t="s">
        <v>77</v>
      </c>
      <c r="U27" s="38">
        <f>S25/U25</f>
        <v>0</v>
      </c>
      <c r="V27" s="35"/>
      <c r="W27" s="35"/>
      <c r="X27" s="35"/>
      <c r="Y27" s="35"/>
      <c r="Z27" s="5"/>
      <c r="AA27" s="5"/>
      <c r="AB27" s="5"/>
      <c r="AC27" s="5"/>
      <c r="AD27" s="5"/>
      <c r="AE27" s="5"/>
    </row>
    <row r="28" spans="1:31" ht="20.25" x14ac:dyDescent="0.25"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5"/>
      <c r="U28" s="35"/>
      <c r="V28" s="35"/>
      <c r="W28" s="35"/>
      <c r="X28" s="35"/>
      <c r="Y28" s="35"/>
      <c r="Z28" s="5"/>
      <c r="AA28" s="5"/>
      <c r="AB28" s="5"/>
      <c r="AC28" s="5"/>
      <c r="AD28" s="5"/>
      <c r="AE28" s="5"/>
    </row>
    <row r="29" spans="1:31" x14ac:dyDescent="0.25">
      <c r="Z29" s="6"/>
    </row>
    <row r="30" spans="1:31" x14ac:dyDescent="0.25">
      <c r="Z30" s="6"/>
    </row>
    <row r="31" spans="1:31" ht="20.25" x14ac:dyDescent="0.25">
      <c r="E31" s="39"/>
      <c r="F31" s="39"/>
      <c r="G31" s="39"/>
      <c r="H31" s="39"/>
      <c r="I31" s="40"/>
      <c r="J31" s="41" t="s">
        <v>78</v>
      </c>
      <c r="K31" s="39"/>
      <c r="L31" s="39"/>
      <c r="M31" s="39"/>
      <c r="N31" s="39"/>
      <c r="O31" s="39"/>
      <c r="P31" s="40"/>
      <c r="Z31" s="6"/>
    </row>
    <row r="32" spans="1:31" ht="20.25" x14ac:dyDescent="0.25">
      <c r="E32" s="39"/>
      <c r="F32" s="39"/>
      <c r="G32" s="39"/>
      <c r="H32" s="39"/>
      <c r="I32" s="40"/>
      <c r="J32" s="41" t="s">
        <v>79</v>
      </c>
      <c r="K32" s="39"/>
      <c r="L32" s="39"/>
      <c r="M32" s="39"/>
      <c r="N32" s="39"/>
      <c r="O32" s="39"/>
      <c r="P32" s="40"/>
      <c r="Z32" s="6"/>
    </row>
    <row r="33" spans="5:26" ht="20.25" x14ac:dyDescent="0.25">
      <c r="E33" s="39"/>
      <c r="F33" s="39"/>
      <c r="G33" s="39"/>
      <c r="H33" s="39"/>
      <c r="I33" s="40"/>
      <c r="J33" s="41" t="s">
        <v>80</v>
      </c>
      <c r="K33" s="39"/>
      <c r="L33" s="39"/>
      <c r="M33" s="39"/>
      <c r="N33" s="39"/>
      <c r="O33" s="39"/>
      <c r="P33" s="40"/>
      <c r="Z33" s="6"/>
    </row>
    <row r="34" spans="5:26" x14ac:dyDescent="0.25">
      <c r="Z34" s="6"/>
    </row>
    <row r="35" spans="5:26" x14ac:dyDescent="0.25">
      <c r="Z35" s="6"/>
    </row>
    <row r="36" spans="5:26" x14ac:dyDescent="0.25">
      <c r="Z36" s="6"/>
    </row>
    <row r="37" spans="5:26" x14ac:dyDescent="0.25">
      <c r="Z37" s="6"/>
    </row>
  </sheetData>
  <mergeCells count="12">
    <mergeCell ref="E31:I31"/>
    <mergeCell ref="J31:P31"/>
    <mergeCell ref="E32:I32"/>
    <mergeCell ref="J32:P32"/>
    <mergeCell ref="E33:I33"/>
    <mergeCell ref="J33:P33"/>
    <mergeCell ref="A1:Y5"/>
    <mergeCell ref="Z1:AE1"/>
    <mergeCell ref="Z2:AE2"/>
    <mergeCell ref="Z3:AE3"/>
    <mergeCell ref="Z4:AE4"/>
    <mergeCell ref="Z7:AE7"/>
  </mergeCells>
  <conditionalFormatting sqref="AE9:AE21">
    <cfRule type="containsText" dxfId="29" priority="14" operator="containsText" text="WARNING">
      <formula>NOT(ISERROR(SEARCH("WARNING",AE9)))</formula>
    </cfRule>
  </conditionalFormatting>
  <conditionalFormatting sqref="AE10">
    <cfRule type="containsText" dxfId="28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27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26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25" priority="7" operator="containsText" text="WARNING">
      <formula>NOT(ISERROR(SEARCH("WARNING",AE22)))</formula>
    </cfRule>
  </conditionalFormatting>
  <conditionalFormatting sqref="AE22">
    <cfRule type="containsText" dxfId="24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23" priority="4" operator="containsText" text="WARNING">
      <formula>NOT(ISERROR(SEARCH("WARNING",AE23)))</formula>
    </cfRule>
  </conditionalFormatting>
  <conditionalFormatting sqref="AE23">
    <cfRule type="containsText" dxfId="22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21" priority="1" operator="containsText" text="WARNING">
      <formula>NOT(ISERROR(SEARCH("WARNING",AE24)))</formula>
    </cfRule>
  </conditionalFormatting>
  <conditionalFormatting sqref="AE24">
    <cfRule type="containsText" dxfId="20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5:H28">
      <formula1>ouvriers</formula1>
    </dataValidation>
    <dataValidation type="list" allowBlank="1" showInputMessage="1" showErrorMessage="1" sqref="D9:D19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4">
    <tabColor rgb="FFC00000"/>
  </sheetPr>
  <dimension ref="A1:AE37"/>
  <sheetViews>
    <sheetView view="pageBreakPreview" zoomScale="40" zoomScaleNormal="53" zoomScaleSheetLayoutView="40" zoomScalePageLayoutView="42" workbookViewId="0">
      <pane xSplit="4" topLeftCell="I1" activePane="topRight" state="frozen"/>
      <selection activeCell="A8" sqref="A8"/>
      <selection pane="topRight" activeCell="A8" sqref="A8"/>
    </sheetView>
  </sheetViews>
  <sheetFormatPr baseColWidth="10" defaultRowHeight="15" x14ac:dyDescent="0.25"/>
  <cols>
    <col min="1" max="1" width="23.5703125" customWidth="1"/>
    <col min="2" max="3" width="43.28515625" customWidth="1"/>
    <col min="4" max="4" width="51.42578125" customWidth="1"/>
    <col min="5" max="5" width="33.42578125" style="37" customWidth="1"/>
    <col min="6" max="7" width="21.5703125" style="37" customWidth="1"/>
    <col min="8" max="8" width="23.140625" style="37" customWidth="1"/>
    <col min="9" max="9" width="21.7109375" style="37" customWidth="1"/>
    <col min="10" max="11" width="19.140625" style="37" customWidth="1"/>
    <col min="12" max="12" width="26.5703125" style="37" customWidth="1"/>
    <col min="13" max="13" width="26.28515625" style="37" customWidth="1"/>
    <col min="14" max="14" width="20.42578125" style="37" customWidth="1"/>
    <col min="15" max="16" width="20.5703125" customWidth="1"/>
    <col min="17" max="17" width="25.140625" customWidth="1"/>
    <col min="18" max="18" width="85" customWidth="1"/>
    <col min="19" max="19" width="26.5703125" customWidth="1"/>
    <col min="20" max="20" width="31.5703125" style="37" customWidth="1"/>
    <col min="21" max="25" width="23" style="37" customWidth="1"/>
    <col min="26" max="30" width="24.5703125" customWidth="1"/>
    <col min="31" max="31" width="22.85546875" customWidth="1"/>
  </cols>
  <sheetData>
    <row r="1" spans="1:31" ht="30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/>
      <c r="AA1" s="3"/>
      <c r="AB1" s="3"/>
      <c r="AC1" s="3"/>
      <c r="AD1" s="3"/>
      <c r="AE1" s="4"/>
    </row>
    <row r="2" spans="1:31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/>
      <c r="AA2" s="3"/>
      <c r="AB2" s="3"/>
      <c r="AC2" s="3"/>
      <c r="AD2" s="3"/>
      <c r="AE2" s="4"/>
    </row>
    <row r="3" spans="1:31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/>
      <c r="AA3" s="3"/>
      <c r="AB3" s="3"/>
      <c r="AC3" s="3"/>
      <c r="AD3" s="3"/>
      <c r="AE3" s="4"/>
    </row>
    <row r="4" spans="1:31" ht="30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/>
      <c r="AA4" s="3"/>
      <c r="AB4" s="3"/>
      <c r="AC4" s="3"/>
      <c r="AD4" s="3"/>
      <c r="AE4" s="4"/>
    </row>
    <row r="5" spans="1:3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31" ht="54" customHeight="1" x14ac:dyDescent="0.5">
      <c r="E7" s="5"/>
      <c r="F7" s="5"/>
      <c r="G7" s="5"/>
      <c r="H7" s="5"/>
      <c r="I7" s="5"/>
      <c r="J7" s="5"/>
      <c r="K7" s="5"/>
      <c r="L7" s="5"/>
      <c r="M7" s="5"/>
      <c r="N7" s="5"/>
      <c r="O7" s="6"/>
      <c r="P7" s="6"/>
      <c r="Q7" s="6"/>
      <c r="R7" s="6"/>
      <c r="S7" s="6"/>
      <c r="T7" s="5"/>
      <c r="U7" s="5"/>
      <c r="V7" s="5"/>
      <c r="W7" s="5"/>
      <c r="X7" s="5"/>
      <c r="Y7" s="5"/>
      <c r="Z7" s="7"/>
      <c r="AA7" s="7"/>
      <c r="AB7" s="7"/>
      <c r="AC7" s="7"/>
      <c r="AD7" s="7"/>
      <c r="AE7" s="7"/>
    </row>
    <row r="8" spans="1:31" ht="167.25" customHeight="1" x14ac:dyDescent="0.25">
      <c r="A8" s="8" t="s">
        <v>0</v>
      </c>
      <c r="B8" s="8" t="s">
        <v>1</v>
      </c>
      <c r="C8" s="8" t="s">
        <v>2</v>
      </c>
      <c r="D8" s="8" t="s">
        <v>3</v>
      </c>
      <c r="E8" s="8" t="s">
        <v>4</v>
      </c>
      <c r="F8" s="8" t="s">
        <v>5</v>
      </c>
      <c r="G8" s="8" t="s">
        <v>6</v>
      </c>
      <c r="H8" s="8" t="s">
        <v>4</v>
      </c>
      <c r="I8" s="9" t="s">
        <v>7</v>
      </c>
      <c r="J8" s="8" t="s">
        <v>8</v>
      </c>
      <c r="K8" s="8" t="s">
        <v>9</v>
      </c>
      <c r="L8" s="8" t="s">
        <v>10</v>
      </c>
      <c r="M8" s="8" t="s">
        <v>11</v>
      </c>
      <c r="N8" s="8" t="s">
        <v>12</v>
      </c>
      <c r="O8" s="8" t="s">
        <v>13</v>
      </c>
      <c r="P8" s="8" t="s">
        <v>14</v>
      </c>
      <c r="Q8" s="8" t="s">
        <v>15</v>
      </c>
      <c r="R8" s="8" t="s">
        <v>16</v>
      </c>
      <c r="S8" s="8" t="s">
        <v>17</v>
      </c>
      <c r="T8" s="8" t="s">
        <v>18</v>
      </c>
      <c r="U8" s="8" t="s">
        <v>19</v>
      </c>
      <c r="V8" s="8" t="s">
        <v>20</v>
      </c>
      <c r="W8" s="8" t="s">
        <v>21</v>
      </c>
      <c r="X8" s="8" t="s">
        <v>22</v>
      </c>
      <c r="Y8" s="8" t="s">
        <v>23</v>
      </c>
      <c r="Z8" s="8" t="s">
        <v>24</v>
      </c>
      <c r="AA8" s="44" t="s">
        <v>25</v>
      </c>
      <c r="AB8" s="8" t="s">
        <v>26</v>
      </c>
      <c r="AC8" s="8" t="s">
        <v>27</v>
      </c>
      <c r="AD8" s="8" t="s">
        <v>28</v>
      </c>
      <c r="AE8" s="8" t="s">
        <v>29</v>
      </c>
    </row>
    <row r="9" spans="1:31" ht="72.75" customHeight="1" x14ac:dyDescent="0.25">
      <c r="A9" s="10" t="s">
        <v>30</v>
      </c>
      <c r="B9" s="11" t="s">
        <v>31</v>
      </c>
      <c r="C9" s="12" t="str">
        <f>IFERROR(VLOOKUP(D9,[1]Pieces!A:B,2,0)," ")</f>
        <v>outi-plot</v>
      </c>
      <c r="D9" s="13" t="s">
        <v>32</v>
      </c>
      <c r="E9" s="14">
        <v>4910</v>
      </c>
      <c r="F9" s="14">
        <v>5442</v>
      </c>
      <c r="G9" s="14">
        <v>5690</v>
      </c>
      <c r="H9" s="14">
        <v>5826</v>
      </c>
      <c r="I9" s="15">
        <f>IFERROR(VLOOKUP(D9,[1]Pieces!A:C,3,0),"")</f>
        <v>78</v>
      </c>
      <c r="J9" s="13">
        <v>1</v>
      </c>
      <c r="K9" s="13">
        <f>(F9-E9)*J9</f>
        <v>532</v>
      </c>
      <c r="L9" s="13">
        <f>(G9-F9)*J9</f>
        <v>248</v>
      </c>
      <c r="M9" s="13">
        <f>(H9-G9)*J9</f>
        <v>136</v>
      </c>
      <c r="N9" s="16">
        <f>IF(I9="","",K9/I9)</f>
        <v>6.8205128205128203</v>
      </c>
      <c r="O9" s="16">
        <f>IF(I9="","",L9/I9)</f>
        <v>3.1794871794871793</v>
      </c>
      <c r="P9" s="16">
        <f>IF(I9="","",M9/I9)</f>
        <v>1.7435897435897436</v>
      </c>
      <c r="Q9" s="17">
        <v>13</v>
      </c>
      <c r="R9" s="13"/>
      <c r="S9" s="13">
        <f>U9+T9-K9-L9-M9</f>
        <v>0</v>
      </c>
      <c r="T9" s="13"/>
      <c r="U9" s="13">
        <f>(K9+L9+M9)-T9-V9</f>
        <v>916</v>
      </c>
      <c r="V9" s="13"/>
      <c r="W9" s="13"/>
      <c r="X9" s="13"/>
      <c r="Y9" s="13"/>
      <c r="Z9" s="18">
        <f>IF(OR(I9="",I9=0),0,(U9+T9)/I9)</f>
        <v>11.743589743589743</v>
      </c>
      <c r="AA9" s="43">
        <f>IF(OR(Q9=0,I9=0),"",Z9/Q9*100)</f>
        <v>90.335305719921095</v>
      </c>
      <c r="AB9" s="19"/>
      <c r="AC9" s="19"/>
      <c r="AD9" s="19"/>
      <c r="AE9" s="20" t="str">
        <f>IF(AA9&gt;85," ","WARNING")</f>
        <v xml:space="preserve"> </v>
      </c>
    </row>
    <row r="10" spans="1:31" ht="69.75" customHeight="1" x14ac:dyDescent="0.25">
      <c r="A10" s="10" t="s">
        <v>33</v>
      </c>
      <c r="B10" s="21" t="s">
        <v>34</v>
      </c>
      <c r="C10" s="12" t="str">
        <f>IFERROR(VLOOKUP(D10,[1]Pieces!A:B,2,0)," ")</f>
        <v>A001</v>
      </c>
      <c r="D10" s="13" t="s">
        <v>35</v>
      </c>
      <c r="E10" s="14">
        <v>4681</v>
      </c>
      <c r="F10" s="14">
        <v>4984</v>
      </c>
      <c r="G10" s="14">
        <v>5210</v>
      </c>
      <c r="H10" s="14">
        <v>5280</v>
      </c>
      <c r="I10" s="15">
        <f>IFERROR(VLOOKUP(D10,[1]Pieces!A:C,3,0),"")</f>
        <v>100</v>
      </c>
      <c r="J10" s="13">
        <v>1</v>
      </c>
      <c r="K10" s="13">
        <f t="shared" ref="K10:K24" si="0">(F10-E10)*J10</f>
        <v>303</v>
      </c>
      <c r="L10" s="13">
        <f t="shared" ref="L10:L24" si="1">(G10-F10)*J10</f>
        <v>226</v>
      </c>
      <c r="M10" s="13">
        <f t="shared" ref="M10:M24" si="2">(H10-G10)*J10</f>
        <v>70</v>
      </c>
      <c r="N10" s="16">
        <f t="shared" ref="N10:N24" si="3">IF(I10="","",K10/I10)</f>
        <v>3.03</v>
      </c>
      <c r="O10" s="16">
        <f t="shared" ref="O10:O24" si="4">IF(I10="","",L10/I10)</f>
        <v>2.2599999999999998</v>
      </c>
      <c r="P10" s="16">
        <f t="shared" ref="P10:P24" si="5">IF(I10="","",M10/I10)</f>
        <v>0.7</v>
      </c>
      <c r="Q10" s="17">
        <v>13</v>
      </c>
      <c r="R10" s="13"/>
      <c r="S10" s="13">
        <f>U10+T10-K10-L10-M10</f>
        <v>0</v>
      </c>
      <c r="T10" s="13"/>
      <c r="U10" s="13">
        <f t="shared" ref="U10:U24" si="6">(K10+L10+M10)-T10-V10</f>
        <v>599</v>
      </c>
      <c r="V10" s="13"/>
      <c r="W10" s="13"/>
      <c r="X10" s="13"/>
      <c r="Y10" s="13"/>
      <c r="Z10" s="18">
        <f t="shared" ref="Z10:Z24" si="7">IF(OR(I10="",I10=0),0,(U10+T10)/I10)</f>
        <v>5.99</v>
      </c>
      <c r="AA10" s="43">
        <f t="shared" ref="AA10:AA24" si="8">IF(OR(Q10=0,I10=0),"",Z10/Q10*100)</f>
        <v>46.076923076923073</v>
      </c>
      <c r="AB10" s="19"/>
      <c r="AC10" s="19"/>
      <c r="AD10" s="19"/>
      <c r="AE10" s="20" t="str">
        <f t="shared" ref="AE10:AE24" si="9">IF(AA10&gt;85," ","WARNING")</f>
        <v>WARNING</v>
      </c>
    </row>
    <row r="11" spans="1:31" ht="64.5" customHeight="1" x14ac:dyDescent="0.25">
      <c r="A11" s="10" t="s">
        <v>36</v>
      </c>
      <c r="B11" s="11" t="s">
        <v>37</v>
      </c>
      <c r="C11" s="12" t="str">
        <f>IFERROR(VLOOKUP(D11,[1]Pieces!A:B,2,0)," ")</f>
        <v xml:space="preserve"> </v>
      </c>
      <c r="D11" s="13" t="s">
        <v>83</v>
      </c>
      <c r="E11" s="22">
        <v>2482</v>
      </c>
      <c r="F11" s="22">
        <v>0</v>
      </c>
      <c r="G11" s="22">
        <v>97</v>
      </c>
      <c r="H11" s="22">
        <v>132</v>
      </c>
      <c r="I11" s="15" t="str">
        <f>IFERROR(VLOOKUP(D11,[1]Pieces!A:C,3,0),"")</f>
        <v/>
      </c>
      <c r="J11" s="23">
        <v>1</v>
      </c>
      <c r="K11" s="13">
        <f t="shared" si="0"/>
        <v>-2482</v>
      </c>
      <c r="L11" s="13">
        <f t="shared" si="1"/>
        <v>97</v>
      </c>
      <c r="M11" s="13">
        <f t="shared" si="2"/>
        <v>35</v>
      </c>
      <c r="N11" s="16" t="str">
        <f t="shared" si="3"/>
        <v/>
      </c>
      <c r="O11" s="16" t="str">
        <f t="shared" si="4"/>
        <v/>
      </c>
      <c r="P11" s="16" t="str">
        <f t="shared" si="5"/>
        <v/>
      </c>
      <c r="Q11" s="17">
        <v>13</v>
      </c>
      <c r="R11" s="13"/>
      <c r="S11" s="13">
        <f t="shared" ref="S11:S24" si="10">U11+T11-K11-L11-M11</f>
        <v>0</v>
      </c>
      <c r="T11" s="13"/>
      <c r="U11" s="13">
        <f t="shared" si="6"/>
        <v>-2350</v>
      </c>
      <c r="V11" s="13"/>
      <c r="W11" s="13"/>
      <c r="X11" s="13"/>
      <c r="Y11" s="13"/>
      <c r="Z11" s="18">
        <f t="shared" si="7"/>
        <v>0</v>
      </c>
      <c r="AA11" s="43">
        <f t="shared" si="8"/>
        <v>0</v>
      </c>
      <c r="AB11" s="19"/>
      <c r="AC11" s="19"/>
      <c r="AD11" s="19"/>
      <c r="AE11" s="20" t="str">
        <f t="shared" si="9"/>
        <v>WARNING</v>
      </c>
    </row>
    <row r="12" spans="1:31" ht="58.5" customHeight="1" x14ac:dyDescent="0.25">
      <c r="A12" s="10" t="s">
        <v>39</v>
      </c>
      <c r="B12" s="11" t="s">
        <v>40</v>
      </c>
      <c r="C12" s="12" t="str">
        <f>IFERROR(VLOOKUP(D12,[1]Pieces!A:B,2,0)," ")</f>
        <v>3753</v>
      </c>
      <c r="D12" s="13" t="s">
        <v>84</v>
      </c>
      <c r="E12" s="14">
        <v>2729</v>
      </c>
      <c r="F12" s="14">
        <v>3045</v>
      </c>
      <c r="G12" s="14">
        <v>3045</v>
      </c>
      <c r="H12" s="14">
        <v>3045</v>
      </c>
      <c r="I12" s="15">
        <f>IFERROR(VLOOKUP(D12,[1]Pieces!A:C,3,0),"")</f>
        <v>54</v>
      </c>
      <c r="J12" s="13">
        <v>1</v>
      </c>
      <c r="K12" s="13">
        <f t="shared" si="0"/>
        <v>316</v>
      </c>
      <c r="L12" s="13">
        <f t="shared" si="1"/>
        <v>0</v>
      </c>
      <c r="M12" s="13">
        <f t="shared" si="2"/>
        <v>0</v>
      </c>
      <c r="N12" s="16">
        <f t="shared" si="3"/>
        <v>5.8518518518518521</v>
      </c>
      <c r="O12" s="16">
        <f t="shared" si="4"/>
        <v>0</v>
      </c>
      <c r="P12" s="16">
        <f t="shared" si="5"/>
        <v>0</v>
      </c>
      <c r="Q12" s="17">
        <v>13</v>
      </c>
      <c r="R12" s="13"/>
      <c r="S12" s="13">
        <f t="shared" si="10"/>
        <v>0</v>
      </c>
      <c r="T12" s="13"/>
      <c r="U12" s="13">
        <f t="shared" si="6"/>
        <v>316</v>
      </c>
      <c r="V12" s="13"/>
      <c r="W12" s="13"/>
      <c r="X12" s="13"/>
      <c r="Y12" s="13"/>
      <c r="Z12" s="18">
        <f t="shared" si="7"/>
        <v>5.8518518518518521</v>
      </c>
      <c r="AA12" s="43">
        <f t="shared" si="8"/>
        <v>45.014245014245013</v>
      </c>
      <c r="AB12" s="19"/>
      <c r="AC12" s="19"/>
      <c r="AD12" s="19"/>
      <c r="AE12" s="20" t="str">
        <f t="shared" si="9"/>
        <v>WARNING</v>
      </c>
    </row>
    <row r="13" spans="1:31" ht="58.5" customHeight="1" x14ac:dyDescent="0.25">
      <c r="A13" s="10" t="s">
        <v>42</v>
      </c>
      <c r="B13" s="11" t="s">
        <v>43</v>
      </c>
      <c r="C13" s="12" t="str">
        <f>IFERROR(VLOOKUP(D13,[1]Pieces!A:B,2,0)," ")</f>
        <v>PIG-28D-CP2</v>
      </c>
      <c r="D13" s="13" t="s">
        <v>44</v>
      </c>
      <c r="E13" s="14">
        <v>729</v>
      </c>
      <c r="F13" s="14">
        <v>867</v>
      </c>
      <c r="G13" s="14">
        <v>1000</v>
      </c>
      <c r="H13" s="14">
        <v>1040</v>
      </c>
      <c r="I13" s="15">
        <f>IFERROR(VLOOKUP(D13,[1]Pieces!A:C,3,0),"")</f>
        <v>30</v>
      </c>
      <c r="J13" s="13">
        <v>1</v>
      </c>
      <c r="K13" s="13">
        <f t="shared" si="0"/>
        <v>138</v>
      </c>
      <c r="L13" s="13">
        <f t="shared" si="1"/>
        <v>133</v>
      </c>
      <c r="M13" s="13">
        <f t="shared" si="2"/>
        <v>40</v>
      </c>
      <c r="N13" s="16">
        <f t="shared" si="3"/>
        <v>4.5999999999999996</v>
      </c>
      <c r="O13" s="16">
        <f t="shared" si="4"/>
        <v>4.4333333333333336</v>
      </c>
      <c r="P13" s="16">
        <f t="shared" si="5"/>
        <v>1.3333333333333333</v>
      </c>
      <c r="Q13" s="17">
        <v>13</v>
      </c>
      <c r="R13" s="13"/>
      <c r="S13" s="13">
        <f t="shared" si="10"/>
        <v>0</v>
      </c>
      <c r="T13" s="13"/>
      <c r="U13" s="13">
        <f t="shared" si="6"/>
        <v>311</v>
      </c>
      <c r="V13" s="13"/>
      <c r="W13" s="13"/>
      <c r="X13" s="13"/>
      <c r="Y13" s="13"/>
      <c r="Z13" s="18">
        <f t="shared" si="7"/>
        <v>10.366666666666667</v>
      </c>
      <c r="AA13" s="43">
        <f t="shared" si="8"/>
        <v>79.743589743589752</v>
      </c>
      <c r="AB13" s="19"/>
      <c r="AC13" s="19"/>
      <c r="AD13" s="19"/>
      <c r="AE13" s="20" t="str">
        <f t="shared" si="9"/>
        <v>WARNING</v>
      </c>
    </row>
    <row r="14" spans="1:31" ht="68.25" customHeight="1" x14ac:dyDescent="0.25">
      <c r="A14" s="10" t="s">
        <v>45</v>
      </c>
      <c r="B14" s="11" t="s">
        <v>46</v>
      </c>
      <c r="C14" s="12" t="str">
        <f>IFERROR(VLOOKUP(D14,[1]Pieces!A:B,2,0)," ")</f>
        <v xml:space="preserve"> - </v>
      </c>
      <c r="D14" s="13" t="s">
        <v>47</v>
      </c>
      <c r="E14" s="14">
        <v>0</v>
      </c>
      <c r="F14" s="14">
        <v>0</v>
      </c>
      <c r="G14" s="14">
        <v>0</v>
      </c>
      <c r="H14" s="14">
        <v>0</v>
      </c>
      <c r="I14" s="15">
        <f>IFERROR(VLOOKUP(D14,[1]Pieces!A:C,3,0),"")</f>
        <v>1</v>
      </c>
      <c r="J14" s="13">
        <v>2</v>
      </c>
      <c r="K14" s="13">
        <f t="shared" si="0"/>
        <v>0</v>
      </c>
      <c r="L14" s="13">
        <f t="shared" si="1"/>
        <v>0</v>
      </c>
      <c r="M14" s="13">
        <f t="shared" si="2"/>
        <v>0</v>
      </c>
      <c r="N14" s="16">
        <f t="shared" si="3"/>
        <v>0</v>
      </c>
      <c r="O14" s="16">
        <f t="shared" si="4"/>
        <v>0</v>
      </c>
      <c r="P14" s="16">
        <f t="shared" si="5"/>
        <v>0</v>
      </c>
      <c r="Q14" s="17">
        <v>13</v>
      </c>
      <c r="R14" s="13"/>
      <c r="S14" s="13">
        <f t="shared" si="10"/>
        <v>0</v>
      </c>
      <c r="T14" s="13"/>
      <c r="U14" s="13">
        <f t="shared" si="6"/>
        <v>0</v>
      </c>
      <c r="V14" s="13"/>
      <c r="W14" s="13"/>
      <c r="X14" s="13"/>
      <c r="Y14" s="13"/>
      <c r="Z14" s="18">
        <f t="shared" si="7"/>
        <v>0</v>
      </c>
      <c r="AA14" s="43">
        <f t="shared" si="8"/>
        <v>0</v>
      </c>
      <c r="AB14" s="19"/>
      <c r="AC14" s="19"/>
      <c r="AD14" s="19"/>
      <c r="AE14" s="20" t="str">
        <f t="shared" si="9"/>
        <v>WARNING</v>
      </c>
    </row>
    <row r="15" spans="1:31" ht="69" customHeight="1" x14ac:dyDescent="0.25">
      <c r="A15" s="10" t="s">
        <v>48</v>
      </c>
      <c r="B15" s="11" t="s">
        <v>49</v>
      </c>
      <c r="C15" s="12" t="str">
        <f>IFERROR(VLOOKUP(D15,[1]Pieces!A:B,2,0)," ")</f>
        <v>I110-01-004</v>
      </c>
      <c r="D15" s="13" t="s">
        <v>50</v>
      </c>
      <c r="E15" s="14">
        <v>277</v>
      </c>
      <c r="F15" s="14">
        <v>328</v>
      </c>
      <c r="G15" s="14">
        <v>328</v>
      </c>
      <c r="H15" s="14">
        <v>328</v>
      </c>
      <c r="I15" s="15">
        <f>IFERROR(VLOOKUP(D15,[1]Pieces!A:C,3,0),"")</f>
        <v>32</v>
      </c>
      <c r="J15" s="13">
        <v>8</v>
      </c>
      <c r="K15" s="13">
        <f t="shared" si="0"/>
        <v>408</v>
      </c>
      <c r="L15" s="13">
        <f t="shared" si="1"/>
        <v>0</v>
      </c>
      <c r="M15" s="13">
        <f t="shared" si="2"/>
        <v>0</v>
      </c>
      <c r="N15" s="16">
        <f t="shared" si="3"/>
        <v>12.75</v>
      </c>
      <c r="O15" s="16">
        <f t="shared" si="4"/>
        <v>0</v>
      </c>
      <c r="P15" s="16">
        <f t="shared" si="5"/>
        <v>0</v>
      </c>
      <c r="Q15" s="17">
        <v>13</v>
      </c>
      <c r="R15" s="13"/>
      <c r="S15" s="13">
        <f t="shared" si="10"/>
        <v>0</v>
      </c>
      <c r="T15" s="13"/>
      <c r="U15" s="13">
        <f t="shared" si="6"/>
        <v>408</v>
      </c>
      <c r="V15" s="13"/>
      <c r="W15" s="13"/>
      <c r="X15" s="13"/>
      <c r="Y15" s="13"/>
      <c r="Z15" s="18">
        <f t="shared" si="7"/>
        <v>12.75</v>
      </c>
      <c r="AA15" s="43">
        <f t="shared" si="8"/>
        <v>98.076923076923066</v>
      </c>
      <c r="AB15" s="19"/>
      <c r="AC15" s="19"/>
      <c r="AD15" s="19"/>
      <c r="AE15" s="20" t="str">
        <f t="shared" si="9"/>
        <v xml:space="preserve"> </v>
      </c>
    </row>
    <row r="16" spans="1:31" ht="63" customHeight="1" x14ac:dyDescent="0.25">
      <c r="A16" s="10" t="s">
        <v>51</v>
      </c>
      <c r="B16" s="11" t="s">
        <v>52</v>
      </c>
      <c r="C16" s="12" t="str">
        <f>IFERROR(VLOOKUP(D16,[1]Pieces!A:B,2,0)," ")</f>
        <v xml:space="preserve"> - </v>
      </c>
      <c r="D16" s="13" t="s">
        <v>47</v>
      </c>
      <c r="E16" s="14">
        <v>0</v>
      </c>
      <c r="F16" s="14">
        <v>0</v>
      </c>
      <c r="G16" s="14">
        <v>0</v>
      </c>
      <c r="H16" s="14">
        <v>0</v>
      </c>
      <c r="I16" s="15">
        <f>IFERROR(VLOOKUP(D16,[1]Pieces!A:C,3,0),"")</f>
        <v>1</v>
      </c>
      <c r="J16" s="13">
        <v>1</v>
      </c>
      <c r="K16" s="13">
        <f t="shared" si="0"/>
        <v>0</v>
      </c>
      <c r="L16" s="13">
        <f t="shared" si="1"/>
        <v>0</v>
      </c>
      <c r="M16" s="13">
        <f t="shared" si="2"/>
        <v>0</v>
      </c>
      <c r="N16" s="16">
        <f t="shared" si="3"/>
        <v>0</v>
      </c>
      <c r="O16" s="16">
        <f t="shared" si="4"/>
        <v>0</v>
      </c>
      <c r="P16" s="16">
        <f t="shared" si="5"/>
        <v>0</v>
      </c>
      <c r="Q16" s="17">
        <v>13</v>
      </c>
      <c r="R16" s="13"/>
      <c r="S16" s="13">
        <f t="shared" si="10"/>
        <v>0</v>
      </c>
      <c r="T16" s="13"/>
      <c r="U16" s="13">
        <f t="shared" si="6"/>
        <v>0</v>
      </c>
      <c r="V16" s="13"/>
      <c r="W16" s="13"/>
      <c r="X16" s="13"/>
      <c r="Y16" s="13"/>
      <c r="Z16" s="18">
        <f t="shared" si="7"/>
        <v>0</v>
      </c>
      <c r="AA16" s="43">
        <f t="shared" si="8"/>
        <v>0</v>
      </c>
      <c r="AB16" s="19"/>
      <c r="AC16" s="19"/>
      <c r="AD16" s="19"/>
      <c r="AE16" s="20" t="str">
        <f t="shared" si="9"/>
        <v>WARNING</v>
      </c>
    </row>
    <row r="17" spans="1:31" ht="55.5" customHeight="1" x14ac:dyDescent="0.25">
      <c r="A17" s="24" t="s">
        <v>53</v>
      </c>
      <c r="B17" s="11" t="s">
        <v>54</v>
      </c>
      <c r="C17" s="12" t="str">
        <f>IFERROR(VLOOKUP(D17,[1]Pieces!A:B,2,0)," ")</f>
        <v xml:space="preserve">PIG 50 SE- harding </v>
      </c>
      <c r="D17" s="13" t="s">
        <v>55</v>
      </c>
      <c r="E17" s="14">
        <v>41</v>
      </c>
      <c r="F17" s="14">
        <v>41</v>
      </c>
      <c r="G17" s="14">
        <v>41</v>
      </c>
      <c r="H17" s="14">
        <v>41</v>
      </c>
      <c r="I17" s="15">
        <f>IFERROR(VLOOKUP(D17,[1]Pieces!A:C,3,0),"")</f>
        <v>38</v>
      </c>
      <c r="J17" s="13">
        <v>34</v>
      </c>
      <c r="K17" s="13">
        <f t="shared" si="0"/>
        <v>0</v>
      </c>
      <c r="L17" s="13">
        <f t="shared" si="1"/>
        <v>0</v>
      </c>
      <c r="M17" s="13">
        <f t="shared" si="2"/>
        <v>0</v>
      </c>
      <c r="N17" s="16">
        <f t="shared" si="3"/>
        <v>0</v>
      </c>
      <c r="O17" s="16">
        <f t="shared" si="4"/>
        <v>0</v>
      </c>
      <c r="P17" s="16">
        <f t="shared" si="5"/>
        <v>0</v>
      </c>
      <c r="Q17" s="17">
        <v>13</v>
      </c>
      <c r="R17" s="13"/>
      <c r="S17" s="13">
        <f t="shared" si="10"/>
        <v>0</v>
      </c>
      <c r="T17" s="13"/>
      <c r="U17" s="13">
        <f t="shared" si="6"/>
        <v>0</v>
      </c>
      <c r="V17" s="13"/>
      <c r="W17" s="13"/>
      <c r="X17" s="13"/>
      <c r="Y17" s="13"/>
      <c r="Z17" s="18">
        <f t="shared" si="7"/>
        <v>0</v>
      </c>
      <c r="AA17" s="43">
        <f t="shared" si="8"/>
        <v>0</v>
      </c>
      <c r="AB17" s="19"/>
      <c r="AC17" s="19"/>
      <c r="AD17" s="19"/>
      <c r="AE17" s="20" t="str">
        <f t="shared" si="9"/>
        <v>WARNING</v>
      </c>
    </row>
    <row r="18" spans="1:31" ht="59.25" customHeight="1" x14ac:dyDescent="0.25">
      <c r="A18" s="24" t="s">
        <v>56</v>
      </c>
      <c r="B18" s="11" t="s">
        <v>57</v>
      </c>
      <c r="C18" s="12" t="str">
        <f>IFERROR(VLOOKUP(D18,[1]Pieces!A:B,2,0)," ")</f>
        <v>9531</v>
      </c>
      <c r="D18" s="13" t="s">
        <v>58</v>
      </c>
      <c r="E18" s="14">
        <v>1062</v>
      </c>
      <c r="F18" s="14">
        <v>1113</v>
      </c>
      <c r="G18" s="14">
        <v>1113</v>
      </c>
      <c r="H18" s="14">
        <v>1113</v>
      </c>
      <c r="I18" s="15">
        <f>IFERROR(VLOOKUP(D18,[1]Pieces!A:C,3,0),"")</f>
        <v>180</v>
      </c>
      <c r="J18" s="13">
        <v>32</v>
      </c>
      <c r="K18" s="13">
        <f>(F18-E18)*J18</f>
        <v>1632</v>
      </c>
      <c r="L18" s="13">
        <f>(G18-F18)*J18</f>
        <v>0</v>
      </c>
      <c r="M18" s="13">
        <f>(H18-G18)*J18</f>
        <v>0</v>
      </c>
      <c r="N18" s="16">
        <f>IF(I18="","",K18/I18)</f>
        <v>9.0666666666666664</v>
      </c>
      <c r="O18" s="16">
        <f>IF(I18="","",L18/I18)</f>
        <v>0</v>
      </c>
      <c r="P18" s="16">
        <f>IF(I18="","",M18/I18)</f>
        <v>0</v>
      </c>
      <c r="Q18" s="17">
        <v>13</v>
      </c>
      <c r="R18" s="13"/>
      <c r="S18" s="13">
        <f>U18+T18-K18-L18-M18</f>
        <v>0</v>
      </c>
      <c r="T18" s="13"/>
      <c r="U18" s="13">
        <f t="shared" si="6"/>
        <v>1632</v>
      </c>
      <c r="V18" s="13"/>
      <c r="W18" s="13"/>
      <c r="X18" s="13"/>
      <c r="Y18" s="13"/>
      <c r="Z18" s="18">
        <f>IF(OR(I18="",I18=0),0,(U18+T18)/I18)</f>
        <v>9.0666666666666664</v>
      </c>
      <c r="AA18" s="43">
        <f>IF(OR(Q18=0,I18=0),"",Z18/Q18*100)</f>
        <v>69.743589743589737</v>
      </c>
      <c r="AB18" s="19"/>
      <c r="AC18" s="19"/>
      <c r="AD18" s="19"/>
      <c r="AE18" s="20" t="str">
        <f>IF(AA18&gt;85," ","WARNING")</f>
        <v>WARNING</v>
      </c>
    </row>
    <row r="19" spans="1:31" ht="60.75" customHeight="1" x14ac:dyDescent="0.25">
      <c r="A19" s="10" t="s">
        <v>59</v>
      </c>
      <c r="B19" s="11" t="s">
        <v>60</v>
      </c>
      <c r="C19" s="12" t="str">
        <f>IFERROR(VLOOKUP(D19,[1]Pieces!A:B,2,0)," ")</f>
        <v>MPS000300</v>
      </c>
      <c r="D19" s="13" t="s">
        <v>61</v>
      </c>
      <c r="E19" s="14">
        <v>18952</v>
      </c>
      <c r="F19" s="14">
        <v>18952</v>
      </c>
      <c r="G19" s="14">
        <v>18952</v>
      </c>
      <c r="H19" s="14">
        <v>18952</v>
      </c>
      <c r="I19" s="15">
        <f>IFERROR(VLOOKUP(D19,[1]Pieces!A:C,3,0),"")</f>
        <v>454</v>
      </c>
      <c r="J19" s="13">
        <v>1</v>
      </c>
      <c r="K19" s="13">
        <f t="shared" si="0"/>
        <v>0</v>
      </c>
      <c r="L19" s="13">
        <f t="shared" si="1"/>
        <v>0</v>
      </c>
      <c r="M19" s="13">
        <f t="shared" si="2"/>
        <v>0</v>
      </c>
      <c r="N19" s="16">
        <f t="shared" si="3"/>
        <v>0</v>
      </c>
      <c r="O19" s="16">
        <f t="shared" si="4"/>
        <v>0</v>
      </c>
      <c r="P19" s="16">
        <f t="shared" si="5"/>
        <v>0</v>
      </c>
      <c r="Q19" s="17">
        <v>13</v>
      </c>
      <c r="R19" s="13"/>
      <c r="S19" s="13">
        <f t="shared" si="10"/>
        <v>0</v>
      </c>
      <c r="T19" s="13"/>
      <c r="U19" s="13">
        <f t="shared" si="6"/>
        <v>0</v>
      </c>
      <c r="V19" s="13"/>
      <c r="W19" s="13"/>
      <c r="X19" s="13"/>
      <c r="Y19" s="13"/>
      <c r="Z19" s="18">
        <f t="shared" si="7"/>
        <v>0</v>
      </c>
      <c r="AA19" s="43">
        <f t="shared" si="8"/>
        <v>0</v>
      </c>
      <c r="AB19" s="19"/>
      <c r="AC19" s="19"/>
      <c r="AD19" s="19"/>
      <c r="AE19" s="20" t="str">
        <f t="shared" si="9"/>
        <v>WARNING</v>
      </c>
    </row>
    <row r="20" spans="1:31" ht="51" customHeight="1" x14ac:dyDescent="0.25">
      <c r="A20" s="10" t="s">
        <v>62</v>
      </c>
      <c r="B20" s="11" t="s">
        <v>63</v>
      </c>
      <c r="C20" s="12" t="str">
        <f>IFERROR(VLOOKUP(D20,[1]Pieces!A:B,2,0)," ")</f>
        <v>FO013</v>
      </c>
      <c r="D20" s="13" t="s">
        <v>64</v>
      </c>
      <c r="E20" s="26">
        <v>869</v>
      </c>
      <c r="F20" s="26">
        <v>1184</v>
      </c>
      <c r="G20" s="26">
        <v>1400</v>
      </c>
      <c r="H20" s="26">
        <v>1400</v>
      </c>
      <c r="I20" s="15">
        <f>IFERROR(VLOOKUP(D20,[1]Pieces!A:C,3,0),"")</f>
        <v>106</v>
      </c>
      <c r="J20" s="13">
        <v>1</v>
      </c>
      <c r="K20" s="13">
        <f t="shared" si="0"/>
        <v>315</v>
      </c>
      <c r="L20" s="13">
        <f t="shared" si="1"/>
        <v>216</v>
      </c>
      <c r="M20" s="13">
        <f t="shared" si="2"/>
        <v>0</v>
      </c>
      <c r="N20" s="16">
        <f t="shared" si="3"/>
        <v>2.9716981132075473</v>
      </c>
      <c r="O20" s="16">
        <f t="shared" si="4"/>
        <v>2.0377358490566038</v>
      </c>
      <c r="P20" s="16">
        <f t="shared" si="5"/>
        <v>0</v>
      </c>
      <c r="Q20" s="17">
        <v>13</v>
      </c>
      <c r="R20" s="22"/>
      <c r="S20" s="13">
        <f t="shared" si="10"/>
        <v>0</v>
      </c>
      <c r="T20" s="13"/>
      <c r="U20" s="13">
        <f t="shared" si="6"/>
        <v>531</v>
      </c>
      <c r="V20" s="13"/>
      <c r="W20" s="13"/>
      <c r="X20" s="13"/>
      <c r="Y20" s="13"/>
      <c r="Z20" s="18">
        <f t="shared" si="7"/>
        <v>5.0094339622641506</v>
      </c>
      <c r="AA20" s="43">
        <f t="shared" si="8"/>
        <v>38.534107402031928</v>
      </c>
      <c r="AB20" s="27"/>
      <c r="AC20" s="27"/>
      <c r="AD20" s="27"/>
      <c r="AE20" s="20" t="str">
        <f t="shared" si="9"/>
        <v>WARNING</v>
      </c>
    </row>
    <row r="21" spans="1:31" ht="56.25" customHeight="1" x14ac:dyDescent="0.25">
      <c r="A21" s="10" t="s">
        <v>65</v>
      </c>
      <c r="B21" s="11" t="s">
        <v>66</v>
      </c>
      <c r="C21" s="12" t="str">
        <f>IFERROR(VLOOKUP(D21,[1]Pieces!A:B,2,0)," ")</f>
        <v>MI018</v>
      </c>
      <c r="D21" s="13" t="s">
        <v>67</v>
      </c>
      <c r="E21" s="14">
        <v>3083</v>
      </c>
      <c r="F21" s="26">
        <v>3450</v>
      </c>
      <c r="G21" s="26">
        <v>3450</v>
      </c>
      <c r="H21" s="26">
        <v>3450</v>
      </c>
      <c r="I21" s="15">
        <f>IFERROR(VLOOKUP(D21,[1]Pieces!A:C,3,0),"")</f>
        <v>56</v>
      </c>
      <c r="J21" s="13">
        <v>1</v>
      </c>
      <c r="K21" s="13">
        <f t="shared" si="0"/>
        <v>367</v>
      </c>
      <c r="L21" s="13">
        <f t="shared" si="1"/>
        <v>0</v>
      </c>
      <c r="M21" s="13">
        <f t="shared" si="2"/>
        <v>0</v>
      </c>
      <c r="N21" s="16">
        <f t="shared" si="3"/>
        <v>6.5535714285714288</v>
      </c>
      <c r="O21" s="16">
        <f t="shared" si="4"/>
        <v>0</v>
      </c>
      <c r="P21" s="16">
        <f t="shared" si="5"/>
        <v>0</v>
      </c>
      <c r="Q21" s="17">
        <v>13</v>
      </c>
      <c r="R21" s="13"/>
      <c r="S21" s="13">
        <f t="shared" si="10"/>
        <v>0</v>
      </c>
      <c r="T21" s="13"/>
      <c r="U21" s="13">
        <f t="shared" si="6"/>
        <v>367</v>
      </c>
      <c r="V21" s="28"/>
      <c r="W21" s="28"/>
      <c r="X21" s="28"/>
      <c r="Y21" s="28"/>
      <c r="Z21" s="18">
        <f t="shared" si="7"/>
        <v>6.5535714285714288</v>
      </c>
      <c r="AA21" s="43">
        <f t="shared" si="8"/>
        <v>50.412087912087912</v>
      </c>
      <c r="AB21" s="29"/>
      <c r="AC21" s="29"/>
      <c r="AD21" s="29"/>
      <c r="AE21" s="20" t="str">
        <f t="shared" si="9"/>
        <v>WARNING</v>
      </c>
    </row>
    <row r="22" spans="1:31" ht="76.5" customHeight="1" x14ac:dyDescent="0.25">
      <c r="A22" s="10" t="s">
        <v>68</v>
      </c>
      <c r="B22" s="11" t="s">
        <v>69</v>
      </c>
      <c r="C22" s="12" t="str">
        <f>IFERROR(VLOOKUP(D22,[1]Pieces!A:B,2,0)," ")</f>
        <v>68.1005</v>
      </c>
      <c r="D22" s="13" t="s">
        <v>85</v>
      </c>
      <c r="E22" s="26">
        <v>4831</v>
      </c>
      <c r="F22" s="26">
        <v>5330</v>
      </c>
      <c r="G22" s="26">
        <v>5330</v>
      </c>
      <c r="H22" s="26">
        <v>5330</v>
      </c>
      <c r="I22" s="15">
        <f>IFERROR(VLOOKUP(D22,[1]Pieces!A:C,3,0),"")</f>
        <v>40</v>
      </c>
      <c r="J22" s="13"/>
      <c r="K22" s="13">
        <f t="shared" si="0"/>
        <v>0</v>
      </c>
      <c r="L22" s="13">
        <f t="shared" si="1"/>
        <v>0</v>
      </c>
      <c r="M22" s="13">
        <f t="shared" si="2"/>
        <v>0</v>
      </c>
      <c r="N22" s="16">
        <f t="shared" si="3"/>
        <v>0</v>
      </c>
      <c r="O22" s="16">
        <f t="shared" si="4"/>
        <v>0</v>
      </c>
      <c r="P22" s="16">
        <f t="shared" si="5"/>
        <v>0</v>
      </c>
      <c r="Q22" s="17">
        <v>13</v>
      </c>
      <c r="R22" s="45">
        <f>R25</f>
        <v>13</v>
      </c>
      <c r="S22" s="13">
        <f t="shared" si="10"/>
        <v>0</v>
      </c>
      <c r="T22" s="13"/>
      <c r="U22" s="13">
        <f t="shared" si="6"/>
        <v>0</v>
      </c>
      <c r="V22" s="28"/>
      <c r="W22" s="28"/>
      <c r="X22" s="28"/>
      <c r="Y22" s="28"/>
      <c r="Z22" s="18">
        <f t="shared" si="7"/>
        <v>0</v>
      </c>
      <c r="AA22" s="43">
        <f t="shared" si="8"/>
        <v>0</v>
      </c>
      <c r="AB22" s="29"/>
      <c r="AC22" s="29"/>
      <c r="AD22" s="29"/>
      <c r="AE22" s="20" t="str">
        <f t="shared" si="9"/>
        <v>WARNING</v>
      </c>
    </row>
    <row r="23" spans="1:31" ht="78.75" customHeight="1" x14ac:dyDescent="0.25">
      <c r="A23" s="10" t="s">
        <v>72</v>
      </c>
      <c r="B23" s="11" t="s">
        <v>73</v>
      </c>
      <c r="C23" s="12" t="str">
        <f>IFERROR(VLOOKUP(D23,[1]Pieces!A:B,2,0)," ")</f>
        <v xml:space="preserve"> </v>
      </c>
      <c r="D23" s="13"/>
      <c r="E23" s="14"/>
      <c r="F23" s="26"/>
      <c r="G23" s="26"/>
      <c r="H23" s="26"/>
      <c r="I23" s="15" t="str">
        <f>IFERROR(VLOOKUP(D23,[1]Pieces!A:C,3,0),"")</f>
        <v/>
      </c>
      <c r="J23" s="13"/>
      <c r="K23" s="13">
        <f t="shared" si="0"/>
        <v>0</v>
      </c>
      <c r="L23" s="13">
        <f t="shared" si="1"/>
        <v>0</v>
      </c>
      <c r="M23" s="13">
        <f t="shared" si="2"/>
        <v>0</v>
      </c>
      <c r="N23" s="16" t="str">
        <f t="shared" si="3"/>
        <v/>
      </c>
      <c r="O23" s="16" t="str">
        <f t="shared" si="4"/>
        <v/>
      </c>
      <c r="P23" s="16" t="str">
        <f t="shared" si="5"/>
        <v/>
      </c>
      <c r="Q23" s="17">
        <v>13</v>
      </c>
      <c r="R23" s="13"/>
      <c r="S23" s="13">
        <f t="shared" si="10"/>
        <v>0</v>
      </c>
      <c r="T23" s="13"/>
      <c r="U23" s="13">
        <f t="shared" si="6"/>
        <v>0</v>
      </c>
      <c r="V23" s="28"/>
      <c r="W23" s="28"/>
      <c r="X23" s="28"/>
      <c r="Y23" s="28"/>
      <c r="Z23" s="18">
        <f t="shared" si="7"/>
        <v>0</v>
      </c>
      <c r="AA23" s="43">
        <f t="shared" si="8"/>
        <v>0</v>
      </c>
      <c r="AB23" s="29"/>
      <c r="AC23" s="29"/>
      <c r="AD23" s="29"/>
      <c r="AE23" s="20" t="str">
        <f t="shared" si="9"/>
        <v>WARNING</v>
      </c>
    </row>
    <row r="24" spans="1:31" ht="76.5" customHeight="1" thickBot="1" x14ac:dyDescent="0.3">
      <c r="A24" s="10" t="s">
        <v>74</v>
      </c>
      <c r="B24" s="11" t="s">
        <v>75</v>
      </c>
      <c r="C24" s="12" t="str">
        <f>IFERROR(VLOOKUP(D24,[1]Pieces!A:B,2,0)," ")</f>
        <v xml:space="preserve"> </v>
      </c>
      <c r="D24" s="13"/>
      <c r="E24" s="14"/>
      <c r="F24" s="26"/>
      <c r="G24" s="26"/>
      <c r="H24" s="26"/>
      <c r="I24" s="15" t="str">
        <f>IFERROR(VLOOKUP(D24,[1]Pieces!A:C,3,0),"")</f>
        <v/>
      </c>
      <c r="J24" s="13"/>
      <c r="K24" s="13">
        <f t="shared" si="0"/>
        <v>0</v>
      </c>
      <c r="L24" s="13">
        <f t="shared" si="1"/>
        <v>0</v>
      </c>
      <c r="M24" s="13">
        <f t="shared" si="2"/>
        <v>0</v>
      </c>
      <c r="N24" s="16" t="str">
        <f t="shared" si="3"/>
        <v/>
      </c>
      <c r="O24" s="16" t="str">
        <f t="shared" si="4"/>
        <v/>
      </c>
      <c r="P24" s="16" t="str">
        <f t="shared" si="5"/>
        <v/>
      </c>
      <c r="Q24" s="17">
        <v>13</v>
      </c>
      <c r="R24" s="13"/>
      <c r="S24" s="13">
        <f t="shared" si="10"/>
        <v>0</v>
      </c>
      <c r="T24" s="13"/>
      <c r="U24" s="13">
        <f t="shared" si="6"/>
        <v>0</v>
      </c>
      <c r="V24" s="28"/>
      <c r="W24" s="28"/>
      <c r="X24" s="28"/>
      <c r="Y24" s="28"/>
      <c r="Z24" s="18">
        <f t="shared" si="7"/>
        <v>0</v>
      </c>
      <c r="AA24" s="43">
        <f t="shared" si="8"/>
        <v>0</v>
      </c>
      <c r="AB24" s="29"/>
      <c r="AC24" s="29"/>
      <c r="AD24" s="29"/>
      <c r="AE24" s="20" t="str">
        <f t="shared" si="9"/>
        <v>WARNING</v>
      </c>
    </row>
    <row r="25" spans="1:31" ht="39" customHeight="1" thickBot="1" x14ac:dyDescent="0.3">
      <c r="E25" s="30"/>
      <c r="F25" s="30"/>
      <c r="G25" s="30"/>
      <c r="H25" s="30"/>
      <c r="I25" s="31"/>
      <c r="J25" s="30"/>
      <c r="K25" s="30"/>
      <c r="L25" s="30"/>
      <c r="M25" s="30"/>
      <c r="N25" s="30"/>
      <c r="O25" s="30"/>
      <c r="P25" s="30"/>
      <c r="Q25" s="32" t="s">
        <v>76</v>
      </c>
      <c r="R25" s="33">
        <v>13</v>
      </c>
      <c r="S25" s="34">
        <f>SUM(T9:T24)</f>
        <v>0</v>
      </c>
      <c r="T25" s="35"/>
      <c r="U25" s="35">
        <f>SUM(U9:U21)</f>
        <v>2730</v>
      </c>
      <c r="V25" s="35"/>
      <c r="W25" s="35"/>
      <c r="X25" s="35"/>
      <c r="Y25" s="35"/>
      <c r="Z25" s="5"/>
      <c r="AA25" s="5"/>
      <c r="AB25" s="5"/>
      <c r="AC25" s="5"/>
      <c r="AD25" s="5"/>
      <c r="AE25" s="5"/>
    </row>
    <row r="26" spans="1:31" ht="21" thickBot="1" x14ac:dyDescent="0.3"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5"/>
      <c r="U26" s="35"/>
      <c r="V26" s="35"/>
      <c r="W26" s="35"/>
      <c r="X26" s="35"/>
      <c r="Y26" s="35"/>
      <c r="Z26" s="5"/>
      <c r="AA26" s="5"/>
      <c r="AB26" s="5"/>
      <c r="AC26" s="5"/>
      <c r="AD26" s="5"/>
      <c r="AE26" s="5"/>
    </row>
    <row r="27" spans="1:31" ht="70.5" thickBot="1" x14ac:dyDescent="0.3"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6" t="s">
        <v>77</v>
      </c>
      <c r="U27" s="38">
        <f>S25/U25</f>
        <v>0</v>
      </c>
      <c r="V27" s="35"/>
      <c r="W27" s="35"/>
      <c r="X27" s="35"/>
      <c r="Y27" s="35"/>
      <c r="Z27" s="5"/>
      <c r="AA27" s="5"/>
      <c r="AB27" s="5"/>
      <c r="AC27" s="5"/>
      <c r="AD27" s="5"/>
      <c r="AE27" s="5"/>
    </row>
    <row r="28" spans="1:31" ht="20.25" x14ac:dyDescent="0.25"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5"/>
      <c r="U28" s="35"/>
      <c r="V28" s="35"/>
      <c r="W28" s="35"/>
      <c r="X28" s="35"/>
      <c r="Y28" s="35"/>
      <c r="Z28" s="5"/>
      <c r="AA28" s="5"/>
      <c r="AB28" s="5"/>
      <c r="AC28" s="5"/>
      <c r="AD28" s="5"/>
      <c r="AE28" s="5"/>
    </row>
    <row r="29" spans="1:31" x14ac:dyDescent="0.25">
      <c r="Z29" s="6"/>
    </row>
    <row r="30" spans="1:31" x14ac:dyDescent="0.25">
      <c r="Z30" s="6"/>
    </row>
    <row r="31" spans="1:31" ht="20.25" x14ac:dyDescent="0.25">
      <c r="E31" s="39"/>
      <c r="F31" s="39"/>
      <c r="G31" s="39"/>
      <c r="H31" s="39"/>
      <c r="I31" s="40"/>
      <c r="J31" s="41" t="s">
        <v>78</v>
      </c>
      <c r="K31" s="39"/>
      <c r="L31" s="39"/>
      <c r="M31" s="39"/>
      <c r="N31" s="39"/>
      <c r="O31" s="39"/>
      <c r="P31" s="40"/>
      <c r="Z31" s="6"/>
    </row>
    <row r="32" spans="1:31" ht="20.25" x14ac:dyDescent="0.25">
      <c r="E32" s="39"/>
      <c r="F32" s="39"/>
      <c r="G32" s="39"/>
      <c r="H32" s="39"/>
      <c r="I32" s="40"/>
      <c r="J32" s="41" t="s">
        <v>79</v>
      </c>
      <c r="K32" s="39"/>
      <c r="L32" s="39"/>
      <c r="M32" s="39"/>
      <c r="N32" s="39"/>
      <c r="O32" s="39"/>
      <c r="P32" s="40"/>
      <c r="Z32" s="6"/>
    </row>
    <row r="33" spans="5:26" ht="20.25" x14ac:dyDescent="0.25">
      <c r="E33" s="39"/>
      <c r="F33" s="39"/>
      <c r="G33" s="39"/>
      <c r="H33" s="39"/>
      <c r="I33" s="40"/>
      <c r="J33" s="41" t="s">
        <v>80</v>
      </c>
      <c r="K33" s="39"/>
      <c r="L33" s="39"/>
      <c r="M33" s="39"/>
      <c r="N33" s="39"/>
      <c r="O33" s="39"/>
      <c r="P33" s="40"/>
      <c r="Z33" s="6"/>
    </row>
    <row r="34" spans="5:26" x14ac:dyDescent="0.25">
      <c r="Z34" s="6"/>
    </row>
    <row r="35" spans="5:26" x14ac:dyDescent="0.25">
      <c r="Z35" s="6"/>
    </row>
    <row r="36" spans="5:26" x14ac:dyDescent="0.25">
      <c r="Z36" s="6"/>
    </row>
    <row r="37" spans="5:26" x14ac:dyDescent="0.25">
      <c r="Z37" s="6"/>
    </row>
  </sheetData>
  <mergeCells count="12">
    <mergeCell ref="E31:I31"/>
    <mergeCell ref="J31:P31"/>
    <mergeCell ref="E32:I32"/>
    <mergeCell ref="J32:P32"/>
    <mergeCell ref="E33:I33"/>
    <mergeCell ref="J33:P33"/>
    <mergeCell ref="A1:Y5"/>
    <mergeCell ref="Z1:AE1"/>
    <mergeCell ref="Z2:AE2"/>
    <mergeCell ref="Z3:AE3"/>
    <mergeCell ref="Z4:AE4"/>
    <mergeCell ref="Z7:AE7"/>
  </mergeCells>
  <conditionalFormatting sqref="AE9:AE21">
    <cfRule type="containsText" dxfId="19" priority="14" operator="containsText" text="WARNING">
      <formula>NOT(ISERROR(SEARCH("WARNING",AE9)))</formula>
    </cfRule>
  </conditionalFormatting>
  <conditionalFormatting sqref="AE10">
    <cfRule type="containsText" dxfId="18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17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16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15" priority="7" operator="containsText" text="WARNING">
      <formula>NOT(ISERROR(SEARCH("WARNING",AE22)))</formula>
    </cfRule>
  </conditionalFormatting>
  <conditionalFormatting sqref="AE22">
    <cfRule type="containsText" dxfId="14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13" priority="4" operator="containsText" text="WARNING">
      <formula>NOT(ISERROR(SEARCH("WARNING",AE23)))</formula>
    </cfRule>
  </conditionalFormatting>
  <conditionalFormatting sqref="AE23">
    <cfRule type="containsText" dxfId="12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1" priority="1" operator="containsText" text="WARNING">
      <formula>NOT(ISERROR(SEARCH("WARNING",AE24)))</formula>
    </cfRule>
  </conditionalFormatting>
  <conditionalFormatting sqref="AE24">
    <cfRule type="containsText" dxfId="10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5:H28">
      <formula1>ouvriers</formula1>
    </dataValidation>
    <dataValidation type="list" allowBlank="1" showInputMessage="1" showErrorMessage="1" sqref="D9:D19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3">
    <tabColor rgb="FFC00000"/>
  </sheetPr>
  <dimension ref="A1:AE37"/>
  <sheetViews>
    <sheetView view="pageBreakPreview" zoomScale="55" zoomScaleNormal="53" zoomScaleSheetLayoutView="55" zoomScalePageLayoutView="42" workbookViewId="0">
      <pane xSplit="4" topLeftCell="E1" activePane="topRight" state="frozen"/>
      <selection activeCell="A8" sqref="A8"/>
      <selection pane="topRight" activeCell="C8" sqref="C8"/>
    </sheetView>
  </sheetViews>
  <sheetFormatPr baseColWidth="10" defaultRowHeight="15" x14ac:dyDescent="0.25"/>
  <cols>
    <col min="1" max="1" width="23.5703125" customWidth="1"/>
    <col min="2" max="3" width="43.28515625" customWidth="1"/>
    <col min="4" max="4" width="51.42578125" customWidth="1"/>
    <col min="5" max="5" width="33.42578125" style="37" customWidth="1"/>
    <col min="6" max="7" width="21.5703125" style="37" customWidth="1"/>
    <col min="8" max="8" width="23.140625" style="37" customWidth="1"/>
    <col min="9" max="9" width="21.7109375" style="37" customWidth="1"/>
    <col min="10" max="11" width="19.140625" style="37" customWidth="1"/>
    <col min="12" max="12" width="26.5703125" style="37" customWidth="1"/>
    <col min="13" max="13" width="26.28515625" style="37" customWidth="1"/>
    <col min="14" max="14" width="20.42578125" style="37" customWidth="1"/>
    <col min="15" max="16" width="20.5703125" customWidth="1"/>
    <col min="17" max="17" width="25.140625" customWidth="1"/>
    <col min="18" max="18" width="85" customWidth="1"/>
    <col min="19" max="19" width="26.5703125" customWidth="1"/>
    <col min="20" max="20" width="31.5703125" style="37" customWidth="1"/>
    <col min="21" max="25" width="23" style="37" customWidth="1"/>
    <col min="26" max="30" width="24.5703125" customWidth="1"/>
    <col min="31" max="31" width="22.85546875" customWidth="1"/>
  </cols>
  <sheetData>
    <row r="1" spans="1:31" ht="30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"/>
      <c r="AA1" s="3"/>
      <c r="AB1" s="3"/>
      <c r="AC1" s="3"/>
      <c r="AD1" s="3"/>
      <c r="AE1" s="4"/>
    </row>
    <row r="2" spans="1:31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2"/>
      <c r="AA2" s="3"/>
      <c r="AB2" s="3"/>
      <c r="AC2" s="3"/>
      <c r="AD2" s="3"/>
      <c r="AE2" s="4"/>
    </row>
    <row r="3" spans="1:31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2"/>
      <c r="AA3" s="3"/>
      <c r="AB3" s="3"/>
      <c r="AC3" s="3"/>
      <c r="AD3" s="3"/>
      <c r="AE3" s="4"/>
    </row>
    <row r="4" spans="1:31" ht="30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2"/>
      <c r="AA4" s="3"/>
      <c r="AB4" s="3"/>
      <c r="AC4" s="3"/>
      <c r="AD4" s="3"/>
      <c r="AE4" s="4"/>
    </row>
    <row r="5" spans="1:3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7" spans="1:31" ht="54" customHeight="1" x14ac:dyDescent="0.5">
      <c r="E7" s="5"/>
      <c r="F7" s="5"/>
      <c r="G7" s="5"/>
      <c r="H7" s="5"/>
      <c r="I7" s="5"/>
      <c r="J7" s="5"/>
      <c r="K7" s="5"/>
      <c r="L7" s="5"/>
      <c r="M7" s="5"/>
      <c r="N7" s="5"/>
      <c r="O7" s="6"/>
      <c r="P7" s="6"/>
      <c r="Q7" s="6"/>
      <c r="R7" s="6"/>
      <c r="S7" s="6"/>
      <c r="T7" s="5"/>
      <c r="U7" s="5"/>
      <c r="V7" s="5"/>
      <c r="W7" s="5"/>
      <c r="X7" s="5"/>
      <c r="Y7" s="5"/>
      <c r="Z7" s="7"/>
      <c r="AA7" s="7"/>
      <c r="AB7" s="7"/>
      <c r="AC7" s="7"/>
      <c r="AD7" s="7"/>
      <c r="AE7" s="7"/>
    </row>
    <row r="8" spans="1:31" ht="167.25" customHeight="1" x14ac:dyDescent="0.25">
      <c r="A8" s="8" t="s">
        <v>0</v>
      </c>
      <c r="B8" s="8" t="s">
        <v>1</v>
      </c>
      <c r="C8" s="8" t="s">
        <v>2</v>
      </c>
      <c r="D8" s="8" t="s">
        <v>3</v>
      </c>
      <c r="E8" s="8" t="s">
        <v>4</v>
      </c>
      <c r="F8" s="8" t="s">
        <v>5</v>
      </c>
      <c r="G8" s="8" t="s">
        <v>6</v>
      </c>
      <c r="H8" s="8" t="s">
        <v>4</v>
      </c>
      <c r="I8" s="9" t="s">
        <v>7</v>
      </c>
      <c r="J8" s="8" t="s">
        <v>8</v>
      </c>
      <c r="K8" s="8" t="s">
        <v>9</v>
      </c>
      <c r="L8" s="8" t="s">
        <v>10</v>
      </c>
      <c r="M8" s="8" t="s">
        <v>11</v>
      </c>
      <c r="N8" s="8" t="s">
        <v>12</v>
      </c>
      <c r="O8" s="8" t="s">
        <v>13</v>
      </c>
      <c r="P8" s="8" t="s">
        <v>14</v>
      </c>
      <c r="Q8" s="8" t="s">
        <v>15</v>
      </c>
      <c r="R8" s="8" t="s">
        <v>16</v>
      </c>
      <c r="S8" s="8" t="s">
        <v>17</v>
      </c>
      <c r="T8" s="8" t="s">
        <v>18</v>
      </c>
      <c r="U8" s="8" t="s">
        <v>19</v>
      </c>
      <c r="V8" s="8" t="s">
        <v>20</v>
      </c>
      <c r="W8" s="8" t="s">
        <v>21</v>
      </c>
      <c r="X8" s="8" t="s">
        <v>22</v>
      </c>
      <c r="Y8" s="8" t="s">
        <v>23</v>
      </c>
      <c r="Z8" s="8" t="s">
        <v>24</v>
      </c>
      <c r="AA8" s="44" t="s">
        <v>25</v>
      </c>
      <c r="AB8" s="8" t="s">
        <v>26</v>
      </c>
      <c r="AC8" s="8" t="s">
        <v>27</v>
      </c>
      <c r="AD8" s="8" t="s">
        <v>28</v>
      </c>
      <c r="AE8" s="8" t="s">
        <v>29</v>
      </c>
    </row>
    <row r="9" spans="1:31" ht="72.75" customHeight="1" x14ac:dyDescent="0.25">
      <c r="A9" s="10" t="s">
        <v>30</v>
      </c>
      <c r="B9" s="11" t="s">
        <v>31</v>
      </c>
      <c r="C9" s="12" t="str">
        <f>IFERROR(VLOOKUP(D9,[1]Pieces!A:B,2,0)," ")</f>
        <v>outi-plot</v>
      </c>
      <c r="D9" s="13" t="s">
        <v>32</v>
      </c>
      <c r="E9" s="14">
        <v>3890</v>
      </c>
      <c r="F9" s="14">
        <v>4385</v>
      </c>
      <c r="G9" s="14">
        <v>4770</v>
      </c>
      <c r="H9" s="14">
        <v>4910</v>
      </c>
      <c r="I9" s="15">
        <f>IFERROR(VLOOKUP(D9,[1]Pieces!A:C,3,0),"")</f>
        <v>78</v>
      </c>
      <c r="J9" s="13">
        <v>1</v>
      </c>
      <c r="K9" s="13">
        <f>(F9-E9)*J9</f>
        <v>495</v>
      </c>
      <c r="L9" s="13">
        <f>(G9-F9)*J9</f>
        <v>385</v>
      </c>
      <c r="M9" s="13">
        <f>(H9-G9)*J9</f>
        <v>140</v>
      </c>
      <c r="N9" s="16">
        <f>IF(I9="","",K9/I9)</f>
        <v>6.3461538461538458</v>
      </c>
      <c r="O9" s="16">
        <f>IF(I9="","",L9/I9)</f>
        <v>4.9358974358974361</v>
      </c>
      <c r="P9" s="16">
        <f>IF(I9="","",M9/I9)</f>
        <v>1.7948717948717949</v>
      </c>
      <c r="Q9" s="17">
        <v>13</v>
      </c>
      <c r="R9" s="13"/>
      <c r="S9" s="13">
        <f>U9+T9-K9-L9-M9</f>
        <v>0</v>
      </c>
      <c r="T9" s="13"/>
      <c r="U9" s="13">
        <f>(K9+L9+M9)-T9-V9</f>
        <v>1020</v>
      </c>
      <c r="V9" s="13"/>
      <c r="W9" s="13"/>
      <c r="X9" s="13"/>
      <c r="Y9" s="13"/>
      <c r="Z9" s="18">
        <f>IF(OR(I9="",I9=0),0,(U9+T9)/I9)</f>
        <v>13.076923076923077</v>
      </c>
      <c r="AA9" s="43">
        <f>IF(OR(Q9=0,I9=0),"",Z9/Q9*100)</f>
        <v>100.59171597633136</v>
      </c>
      <c r="AB9" s="19"/>
      <c r="AC9" s="19"/>
      <c r="AD9" s="19"/>
      <c r="AE9" s="20" t="str">
        <f>IF(AA9&gt;85," ","WARNING")</f>
        <v xml:space="preserve"> </v>
      </c>
    </row>
    <row r="10" spans="1:31" ht="69.75" customHeight="1" x14ac:dyDescent="0.25">
      <c r="A10" s="10" t="s">
        <v>33</v>
      </c>
      <c r="B10" s="21" t="s">
        <v>34</v>
      </c>
      <c r="C10" s="12" t="str">
        <f>IFERROR(VLOOKUP(D10,[1]Pieces!A:B,2,0)," ")</f>
        <v>A001</v>
      </c>
      <c r="D10" s="13" t="s">
        <v>35</v>
      </c>
      <c r="E10" s="14">
        <v>4100</v>
      </c>
      <c r="F10" s="14">
        <v>4407</v>
      </c>
      <c r="G10" s="14">
        <v>4600</v>
      </c>
      <c r="H10" s="14">
        <v>4681</v>
      </c>
      <c r="I10" s="15">
        <f>IFERROR(VLOOKUP(D10,[1]Pieces!A:C,3,0),"")</f>
        <v>100</v>
      </c>
      <c r="J10" s="13">
        <v>1</v>
      </c>
      <c r="K10" s="13">
        <f t="shared" ref="K10:K24" si="0">(F10-E10)*J10</f>
        <v>307</v>
      </c>
      <c r="L10" s="13">
        <f t="shared" ref="L10:L24" si="1">(G10-F10)*J10</f>
        <v>193</v>
      </c>
      <c r="M10" s="13">
        <f t="shared" ref="M10:M24" si="2">(H10-G10)*J10</f>
        <v>81</v>
      </c>
      <c r="N10" s="16">
        <f t="shared" ref="N10:N24" si="3">IF(I10="","",K10/I10)</f>
        <v>3.07</v>
      </c>
      <c r="O10" s="16">
        <f t="shared" ref="O10:O24" si="4">IF(I10="","",L10/I10)</f>
        <v>1.93</v>
      </c>
      <c r="P10" s="16">
        <f t="shared" ref="P10:P24" si="5">IF(I10="","",M10/I10)</f>
        <v>0.81</v>
      </c>
      <c r="Q10" s="17">
        <v>13</v>
      </c>
      <c r="R10" s="13"/>
      <c r="S10" s="13">
        <f>U10+T10-K10-L10-M10</f>
        <v>0</v>
      </c>
      <c r="T10" s="13"/>
      <c r="U10" s="13">
        <f t="shared" ref="U10:U24" si="6">(K10+L10+M10)-T10-V10</f>
        <v>581</v>
      </c>
      <c r="V10" s="13"/>
      <c r="W10" s="13"/>
      <c r="X10" s="13"/>
      <c r="Y10" s="13"/>
      <c r="Z10" s="18">
        <f t="shared" ref="Z10:Z24" si="7">IF(OR(I10="",I10=0),0,(U10+T10)/I10)</f>
        <v>5.81</v>
      </c>
      <c r="AA10" s="43">
        <f t="shared" ref="AA10:AA24" si="8">IF(OR(Q10=0,I10=0),"",Z10/Q10*100)</f>
        <v>44.692307692307686</v>
      </c>
      <c r="AB10" s="19"/>
      <c r="AC10" s="19"/>
      <c r="AD10" s="19"/>
      <c r="AE10" s="20" t="str">
        <f t="shared" ref="AE10:AE24" si="9">IF(AA10&gt;85," ","WARNING")</f>
        <v>WARNING</v>
      </c>
    </row>
    <row r="11" spans="1:31" ht="64.5" customHeight="1" x14ac:dyDescent="0.25">
      <c r="A11" s="10" t="s">
        <v>36</v>
      </c>
      <c r="B11" s="11" t="s">
        <v>37</v>
      </c>
      <c r="C11" s="12" t="str">
        <f>IFERROR(VLOOKUP(D11,[1]Pieces!A:B,2,0)," ")</f>
        <v>4-7003-1</v>
      </c>
      <c r="D11" s="13" t="s">
        <v>86</v>
      </c>
      <c r="E11" s="22">
        <v>2335</v>
      </c>
      <c r="F11" s="22">
        <v>2482</v>
      </c>
      <c r="G11" s="22">
        <v>2482</v>
      </c>
      <c r="H11" s="22">
        <v>2482</v>
      </c>
      <c r="I11" s="15">
        <f>IFERROR(VLOOKUP(D11,[1]Pieces!A:C,3,0),"")</f>
        <v>30</v>
      </c>
      <c r="J11" s="23">
        <v>1</v>
      </c>
      <c r="K11" s="13">
        <f t="shared" si="0"/>
        <v>147</v>
      </c>
      <c r="L11" s="13">
        <f t="shared" si="1"/>
        <v>0</v>
      </c>
      <c r="M11" s="13">
        <f t="shared" si="2"/>
        <v>0</v>
      </c>
      <c r="N11" s="16">
        <f t="shared" si="3"/>
        <v>4.9000000000000004</v>
      </c>
      <c r="O11" s="16">
        <f t="shared" si="4"/>
        <v>0</v>
      </c>
      <c r="P11" s="16">
        <f t="shared" si="5"/>
        <v>0</v>
      </c>
      <c r="Q11" s="17">
        <v>13</v>
      </c>
      <c r="R11" s="13"/>
      <c r="S11" s="13">
        <f t="shared" ref="S11:S24" si="10">U11+T11-K11-L11-M11</f>
        <v>0</v>
      </c>
      <c r="T11" s="13"/>
      <c r="U11" s="13">
        <f t="shared" si="6"/>
        <v>147</v>
      </c>
      <c r="V11" s="13"/>
      <c r="W11" s="13"/>
      <c r="X11" s="13"/>
      <c r="Y11" s="13"/>
      <c r="Z11" s="18">
        <f t="shared" si="7"/>
        <v>4.9000000000000004</v>
      </c>
      <c r="AA11" s="43">
        <f t="shared" si="8"/>
        <v>37.692307692307701</v>
      </c>
      <c r="AB11" s="19"/>
      <c r="AC11" s="19"/>
      <c r="AD11" s="19"/>
      <c r="AE11" s="20" t="str">
        <f t="shared" si="9"/>
        <v>WARNING</v>
      </c>
    </row>
    <row r="12" spans="1:31" ht="58.5" customHeight="1" x14ac:dyDescent="0.5">
      <c r="A12" s="10" t="s">
        <v>39</v>
      </c>
      <c r="B12" s="11" t="s">
        <v>40</v>
      </c>
      <c r="C12" s="12" t="str">
        <f>IFERROR(VLOOKUP(D12,[1]Pieces!A:B,2,0)," ")</f>
        <v>3753</v>
      </c>
      <c r="D12" s="42" t="s">
        <v>84</v>
      </c>
      <c r="E12" s="14">
        <v>2065</v>
      </c>
      <c r="F12" s="14">
        <v>2411</v>
      </c>
      <c r="G12" s="14">
        <v>2637</v>
      </c>
      <c r="H12" s="14">
        <v>2729</v>
      </c>
      <c r="I12" s="15">
        <f>IFERROR(VLOOKUP(D12,[1]Pieces!A:C,3,0),"")</f>
        <v>54</v>
      </c>
      <c r="J12" s="13">
        <v>1</v>
      </c>
      <c r="K12" s="13">
        <f t="shared" si="0"/>
        <v>346</v>
      </c>
      <c r="L12" s="13">
        <f t="shared" si="1"/>
        <v>226</v>
      </c>
      <c r="M12" s="13">
        <f t="shared" si="2"/>
        <v>92</v>
      </c>
      <c r="N12" s="16">
        <f t="shared" si="3"/>
        <v>6.4074074074074074</v>
      </c>
      <c r="O12" s="16">
        <f t="shared" si="4"/>
        <v>4.1851851851851851</v>
      </c>
      <c r="P12" s="16">
        <f t="shared" si="5"/>
        <v>1.7037037037037037</v>
      </c>
      <c r="Q12" s="17">
        <v>13</v>
      </c>
      <c r="R12" s="13"/>
      <c r="S12" s="13">
        <f t="shared" si="10"/>
        <v>0</v>
      </c>
      <c r="T12" s="13"/>
      <c r="U12" s="13">
        <f t="shared" si="6"/>
        <v>664</v>
      </c>
      <c r="V12" s="13"/>
      <c r="W12" s="13"/>
      <c r="X12" s="13"/>
      <c r="Y12" s="13"/>
      <c r="Z12" s="18">
        <f t="shared" si="7"/>
        <v>12.296296296296296</v>
      </c>
      <c r="AA12" s="43">
        <f t="shared" si="8"/>
        <v>94.586894586894587</v>
      </c>
      <c r="AB12" s="19"/>
      <c r="AC12" s="19"/>
      <c r="AD12" s="19"/>
      <c r="AE12" s="20" t="str">
        <f t="shared" si="9"/>
        <v xml:space="preserve"> </v>
      </c>
    </row>
    <row r="13" spans="1:31" ht="58.5" customHeight="1" x14ac:dyDescent="0.25">
      <c r="A13" s="10" t="s">
        <v>42</v>
      </c>
      <c r="B13" s="11" t="s">
        <v>43</v>
      </c>
      <c r="C13" s="12" t="str">
        <f>IFERROR(VLOOKUP(D13,[1]Pieces!A:B,2,0)," ")</f>
        <v>PIG-28D-CP2</v>
      </c>
      <c r="D13" s="13" t="s">
        <v>44</v>
      </c>
      <c r="E13" s="14">
        <v>562</v>
      </c>
      <c r="F13" s="14">
        <v>729</v>
      </c>
      <c r="G13" s="14">
        <v>729</v>
      </c>
      <c r="H13" s="14">
        <v>729</v>
      </c>
      <c r="I13" s="15">
        <f>IFERROR(VLOOKUP(D13,[1]Pieces!A:C,3,0),"")</f>
        <v>30</v>
      </c>
      <c r="J13" s="13">
        <v>1</v>
      </c>
      <c r="K13" s="13">
        <f t="shared" si="0"/>
        <v>167</v>
      </c>
      <c r="L13" s="13">
        <f t="shared" si="1"/>
        <v>0</v>
      </c>
      <c r="M13" s="13">
        <f t="shared" si="2"/>
        <v>0</v>
      </c>
      <c r="N13" s="16">
        <f t="shared" si="3"/>
        <v>5.5666666666666664</v>
      </c>
      <c r="O13" s="16">
        <f t="shared" si="4"/>
        <v>0</v>
      </c>
      <c r="P13" s="16">
        <f t="shared" si="5"/>
        <v>0</v>
      </c>
      <c r="Q13" s="17">
        <v>13</v>
      </c>
      <c r="R13" s="13"/>
      <c r="S13" s="13">
        <f t="shared" si="10"/>
        <v>0</v>
      </c>
      <c r="T13" s="13"/>
      <c r="U13" s="13">
        <f t="shared" si="6"/>
        <v>167</v>
      </c>
      <c r="V13" s="13"/>
      <c r="W13" s="13"/>
      <c r="X13" s="13"/>
      <c r="Y13" s="13"/>
      <c r="Z13" s="18">
        <f t="shared" si="7"/>
        <v>5.5666666666666664</v>
      </c>
      <c r="AA13" s="43">
        <f t="shared" si="8"/>
        <v>42.820512820512818</v>
      </c>
      <c r="AB13" s="19"/>
      <c r="AC13" s="19"/>
      <c r="AD13" s="19"/>
      <c r="AE13" s="20" t="str">
        <f t="shared" si="9"/>
        <v>WARNING</v>
      </c>
    </row>
    <row r="14" spans="1:31" ht="68.25" customHeight="1" x14ac:dyDescent="0.25">
      <c r="A14" s="10" t="s">
        <v>45</v>
      </c>
      <c r="B14" s="11" t="s">
        <v>46</v>
      </c>
      <c r="C14" s="12" t="str">
        <f>IFERROR(VLOOKUP(D14,[1]Pieces!A:B,2,0)," ")</f>
        <v xml:space="preserve"> - </v>
      </c>
      <c r="D14" s="13" t="s">
        <v>47</v>
      </c>
      <c r="E14" s="14">
        <v>0</v>
      </c>
      <c r="F14" s="14">
        <v>0</v>
      </c>
      <c r="G14" s="14">
        <v>0</v>
      </c>
      <c r="H14" s="14">
        <v>0</v>
      </c>
      <c r="I14" s="15">
        <f>IFERROR(VLOOKUP(D14,[1]Pieces!A:C,3,0),"")</f>
        <v>1</v>
      </c>
      <c r="J14" s="13">
        <v>2</v>
      </c>
      <c r="K14" s="13">
        <f t="shared" si="0"/>
        <v>0</v>
      </c>
      <c r="L14" s="13">
        <f t="shared" si="1"/>
        <v>0</v>
      </c>
      <c r="M14" s="13">
        <f t="shared" si="2"/>
        <v>0</v>
      </c>
      <c r="N14" s="16">
        <f t="shared" si="3"/>
        <v>0</v>
      </c>
      <c r="O14" s="16">
        <f t="shared" si="4"/>
        <v>0</v>
      </c>
      <c r="P14" s="16">
        <f t="shared" si="5"/>
        <v>0</v>
      </c>
      <c r="Q14" s="17">
        <v>13</v>
      </c>
      <c r="R14" s="13"/>
      <c r="S14" s="13">
        <f t="shared" si="10"/>
        <v>0</v>
      </c>
      <c r="T14" s="13"/>
      <c r="U14" s="13">
        <f t="shared" si="6"/>
        <v>0</v>
      </c>
      <c r="V14" s="13"/>
      <c r="W14" s="13"/>
      <c r="X14" s="13"/>
      <c r="Y14" s="13"/>
      <c r="Z14" s="18">
        <f t="shared" si="7"/>
        <v>0</v>
      </c>
      <c r="AA14" s="43">
        <f t="shared" si="8"/>
        <v>0</v>
      </c>
      <c r="AB14" s="19"/>
      <c r="AC14" s="19"/>
      <c r="AD14" s="19"/>
      <c r="AE14" s="20" t="str">
        <f t="shared" si="9"/>
        <v>WARNING</v>
      </c>
    </row>
    <row r="15" spans="1:31" ht="69" customHeight="1" x14ac:dyDescent="0.25">
      <c r="A15" s="10" t="s">
        <v>48</v>
      </c>
      <c r="B15" s="11" t="s">
        <v>49</v>
      </c>
      <c r="C15" s="12" t="str">
        <f>IFERROR(VLOOKUP(D15,[1]Pieces!A:B,2,0)," ")</f>
        <v>I110-01-004</v>
      </c>
      <c r="D15" s="13" t="s">
        <v>50</v>
      </c>
      <c r="E15" s="14">
        <v>277</v>
      </c>
      <c r="F15" s="14">
        <v>277</v>
      </c>
      <c r="G15" s="14">
        <v>277</v>
      </c>
      <c r="H15" s="14">
        <v>277</v>
      </c>
      <c r="I15" s="15">
        <f>IFERROR(VLOOKUP(D15,[1]Pieces!A:C,3,0),"")</f>
        <v>32</v>
      </c>
      <c r="J15" s="13">
        <v>8</v>
      </c>
      <c r="K15" s="13">
        <f t="shared" si="0"/>
        <v>0</v>
      </c>
      <c r="L15" s="13">
        <f t="shared" si="1"/>
        <v>0</v>
      </c>
      <c r="M15" s="13">
        <f t="shared" si="2"/>
        <v>0</v>
      </c>
      <c r="N15" s="16">
        <f t="shared" si="3"/>
        <v>0</v>
      </c>
      <c r="O15" s="16">
        <f t="shared" si="4"/>
        <v>0</v>
      </c>
      <c r="P15" s="16">
        <f t="shared" si="5"/>
        <v>0</v>
      </c>
      <c r="Q15" s="17">
        <v>13</v>
      </c>
      <c r="R15" s="13"/>
      <c r="S15" s="13">
        <f t="shared" si="10"/>
        <v>0</v>
      </c>
      <c r="T15" s="13"/>
      <c r="U15" s="13">
        <f t="shared" si="6"/>
        <v>0</v>
      </c>
      <c r="V15" s="13"/>
      <c r="W15" s="13"/>
      <c r="X15" s="13"/>
      <c r="Y15" s="13"/>
      <c r="Z15" s="18">
        <f t="shared" si="7"/>
        <v>0</v>
      </c>
      <c r="AA15" s="43">
        <f t="shared" si="8"/>
        <v>0</v>
      </c>
      <c r="AB15" s="19"/>
      <c r="AC15" s="19"/>
      <c r="AD15" s="19"/>
      <c r="AE15" s="20" t="str">
        <f t="shared" si="9"/>
        <v>WARNING</v>
      </c>
    </row>
    <row r="16" spans="1:31" ht="63" customHeight="1" x14ac:dyDescent="0.25">
      <c r="A16" s="10" t="s">
        <v>51</v>
      </c>
      <c r="B16" s="11" t="s">
        <v>52</v>
      </c>
      <c r="C16" s="12" t="str">
        <f>IFERROR(VLOOKUP(D16,[1]Pieces!A:B,2,0)," ")</f>
        <v xml:space="preserve"> - </v>
      </c>
      <c r="D16" s="13" t="s">
        <v>47</v>
      </c>
      <c r="E16" s="14">
        <v>0</v>
      </c>
      <c r="F16" s="14">
        <v>0</v>
      </c>
      <c r="G16" s="14">
        <v>0</v>
      </c>
      <c r="H16" s="14">
        <v>0</v>
      </c>
      <c r="I16" s="15">
        <f>IFERROR(VLOOKUP(D16,[1]Pieces!A:C,3,0),"")</f>
        <v>1</v>
      </c>
      <c r="J16" s="13">
        <v>1</v>
      </c>
      <c r="K16" s="13">
        <f t="shared" si="0"/>
        <v>0</v>
      </c>
      <c r="L16" s="13">
        <f t="shared" si="1"/>
        <v>0</v>
      </c>
      <c r="M16" s="13">
        <f t="shared" si="2"/>
        <v>0</v>
      </c>
      <c r="N16" s="16">
        <f t="shared" si="3"/>
        <v>0</v>
      </c>
      <c r="O16" s="16">
        <f t="shared" si="4"/>
        <v>0</v>
      </c>
      <c r="P16" s="16">
        <f t="shared" si="5"/>
        <v>0</v>
      </c>
      <c r="Q16" s="17">
        <v>13</v>
      </c>
      <c r="R16" s="13"/>
      <c r="S16" s="13">
        <f t="shared" si="10"/>
        <v>0</v>
      </c>
      <c r="T16" s="13"/>
      <c r="U16" s="13">
        <f t="shared" si="6"/>
        <v>0</v>
      </c>
      <c r="V16" s="13"/>
      <c r="W16" s="13"/>
      <c r="X16" s="13"/>
      <c r="Y16" s="13"/>
      <c r="Z16" s="18">
        <f t="shared" si="7"/>
        <v>0</v>
      </c>
      <c r="AA16" s="43">
        <f t="shared" si="8"/>
        <v>0</v>
      </c>
      <c r="AB16" s="19"/>
      <c r="AC16" s="19"/>
      <c r="AD16" s="19"/>
      <c r="AE16" s="20" t="str">
        <f t="shared" si="9"/>
        <v>WARNING</v>
      </c>
    </row>
    <row r="17" spans="1:31" ht="55.5" customHeight="1" x14ac:dyDescent="0.25">
      <c r="A17" s="24" t="s">
        <v>53</v>
      </c>
      <c r="B17" s="11" t="s">
        <v>54</v>
      </c>
      <c r="C17" s="12" t="str">
        <f>IFERROR(VLOOKUP(D17,[1]Pieces!A:B,2,0)," ")</f>
        <v xml:space="preserve">PIG 50 SE- harding </v>
      </c>
      <c r="D17" s="13" t="s">
        <v>55</v>
      </c>
      <c r="E17" s="14">
        <v>33</v>
      </c>
      <c r="F17" s="14">
        <v>37</v>
      </c>
      <c r="G17" s="14">
        <v>37</v>
      </c>
      <c r="H17" s="14">
        <v>41</v>
      </c>
      <c r="I17" s="15">
        <f>IFERROR(VLOOKUP(D17,[1]Pieces!A:C,3,0),"")</f>
        <v>38</v>
      </c>
      <c r="J17" s="13">
        <v>34</v>
      </c>
      <c r="K17" s="13">
        <f t="shared" si="0"/>
        <v>136</v>
      </c>
      <c r="L17" s="13">
        <f t="shared" si="1"/>
        <v>0</v>
      </c>
      <c r="M17" s="13">
        <f t="shared" si="2"/>
        <v>136</v>
      </c>
      <c r="N17" s="16">
        <f t="shared" si="3"/>
        <v>3.5789473684210527</v>
      </c>
      <c r="O17" s="16">
        <f t="shared" si="4"/>
        <v>0</v>
      </c>
      <c r="P17" s="16">
        <f t="shared" si="5"/>
        <v>3.5789473684210527</v>
      </c>
      <c r="Q17" s="17">
        <v>13</v>
      </c>
      <c r="R17" s="13"/>
      <c r="S17" s="13">
        <f t="shared" si="10"/>
        <v>0</v>
      </c>
      <c r="T17" s="13"/>
      <c r="U17" s="13">
        <f t="shared" si="6"/>
        <v>272</v>
      </c>
      <c r="V17" s="13"/>
      <c r="W17" s="13"/>
      <c r="X17" s="13"/>
      <c r="Y17" s="13"/>
      <c r="Z17" s="18">
        <f t="shared" si="7"/>
        <v>7.1578947368421053</v>
      </c>
      <c r="AA17" s="43">
        <f t="shared" si="8"/>
        <v>55.060728744939269</v>
      </c>
      <c r="AB17" s="19"/>
      <c r="AC17" s="19"/>
      <c r="AD17" s="19"/>
      <c r="AE17" s="20" t="str">
        <f t="shared" si="9"/>
        <v>WARNING</v>
      </c>
    </row>
    <row r="18" spans="1:31" ht="59.25" customHeight="1" x14ac:dyDescent="0.25">
      <c r="A18" s="24" t="s">
        <v>56</v>
      </c>
      <c r="B18" s="11" t="s">
        <v>57</v>
      </c>
      <c r="C18" s="12" t="str">
        <f>IFERROR(VLOOKUP(D18,[1]Pieces!A:B,2,0)," ")</f>
        <v>9531</v>
      </c>
      <c r="D18" s="13" t="s">
        <v>58</v>
      </c>
      <c r="E18" s="14">
        <v>1020</v>
      </c>
      <c r="F18" s="14">
        <v>1062</v>
      </c>
      <c r="G18" s="14">
        <v>1062</v>
      </c>
      <c r="H18" s="14">
        <v>1062</v>
      </c>
      <c r="I18" s="15">
        <f>IFERROR(VLOOKUP(D18,[1]Pieces!A:C,3,0),"")</f>
        <v>180</v>
      </c>
      <c r="J18" s="13">
        <v>32</v>
      </c>
      <c r="K18" s="13">
        <f>(F18-E18)*J18</f>
        <v>1344</v>
      </c>
      <c r="L18" s="13">
        <f>(G18-F18)*J18</f>
        <v>0</v>
      </c>
      <c r="M18" s="13">
        <f>(H18-G18)*J18</f>
        <v>0</v>
      </c>
      <c r="N18" s="16">
        <f>IF(I18="","",K18/I18)</f>
        <v>7.4666666666666668</v>
      </c>
      <c r="O18" s="16">
        <f>IF(I18="","",L18/I18)</f>
        <v>0</v>
      </c>
      <c r="P18" s="16">
        <f>IF(I18="","",M18/I18)</f>
        <v>0</v>
      </c>
      <c r="Q18" s="17">
        <v>13</v>
      </c>
      <c r="R18" s="13"/>
      <c r="S18" s="13">
        <f>U18+T18-K18-L18-M18</f>
        <v>0</v>
      </c>
      <c r="T18" s="13"/>
      <c r="U18" s="13">
        <f t="shared" si="6"/>
        <v>1344</v>
      </c>
      <c r="V18" s="13"/>
      <c r="W18" s="13"/>
      <c r="X18" s="13"/>
      <c r="Y18" s="13"/>
      <c r="Z18" s="18">
        <f>IF(OR(I18="",I18=0),0,(U18+T18)/I18)</f>
        <v>7.4666666666666668</v>
      </c>
      <c r="AA18" s="43">
        <f>IF(OR(Q18=0,I18=0),"",Z18/Q18*100)</f>
        <v>57.435897435897431</v>
      </c>
      <c r="AB18" s="19"/>
      <c r="AC18" s="19"/>
      <c r="AD18" s="19"/>
      <c r="AE18" s="20" t="str">
        <f>IF(AA18&gt;85," ","WARNING")</f>
        <v>WARNING</v>
      </c>
    </row>
    <row r="19" spans="1:31" ht="60.75" customHeight="1" x14ac:dyDescent="0.25">
      <c r="A19" s="10" t="s">
        <v>59</v>
      </c>
      <c r="B19" s="11" t="s">
        <v>60</v>
      </c>
      <c r="C19" s="12" t="str">
        <f>IFERROR(VLOOKUP(D19,[1]Pieces!A:B,2,0)," ")</f>
        <v>MPS000300</v>
      </c>
      <c r="D19" s="13" t="s">
        <v>61</v>
      </c>
      <c r="E19" s="14">
        <v>18952</v>
      </c>
      <c r="F19" s="14">
        <v>18952</v>
      </c>
      <c r="G19" s="14">
        <v>18952</v>
      </c>
      <c r="H19" s="14">
        <v>18952</v>
      </c>
      <c r="I19" s="15">
        <f>IFERROR(VLOOKUP(D19,[1]Pieces!A:C,3,0),"")</f>
        <v>454</v>
      </c>
      <c r="J19" s="13">
        <v>1</v>
      </c>
      <c r="K19" s="13">
        <f t="shared" si="0"/>
        <v>0</v>
      </c>
      <c r="L19" s="13">
        <f t="shared" si="1"/>
        <v>0</v>
      </c>
      <c r="M19" s="13">
        <f t="shared" si="2"/>
        <v>0</v>
      </c>
      <c r="N19" s="16">
        <f t="shared" si="3"/>
        <v>0</v>
      </c>
      <c r="O19" s="16">
        <f t="shared" si="4"/>
        <v>0</v>
      </c>
      <c r="P19" s="16">
        <f t="shared" si="5"/>
        <v>0</v>
      </c>
      <c r="Q19" s="17">
        <v>13</v>
      </c>
      <c r="R19" s="13"/>
      <c r="S19" s="13">
        <f t="shared" si="10"/>
        <v>0</v>
      </c>
      <c r="T19" s="13"/>
      <c r="U19" s="13">
        <f t="shared" si="6"/>
        <v>0</v>
      </c>
      <c r="V19" s="13"/>
      <c r="W19" s="13"/>
      <c r="X19" s="13"/>
      <c r="Y19" s="13"/>
      <c r="Z19" s="18">
        <f t="shared" si="7"/>
        <v>0</v>
      </c>
      <c r="AA19" s="43">
        <f t="shared" si="8"/>
        <v>0</v>
      </c>
      <c r="AB19" s="19"/>
      <c r="AC19" s="19"/>
      <c r="AD19" s="19"/>
      <c r="AE19" s="20" t="str">
        <f t="shared" si="9"/>
        <v>WARNING</v>
      </c>
    </row>
    <row r="20" spans="1:31" ht="51" customHeight="1" x14ac:dyDescent="0.25">
      <c r="A20" s="10" t="s">
        <v>62</v>
      </c>
      <c r="B20" s="11" t="s">
        <v>63</v>
      </c>
      <c r="C20" s="12" t="str">
        <f>IFERROR(VLOOKUP(D20,[1]Pieces!A:B,2,0)," ")</f>
        <v>FO013</v>
      </c>
      <c r="D20" s="13" t="s">
        <v>64</v>
      </c>
      <c r="E20" s="26">
        <v>315</v>
      </c>
      <c r="F20" s="26">
        <v>660</v>
      </c>
      <c r="G20" s="26">
        <v>720</v>
      </c>
      <c r="H20" s="26">
        <v>869</v>
      </c>
      <c r="I20" s="15">
        <f>IFERROR(VLOOKUP(D20,[1]Pieces!A:C,3,0),"")</f>
        <v>106</v>
      </c>
      <c r="J20" s="13">
        <v>1</v>
      </c>
      <c r="K20" s="13">
        <f t="shared" si="0"/>
        <v>345</v>
      </c>
      <c r="L20" s="13">
        <f t="shared" si="1"/>
        <v>60</v>
      </c>
      <c r="M20" s="13">
        <f t="shared" si="2"/>
        <v>149</v>
      </c>
      <c r="N20" s="16">
        <f t="shared" si="3"/>
        <v>3.2547169811320753</v>
      </c>
      <c r="O20" s="16">
        <f t="shared" si="4"/>
        <v>0.56603773584905659</v>
      </c>
      <c r="P20" s="16">
        <f t="shared" si="5"/>
        <v>1.4056603773584906</v>
      </c>
      <c r="Q20" s="17">
        <v>13</v>
      </c>
      <c r="R20" s="22"/>
      <c r="S20" s="13">
        <f t="shared" si="10"/>
        <v>0</v>
      </c>
      <c r="T20" s="13"/>
      <c r="U20" s="13">
        <f t="shared" si="6"/>
        <v>554</v>
      </c>
      <c r="V20" s="13"/>
      <c r="W20" s="13"/>
      <c r="X20" s="13"/>
      <c r="Y20" s="13"/>
      <c r="Z20" s="18">
        <f t="shared" si="7"/>
        <v>5.2264150943396226</v>
      </c>
      <c r="AA20" s="43">
        <f t="shared" si="8"/>
        <v>40.203193033381709</v>
      </c>
      <c r="AB20" s="27"/>
      <c r="AC20" s="27"/>
      <c r="AD20" s="27"/>
      <c r="AE20" s="20" t="str">
        <f t="shared" si="9"/>
        <v>WARNING</v>
      </c>
    </row>
    <row r="21" spans="1:31" ht="56.25" customHeight="1" x14ac:dyDescent="0.25">
      <c r="A21" s="10" t="s">
        <v>65</v>
      </c>
      <c r="B21" s="11" t="s">
        <v>66</v>
      </c>
      <c r="C21" s="12" t="str">
        <f>IFERROR(VLOOKUP(D21,[1]Pieces!A:B,2,0)," ")</f>
        <v>MI018</v>
      </c>
      <c r="D21" s="13" t="s">
        <v>67</v>
      </c>
      <c r="E21" s="26">
        <v>3083</v>
      </c>
      <c r="F21" s="14">
        <v>3083</v>
      </c>
      <c r="G21" s="14">
        <v>3083</v>
      </c>
      <c r="H21" s="14">
        <v>3083</v>
      </c>
      <c r="I21" s="15">
        <f>IFERROR(VLOOKUP(D21,[1]Pieces!A:C,3,0),"")</f>
        <v>56</v>
      </c>
      <c r="J21" s="13">
        <v>1</v>
      </c>
      <c r="K21" s="13">
        <f t="shared" si="0"/>
        <v>0</v>
      </c>
      <c r="L21" s="13">
        <f t="shared" si="1"/>
        <v>0</v>
      </c>
      <c r="M21" s="13">
        <f t="shared" si="2"/>
        <v>0</v>
      </c>
      <c r="N21" s="16">
        <f t="shared" si="3"/>
        <v>0</v>
      </c>
      <c r="O21" s="16">
        <f t="shared" si="4"/>
        <v>0</v>
      </c>
      <c r="P21" s="16">
        <f t="shared" si="5"/>
        <v>0</v>
      </c>
      <c r="Q21" s="17">
        <v>13</v>
      </c>
      <c r="R21" s="13"/>
      <c r="S21" s="13">
        <f t="shared" si="10"/>
        <v>0</v>
      </c>
      <c r="T21" s="13"/>
      <c r="U21" s="13">
        <f t="shared" si="6"/>
        <v>0</v>
      </c>
      <c r="V21" s="28"/>
      <c r="W21" s="28"/>
      <c r="X21" s="28"/>
      <c r="Y21" s="28"/>
      <c r="Z21" s="18">
        <f t="shared" si="7"/>
        <v>0</v>
      </c>
      <c r="AA21" s="43">
        <f t="shared" si="8"/>
        <v>0</v>
      </c>
      <c r="AB21" s="29"/>
      <c r="AC21" s="29"/>
      <c r="AD21" s="29"/>
      <c r="AE21" s="20" t="str">
        <f t="shared" si="9"/>
        <v>WARNING</v>
      </c>
    </row>
    <row r="22" spans="1:31" ht="76.5" customHeight="1" x14ac:dyDescent="0.25">
      <c r="A22" s="10" t="s">
        <v>68</v>
      </c>
      <c r="B22" s="11" t="s">
        <v>69</v>
      </c>
      <c r="C22" s="12" t="str">
        <f>IFERROR(VLOOKUP(D22,[1]Pieces!A:B,2,0)," ")</f>
        <v>68.1005</v>
      </c>
      <c r="D22" s="13" t="s">
        <v>85</v>
      </c>
      <c r="E22" s="26">
        <v>4465</v>
      </c>
      <c r="F22" s="26">
        <v>4831</v>
      </c>
      <c r="G22" s="26">
        <v>4831</v>
      </c>
      <c r="H22" s="26">
        <v>4831</v>
      </c>
      <c r="I22" s="15">
        <f>IFERROR(VLOOKUP(D22,[1]Pieces!A:C,3,0),"")</f>
        <v>40</v>
      </c>
      <c r="J22" s="13">
        <v>1</v>
      </c>
      <c r="K22" s="13">
        <f t="shared" si="0"/>
        <v>366</v>
      </c>
      <c r="L22" s="13">
        <f t="shared" si="1"/>
        <v>0</v>
      </c>
      <c r="M22" s="13">
        <f t="shared" si="2"/>
        <v>0</v>
      </c>
      <c r="N22" s="16">
        <f t="shared" si="3"/>
        <v>9.15</v>
      </c>
      <c r="O22" s="16">
        <f t="shared" si="4"/>
        <v>0</v>
      </c>
      <c r="P22" s="16">
        <f t="shared" si="5"/>
        <v>0</v>
      </c>
      <c r="Q22" s="17">
        <v>13</v>
      </c>
      <c r="R22" s="45">
        <f>R25</f>
        <v>13</v>
      </c>
      <c r="S22" s="13">
        <v>0</v>
      </c>
      <c r="T22" s="13">
        <v>40</v>
      </c>
      <c r="U22" s="13">
        <f t="shared" si="6"/>
        <v>326</v>
      </c>
      <c r="V22" s="28"/>
      <c r="W22" s="28" t="s">
        <v>87</v>
      </c>
      <c r="X22" s="28"/>
      <c r="Y22" s="28"/>
      <c r="Z22" s="18">
        <f t="shared" si="7"/>
        <v>9.15</v>
      </c>
      <c r="AA22" s="43">
        <f t="shared" si="8"/>
        <v>70.384615384615387</v>
      </c>
      <c r="AB22" s="29"/>
      <c r="AC22" s="29"/>
      <c r="AD22" s="29"/>
      <c r="AE22" s="20" t="str">
        <f t="shared" si="9"/>
        <v>WARNING</v>
      </c>
    </row>
    <row r="23" spans="1:31" ht="78.75" customHeight="1" x14ac:dyDescent="0.25">
      <c r="A23" s="10" t="s">
        <v>72</v>
      </c>
      <c r="B23" s="11" t="s">
        <v>73</v>
      </c>
      <c r="C23" s="12" t="str">
        <f>IFERROR(VLOOKUP(D23,[1]Pieces!A:B,2,0)," ")</f>
        <v xml:space="preserve"> </v>
      </c>
      <c r="D23" s="13"/>
      <c r="E23" s="14"/>
      <c r="F23" s="26"/>
      <c r="G23" s="26"/>
      <c r="H23" s="26"/>
      <c r="I23" s="15" t="str">
        <f>IFERROR(VLOOKUP(D23,[2]Pieces!A:C,3,0),"")</f>
        <v/>
      </c>
      <c r="J23" s="13"/>
      <c r="K23" s="13">
        <f t="shared" si="0"/>
        <v>0</v>
      </c>
      <c r="L23" s="13">
        <f t="shared" si="1"/>
        <v>0</v>
      </c>
      <c r="M23" s="13">
        <f t="shared" si="2"/>
        <v>0</v>
      </c>
      <c r="N23" s="16" t="str">
        <f t="shared" si="3"/>
        <v/>
      </c>
      <c r="O23" s="16" t="str">
        <f t="shared" si="4"/>
        <v/>
      </c>
      <c r="P23" s="16" t="str">
        <f t="shared" si="5"/>
        <v/>
      </c>
      <c r="Q23" s="17">
        <v>13</v>
      </c>
      <c r="R23" s="13"/>
      <c r="S23" s="13">
        <f t="shared" si="10"/>
        <v>0</v>
      </c>
      <c r="T23" s="13"/>
      <c r="U23" s="13">
        <f t="shared" si="6"/>
        <v>0</v>
      </c>
      <c r="V23" s="28"/>
      <c r="W23" s="28"/>
      <c r="X23" s="28"/>
      <c r="Y23" s="28"/>
      <c r="Z23" s="18">
        <f t="shared" si="7"/>
        <v>0</v>
      </c>
      <c r="AA23" s="43">
        <f t="shared" si="8"/>
        <v>0</v>
      </c>
      <c r="AB23" s="29"/>
      <c r="AC23" s="29"/>
      <c r="AD23" s="29"/>
      <c r="AE23" s="20" t="str">
        <f t="shared" si="9"/>
        <v>WARNING</v>
      </c>
    </row>
    <row r="24" spans="1:31" ht="76.5" customHeight="1" thickBot="1" x14ac:dyDescent="0.3">
      <c r="A24" s="10" t="s">
        <v>74</v>
      </c>
      <c r="B24" s="11" t="s">
        <v>75</v>
      </c>
      <c r="C24" s="12" t="str">
        <f>IFERROR(VLOOKUP(D24,[1]Pieces!A:B,2,0)," ")</f>
        <v xml:space="preserve"> </v>
      </c>
      <c r="D24" s="13"/>
      <c r="E24" s="14"/>
      <c r="F24" s="26"/>
      <c r="G24" s="26"/>
      <c r="H24" s="26"/>
      <c r="I24" s="15" t="str">
        <f>IFERROR(VLOOKUP(D24,[2]Pieces!A:C,3,0),"")</f>
        <v/>
      </c>
      <c r="J24" s="13"/>
      <c r="K24" s="13">
        <f t="shared" si="0"/>
        <v>0</v>
      </c>
      <c r="L24" s="13">
        <f t="shared" si="1"/>
        <v>0</v>
      </c>
      <c r="M24" s="13">
        <f t="shared" si="2"/>
        <v>0</v>
      </c>
      <c r="N24" s="16" t="str">
        <f t="shared" si="3"/>
        <v/>
      </c>
      <c r="O24" s="16" t="str">
        <f t="shared" si="4"/>
        <v/>
      </c>
      <c r="P24" s="16" t="str">
        <f t="shared" si="5"/>
        <v/>
      </c>
      <c r="Q24" s="17">
        <v>13</v>
      </c>
      <c r="R24" s="13"/>
      <c r="S24" s="13">
        <f t="shared" si="10"/>
        <v>0</v>
      </c>
      <c r="T24" s="13"/>
      <c r="U24" s="13">
        <f t="shared" si="6"/>
        <v>0</v>
      </c>
      <c r="V24" s="28"/>
      <c r="W24" s="28"/>
      <c r="X24" s="28"/>
      <c r="Y24" s="28"/>
      <c r="Z24" s="18">
        <f t="shared" si="7"/>
        <v>0</v>
      </c>
      <c r="AA24" s="43">
        <f t="shared" si="8"/>
        <v>0</v>
      </c>
      <c r="AB24" s="29"/>
      <c r="AC24" s="29"/>
      <c r="AD24" s="29"/>
      <c r="AE24" s="20" t="str">
        <f t="shared" si="9"/>
        <v>WARNING</v>
      </c>
    </row>
    <row r="25" spans="1:31" ht="39" customHeight="1" thickBot="1" x14ac:dyDescent="0.3">
      <c r="E25" s="30"/>
      <c r="F25" s="30"/>
      <c r="G25" s="30"/>
      <c r="H25" s="30"/>
      <c r="I25" s="31"/>
      <c r="J25" s="30"/>
      <c r="K25" s="30"/>
      <c r="L25" s="30"/>
      <c r="M25" s="30"/>
      <c r="N25" s="30"/>
      <c r="O25" s="30"/>
      <c r="P25" s="30"/>
      <c r="Q25" s="32" t="s">
        <v>76</v>
      </c>
      <c r="R25" s="33">
        <v>13</v>
      </c>
      <c r="S25" s="34">
        <f>SUM(T9:T24)</f>
        <v>40</v>
      </c>
      <c r="T25" s="35"/>
      <c r="U25" s="35">
        <f>SUM(U9:U21)</f>
        <v>4749</v>
      </c>
      <c r="V25" s="35"/>
      <c r="W25" s="35"/>
      <c r="X25" s="35"/>
      <c r="Y25" s="35"/>
      <c r="Z25" s="5"/>
      <c r="AA25" s="5"/>
      <c r="AB25" s="5"/>
      <c r="AC25" s="5"/>
      <c r="AD25" s="5"/>
      <c r="AE25" s="5"/>
    </row>
    <row r="26" spans="1:31" ht="21" thickBot="1" x14ac:dyDescent="0.3"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5"/>
      <c r="U26" s="35"/>
      <c r="V26" s="35"/>
      <c r="W26" s="35"/>
      <c r="X26" s="35"/>
      <c r="Y26" s="35"/>
      <c r="Z26" s="5"/>
      <c r="AA26" s="5"/>
      <c r="AB26" s="5"/>
      <c r="AC26" s="5"/>
      <c r="AD26" s="5"/>
      <c r="AE26" s="5"/>
    </row>
    <row r="27" spans="1:31" ht="70.5" thickBot="1" x14ac:dyDescent="0.3"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6" t="s">
        <v>77</v>
      </c>
      <c r="U27" s="38">
        <f>S25/U25</f>
        <v>8.4228258580753852E-3</v>
      </c>
      <c r="V27" s="35"/>
      <c r="W27" s="35"/>
      <c r="X27" s="35"/>
      <c r="Y27" s="35"/>
      <c r="Z27" s="5"/>
      <c r="AA27" s="5"/>
      <c r="AB27" s="5"/>
      <c r="AC27" s="5"/>
      <c r="AD27" s="5"/>
      <c r="AE27" s="5"/>
    </row>
    <row r="28" spans="1:31" ht="20.25" x14ac:dyDescent="0.25"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5"/>
      <c r="U28" s="35"/>
      <c r="V28" s="35"/>
      <c r="W28" s="35"/>
      <c r="X28" s="35"/>
      <c r="Y28" s="35"/>
      <c r="Z28" s="5"/>
      <c r="AA28" s="5"/>
      <c r="AB28" s="5"/>
      <c r="AC28" s="5"/>
      <c r="AD28" s="5"/>
      <c r="AE28" s="5"/>
    </row>
    <row r="29" spans="1:31" x14ac:dyDescent="0.25">
      <c r="Z29" s="6"/>
    </row>
    <row r="30" spans="1:31" x14ac:dyDescent="0.25">
      <c r="Z30" s="6"/>
    </row>
    <row r="31" spans="1:31" ht="20.25" x14ac:dyDescent="0.25">
      <c r="E31" s="39"/>
      <c r="F31" s="39"/>
      <c r="G31" s="39"/>
      <c r="H31" s="39"/>
      <c r="I31" s="40"/>
      <c r="J31" s="41" t="s">
        <v>78</v>
      </c>
      <c r="K31" s="39"/>
      <c r="L31" s="39"/>
      <c r="M31" s="39"/>
      <c r="N31" s="39"/>
      <c r="O31" s="39"/>
      <c r="P31" s="40"/>
      <c r="Z31" s="6"/>
    </row>
    <row r="32" spans="1:31" ht="20.25" x14ac:dyDescent="0.25">
      <c r="E32" s="39"/>
      <c r="F32" s="39"/>
      <c r="G32" s="39"/>
      <c r="H32" s="39"/>
      <c r="I32" s="40"/>
      <c r="J32" s="41" t="s">
        <v>79</v>
      </c>
      <c r="K32" s="39"/>
      <c r="L32" s="39"/>
      <c r="M32" s="39"/>
      <c r="N32" s="39"/>
      <c r="O32" s="39"/>
      <c r="P32" s="40"/>
      <c r="Z32" s="6"/>
    </row>
    <row r="33" spans="5:26" ht="20.25" x14ac:dyDescent="0.25">
      <c r="E33" s="39"/>
      <c r="F33" s="39"/>
      <c r="G33" s="39"/>
      <c r="H33" s="39"/>
      <c r="I33" s="40"/>
      <c r="J33" s="41" t="s">
        <v>80</v>
      </c>
      <c r="K33" s="39"/>
      <c r="L33" s="39"/>
      <c r="M33" s="39"/>
      <c r="N33" s="39"/>
      <c r="O33" s="39"/>
      <c r="P33" s="40"/>
      <c r="Z33" s="6"/>
    </row>
    <row r="34" spans="5:26" x14ac:dyDescent="0.25">
      <c r="Z34" s="6"/>
    </row>
    <row r="35" spans="5:26" x14ac:dyDescent="0.25">
      <c r="Z35" s="6"/>
    </row>
    <row r="36" spans="5:26" x14ac:dyDescent="0.25">
      <c r="Z36" s="6"/>
    </row>
    <row r="37" spans="5:26" x14ac:dyDescent="0.25">
      <c r="Z37" s="6"/>
    </row>
  </sheetData>
  <mergeCells count="12">
    <mergeCell ref="E31:I31"/>
    <mergeCell ref="J31:P31"/>
    <mergeCell ref="E32:I32"/>
    <mergeCell ref="J32:P32"/>
    <mergeCell ref="E33:I33"/>
    <mergeCell ref="J33:P33"/>
    <mergeCell ref="A1:Y5"/>
    <mergeCell ref="Z1:AE1"/>
    <mergeCell ref="Z2:AE2"/>
    <mergeCell ref="Z3:AE3"/>
    <mergeCell ref="Z4:AE4"/>
    <mergeCell ref="Z7:AE7"/>
  </mergeCells>
  <conditionalFormatting sqref="AE9:AE21">
    <cfRule type="containsText" dxfId="9" priority="14" operator="containsText" text="WARNING">
      <formula>NOT(ISERROR(SEARCH("WARNING",AE9)))</formula>
    </cfRule>
  </conditionalFormatting>
  <conditionalFormatting sqref="AE10">
    <cfRule type="containsText" dxfId="8" priority="12" operator="containsText" text="WARNING">
      <formula>NOT(ISERROR(SEARCH("WARNING",AE10)))</formula>
    </cfRule>
    <cfRule type="iconSet" priority="13">
      <iconSet iconSet="3Symbols">
        <cfvo type="percent" val="0"/>
        <cfvo type="percent" val="33"/>
        <cfvo type="percent" val="67"/>
      </iconSet>
    </cfRule>
  </conditionalFormatting>
  <conditionalFormatting sqref="AE11">
    <cfRule type="containsText" dxfId="7" priority="10" operator="containsText" text="WARNING">
      <formula>NOT(ISERROR(SEARCH("WARNING",AE11)))</formula>
    </cfRule>
    <cfRule type="iconSet" priority="11">
      <iconSet iconSet="3Symbols">
        <cfvo type="percent" val="0"/>
        <cfvo type="percent" val="33"/>
        <cfvo type="percent" val="67"/>
      </iconSet>
    </cfRule>
  </conditionalFormatting>
  <conditionalFormatting sqref="AE9:AE21">
    <cfRule type="containsText" dxfId="6" priority="15" operator="containsText" text="WARNING">
      <formula>NOT(ISERROR(SEARCH("WARNING",AE9)))</formula>
    </cfRule>
    <cfRule type="iconSet" priority="16">
      <iconSet iconSet="3Symbols">
        <cfvo type="percent" val="0"/>
        <cfvo type="percent" val="33"/>
        <cfvo type="percent" val="67"/>
      </iconSet>
    </cfRule>
  </conditionalFormatting>
  <conditionalFormatting sqref="AE22">
    <cfRule type="containsText" dxfId="5" priority="7" operator="containsText" text="WARNING">
      <formula>NOT(ISERROR(SEARCH("WARNING",AE22)))</formula>
    </cfRule>
  </conditionalFormatting>
  <conditionalFormatting sqref="AE22">
    <cfRule type="containsText" dxfId="4" priority="8" operator="containsText" text="WARNING">
      <formula>NOT(ISERROR(SEARCH("WARNING",AE22)))</formula>
    </cfRule>
    <cfRule type="iconSet" priority="9">
      <iconSet iconSet="3Symbols">
        <cfvo type="percent" val="0"/>
        <cfvo type="percent" val="33"/>
        <cfvo type="percent" val="67"/>
      </iconSet>
    </cfRule>
  </conditionalFormatting>
  <conditionalFormatting sqref="AE23">
    <cfRule type="containsText" dxfId="3" priority="4" operator="containsText" text="WARNING">
      <formula>NOT(ISERROR(SEARCH("WARNING",AE23)))</formula>
    </cfRule>
  </conditionalFormatting>
  <conditionalFormatting sqref="AE23">
    <cfRule type="containsText" dxfId="2" priority="5" operator="containsText" text="WARNING">
      <formula>NOT(ISERROR(SEARCH("WARNING",AE23)))</formula>
    </cfRule>
    <cfRule type="iconSet" priority="6">
      <iconSet iconSet="3Symbols">
        <cfvo type="percent" val="0"/>
        <cfvo type="percent" val="33"/>
        <cfvo type="percent" val="67"/>
      </iconSet>
    </cfRule>
  </conditionalFormatting>
  <conditionalFormatting sqref="AE24">
    <cfRule type="containsText" dxfId="1" priority="1" operator="containsText" text="WARNING">
      <formula>NOT(ISERROR(SEARCH("WARNING",AE24)))</formula>
    </cfRule>
  </conditionalFormatting>
  <conditionalFormatting sqref="AE24">
    <cfRule type="containsText" dxfId="0" priority="2" operator="containsText" text="WARNING">
      <formula>NOT(ISERROR(SEARCH("WARNING",AE24)))</formula>
    </cfRule>
    <cfRule type="iconSet" priority="3">
      <iconSet iconSet="3Symbols">
        <cfvo type="percent" val="0"/>
        <cfvo type="percent" val="33"/>
        <cfvo type="percent" val="67"/>
      </iconSet>
    </cfRule>
  </conditionalFormatting>
  <dataValidations count="2">
    <dataValidation type="list" allowBlank="1" showInputMessage="1" showErrorMessage="1" sqref="G25:H28">
      <formula1>ouvriers</formula1>
    </dataValidation>
    <dataValidation type="list" allowBlank="1" showInputMessage="1" showErrorMessage="1" sqref="D9:D11 D13:D19">
      <formula1>pieces</formula1>
    </dataValidation>
  </dataValidations>
  <pageMargins left="0.15748031496062992" right="0.15748031496062992" top="0.15748031496062992" bottom="0.15748031496062992" header="7.874015748031496E-2" footer="0.15748031496062992"/>
  <pageSetup paperSize="9" scale="24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12</vt:i4>
      </vt:variant>
    </vt:vector>
  </HeadingPairs>
  <TitlesOfParts>
    <vt:vector size="20" baseType="lpstr">
      <vt:lpstr>YYYY</vt:lpstr>
      <vt:lpstr>XXX</vt:lpstr>
      <vt:lpstr>31-08-2021</vt:lpstr>
      <vt:lpstr>30-08-2021</vt:lpstr>
      <vt:lpstr>29-08-2021</vt:lpstr>
      <vt:lpstr>28-08-2021</vt:lpstr>
      <vt:lpstr>27-08-2021</vt:lpstr>
      <vt:lpstr>26-08-2021</vt:lpstr>
      <vt:lpstr>'26-08-2021'!tab</vt:lpstr>
      <vt:lpstr>'27-08-2021'!tab</vt:lpstr>
      <vt:lpstr>'28-08-2021'!tab</vt:lpstr>
      <vt:lpstr>'29-08-2021'!tab</vt:lpstr>
      <vt:lpstr>'30-08-2021'!tab</vt:lpstr>
      <vt:lpstr>'31-08-2021'!tab</vt:lpstr>
      <vt:lpstr>'26-08-2021'!Zone_d_impression</vt:lpstr>
      <vt:lpstr>'27-08-2021'!Zone_d_impression</vt:lpstr>
      <vt:lpstr>'28-08-2021'!Zone_d_impression</vt:lpstr>
      <vt:lpstr>'29-08-2021'!Zone_d_impression</vt:lpstr>
      <vt:lpstr>'30-08-2021'!Zone_d_impression</vt:lpstr>
      <vt:lpstr>'31-08-2021'!Zone_d_impression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2021-09-01T15:27:46Z</dcterms:created>
  <dcterms:modified xsi:type="dcterms:W3CDTF">2021-09-01T15:34:01Z</dcterms:modified>
</cp:coreProperties>
</file>