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0055" windowHeight="7935" activeTab="1"/>
  </bookViews>
  <sheets>
    <sheet name="06-10-18" sheetId="5" r:id="rId1"/>
    <sheet name="Feuil1" sheetId="6" r:id="rId2"/>
  </sheets>
  <externalReferences>
    <externalReference r:id="rId3"/>
    <externalReference r:id="rId4"/>
  </externalReferences>
  <definedNames>
    <definedName name="_xlnm._FilterDatabase" localSheetId="0" hidden="1">'06-10-18'!$A$14:$AC$25</definedName>
    <definedName name="pieces" localSheetId="0">OFFSET([1]Pieces!$A$2,,,COUNTA([1]Pieces!$A:$A))</definedName>
    <definedName name="_xlnm.Print_Area" localSheetId="0">'06-10-18'!$A$1:$AC$54</definedName>
  </definedNames>
  <calcPr calcId="124519"/>
</workbook>
</file>

<file path=xl/calcChain.xml><?xml version="1.0" encoding="utf-8"?>
<calcChain xmlns="http://schemas.openxmlformats.org/spreadsheetml/2006/main">
  <c r="N45" i="6"/>
  <c r="M45"/>
  <c r="L45"/>
  <c r="K45"/>
  <c r="J45"/>
  <c r="I45"/>
  <c r="H45"/>
  <c r="G45"/>
  <c r="F45"/>
  <c r="E45"/>
  <c r="D45"/>
  <c r="C45"/>
  <c r="N44"/>
  <c r="M44"/>
  <c r="L44"/>
  <c r="K44"/>
  <c r="J44"/>
  <c r="I44"/>
  <c r="H44"/>
  <c r="G44"/>
  <c r="F44"/>
  <c r="E44"/>
  <c r="D44"/>
  <c r="C44"/>
  <c r="N43"/>
  <c r="M43"/>
  <c r="L43"/>
  <c r="K43"/>
  <c r="J43"/>
  <c r="I43"/>
  <c r="H43"/>
  <c r="G43"/>
  <c r="F43"/>
  <c r="E43"/>
  <c r="D43"/>
  <c r="C43"/>
  <c r="N42"/>
  <c r="M42"/>
  <c r="L42"/>
  <c r="K42"/>
  <c r="J42"/>
  <c r="I42"/>
  <c r="H42"/>
  <c r="G42"/>
  <c r="F42"/>
  <c r="E42"/>
  <c r="D42"/>
  <c r="C42"/>
  <c r="N41"/>
  <c r="M41"/>
  <c r="L41"/>
  <c r="K41"/>
  <c r="J41"/>
  <c r="I41"/>
  <c r="H41"/>
  <c r="G41"/>
  <c r="F41"/>
  <c r="E41"/>
  <c r="D41"/>
  <c r="C41"/>
  <c r="N40"/>
  <c r="M40"/>
  <c r="L40"/>
  <c r="K40"/>
  <c r="J40"/>
  <c r="I40"/>
  <c r="H40"/>
  <c r="G40"/>
  <c r="F40"/>
  <c r="E40"/>
  <c r="D40"/>
  <c r="C40"/>
  <c r="N39"/>
  <c r="M39"/>
  <c r="L39"/>
  <c r="K39"/>
  <c r="J39"/>
  <c r="I39"/>
  <c r="H39"/>
  <c r="G39"/>
  <c r="F39"/>
  <c r="E39"/>
  <c r="D39"/>
  <c r="C39"/>
  <c r="N38"/>
  <c r="M38"/>
  <c r="L38"/>
  <c r="K38"/>
  <c r="J38"/>
  <c r="I38"/>
  <c r="H38"/>
  <c r="G38"/>
  <c r="F38"/>
  <c r="E38"/>
  <c r="D38"/>
  <c r="C38"/>
  <c r="N37"/>
  <c r="M37"/>
  <c r="L37"/>
  <c r="K37"/>
  <c r="J37"/>
  <c r="I37"/>
  <c r="H37"/>
  <c r="G37"/>
  <c r="F37"/>
  <c r="E37"/>
  <c r="D37"/>
  <c r="C37"/>
  <c r="N36"/>
  <c r="M36"/>
  <c r="L36"/>
  <c r="K36"/>
  <c r="J36"/>
  <c r="I36"/>
  <c r="H36"/>
  <c r="G36"/>
  <c r="F36"/>
  <c r="E36"/>
  <c r="D36"/>
  <c r="C36"/>
  <c r="N35"/>
  <c r="M35"/>
  <c r="L35"/>
  <c r="K35"/>
  <c r="J35"/>
  <c r="I35"/>
  <c r="H35"/>
  <c r="G35"/>
  <c r="F35"/>
  <c r="E35"/>
  <c r="D35"/>
  <c r="C35"/>
  <c r="N34"/>
  <c r="M34"/>
  <c r="L34"/>
  <c r="K34"/>
  <c r="J34"/>
  <c r="I34"/>
  <c r="H34"/>
  <c r="G34"/>
  <c r="F34"/>
  <c r="E34"/>
  <c r="D34"/>
  <c r="C34"/>
  <c r="N33"/>
  <c r="M33"/>
  <c r="L33"/>
  <c r="K33"/>
  <c r="J33"/>
  <c r="I33"/>
  <c r="H33"/>
  <c r="G33"/>
  <c r="F33"/>
  <c r="E33"/>
  <c r="D33"/>
  <c r="C33"/>
  <c r="N32"/>
  <c r="M32"/>
  <c r="L32"/>
  <c r="K32"/>
  <c r="J32"/>
  <c r="I32"/>
  <c r="H32"/>
  <c r="G32"/>
  <c r="F32"/>
  <c r="E32"/>
  <c r="D32"/>
  <c r="C32"/>
  <c r="N31"/>
  <c r="M31"/>
  <c r="L31"/>
  <c r="K31"/>
  <c r="J31"/>
  <c r="I31"/>
  <c r="H31"/>
  <c r="G31"/>
  <c r="F31"/>
  <c r="E31"/>
  <c r="D31"/>
  <c r="C31"/>
  <c r="N30"/>
  <c r="M30"/>
  <c r="L30"/>
  <c r="K30"/>
  <c r="J30"/>
  <c r="I30"/>
  <c r="H30"/>
  <c r="G30"/>
  <c r="F30"/>
  <c r="E30"/>
  <c r="D30"/>
  <c r="C30"/>
  <c r="N29"/>
  <c r="M29"/>
  <c r="L29"/>
  <c r="K29"/>
  <c r="J29"/>
  <c r="I29"/>
  <c r="H29"/>
  <c r="G29"/>
  <c r="F29"/>
  <c r="E29"/>
  <c r="D29"/>
  <c r="C29"/>
  <c r="AC27" i="5"/>
  <c r="U27"/>
  <c r="S27"/>
  <c r="T27" s="1"/>
  <c r="P27"/>
  <c r="M27"/>
  <c r="V27" s="1"/>
  <c r="U28" s="1"/>
  <c r="J27"/>
  <c r="Q27" s="1"/>
  <c r="I27"/>
  <c r="G27"/>
  <c r="W27" s="1"/>
  <c r="W28" s="1"/>
  <c r="F27"/>
  <c r="C27"/>
  <c r="AC24"/>
  <c r="AB24"/>
  <c r="AA24"/>
  <c r="U24"/>
  <c r="S24"/>
  <c r="T24" s="1"/>
  <c r="P24"/>
  <c r="M24"/>
  <c r="V24" s="1"/>
  <c r="J24"/>
  <c r="Q24" s="1"/>
  <c r="I24"/>
  <c r="G24"/>
  <c r="W24" s="1"/>
  <c r="C24"/>
  <c r="AC23"/>
  <c r="AB23"/>
  <c r="AA23"/>
  <c r="U23"/>
  <c r="S23"/>
  <c r="T23" s="1"/>
  <c r="Q23"/>
  <c r="M23"/>
  <c r="P23" s="1"/>
  <c r="J23"/>
  <c r="I23"/>
  <c r="G23"/>
  <c r="F23"/>
  <c r="C23"/>
  <c r="AC22"/>
  <c r="AB22"/>
  <c r="AA22"/>
  <c r="U22"/>
  <c r="T22"/>
  <c r="S22"/>
  <c r="M22"/>
  <c r="J22"/>
  <c r="Q22" s="1"/>
  <c r="I22"/>
  <c r="G22"/>
  <c r="W22" s="1"/>
  <c r="F22"/>
  <c r="C22"/>
  <c r="AC21"/>
  <c r="AB21"/>
  <c r="AA21"/>
  <c r="U21"/>
  <c r="S21"/>
  <c r="T21" s="1"/>
  <c r="P21"/>
  <c r="M21"/>
  <c r="J21"/>
  <c r="Q21" s="1"/>
  <c r="I21"/>
  <c r="G21"/>
  <c r="W21" s="1"/>
  <c r="F21"/>
  <c r="C21"/>
  <c r="AC20"/>
  <c r="AB20"/>
  <c r="AA20"/>
  <c r="U20"/>
  <c r="S20"/>
  <c r="T20" s="1"/>
  <c r="P20"/>
  <c r="M20"/>
  <c r="J20"/>
  <c r="Q20" s="1"/>
  <c r="I20"/>
  <c r="G20"/>
  <c r="W20" s="1"/>
  <c r="F20"/>
  <c r="C20"/>
  <c r="AC19"/>
  <c r="AB19"/>
  <c r="AA19"/>
  <c r="U19"/>
  <c r="S19"/>
  <c r="T19" s="1"/>
  <c r="P19"/>
  <c r="M19"/>
  <c r="J19"/>
  <c r="Q19" s="1"/>
  <c r="I19"/>
  <c r="G19"/>
  <c r="W19" s="1"/>
  <c r="C19"/>
  <c r="AC18"/>
  <c r="AB18"/>
  <c r="AA18"/>
  <c r="U18"/>
  <c r="S18"/>
  <c r="T18" s="1"/>
  <c r="M18"/>
  <c r="J18"/>
  <c r="Q18" s="1"/>
  <c r="I18"/>
  <c r="G18"/>
  <c r="W18" s="1"/>
  <c r="C18"/>
  <c r="AC17"/>
  <c r="AB17"/>
  <c r="AA17"/>
  <c r="U17"/>
  <c r="S17"/>
  <c r="T17" s="1"/>
  <c r="Q17"/>
  <c r="M17"/>
  <c r="P17" s="1"/>
  <c r="J17"/>
  <c r="I17"/>
  <c r="G17"/>
  <c r="W17" s="1"/>
  <c r="F17"/>
  <c r="C17"/>
  <c r="AC16"/>
  <c r="AB16"/>
  <c r="AA16"/>
  <c r="U16"/>
  <c r="S16"/>
  <c r="T16" s="1"/>
  <c r="Q16"/>
  <c r="M16"/>
  <c r="P16" s="1"/>
  <c r="J16"/>
  <c r="I16"/>
  <c r="G16"/>
  <c r="W16" s="1"/>
  <c r="F16"/>
  <c r="C16"/>
  <c r="F12"/>
  <c r="AC11"/>
  <c r="AB11"/>
  <c r="AA11"/>
  <c r="U11"/>
  <c r="S11"/>
  <c r="T11" s="1"/>
  <c r="P11"/>
  <c r="M11"/>
  <c r="J11"/>
  <c r="Q11" s="1"/>
  <c r="I11"/>
  <c r="G11"/>
  <c r="W11" s="1"/>
  <c r="F11"/>
  <c r="C11"/>
  <c r="AC10"/>
  <c r="AB10"/>
  <c r="AA10"/>
  <c r="U10"/>
  <c r="S10"/>
  <c r="T10" s="1"/>
  <c r="P10"/>
  <c r="M10"/>
  <c r="J10"/>
  <c r="Q10" s="1"/>
  <c r="I10"/>
  <c r="G10"/>
  <c r="W10" s="1"/>
  <c r="F10"/>
  <c r="C10"/>
  <c r="AC9"/>
  <c r="AB9"/>
  <c r="AA9"/>
  <c r="U9"/>
  <c r="S9"/>
  <c r="T9" s="1"/>
  <c r="P9"/>
  <c r="M9"/>
  <c r="J9"/>
  <c r="Q9" s="1"/>
  <c r="I9"/>
  <c r="G9"/>
  <c r="W9" s="1"/>
  <c r="F9"/>
  <c r="C9"/>
  <c r="AC8"/>
  <c r="AB8"/>
  <c r="AA8"/>
  <c r="U8"/>
  <c r="S8"/>
  <c r="T8" s="1"/>
  <c r="P8"/>
  <c r="M8"/>
  <c r="J8"/>
  <c r="Q8" s="1"/>
  <c r="I8"/>
  <c r="G8"/>
  <c r="W8" s="1"/>
  <c r="F8"/>
  <c r="C8"/>
  <c r="AC7"/>
  <c r="AB7"/>
  <c r="AA7"/>
  <c r="U7"/>
  <c r="S7"/>
  <c r="T7" s="1"/>
  <c r="P7"/>
  <c r="M7"/>
  <c r="J7"/>
  <c r="Q7" s="1"/>
  <c r="I7"/>
  <c r="G7"/>
  <c r="W7" s="1"/>
  <c r="F7"/>
  <c r="C7"/>
  <c r="AC6"/>
  <c r="AB6"/>
  <c r="AA6"/>
  <c r="U6"/>
  <c r="S6"/>
  <c r="T6" s="1"/>
  <c r="P6"/>
  <c r="M6"/>
  <c r="J6"/>
  <c r="Q6" s="1"/>
  <c r="I6"/>
  <c r="G6"/>
  <c r="W6" s="1"/>
  <c r="C6"/>
  <c r="AC5"/>
  <c r="AB5"/>
  <c r="AA5"/>
  <c r="U5"/>
  <c r="T5"/>
  <c r="S5"/>
  <c r="Q5"/>
  <c r="M5"/>
  <c r="P5" s="1"/>
  <c r="J5"/>
  <c r="I5"/>
  <c r="G5"/>
  <c r="W5" s="1"/>
  <c r="F5"/>
  <c r="C5"/>
  <c r="AC4"/>
  <c r="AB4"/>
  <c r="AA4"/>
  <c r="U4"/>
  <c r="S4"/>
  <c r="T4" s="1"/>
  <c r="S12" s="1"/>
  <c r="Q4"/>
  <c r="M4"/>
  <c r="P4" s="1"/>
  <c r="J4"/>
  <c r="I4"/>
  <c r="G4"/>
  <c r="F4"/>
  <c r="C4"/>
  <c r="V19" l="1"/>
  <c r="V20"/>
  <c r="X20" s="1"/>
  <c r="Y20" s="1"/>
  <c r="V21"/>
  <c r="W4"/>
  <c r="W12" s="1"/>
  <c r="V6"/>
  <c r="V7"/>
  <c r="X7" s="1"/>
  <c r="Y7" s="1"/>
  <c r="V8"/>
  <c r="V9"/>
  <c r="X9" s="1"/>
  <c r="Y9" s="1"/>
  <c r="V10"/>
  <c r="V11"/>
  <c r="X11" s="1"/>
  <c r="Y11" s="1"/>
  <c r="W23"/>
  <c r="X24"/>
  <c r="S25"/>
  <c r="X27"/>
  <c r="S28"/>
  <c r="X19"/>
  <c r="Y19" s="1"/>
  <c r="X21"/>
  <c r="Y21" s="1"/>
  <c r="X6"/>
  <c r="Y6" s="1"/>
  <c r="X8"/>
  <c r="Y8" s="1"/>
  <c r="X10"/>
  <c r="Y10" s="1"/>
  <c r="W25"/>
  <c r="V5"/>
  <c r="X5" s="1"/>
  <c r="Y5" s="1"/>
  <c r="V16"/>
  <c r="X16" s="1"/>
  <c r="Y16" s="1"/>
  <c r="V17"/>
  <c r="X17" s="1"/>
  <c r="Y17" s="1"/>
  <c r="V18"/>
  <c r="X18" s="1"/>
  <c r="Y18" s="1"/>
  <c r="V22"/>
  <c r="X22" s="1"/>
  <c r="Y22" s="1"/>
  <c r="V23"/>
  <c r="U25" s="1"/>
  <c r="V4"/>
  <c r="U12" s="1"/>
  <c r="X23" l="1"/>
  <c r="Y23" s="1"/>
  <c r="X25"/>
  <c r="Y24"/>
  <c r="X28"/>
  <c r="J33" s="1"/>
  <c r="Y27"/>
  <c r="X4"/>
  <c r="Y4" l="1"/>
  <c r="X12"/>
</calcChain>
</file>

<file path=xl/sharedStrings.xml><?xml version="1.0" encoding="utf-8"?>
<sst xmlns="http://schemas.openxmlformats.org/spreadsheetml/2006/main" count="181" uniqueCount="118">
  <si>
    <t>PF25 N°21</t>
  </si>
  <si>
    <t>PF25 N°22</t>
  </si>
  <si>
    <t>PF25 N°23</t>
  </si>
  <si>
    <t>PF25 N°24</t>
  </si>
  <si>
    <t>PF25 N°25</t>
  </si>
  <si>
    <t>PF25 N°26</t>
  </si>
  <si>
    <t>PF25 N°27</t>
  </si>
  <si>
    <t>PF42 N°20</t>
  </si>
  <si>
    <t>STAR SST16</t>
  </si>
  <si>
    <t>STAR SB16</t>
  </si>
  <si>
    <t>BIGLIA</t>
  </si>
  <si>
    <t>L32</t>
  </si>
  <si>
    <t>MUTI BROCHE</t>
  </si>
  <si>
    <t>HARDING</t>
  </si>
  <si>
    <t>NAKAMURHA</t>
  </si>
  <si>
    <t>TSUGAMI</t>
  </si>
  <si>
    <t>MULTI BROCHE NV</t>
  </si>
  <si>
    <t>SUIVIE DE RENTABILITÉ DES MANURHIN DU06/10/2018</t>
  </si>
  <si>
    <t>MJM</t>
  </si>
  <si>
    <t>.</t>
  </si>
  <si>
    <t>MACHINE</t>
  </si>
  <si>
    <t>REF ARTICLE</t>
  </si>
  <si>
    <t>DESIGNATION ARTICLE</t>
  </si>
  <si>
    <t>Cadence</t>
  </si>
  <si>
    <t>Poids Brut/Pièce</t>
  </si>
  <si>
    <t xml:space="preserve">NB heure </t>
  </si>
  <si>
    <t>Nb heure % cpteur</t>
  </si>
  <si>
    <t>NB H. REEL</t>
  </si>
  <si>
    <t>COMPTEUR J-1 à8H</t>
  </si>
  <si>
    <t>COMPTEUR J à8H</t>
  </si>
  <si>
    <t>PRODUCTION</t>
  </si>
  <si>
    <t xml:space="preserve">OBSERVATION </t>
  </si>
  <si>
    <t>VENTE</t>
  </si>
  <si>
    <t>PART MP</t>
  </si>
  <si>
    <t>VALEUR DES NC</t>
  </si>
  <si>
    <t>VALEUR AJOUTÉE</t>
  </si>
  <si>
    <t>COUT HORAIRE</t>
  </si>
  <si>
    <t>NBR DES PIECES PAR BARRE</t>
  </si>
  <si>
    <t>REPRISE</t>
  </si>
  <si>
    <t>CLIENT</t>
  </si>
  <si>
    <t>réélle</t>
  </si>
  <si>
    <t>chiff.</t>
  </si>
  <si>
    <t>suivant cpteur</t>
  </si>
  <si>
    <t>REELLE</t>
  </si>
  <si>
    <t>NB DES NC</t>
  </si>
  <si>
    <t>MANQUE</t>
  </si>
  <si>
    <t>% rendement</t>
  </si>
  <si>
    <t>PU /PF</t>
  </si>
  <si>
    <t>VALEUR DE VENTE</t>
  </si>
  <si>
    <t>PRIX/KG (+transport)</t>
  </si>
  <si>
    <t>VALEUR MP</t>
  </si>
  <si>
    <t>A</t>
  </si>
  <si>
    <t>bague galvanisée 14x18x40</t>
  </si>
  <si>
    <t xml:space="preserve">ouverture ecrou de pince </t>
  </si>
  <si>
    <t>B</t>
  </si>
  <si>
    <t>rivet TVRC 100</t>
  </si>
  <si>
    <t>C</t>
  </si>
  <si>
    <t>FIXATION SUPERIEUR VIS</t>
  </si>
  <si>
    <t>D</t>
  </si>
  <si>
    <t xml:space="preserve">BUSS DIS 14-3003 1320x28.7 AVP CARB </t>
  </si>
  <si>
    <t xml:space="preserve">fs + reglage </t>
  </si>
  <si>
    <t>E</t>
  </si>
  <si>
    <t>Rivet TRC300</t>
  </si>
  <si>
    <t>F</t>
  </si>
  <si>
    <t>TIRANT ACIER D6</t>
  </si>
  <si>
    <t>R+DS</t>
  </si>
  <si>
    <t>R</t>
  </si>
  <si>
    <t>INSERT 16*22*50</t>
  </si>
  <si>
    <t>R+ds</t>
  </si>
  <si>
    <t>S</t>
  </si>
  <si>
    <t>,</t>
  </si>
  <si>
    <t>Poids Brut/Pce</t>
  </si>
  <si>
    <t>Nb heure % compteur</t>
  </si>
  <si>
    <t>client</t>
  </si>
  <si>
    <t>réelle</t>
  </si>
  <si>
    <t>suivant compteur</t>
  </si>
  <si>
    <t>PU /PF (-rep-zn)</t>
  </si>
  <si>
    <t>G</t>
  </si>
  <si>
    <t>PLOT NEZ DE MARCHE</t>
  </si>
  <si>
    <t xml:space="preserve">changement de barre </t>
  </si>
  <si>
    <t>H</t>
  </si>
  <si>
    <t>BOULON AXE ETRIER MIT-CP2 PROD</t>
  </si>
  <si>
    <t xml:space="preserve">embareur manuelle </t>
  </si>
  <si>
    <t>I</t>
  </si>
  <si>
    <t>ECROU DE ROUE TFR ISUZU I143-CP1</t>
  </si>
  <si>
    <t>J</t>
  </si>
  <si>
    <t xml:space="preserve">porta valvola </t>
  </si>
  <si>
    <t>K</t>
  </si>
  <si>
    <t>raccord HEX 17</t>
  </si>
  <si>
    <t xml:space="preserve">reglage finition filiere </t>
  </si>
  <si>
    <t>O</t>
  </si>
  <si>
    <t>pignon simple etage</t>
  </si>
  <si>
    <t>travail manuelle changement table</t>
  </si>
  <si>
    <t>N</t>
  </si>
  <si>
    <t>RONDELLE BOUCHON CARTER PROD</t>
  </si>
  <si>
    <t>M</t>
  </si>
  <si>
    <t>Insert levier D10</t>
  </si>
  <si>
    <t xml:space="preserve">en arret </t>
  </si>
  <si>
    <t>P</t>
  </si>
  <si>
    <t>RIVET MECANISME D6</t>
  </si>
  <si>
    <t>BIGLIA2</t>
  </si>
  <si>
    <t>RENDEMENT ARTICLES MIM</t>
  </si>
  <si>
    <t>RENDEMENT ARTICLES MJM</t>
  </si>
  <si>
    <t>RENDEMENT TOTAL  DE L'ATELIER</t>
  </si>
  <si>
    <t>RENDEMENT BIGLIA MIM</t>
  </si>
  <si>
    <t xml:space="preserve">Rédacteur </t>
  </si>
  <si>
    <t>Approbateur:</t>
  </si>
  <si>
    <t>Date</t>
  </si>
  <si>
    <t>Date:</t>
  </si>
  <si>
    <t>Visa</t>
  </si>
  <si>
    <t>Visa:</t>
  </si>
  <si>
    <t>objectif arrêt machine</t>
  </si>
  <si>
    <t>mois</t>
  </si>
  <si>
    <t>nombre de jours en arrêt par mois</t>
  </si>
  <si>
    <t xml:space="preserve">machine                       </t>
  </si>
  <si>
    <t>nombre de jours du mois</t>
  </si>
  <si>
    <t>% d'arrêt machine</t>
  </si>
  <si>
    <t>machine                         mois</t>
  </si>
</sst>
</file>

<file path=xl/styles.xml><?xml version="1.0" encoding="utf-8"?>
<styleSheet xmlns="http://schemas.openxmlformats.org/spreadsheetml/2006/main">
  <numFmts count="4">
    <numFmt numFmtId="164" formatCode="0.000"/>
    <numFmt numFmtId="165" formatCode="0.0000"/>
    <numFmt numFmtId="166" formatCode="#,##0.00\ &quot;€&quot;"/>
    <numFmt numFmtId="167" formatCode="0.0%"/>
  </numFmts>
  <fonts count="3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4"/>
      <color theme="1"/>
      <name val="Arabic Transparent"/>
      <charset val="178"/>
    </font>
    <font>
      <b/>
      <u/>
      <sz val="28"/>
      <color theme="1"/>
      <name val="Arabic Transparent"/>
      <charset val="178"/>
    </font>
    <font>
      <b/>
      <u/>
      <sz val="20"/>
      <color theme="1"/>
      <name val="Arabic Transparent"/>
      <charset val="178"/>
    </font>
    <font>
      <sz val="8"/>
      <color theme="1"/>
      <name val="Calibri"/>
      <family val="2"/>
      <scheme val="minor"/>
    </font>
    <font>
      <sz val="16"/>
      <color theme="1"/>
      <name val="Cambria"/>
      <family val="1"/>
      <scheme val="major"/>
    </font>
    <font>
      <sz val="16"/>
      <color theme="1"/>
      <name val="Times New Roman"/>
      <family val="1"/>
    </font>
    <font>
      <sz val="16"/>
      <color theme="1"/>
      <name val="Arial"/>
      <family val="2"/>
    </font>
    <font>
      <b/>
      <sz val="16"/>
      <color theme="1"/>
      <name val="Arial"/>
      <family val="2"/>
    </font>
    <font>
      <b/>
      <sz val="16"/>
      <color theme="1"/>
      <name val="Times New Roman"/>
      <family val="1"/>
    </font>
    <font>
      <b/>
      <sz val="16"/>
      <color rgb="FFFF0000"/>
      <name val="Times New Roman"/>
      <family val="1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Arial Narrow"/>
      <family val="2"/>
    </font>
    <font>
      <sz val="16"/>
      <color theme="1"/>
      <name val="Calibri"/>
      <family val="2"/>
      <scheme val="minor"/>
    </font>
    <font>
      <b/>
      <sz val="16"/>
      <color theme="1"/>
      <name val="Cambria"/>
      <family val="1"/>
      <scheme val="major"/>
    </font>
    <font>
      <sz val="16"/>
      <color rgb="FF000000"/>
      <name val="Arial"/>
      <family val="2"/>
    </font>
    <font>
      <b/>
      <sz val="16"/>
      <name val="Times New Roman"/>
      <family val="1"/>
    </font>
    <font>
      <sz val="16"/>
      <name val="Times New Roman"/>
      <family val="1"/>
    </font>
    <font>
      <sz val="16"/>
      <name val="Arial"/>
      <family val="2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Cambria"/>
      <family val="1"/>
      <scheme val="major"/>
    </font>
    <font>
      <b/>
      <sz val="20"/>
      <color theme="1"/>
      <name val="Arabic Transparent"/>
      <charset val="178"/>
    </font>
    <font>
      <sz val="11"/>
      <color theme="1"/>
      <name val="Arabic Transparent"/>
      <charset val="178"/>
    </font>
    <font>
      <sz val="11"/>
      <color theme="1"/>
      <name val="Times New Roman"/>
      <family val="1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/>
      <top/>
      <bottom style="thick">
        <color auto="1"/>
      </bottom>
      <diagonal/>
    </border>
    <border>
      <left style="double">
        <color auto="1"/>
      </left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double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7">
    <xf numFmtId="0" fontId="0" fillId="0" borderId="0" xfId="0"/>
    <xf numFmtId="0" fontId="4" fillId="0" borderId="8" xfId="0" applyFont="1" applyFill="1" applyBorder="1" applyAlignment="1">
      <alignment vertical="center" wrapText="1"/>
    </xf>
    <xf numFmtId="0" fontId="5" fillId="0" borderId="0" xfId="0" applyFont="1"/>
    <xf numFmtId="0" fontId="6" fillId="2" borderId="2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6" fillId="2" borderId="22" xfId="0" applyFont="1" applyFill="1" applyBorder="1" applyAlignment="1">
      <alignment horizontal="center" vertical="center" wrapText="1"/>
    </xf>
    <xf numFmtId="0" fontId="7" fillId="0" borderId="26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10" xfId="0" applyNumberFormat="1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 wrapText="1"/>
    </xf>
    <xf numFmtId="4" fontId="7" fillId="0" borderId="10" xfId="0" applyNumberFormat="1" applyFont="1" applyFill="1" applyBorder="1" applyAlignment="1">
      <alignment horizontal="center" vertical="center" wrapText="1"/>
    </xf>
    <xf numFmtId="2" fontId="7" fillId="0" borderId="10" xfId="0" applyNumberFormat="1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3" fontId="9" fillId="0" borderId="10" xfId="0" applyNumberFormat="1" applyFont="1" applyFill="1" applyBorder="1" applyAlignment="1">
      <alignment horizontal="center" vertical="center" wrapText="1"/>
    </xf>
    <xf numFmtId="3" fontId="10" fillId="0" borderId="15" xfId="0" applyNumberFormat="1" applyFont="1" applyFill="1" applyBorder="1" applyAlignment="1">
      <alignment horizontal="center" vertical="center" wrapText="1"/>
    </xf>
    <xf numFmtId="10" fontId="11" fillId="0" borderId="1" xfId="0" applyNumberFormat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164" fontId="10" fillId="0" borderId="10" xfId="0" applyNumberFormat="1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 vertical="center" wrapText="1"/>
    </xf>
    <xf numFmtId="4" fontId="10" fillId="0" borderId="10" xfId="0" applyNumberFormat="1" applyFont="1" applyFill="1" applyBorder="1" applyAlignment="1">
      <alignment horizontal="center" vertical="center" wrapText="1"/>
    </xf>
    <xf numFmtId="2" fontId="10" fillId="0" borderId="10" xfId="0" applyNumberFormat="1" applyFont="1" applyFill="1" applyBorder="1" applyAlignment="1">
      <alignment horizontal="center" vertical="center" wrapText="1"/>
    </xf>
    <xf numFmtId="1" fontId="10" fillId="0" borderId="11" xfId="0" applyNumberFormat="1" applyFont="1" applyFill="1" applyBorder="1" applyAlignment="1">
      <alignment horizontal="center" vertical="center" wrapText="1"/>
    </xf>
    <xf numFmtId="2" fontId="10" fillId="0" borderId="11" xfId="0" applyNumberFormat="1" applyFont="1" applyFill="1" applyBorder="1" applyAlignment="1">
      <alignment horizontal="center" vertical="center" wrapText="1"/>
    </xf>
    <xf numFmtId="0" fontId="10" fillId="0" borderId="27" xfId="0" applyNumberFormat="1" applyFont="1" applyFill="1" applyBorder="1" applyAlignment="1">
      <alignment horizontal="center" vertical="center" wrapText="1"/>
    </xf>
    <xf numFmtId="0" fontId="7" fillId="0" borderId="28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165" fontId="7" fillId="0" borderId="1" xfId="0" applyNumberFormat="1" applyFont="1" applyFill="1" applyBorder="1" applyAlignment="1">
      <alignment horizontal="center" vertical="center" wrapText="1"/>
    </xf>
    <xf numFmtId="4" fontId="7" fillId="0" borderId="1" xfId="0" applyNumberFormat="1" applyFont="1" applyFill="1" applyBorder="1" applyAlignment="1">
      <alignment horizontal="center" vertical="center" wrapText="1"/>
    </xf>
    <xf numFmtId="2" fontId="7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3" fontId="9" fillId="0" borderId="1" xfId="0" applyNumberFormat="1" applyFont="1" applyFill="1" applyBorder="1" applyAlignment="1">
      <alignment horizontal="center" vertical="center" wrapText="1"/>
    </xf>
    <xf numFmtId="3" fontId="10" fillId="0" borderId="1" xfId="0" applyNumberFormat="1" applyFont="1" applyFill="1" applyBorder="1" applyAlignment="1">
      <alignment horizontal="center" vertical="center" wrapText="1"/>
    </xf>
    <xf numFmtId="0" fontId="5" fillId="4" borderId="0" xfId="0" applyFont="1" applyFill="1"/>
    <xf numFmtId="0" fontId="12" fillId="5" borderId="1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7" fillId="0" borderId="19" xfId="0" applyFont="1" applyFill="1" applyBorder="1" applyAlignment="1">
      <alignment horizontal="center" vertical="center" wrapText="1"/>
    </xf>
    <xf numFmtId="0" fontId="7" fillId="0" borderId="2" xfId="0" applyNumberFormat="1" applyFont="1" applyFill="1" applyBorder="1" applyAlignment="1">
      <alignment horizontal="center" vertical="center" wrapText="1"/>
    </xf>
    <xf numFmtId="4" fontId="7" fillId="0" borderId="2" xfId="0" applyNumberFormat="1" applyFont="1" applyFill="1" applyBorder="1" applyAlignment="1">
      <alignment horizontal="center" vertical="center" wrapText="1"/>
    </xf>
    <xf numFmtId="2" fontId="7" fillId="0" borderId="2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3" fontId="9" fillId="0" borderId="2" xfId="0" applyNumberFormat="1" applyFont="1" applyFill="1" applyBorder="1" applyAlignment="1">
      <alignment horizontal="center" vertical="center" wrapText="1"/>
    </xf>
    <xf numFmtId="10" fontId="11" fillId="0" borderId="2" xfId="0" applyNumberFormat="1" applyFont="1" applyFill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7" fillId="0" borderId="29" xfId="0" applyFont="1" applyFill="1" applyBorder="1" applyAlignment="1">
      <alignment horizontal="center" vertical="center" wrapText="1"/>
    </xf>
    <xf numFmtId="0" fontId="13" fillId="5" borderId="1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5" fillId="0" borderId="0" xfId="0" applyFont="1" applyFill="1" applyAlignment="1">
      <alignment horizontal="center" vertical="center" wrapText="1"/>
    </xf>
    <xf numFmtId="4" fontId="16" fillId="0" borderId="33" xfId="0" applyNumberFormat="1" applyFont="1" applyFill="1" applyBorder="1" applyAlignment="1">
      <alignment horizontal="center" vertical="center" wrapText="1"/>
    </xf>
    <xf numFmtId="166" fontId="16" fillId="0" borderId="34" xfId="0" applyNumberFormat="1" applyFont="1" applyFill="1" applyBorder="1" applyAlignment="1">
      <alignment horizontal="center" vertical="center" wrapText="1"/>
    </xf>
    <xf numFmtId="166" fontId="15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17" fillId="0" borderId="10" xfId="0" applyFont="1" applyFill="1" applyBorder="1" applyAlignment="1">
      <alignment horizontal="center" vertical="center" wrapText="1"/>
    </xf>
    <xf numFmtId="0" fontId="10" fillId="0" borderId="10" xfId="0" applyNumberFormat="1" applyFont="1" applyFill="1" applyBorder="1" applyAlignment="1">
      <alignment horizontal="center" vertical="center" wrapText="1"/>
    </xf>
    <xf numFmtId="3" fontId="10" fillId="0" borderId="10" xfId="0" applyNumberFormat="1" applyFont="1" applyFill="1" applyBorder="1" applyAlignment="1">
      <alignment horizontal="center" vertical="center" wrapText="1"/>
    </xf>
    <xf numFmtId="0" fontId="8" fillId="5" borderId="2" xfId="0" applyFont="1" applyFill="1" applyBorder="1" applyAlignment="1">
      <alignment horizontal="center" vertical="center" wrapText="1"/>
    </xf>
    <xf numFmtId="164" fontId="18" fillId="0" borderId="10" xfId="0" applyNumberFormat="1" applyFont="1" applyFill="1" applyBorder="1" applyAlignment="1">
      <alignment horizontal="center" vertical="center" wrapText="1"/>
    </xf>
    <xf numFmtId="2" fontId="10" fillId="0" borderId="27" xfId="0" applyNumberFormat="1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0" fillId="0" borderId="1" xfId="0" applyNumberFormat="1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19" fillId="0" borderId="19" xfId="0" applyFont="1" applyFill="1" applyBorder="1" applyAlignment="1">
      <alignment horizontal="center" vertical="center" wrapText="1"/>
    </xf>
    <xf numFmtId="0" fontId="19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19" fillId="0" borderId="28" xfId="0" applyFont="1" applyFill="1" applyBorder="1" applyAlignment="1">
      <alignment horizontal="center" vertical="center" wrapText="1"/>
    </xf>
    <xf numFmtId="0" fontId="19" fillId="0" borderId="1" xfId="0" applyFont="1" applyFill="1" applyBorder="1" applyAlignment="1">
      <alignment horizontal="center" vertical="center" wrapText="1"/>
    </xf>
    <xf numFmtId="0" fontId="20" fillId="0" borderId="1" xfId="0" applyFont="1" applyFill="1" applyBorder="1" applyAlignment="1">
      <alignment horizontal="center" vertical="center" wrapText="1"/>
    </xf>
    <xf numFmtId="0" fontId="5" fillId="0" borderId="0" xfId="0" applyFont="1" applyFill="1"/>
    <xf numFmtId="0" fontId="19" fillId="0" borderId="22" xfId="0" applyFont="1" applyFill="1" applyBorder="1" applyAlignment="1">
      <alignment horizontal="center" vertical="center" wrapText="1"/>
    </xf>
    <xf numFmtId="0" fontId="19" fillId="5" borderId="1" xfId="0" applyFont="1" applyFill="1" applyBorder="1" applyAlignment="1">
      <alignment horizontal="center" vertical="center" wrapText="1"/>
    </xf>
    <xf numFmtId="0" fontId="20" fillId="5" borderId="1" xfId="0" applyFont="1" applyFill="1" applyBorder="1" applyAlignment="1">
      <alignment horizontal="center" vertical="center" wrapText="1"/>
    </xf>
    <xf numFmtId="164" fontId="18" fillId="0" borderId="1" xfId="0" applyNumberFormat="1" applyFont="1" applyFill="1" applyBorder="1" applyAlignment="1">
      <alignment horizontal="center" vertical="center" wrapText="1"/>
    </xf>
    <xf numFmtId="164" fontId="10" fillId="0" borderId="1" xfId="0" applyNumberFormat="1" applyFont="1" applyFill="1" applyBorder="1" applyAlignment="1">
      <alignment horizontal="center" vertical="center" wrapText="1"/>
    </xf>
    <xf numFmtId="4" fontId="10" fillId="0" borderId="1" xfId="0" applyNumberFormat="1" applyFont="1" applyFill="1" applyBorder="1" applyAlignment="1">
      <alignment horizontal="center" vertical="center" wrapText="1"/>
    </xf>
    <xf numFmtId="2" fontId="10" fillId="0" borderId="1" xfId="0" applyNumberFormat="1" applyFont="1" applyFill="1" applyBorder="1" applyAlignment="1">
      <alignment horizontal="center" vertical="center" wrapText="1"/>
    </xf>
    <xf numFmtId="1" fontId="10" fillId="0" borderId="1" xfId="0" applyNumberFormat="1" applyFont="1" applyFill="1" applyBorder="1" applyAlignment="1">
      <alignment horizontal="center" vertical="center" wrapText="1"/>
    </xf>
    <xf numFmtId="0" fontId="19" fillId="5" borderId="36" xfId="0" applyFont="1" applyFill="1" applyBorder="1" applyAlignment="1">
      <alignment horizontal="center" vertical="center" wrapText="1"/>
    </xf>
    <xf numFmtId="0" fontId="19" fillId="5" borderId="37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horizontal="center" vertical="center" wrapText="1"/>
    </xf>
    <xf numFmtId="0" fontId="17" fillId="0" borderId="37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0" borderId="3" xfId="0" applyNumberFormat="1" applyFont="1" applyFill="1" applyBorder="1" applyAlignment="1">
      <alignment horizontal="center" vertical="center" wrapText="1"/>
    </xf>
    <xf numFmtId="4" fontId="7" fillId="0" borderId="37" xfId="0" applyNumberFormat="1" applyFont="1" applyFill="1" applyBorder="1" applyAlignment="1">
      <alignment horizontal="center" vertical="center" wrapText="1"/>
    </xf>
    <xf numFmtId="0" fontId="8" fillId="0" borderId="37" xfId="0" applyFont="1" applyFill="1" applyBorder="1" applyAlignment="1">
      <alignment horizontal="center" vertical="center" wrapText="1"/>
    </xf>
    <xf numFmtId="3" fontId="10" fillId="0" borderId="37" xfId="0" applyNumberFormat="1" applyFont="1" applyFill="1" applyBorder="1" applyAlignment="1">
      <alignment horizontal="center" vertical="center" wrapText="1"/>
    </xf>
    <xf numFmtId="3" fontId="10" fillId="0" borderId="3" xfId="0" applyNumberFormat="1" applyFont="1" applyFill="1" applyBorder="1" applyAlignment="1">
      <alignment horizontal="center" vertical="center" wrapText="1"/>
    </xf>
    <xf numFmtId="10" fontId="11" fillId="0" borderId="37" xfId="0" applyNumberFormat="1" applyFont="1" applyFill="1" applyBorder="1" applyAlignment="1">
      <alignment horizontal="center" vertical="center" wrapText="1"/>
    </xf>
    <xf numFmtId="164" fontId="18" fillId="0" borderId="3" xfId="0" applyNumberFormat="1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center" vertical="center" wrapText="1"/>
    </xf>
    <xf numFmtId="164" fontId="10" fillId="0" borderId="3" xfId="0" applyNumberFormat="1" applyFont="1" applyFill="1" applyBorder="1" applyAlignment="1">
      <alignment horizontal="center" vertical="center" wrapText="1"/>
    </xf>
    <xf numFmtId="4" fontId="10" fillId="0" borderId="3" xfId="0" applyNumberFormat="1" applyFont="1" applyFill="1" applyBorder="1" applyAlignment="1">
      <alignment horizontal="center" vertical="center" wrapText="1"/>
    </xf>
    <xf numFmtId="2" fontId="10" fillId="0" borderId="3" xfId="0" applyNumberFormat="1" applyFont="1" applyFill="1" applyBorder="1" applyAlignment="1">
      <alignment horizontal="center" vertical="center" wrapText="1"/>
    </xf>
    <xf numFmtId="2" fontId="7" fillId="0" borderId="3" xfId="0" applyNumberFormat="1" applyFont="1" applyFill="1" applyBorder="1" applyAlignment="1">
      <alignment horizontal="center" vertical="center" wrapText="1"/>
    </xf>
    <xf numFmtId="1" fontId="10" fillId="0" borderId="38" xfId="0" applyNumberFormat="1" applyFont="1" applyFill="1" applyBorder="1" applyAlignment="1">
      <alignment horizontal="center" vertical="center" wrapText="1"/>
    </xf>
    <xf numFmtId="2" fontId="10" fillId="0" borderId="38" xfId="0" applyNumberFormat="1" applyFont="1" applyFill="1" applyBorder="1" applyAlignment="1">
      <alignment horizontal="center" vertical="center" wrapText="1"/>
    </xf>
    <xf numFmtId="2" fontId="10" fillId="0" borderId="39" xfId="0" applyNumberFormat="1" applyFont="1" applyFill="1" applyBorder="1" applyAlignment="1">
      <alignment horizontal="center" vertical="center" wrapText="1"/>
    </xf>
    <xf numFmtId="0" fontId="19" fillId="5" borderId="40" xfId="0" applyFont="1" applyFill="1" applyBorder="1" applyAlignment="1">
      <alignment horizontal="center" vertical="center" wrapText="1"/>
    </xf>
    <xf numFmtId="0" fontId="7" fillId="0" borderId="40" xfId="0" applyFont="1" applyFill="1" applyBorder="1" applyAlignment="1">
      <alignment horizontal="center" vertical="center" wrapText="1"/>
    </xf>
    <xf numFmtId="0" fontId="17" fillId="0" borderId="40" xfId="0" applyFont="1" applyFill="1" applyBorder="1" applyAlignment="1">
      <alignment horizontal="center" vertical="center" wrapText="1"/>
    </xf>
    <xf numFmtId="4" fontId="7" fillId="0" borderId="40" xfId="0" applyNumberFormat="1" applyFont="1" applyFill="1" applyBorder="1" applyAlignment="1">
      <alignment horizontal="center" vertical="center" wrapText="1"/>
    </xf>
    <xf numFmtId="2" fontId="7" fillId="0" borderId="37" xfId="0" applyNumberFormat="1" applyFont="1" applyFill="1" applyBorder="1" applyAlignment="1">
      <alignment horizontal="center" vertical="center" wrapText="1"/>
    </xf>
    <xf numFmtId="0" fontId="8" fillId="0" borderId="40" xfId="0" applyFont="1" applyFill="1" applyBorder="1" applyAlignment="1">
      <alignment horizontal="center" vertical="center" wrapText="1"/>
    </xf>
    <xf numFmtId="3" fontId="10" fillId="0" borderId="40" xfId="0" applyNumberFormat="1" applyFont="1" applyFill="1" applyBorder="1" applyAlignment="1">
      <alignment horizontal="center" vertical="center" wrapText="1"/>
    </xf>
    <xf numFmtId="10" fontId="11" fillId="0" borderId="4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4" fontId="7" fillId="0" borderId="0" xfId="0" applyNumberFormat="1" applyFont="1" applyFill="1" applyBorder="1" applyAlignment="1">
      <alignment horizontal="center" vertical="center" wrapText="1"/>
    </xf>
    <xf numFmtId="2" fontId="7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0" fontId="11" fillId="0" borderId="0" xfId="0" applyNumberFormat="1" applyFont="1" applyFill="1" applyBorder="1" applyAlignment="1">
      <alignment horizontal="center" vertical="center" wrapText="1"/>
    </xf>
    <xf numFmtId="166" fontId="16" fillId="0" borderId="33" xfId="0" applyNumberFormat="1" applyFont="1" applyFill="1" applyBorder="1" applyAlignment="1">
      <alignment horizontal="center" vertical="center" wrapText="1"/>
    </xf>
    <xf numFmtId="2" fontId="16" fillId="0" borderId="0" xfId="0" applyNumberFormat="1" applyFont="1" applyFill="1" applyBorder="1" applyAlignment="1">
      <alignment horizontal="center" vertical="center" wrapText="1"/>
    </xf>
    <xf numFmtId="49" fontId="7" fillId="0" borderId="0" xfId="0" applyNumberFormat="1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4" fontId="21" fillId="0" borderId="0" xfId="0" applyNumberFormat="1" applyFont="1" applyFill="1" applyBorder="1" applyAlignment="1">
      <alignment horizontal="center" vertical="center" wrapText="1"/>
    </xf>
    <xf numFmtId="2" fontId="21" fillId="0" borderId="0" xfId="0" applyNumberFormat="1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10" fontId="23" fillId="0" borderId="0" xfId="0" applyNumberFormat="1" applyFont="1" applyFill="1" applyBorder="1" applyAlignment="1">
      <alignment horizontal="center" vertical="center" wrapText="1"/>
    </xf>
    <xf numFmtId="166" fontId="24" fillId="0" borderId="0" xfId="0" applyNumberFormat="1" applyFont="1" applyFill="1" applyBorder="1" applyAlignment="1">
      <alignment horizontal="center" vertical="center" wrapText="1"/>
    </xf>
    <xf numFmtId="166" fontId="24" fillId="0" borderId="0" xfId="0" applyNumberFormat="1" applyFont="1" applyFill="1" applyBorder="1" applyAlignment="1">
      <alignment horizontal="center" vertical="center"/>
    </xf>
    <xf numFmtId="2" fontId="21" fillId="0" borderId="0" xfId="0" applyNumberFormat="1" applyFont="1" applyFill="1" applyBorder="1" applyAlignment="1">
      <alignment horizontal="center" vertical="center"/>
    </xf>
    <xf numFmtId="49" fontId="21" fillId="0" borderId="0" xfId="0" applyNumberFormat="1" applyFont="1" applyFill="1" applyBorder="1" applyAlignment="1">
      <alignment horizontal="center" vertical="center" wrapText="1"/>
    </xf>
    <xf numFmtId="0" fontId="7" fillId="5" borderId="41" xfId="0" applyFont="1" applyFill="1" applyBorder="1" applyAlignment="1">
      <alignment horizontal="center" vertical="center" wrapText="1"/>
    </xf>
    <xf numFmtId="0" fontId="7" fillId="5" borderId="42" xfId="0" applyFont="1" applyFill="1" applyBorder="1" applyAlignment="1">
      <alignment horizontal="center" vertical="center" wrapText="1"/>
    </xf>
    <xf numFmtId="0" fontId="19" fillId="0" borderId="42" xfId="0" applyFont="1" applyFill="1" applyBorder="1" applyAlignment="1">
      <alignment horizontal="center" vertical="center" wrapText="1"/>
    </xf>
    <xf numFmtId="0" fontId="7" fillId="0" borderId="42" xfId="0" applyFont="1" applyFill="1" applyBorder="1" applyAlignment="1">
      <alignment horizontal="center" vertical="center" wrapText="1"/>
    </xf>
    <xf numFmtId="0" fontId="19" fillId="5" borderId="42" xfId="0" applyFont="1" applyFill="1" applyBorder="1" applyAlignment="1">
      <alignment horizontal="center" vertical="center" wrapText="1"/>
    </xf>
    <xf numFmtId="0" fontId="7" fillId="0" borderId="42" xfId="0" applyNumberFormat="1" applyFont="1" applyFill="1" applyBorder="1" applyAlignment="1">
      <alignment horizontal="center" vertical="center" wrapText="1"/>
    </xf>
    <xf numFmtId="4" fontId="7" fillId="0" borderId="42" xfId="0" applyNumberFormat="1" applyFont="1" applyFill="1" applyBorder="1" applyAlignment="1">
      <alignment horizontal="center" vertical="center" wrapText="1"/>
    </xf>
    <xf numFmtId="2" fontId="7" fillId="0" borderId="42" xfId="0" applyNumberFormat="1" applyFont="1" applyFill="1" applyBorder="1" applyAlignment="1">
      <alignment horizontal="center" vertical="center" wrapText="1"/>
    </xf>
    <xf numFmtId="0" fontId="8" fillId="0" borderId="42" xfId="0" applyFont="1" applyFill="1" applyBorder="1" applyAlignment="1">
      <alignment horizontal="center" vertical="center" wrapText="1"/>
    </xf>
    <xf numFmtId="0" fontId="9" fillId="0" borderId="42" xfId="0" applyFont="1" applyFill="1" applyBorder="1" applyAlignment="1">
      <alignment horizontal="center" vertical="center" wrapText="1"/>
    </xf>
    <xf numFmtId="0" fontId="10" fillId="0" borderId="42" xfId="0" applyFont="1" applyFill="1" applyBorder="1" applyAlignment="1">
      <alignment horizontal="center" vertical="center" wrapText="1"/>
    </xf>
    <xf numFmtId="167" fontId="11" fillId="0" borderId="42" xfId="0" applyNumberFormat="1" applyFont="1" applyFill="1" applyBorder="1" applyAlignment="1">
      <alignment horizontal="center" vertical="center" wrapText="1"/>
    </xf>
    <xf numFmtId="2" fontId="21" fillId="0" borderId="42" xfId="0" applyNumberFormat="1" applyFont="1" applyFill="1" applyBorder="1" applyAlignment="1">
      <alignment horizontal="center" vertical="center"/>
    </xf>
    <xf numFmtId="2" fontId="21" fillId="0" borderId="43" xfId="0" applyNumberFormat="1" applyFont="1" applyFill="1" applyBorder="1" applyAlignment="1">
      <alignment horizontal="center" vertical="center"/>
    </xf>
    <xf numFmtId="0" fontId="21" fillId="0" borderId="44" xfId="0" applyNumberFormat="1" applyFont="1" applyFill="1" applyBorder="1" applyAlignment="1">
      <alignment horizontal="center" vertical="center" wrapText="1"/>
    </xf>
    <xf numFmtId="0" fontId="5" fillId="6" borderId="0" xfId="0" applyFont="1" applyFill="1"/>
    <xf numFmtId="0" fontId="25" fillId="0" borderId="45" xfId="0" applyFont="1" applyFill="1" applyBorder="1" applyAlignment="1">
      <alignment vertical="center" wrapText="1"/>
    </xf>
    <xf numFmtId="166" fontId="16" fillId="0" borderId="33" xfId="0" applyNumberFormat="1" applyFont="1" applyFill="1" applyBorder="1" applyAlignment="1">
      <alignment horizontal="center" vertical="center"/>
    </xf>
    <xf numFmtId="166" fontId="16" fillId="0" borderId="34" xfId="0" applyNumberFormat="1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vertical="center"/>
    </xf>
    <xf numFmtId="0" fontId="28" fillId="0" borderId="0" xfId="0" applyFont="1" applyFill="1" applyBorder="1" applyAlignment="1">
      <alignment vertical="center"/>
    </xf>
    <xf numFmtId="0" fontId="29" fillId="0" borderId="0" xfId="0" applyFont="1" applyBorder="1" applyAlignment="1">
      <alignment vertical="center" wrapText="1"/>
    </xf>
    <xf numFmtId="0" fontId="29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4" fontId="1" fillId="0" borderId="0" xfId="0" applyNumberFormat="1" applyFont="1" applyBorder="1" applyAlignment="1">
      <alignment horizontal="center" vertical="center" wrapText="1"/>
    </xf>
    <xf numFmtId="0" fontId="24" fillId="0" borderId="0" xfId="0" applyFont="1" applyBorder="1"/>
    <xf numFmtId="0" fontId="24" fillId="0" borderId="0" xfId="0" applyFont="1" applyFill="1" applyBorder="1"/>
    <xf numFmtId="0" fontId="30" fillId="0" borderId="0" xfId="0" applyFont="1"/>
    <xf numFmtId="0" fontId="31" fillId="0" borderId="0" xfId="0" applyFont="1"/>
    <xf numFmtId="0" fontId="26" fillId="0" borderId="0" xfId="0" applyFont="1" applyFill="1" applyBorder="1" applyAlignment="1">
      <alignment horizontal="center" vertical="center"/>
    </xf>
    <xf numFmtId="0" fontId="29" fillId="0" borderId="0" xfId="0" applyFont="1" applyBorder="1" applyAlignment="1">
      <alignment vertical="center" wrapText="1" readingOrder="1"/>
    </xf>
    <xf numFmtId="0" fontId="0" fillId="0" borderId="0" xfId="0" applyFont="1"/>
    <xf numFmtId="0" fontId="24" fillId="0" borderId="0" xfId="0" applyFont="1" applyBorder="1" applyAlignment="1"/>
    <xf numFmtId="0" fontId="24" fillId="0" borderId="0" xfId="0" applyFont="1" applyFill="1" applyBorder="1" applyAlignment="1"/>
    <xf numFmtId="0" fontId="0" fillId="0" borderId="0" xfId="0" applyFont="1" applyAlignment="1"/>
    <xf numFmtId="0" fontId="5" fillId="0" borderId="0" xfId="0" applyFont="1" applyBorder="1"/>
    <xf numFmtId="0" fontId="5" fillId="0" borderId="0" xfId="0" applyFont="1" applyFill="1" applyBorder="1"/>
    <xf numFmtId="0" fontId="1" fillId="0" borderId="0" xfId="0" applyFont="1" applyBorder="1" applyAlignment="1">
      <alignment horizontal="center" vertical="center" wrapText="1"/>
    </xf>
    <xf numFmtId="4" fontId="1" fillId="0" borderId="0" xfId="0" applyNumberFormat="1" applyFont="1" applyBorder="1" applyAlignment="1">
      <alignment horizontal="center" vertical="center" wrapText="1"/>
    </xf>
    <xf numFmtId="0" fontId="29" fillId="0" borderId="0" xfId="0" applyFont="1" applyBorder="1" applyAlignment="1">
      <alignment horizontal="center" vertical="center" wrapText="1"/>
    </xf>
    <xf numFmtId="0" fontId="8" fillId="0" borderId="4" xfId="0" applyFont="1" applyFill="1" applyBorder="1" applyAlignment="1">
      <alignment horizontal="left"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8" fillId="0" borderId="6" xfId="0" applyFont="1" applyFill="1" applyBorder="1" applyAlignment="1">
      <alignment horizontal="left" vertical="center" wrapText="1"/>
    </xf>
    <xf numFmtId="0" fontId="0" fillId="0" borderId="0" xfId="0" applyFont="1" applyBorder="1" applyAlignment="1">
      <alignment horizontal="center" vertical="center" wrapText="1"/>
    </xf>
    <xf numFmtId="0" fontId="16" fillId="0" borderId="46" xfId="0" applyFont="1" applyFill="1" applyBorder="1" applyAlignment="1">
      <alignment horizontal="center" vertical="center"/>
    </xf>
    <xf numFmtId="0" fontId="16" fillId="0" borderId="47" xfId="0" applyFont="1" applyFill="1" applyBorder="1" applyAlignment="1">
      <alignment horizontal="center" vertical="center"/>
    </xf>
    <xf numFmtId="0" fontId="16" fillId="0" borderId="48" xfId="0" applyFont="1" applyFill="1" applyBorder="1" applyAlignment="1">
      <alignment horizontal="center" vertical="center"/>
    </xf>
    <xf numFmtId="166" fontId="27" fillId="0" borderId="49" xfId="0" applyNumberFormat="1" applyFont="1" applyFill="1" applyBorder="1" applyAlignment="1">
      <alignment horizontal="center" vertical="center"/>
    </xf>
    <xf numFmtId="166" fontId="27" fillId="0" borderId="47" xfId="0" applyNumberFormat="1" applyFont="1" applyFill="1" applyBorder="1" applyAlignment="1">
      <alignment horizontal="center" vertical="center"/>
    </xf>
    <xf numFmtId="166" fontId="27" fillId="0" borderId="50" xfId="0" applyNumberFormat="1" applyFont="1" applyFill="1" applyBorder="1" applyAlignment="1">
      <alignment horizontal="center" vertical="center"/>
    </xf>
    <xf numFmtId="166" fontId="16" fillId="0" borderId="30" xfId="0" applyNumberFormat="1" applyFont="1" applyFill="1" applyBorder="1" applyAlignment="1">
      <alignment horizontal="center" vertical="center" wrapText="1"/>
    </xf>
    <xf numFmtId="166" fontId="16" fillId="0" borderId="31" xfId="0" applyNumberFormat="1" applyFont="1" applyFill="1" applyBorder="1" applyAlignment="1">
      <alignment horizontal="center" vertical="center" wrapText="1"/>
    </xf>
    <xf numFmtId="166" fontId="16" fillId="0" borderId="32" xfId="0" applyNumberFormat="1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 wrapText="1"/>
    </xf>
    <xf numFmtId="0" fontId="6" fillId="2" borderId="25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4" fillId="0" borderId="35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6" fillId="2" borderId="21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1" fillId="0" borderId="0" xfId="0" applyFont="1" applyBorder="1" applyAlignment="1">
      <alignment horizontal="center" vertical="center"/>
    </xf>
    <xf numFmtId="0" fontId="0" fillId="0" borderId="2" xfId="0" applyBorder="1" applyAlignment="1">
      <alignment horizontal="right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left" vertical="top"/>
    </xf>
    <xf numFmtId="14" fontId="0" fillId="0" borderId="6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3" xfId="0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51" xfId="0" applyBorder="1"/>
    <xf numFmtId="0" fontId="0" fillId="0" borderId="52" xfId="0" applyFill="1" applyBorder="1"/>
    <xf numFmtId="0" fontId="0" fillId="0" borderId="0" xfId="0" applyAlignment="1">
      <alignment horizontal="center"/>
    </xf>
    <xf numFmtId="0" fontId="0" fillId="0" borderId="53" xfId="0" applyBorder="1" applyAlignment="1">
      <alignment horizontal="center"/>
    </xf>
    <xf numFmtId="0" fontId="0" fillId="0" borderId="1" xfId="0" applyBorder="1" applyAlignment="1">
      <alignment horizontal="right" vertical="top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Application%20Data/Microsoft/Excel/Copie%20de%20product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ouf/Downloads/rendemen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LE"/>
      <sheetName val="Pieces"/>
      <sheetName val="22-05-17"/>
      <sheetName val="20-05-17"/>
      <sheetName val="19-05-17"/>
      <sheetName val="18-05-17"/>
      <sheetName val="17-05-17"/>
      <sheetName val="16-05-17"/>
      <sheetName val="15-05-17"/>
      <sheetName val="13-05-17"/>
      <sheetName val="12-05-17"/>
      <sheetName val="11-05-17"/>
      <sheetName val="10-05-17"/>
      <sheetName val="09-05-17"/>
      <sheetName val="08-05-17"/>
      <sheetName val="06-05-17"/>
      <sheetName val="05-05-17"/>
      <sheetName val="04-05-17"/>
      <sheetName val="03-05-17"/>
      <sheetName val="02-05-17"/>
      <sheetName val="28-04-17"/>
      <sheetName val="27-04-17"/>
      <sheetName val="26-04-17"/>
      <sheetName val="25-04-17"/>
      <sheetName val="24-04-17"/>
      <sheetName val="22-04-17"/>
      <sheetName val="20-04-17"/>
      <sheetName val="21-04-17"/>
      <sheetName val="19-04-17"/>
      <sheetName val="18-04-17"/>
      <sheetName val="17-04-17"/>
      <sheetName val="14-04-17"/>
      <sheetName val="13-04-17"/>
      <sheetName val="12-04-17"/>
      <sheetName val="11-04-17"/>
      <sheetName val="10-04-17"/>
      <sheetName val="07-04-17"/>
      <sheetName val="06-04-17"/>
      <sheetName val="05-04-17"/>
      <sheetName val="04-04-17"/>
      <sheetName val="03-04-17"/>
      <sheetName val="01-04-17"/>
      <sheetName val="31-03-17"/>
      <sheetName val="30-03-17"/>
      <sheetName val="29-03-17"/>
      <sheetName val="28-03-17"/>
      <sheetName val="27-03-17"/>
      <sheetName val="25-03-17"/>
      <sheetName val="24-03-17"/>
      <sheetName val="23-03-17"/>
      <sheetName val="22-03-17"/>
      <sheetName val="21-03-17"/>
      <sheetName val="17-03-17"/>
      <sheetName val="16-03-17"/>
      <sheetName val="15-03-17"/>
      <sheetName val="14-03-17"/>
      <sheetName val="13-03-17"/>
      <sheetName val="10-03-17"/>
      <sheetName val="09-03-17"/>
      <sheetName val="08-03-17"/>
      <sheetName val="07-03-17"/>
      <sheetName val="06-03-17"/>
      <sheetName val="03-03-17"/>
      <sheetName val="02-03-17"/>
      <sheetName val="01-03-17"/>
      <sheetName val="28-02-17"/>
      <sheetName val="27-02-17"/>
      <sheetName val="25-02-17"/>
      <sheetName val="24-02-17"/>
      <sheetName val="23-02-17"/>
      <sheetName val="22-02-17"/>
      <sheetName val="21-02-17"/>
      <sheetName val="20-02-17"/>
      <sheetName val="18-02-17"/>
      <sheetName val="17-02-17"/>
      <sheetName val="16-02-17"/>
      <sheetName val="15-02-17"/>
      <sheetName val="14-02-17"/>
      <sheetName val="13-02-17"/>
      <sheetName val="11-02-17"/>
      <sheetName val="10-02-17"/>
      <sheetName val="09-02-17"/>
      <sheetName val="08-02-17"/>
      <sheetName val="07-02-17"/>
      <sheetName val="06-02-17"/>
      <sheetName val="04-02-17"/>
      <sheetName val="03-02-17"/>
      <sheetName val="02-02-17"/>
      <sheetName val="01-02-17"/>
      <sheetName val="31-01-17"/>
      <sheetName val="30-01-17"/>
      <sheetName val="28-01-17"/>
      <sheetName val="27-01-17"/>
      <sheetName val="26-01-17"/>
      <sheetName val="25-01-17"/>
      <sheetName val="24-01-17"/>
      <sheetName val="23-01-17"/>
      <sheetName val="21-01-17"/>
      <sheetName val="20-01-17"/>
      <sheetName val="19-01-17"/>
      <sheetName val="18-01-17"/>
      <sheetName val="17-01-17"/>
      <sheetName val="16-01-17"/>
      <sheetName val="13-01-17"/>
      <sheetName val="12-01-17"/>
      <sheetName val="11-01-17"/>
      <sheetName val="10-01-17"/>
      <sheetName val="09-01-17"/>
      <sheetName val="07-01-17"/>
      <sheetName val="06-01-17"/>
      <sheetName val="05-01-17"/>
      <sheetName val="04-01-17"/>
      <sheetName val="03-01-17"/>
      <sheetName val="02-01-17"/>
      <sheetName val="13-12-16"/>
      <sheetName val="10-12-16"/>
      <sheetName val="09-12-16"/>
      <sheetName val="08-12-16"/>
      <sheetName val="07-12-16"/>
      <sheetName val="06-12-16"/>
      <sheetName val="05-12-16 "/>
      <sheetName val="03-12-16"/>
      <sheetName val="02-12-16"/>
      <sheetName val="01-12-16"/>
      <sheetName val="30-11-16"/>
      <sheetName val="29-11-16"/>
      <sheetName val="28-11-16"/>
      <sheetName val="26-11-16"/>
      <sheetName val="25-11-16"/>
      <sheetName val="24-11-16"/>
      <sheetName val="23-11-16"/>
      <sheetName val="22-11-16"/>
      <sheetName val="21-11-16"/>
      <sheetName val="19-11-16"/>
      <sheetName val="18-11-16"/>
      <sheetName val="17-11-16"/>
      <sheetName val="16-11-16"/>
      <sheetName val="15-11-16"/>
      <sheetName val="14-11-16"/>
      <sheetName val="12-11-16"/>
      <sheetName val="11-11-16"/>
      <sheetName val="10-11-16"/>
      <sheetName val="09-11-16"/>
      <sheetName val="08-11-16"/>
      <sheetName val="07-11-16 "/>
      <sheetName val="05-11-16"/>
      <sheetName val="04-11-16"/>
      <sheetName val="03-11-16"/>
      <sheetName val="02-11-16"/>
      <sheetName val="01-11-16"/>
      <sheetName val="31-10-16"/>
      <sheetName val="29-10-16"/>
      <sheetName val="28-10-16"/>
      <sheetName val="27-10-16"/>
      <sheetName val="26-10-16"/>
      <sheetName val="25-10-16"/>
      <sheetName val="24-10-16"/>
      <sheetName val="22-10-16"/>
      <sheetName val="21-10-16"/>
      <sheetName val="20-10-16"/>
      <sheetName val="19-10-16"/>
      <sheetName val="18-10-16"/>
      <sheetName val="17-10-16"/>
      <sheetName val="15-10-16"/>
      <sheetName val="14-10-16"/>
      <sheetName val="13-10-16"/>
      <sheetName val="12-10-16"/>
      <sheetName val="11-10-16"/>
      <sheetName val="10-10-16"/>
      <sheetName val="08-10-16"/>
      <sheetName val="07-10-16"/>
      <sheetName val="06-10-16"/>
      <sheetName val="05-10-16"/>
      <sheetName val="04-10-16"/>
      <sheetName val="03-10-16"/>
      <sheetName val="01-10-16"/>
      <sheetName val="30-09-16"/>
      <sheetName val="29-09-16"/>
      <sheetName val="28-09-16"/>
      <sheetName val="27-09-16"/>
      <sheetName val="26-09-16"/>
      <sheetName val="24-09-16"/>
      <sheetName val="23-09-16"/>
      <sheetName val="22-09-16"/>
      <sheetName val="21-09-16"/>
      <sheetName val="20-09-16"/>
      <sheetName val="19-09-16"/>
      <sheetName val="17-09-16"/>
      <sheetName val="16-09-16"/>
      <sheetName val="15-09-16"/>
      <sheetName val="10-09-16"/>
      <sheetName val="09-09-16"/>
      <sheetName val="08-09-16"/>
      <sheetName val="07-09-16"/>
      <sheetName val="06-09-16"/>
      <sheetName val="05-09-16"/>
      <sheetName val="04-09-16"/>
      <sheetName val="02-09-16"/>
      <sheetName val="01-09-16"/>
      <sheetName val="31-08-16"/>
      <sheetName val="30-08-16"/>
      <sheetName val="29-08-16"/>
      <sheetName val="27-08-16"/>
      <sheetName val="26-08-16"/>
      <sheetName val="25-08-16"/>
      <sheetName val="24-08-16"/>
      <sheetName val="23-08-16"/>
      <sheetName val="22-08-16"/>
      <sheetName val="20-08-16"/>
      <sheetName val="19-08-16"/>
      <sheetName val="18-08-16"/>
      <sheetName val="17-08-16"/>
      <sheetName val="16-08-16"/>
      <sheetName val="15-08-16"/>
      <sheetName val="13-08-16"/>
      <sheetName val="12-08-16"/>
      <sheetName val="11-08-16"/>
      <sheetName val="10-08-16"/>
      <sheetName val="09-08-16"/>
      <sheetName val="08-08-16"/>
      <sheetName val="02-08-16"/>
      <sheetName val="01-08-16"/>
      <sheetName val="29-07-16"/>
      <sheetName val="28-07-16"/>
      <sheetName val="27-07-16"/>
      <sheetName val="26-07-16"/>
      <sheetName val="22-07-16"/>
      <sheetName val="21-07-16"/>
    </sheetNames>
    <sheetDataSet>
      <sheetData sheetId="0" refreshError="1"/>
      <sheetData sheetId="1" refreshError="1">
        <row r="1">
          <cell r="A1" t="str">
            <v>Designations</v>
          </cell>
        </row>
        <row r="2">
          <cell r="A2" t="str">
            <v xml:space="preserve"> Bague 10x18x55</v>
          </cell>
        </row>
        <row r="3">
          <cell r="A3" t="str">
            <v xml:space="preserve"> BUSS. DIS. 14-3003 1320X28.7 AVP CARB </v>
          </cell>
        </row>
        <row r="4">
          <cell r="A4" t="str">
            <v>200505-0-F</v>
          </cell>
        </row>
        <row r="5">
          <cell r="A5" t="str">
            <v>armature intérieure</v>
          </cell>
        </row>
        <row r="6">
          <cell r="A6" t="str">
            <v>AXE</v>
          </cell>
        </row>
        <row r="7">
          <cell r="A7" t="str">
            <v>axe cale</v>
          </cell>
        </row>
        <row r="8">
          <cell r="A8" t="str">
            <v>axe colier</v>
          </cell>
        </row>
        <row r="9">
          <cell r="A9" t="str">
            <v>axe d'articulation</v>
          </cell>
        </row>
        <row r="10">
          <cell r="A10" t="str">
            <v>Axe de 12 AR</v>
          </cell>
        </row>
        <row r="11">
          <cell r="A11" t="str">
            <v>Axe inox Ø8</v>
          </cell>
        </row>
        <row r="12">
          <cell r="A12" t="str">
            <v>AXE jumelle double</v>
          </cell>
        </row>
        <row r="13">
          <cell r="A13" t="str">
            <v>axe levier</v>
          </cell>
        </row>
        <row r="14">
          <cell r="A14" t="str">
            <v>axe mécanisme 75</v>
          </cell>
        </row>
        <row r="15">
          <cell r="A15" t="str">
            <v>axe mécanisme 86</v>
          </cell>
        </row>
        <row r="16">
          <cell r="A16" t="str">
            <v>axe Ø10 LG25</v>
          </cell>
        </row>
        <row r="17">
          <cell r="A17" t="str">
            <v>axe Ø10 LG29</v>
          </cell>
        </row>
        <row r="18">
          <cell r="A18" t="str">
            <v>axe Ø10TIdécompression ØL45</v>
          </cell>
        </row>
        <row r="19">
          <cell r="A19" t="str">
            <v>axe pour turbine</v>
          </cell>
        </row>
        <row r="20">
          <cell r="A20" t="str">
            <v>axe soudé D16,2 LG218</v>
          </cell>
        </row>
        <row r="21">
          <cell r="A21" t="str">
            <v>Axe soudée lg216-28dents</v>
          </cell>
        </row>
        <row r="22">
          <cell r="A22" t="str">
            <v>axe taraudé</v>
          </cell>
        </row>
        <row r="23">
          <cell r="A23" t="str">
            <v>axe tendeur</v>
          </cell>
        </row>
        <row r="24">
          <cell r="A24" t="str">
            <v>Bague 10 16 18</v>
          </cell>
        </row>
        <row r="25">
          <cell r="A25" t="str">
            <v>Bague 10 16 26</v>
          </cell>
        </row>
        <row r="26">
          <cell r="A26" t="str">
            <v>Bague 10 16 7</v>
          </cell>
        </row>
        <row r="27">
          <cell r="A27" t="str">
            <v>bague 10,5</v>
          </cell>
        </row>
        <row r="28">
          <cell r="A28" t="str">
            <v>Bague 10x16x52</v>
          </cell>
        </row>
        <row r="29">
          <cell r="A29" t="str">
            <v>Bague 10x18x45</v>
          </cell>
        </row>
        <row r="30">
          <cell r="A30" t="str">
            <v>Bague 12 18 40</v>
          </cell>
        </row>
        <row r="31">
          <cell r="A31" t="str">
            <v>bague 12 18 50</v>
          </cell>
        </row>
        <row r="32">
          <cell r="A32" t="str">
            <v>Bague 12x20x40</v>
          </cell>
        </row>
        <row r="33">
          <cell r="A33" t="str">
            <v>bague 14 18 32</v>
          </cell>
        </row>
        <row r="34">
          <cell r="A34" t="str">
            <v>bague 14 20 48</v>
          </cell>
        </row>
        <row r="35">
          <cell r="A35" t="str">
            <v>bague 14 20 50</v>
          </cell>
        </row>
        <row r="36">
          <cell r="A36" t="str">
            <v>Bague 14x18x40</v>
          </cell>
        </row>
        <row r="37">
          <cell r="A37" t="str">
            <v>Bague 14x18x44</v>
          </cell>
        </row>
        <row r="38">
          <cell r="A38" t="str">
            <v>bague 14x18x50</v>
          </cell>
        </row>
        <row r="39">
          <cell r="A39" t="str">
            <v>Bague 14x20x40</v>
          </cell>
        </row>
        <row r="40">
          <cell r="A40" t="str">
            <v>Bague 16x20x38</v>
          </cell>
        </row>
        <row r="41">
          <cell r="A41" t="str">
            <v>Bague 16x20x45</v>
          </cell>
        </row>
        <row r="42">
          <cell r="A42" t="str">
            <v>bague 20x14x50</v>
          </cell>
        </row>
        <row r="43">
          <cell r="A43" t="str">
            <v>bague 9x12x33</v>
          </cell>
        </row>
        <row r="44">
          <cell r="A44" t="str">
            <v>Bague Acier D16</v>
          </cell>
        </row>
        <row r="45">
          <cell r="A45" t="str">
            <v>Bague Acier D16</v>
          </cell>
        </row>
        <row r="46">
          <cell r="A46" t="str">
            <v>bague alum Ø76</v>
          </cell>
        </row>
        <row r="47">
          <cell r="A47" t="str">
            <v>bague aluminum lg30</v>
          </cell>
        </row>
        <row r="48">
          <cell r="A48" t="str">
            <v>bague bougie</v>
          </cell>
        </row>
        <row r="49">
          <cell r="A49" t="str">
            <v>bague buté Ø25</v>
          </cell>
        </row>
        <row r="50">
          <cell r="A50" t="str">
            <v>bague butée</v>
          </cell>
        </row>
        <row r="51">
          <cell r="A51" t="str">
            <v>Bague d16 lg13.5 Goujon de 10AR</v>
          </cell>
        </row>
        <row r="52">
          <cell r="A52" t="str">
            <v>Bague d16 lg5.5 Goujon de 10 AR</v>
          </cell>
        </row>
        <row r="53">
          <cell r="A53" t="str">
            <v>bague d'anneau ouvert</v>
          </cell>
        </row>
        <row r="54">
          <cell r="A54" t="str">
            <v>bague decolletée 7009</v>
          </cell>
        </row>
        <row r="55">
          <cell r="A55" t="str">
            <v>bague epaule</v>
          </cell>
        </row>
        <row r="56">
          <cell r="A56" t="str">
            <v>bague epaulé 14 20 67</v>
          </cell>
        </row>
        <row r="57">
          <cell r="A57" t="str">
            <v>bague epaulée</v>
          </cell>
        </row>
        <row r="58">
          <cell r="A58" t="str">
            <v>Bague épaulée 12x25x41</v>
          </cell>
        </row>
        <row r="59">
          <cell r="A59" t="str">
            <v>bague int silent bloc 18-14-68.8</v>
          </cell>
        </row>
        <row r="60">
          <cell r="A60" t="str">
            <v>bague Ø 14 inox</v>
          </cell>
        </row>
        <row r="61">
          <cell r="A61" t="str">
            <v>bague Ø28 taraudé</v>
          </cell>
        </row>
        <row r="62">
          <cell r="A62" t="str">
            <v>bague Ø30</v>
          </cell>
        </row>
        <row r="63">
          <cell r="A63" t="str">
            <v>bague Ø32</v>
          </cell>
        </row>
        <row r="64">
          <cell r="A64" t="str">
            <v>bague peinture D12</v>
          </cell>
        </row>
        <row r="65">
          <cell r="A65" t="str">
            <v>bague PP</v>
          </cell>
        </row>
        <row r="66">
          <cell r="A66" t="str">
            <v>bague sablé</v>
          </cell>
        </row>
        <row r="67">
          <cell r="A67" t="str">
            <v>Bague tarraudée</v>
          </cell>
        </row>
        <row r="68">
          <cell r="A68" t="str">
            <v>bielle direction</v>
          </cell>
        </row>
        <row r="69">
          <cell r="A69" t="str">
            <v>Bloc à clapets</v>
          </cell>
        </row>
        <row r="70">
          <cell r="A70" t="str">
            <v>Body primary</v>
          </cell>
        </row>
        <row r="71">
          <cell r="A71" t="str">
            <v xml:space="preserve">Boite T140 sans taraudage </v>
          </cell>
        </row>
        <row r="72">
          <cell r="A72" t="str">
            <v>bossage purge M6</v>
          </cell>
        </row>
        <row r="73">
          <cell r="A73" t="str">
            <v>bouchon plastique</v>
          </cell>
        </row>
        <row r="74">
          <cell r="A74" t="str">
            <v>BOULE RETROVISEUR</v>
          </cell>
        </row>
        <row r="75">
          <cell r="A75" t="str">
            <v>boulon assemblage</v>
          </cell>
        </row>
        <row r="76">
          <cell r="A76" t="str">
            <v>BRIDE TDW200</v>
          </cell>
        </row>
        <row r="77">
          <cell r="A77" t="str">
            <v>BROCHE L 180</v>
          </cell>
        </row>
        <row r="78">
          <cell r="A78" t="str">
            <v>BRONZINA</v>
          </cell>
        </row>
        <row r="79">
          <cell r="A79" t="str">
            <v>BUS DIS 14-3003</v>
          </cell>
        </row>
        <row r="80">
          <cell r="A80" t="str">
            <v>BUSS.DIS.14-3003 1320x28.7 AVP CARB</v>
          </cell>
        </row>
        <row r="81">
          <cell r="A81" t="str">
            <v>BUSSOLA D1320X18.2 AVP CARB</v>
          </cell>
        </row>
        <row r="82">
          <cell r="A82" t="str">
            <v xml:space="preserve">CALE DE SERRAGE 99MAT999060 </v>
          </cell>
        </row>
        <row r="83">
          <cell r="A83" t="str">
            <v>CALE perforré</v>
          </cell>
        </row>
        <row r="84">
          <cell r="A84" t="str">
            <v>cale support moteur</v>
          </cell>
        </row>
        <row r="85">
          <cell r="A85" t="str">
            <v>chemise JCI D14</v>
          </cell>
        </row>
        <row r="86">
          <cell r="A86" t="str">
            <v>chemise pompéte</v>
          </cell>
        </row>
        <row r="87">
          <cell r="A87" t="str">
            <v>CHPOINTEAUJCN</v>
          </cell>
        </row>
        <row r="88">
          <cell r="A88" t="str">
            <v>Clamping ring 120Fo</v>
          </cell>
        </row>
        <row r="89">
          <cell r="A89" t="str">
            <v>clamping ring 240fo</v>
          </cell>
        </row>
        <row r="90">
          <cell r="A90" t="str">
            <v>crimp body for secondary fan out</v>
          </cell>
        </row>
        <row r="91">
          <cell r="A91" t="str">
            <v>douille carre 24</v>
          </cell>
        </row>
        <row r="92">
          <cell r="A92" t="str">
            <v>douille Ø4</v>
          </cell>
        </row>
        <row r="93">
          <cell r="A93" t="str">
            <v>Ecrou bride M14*1.5</v>
          </cell>
        </row>
        <row r="94">
          <cell r="A94" t="str">
            <v>ecrou de fusée</v>
          </cell>
        </row>
        <row r="95">
          <cell r="A95" t="str">
            <v>ecrou de l'axe 11 AV</v>
          </cell>
        </row>
        <row r="96">
          <cell r="A96" t="str">
            <v>Ecrou de roue</v>
          </cell>
        </row>
        <row r="97">
          <cell r="A97" t="str">
            <v>ECROU DE ROUE FORD</v>
          </cell>
        </row>
        <row r="98">
          <cell r="A98" t="str">
            <v>Ecrou de roue KB</v>
          </cell>
        </row>
        <row r="99">
          <cell r="A99" t="str">
            <v>Ecrou de roue Mitsubitchi PM</v>
          </cell>
        </row>
        <row r="100">
          <cell r="A100" t="str">
            <v>Ecrou de roue origine</v>
          </cell>
        </row>
        <row r="101">
          <cell r="A101" t="str">
            <v>ECROU H17 LG5 Goujon de 11AV</v>
          </cell>
        </row>
        <row r="102">
          <cell r="A102" t="str">
            <v xml:space="preserve">ECROU H19 LG 5 Goujon de 10 AR </v>
          </cell>
        </row>
        <row r="103">
          <cell r="A103" t="str">
            <v>ECROU H19 LG 5 Goujon de 10 AR _x000D_</v>
          </cell>
        </row>
        <row r="104">
          <cell r="A104" t="str">
            <v>ecrou H19 lg 5 GOUJON de 14 NM</v>
          </cell>
        </row>
        <row r="105">
          <cell r="A105" t="str">
            <v>ecrou h19 lg13,5 goujon de 11AV</v>
          </cell>
        </row>
        <row r="106">
          <cell r="A106" t="str">
            <v>ECROU H19 LG5 Goujon de 11AV</v>
          </cell>
        </row>
        <row r="107">
          <cell r="A107" t="str">
            <v>ecrou hex 8 Acier</v>
          </cell>
        </row>
        <row r="108">
          <cell r="A108" t="str">
            <v>ecrou hex8</v>
          </cell>
        </row>
        <row r="109">
          <cell r="A109" t="str">
            <v>ECROU HEXAGONAL M6*100</v>
          </cell>
        </row>
        <row r="110">
          <cell r="A110" t="str">
            <v>ecrou Hm D / N936 M14X1.5 Zn TRV</v>
          </cell>
        </row>
        <row r="111">
          <cell r="A111" t="str">
            <v>ECROU M12x1,25</v>
          </cell>
        </row>
        <row r="112">
          <cell r="A112" t="str">
            <v xml:space="preserve">Ecrou M16-1.5 L18 hex19 </v>
          </cell>
        </row>
        <row r="113">
          <cell r="A113" t="str">
            <v>ECROU M40</v>
          </cell>
        </row>
        <row r="114">
          <cell r="A114" t="str">
            <v>ECROU Ø   10 LG10</v>
          </cell>
        </row>
        <row r="115">
          <cell r="A115" t="str">
            <v>ecrou tige embrayage F110</v>
          </cell>
        </row>
        <row r="116">
          <cell r="A116" t="str">
            <v>ecrou trompête 404</v>
          </cell>
        </row>
        <row r="117">
          <cell r="A117" t="str">
            <v>embout porte rotule</v>
          </cell>
        </row>
        <row r="118">
          <cell r="A118" t="str">
            <v>embout tige piston</v>
          </cell>
        </row>
        <row r="119">
          <cell r="A119" t="str">
            <v>Entretoise de serrage TDW</v>
          </cell>
        </row>
        <row r="120">
          <cell r="A120" t="str">
            <v>entretoise hex11</v>
          </cell>
        </row>
        <row r="121">
          <cell r="A121" t="str">
            <v>flasque</v>
          </cell>
        </row>
        <row r="122">
          <cell r="A122" t="str">
            <v>gojon LG 51.5 Ø19.7</v>
          </cell>
        </row>
        <row r="123">
          <cell r="A123" t="str">
            <v>GOUJON DE 10 AR</v>
          </cell>
        </row>
        <row r="124">
          <cell r="A124" t="str">
            <v>GOUJON DE 11 LG 160</v>
          </cell>
        </row>
        <row r="125">
          <cell r="A125" t="str">
            <v>GOUJON DE 11 LG180</v>
          </cell>
        </row>
        <row r="126">
          <cell r="A126" t="str">
            <v>goujon de 12 l160</v>
          </cell>
        </row>
        <row r="127">
          <cell r="A127" t="str">
            <v>goujon de 12 l180</v>
          </cell>
        </row>
        <row r="128">
          <cell r="A128" t="str">
            <v>goujon de 14 NM</v>
          </cell>
        </row>
        <row r="129">
          <cell r="A129" t="str">
            <v>goujon de roue</v>
          </cell>
        </row>
        <row r="130">
          <cell r="A130" t="str">
            <v>GOUJON de roue AR ZEHO NM</v>
          </cell>
        </row>
        <row r="131">
          <cell r="A131" t="str">
            <v>goujon de roue MI PM av</v>
          </cell>
        </row>
        <row r="132">
          <cell r="A132" t="str">
            <v>Goujon de roue Mit GM MB 584750 VT</v>
          </cell>
        </row>
        <row r="133">
          <cell r="A133" t="str">
            <v>goujon de roue OM grand model</v>
          </cell>
        </row>
        <row r="134">
          <cell r="A134" t="str">
            <v>GOUJON HUTCHINSON</v>
          </cell>
        </row>
        <row r="135">
          <cell r="A135" t="str">
            <v>goujon IVECO GM</v>
          </cell>
        </row>
        <row r="136">
          <cell r="A136" t="str">
            <v>goujon l 180.5</v>
          </cell>
        </row>
        <row r="137">
          <cell r="A137" t="str">
            <v>GOUJON Ø 28</v>
          </cell>
        </row>
        <row r="138">
          <cell r="A138" t="str">
            <v>goupille Ø6</v>
          </cell>
        </row>
        <row r="139">
          <cell r="A139" t="str">
            <v>Insert 16 22 38</v>
          </cell>
        </row>
        <row r="140">
          <cell r="A140" t="str">
            <v>Insert 9x12x33</v>
          </cell>
        </row>
        <row r="141">
          <cell r="A141" t="str">
            <v>insert Hex 8 laiton</v>
          </cell>
        </row>
        <row r="142">
          <cell r="A142" t="str">
            <v>Insert Inox M8</v>
          </cell>
        </row>
        <row r="143">
          <cell r="A143" t="str">
            <v>insert M10</v>
          </cell>
        </row>
        <row r="144">
          <cell r="A144" t="str">
            <v>INSERT métalique</v>
          </cell>
        </row>
        <row r="145">
          <cell r="A145" t="str">
            <v>INSERT métalique</v>
          </cell>
        </row>
        <row r="146">
          <cell r="A146" t="str">
            <v>INSERT Ø 5,3</v>
          </cell>
        </row>
        <row r="147">
          <cell r="A147" t="str">
            <v>insert R171</v>
          </cell>
        </row>
        <row r="148">
          <cell r="A148" t="str">
            <v>insert W164 court</v>
          </cell>
        </row>
        <row r="149">
          <cell r="A149" t="str">
            <v>INSERTO ESAG M6. 8*6</v>
          </cell>
        </row>
        <row r="150">
          <cell r="A150" t="str">
            <v xml:space="preserve">Main Body for secondary fan out </v>
          </cell>
        </row>
        <row r="151">
          <cell r="A151" t="str">
            <v>Perno  AGGANCIO</v>
          </cell>
        </row>
        <row r="152">
          <cell r="A152" t="str">
            <v>Perno 510530</v>
          </cell>
        </row>
        <row r="153">
          <cell r="A153" t="str">
            <v>perno 6-30</v>
          </cell>
        </row>
        <row r="154">
          <cell r="A154" t="str">
            <v>perno 6-62</v>
          </cell>
        </row>
        <row r="155">
          <cell r="A155" t="str">
            <v xml:space="preserve">PERNO AGGANCIO-RULLO S-SC </v>
          </cell>
        </row>
        <row r="156">
          <cell r="A156" t="str">
            <v>PERNO DISINNESTO RULLO</v>
          </cell>
        </row>
        <row r="157">
          <cell r="A157" t="str">
            <v>PIGNON DOUBLE ETAGE</v>
          </cell>
        </row>
        <row r="158">
          <cell r="A158" t="str">
            <v>pignon simple etage</v>
          </cell>
        </row>
        <row r="159">
          <cell r="A159" t="str">
            <v>pion</v>
          </cell>
        </row>
        <row r="160">
          <cell r="A160" t="str">
            <v>piston</v>
          </cell>
        </row>
        <row r="161">
          <cell r="A161" t="str">
            <v>plot nez de marche</v>
          </cell>
        </row>
        <row r="162">
          <cell r="A162" t="str">
            <v>poigné aluminum</v>
          </cell>
        </row>
        <row r="163">
          <cell r="A163" t="str">
            <v>porta valvola</v>
          </cell>
        </row>
        <row r="164">
          <cell r="A164" t="str">
            <v>QUADRO 10</v>
          </cell>
        </row>
        <row r="165">
          <cell r="A165" t="str">
            <v>raccord 504</v>
          </cell>
        </row>
        <row r="166">
          <cell r="A166" t="str">
            <v>raccord HEX 17</v>
          </cell>
        </row>
        <row r="167">
          <cell r="A167" t="str">
            <v>raccord ISUZI</v>
          </cell>
        </row>
        <row r="168">
          <cell r="A168" t="str">
            <v>raccord OM 40</v>
          </cell>
        </row>
        <row r="169">
          <cell r="A169" t="str">
            <v>raccord pompe a l'eau</v>
          </cell>
        </row>
        <row r="170">
          <cell r="A170" t="str">
            <v>Rehausse</v>
          </cell>
        </row>
        <row r="171">
          <cell r="A171" t="str">
            <v/>
          </cell>
        </row>
        <row r="172">
          <cell r="A172" t="str">
            <v>rivet mécanisme</v>
          </cell>
        </row>
        <row r="173">
          <cell r="A173" t="str">
            <v>rivet Ø15</v>
          </cell>
        </row>
        <row r="174">
          <cell r="A174" t="str">
            <v>rivet tarraudée B55</v>
          </cell>
        </row>
        <row r="175">
          <cell r="A175" t="str">
            <v>Rivet TRC300</v>
          </cell>
        </row>
        <row r="176">
          <cell r="A176" t="str">
            <v>Rouleau contacteur</v>
          </cell>
        </row>
        <row r="177">
          <cell r="A177" t="str">
            <v>signalisation d'intégrateur</v>
          </cell>
        </row>
        <row r="178">
          <cell r="A178" t="str">
            <v>teton</v>
          </cell>
        </row>
        <row r="179">
          <cell r="A179" t="str">
            <v xml:space="preserve">TI de décompression d10 lg45 </v>
          </cell>
        </row>
        <row r="180">
          <cell r="A180" t="str">
            <v>tige de piston</v>
          </cell>
        </row>
        <row r="181">
          <cell r="A181" t="str">
            <v>tige d'embrayage</v>
          </cell>
        </row>
        <row r="182">
          <cell r="A182" t="str">
            <v>tirant</v>
          </cell>
        </row>
        <row r="183">
          <cell r="A183" t="str">
            <v>vis DEC inox M2.5</v>
          </cell>
        </row>
        <row r="184">
          <cell r="A184" t="str">
            <v>Vis ressort</v>
          </cell>
        </row>
        <row r="185">
          <cell r="A185" t="str">
            <v xml:space="preserve">Gewindeeinsatz Ensat M4*5  </v>
          </cell>
        </row>
        <row r="186">
          <cell r="A186" t="str">
            <v>Gewindeeinsatz Ensat M5*7</v>
          </cell>
        </row>
        <row r="187">
          <cell r="A187" t="str">
            <v>insert M10</v>
          </cell>
        </row>
        <row r="188">
          <cell r="A188" t="str">
            <v>INSERT métalique</v>
          </cell>
        </row>
        <row r="189">
          <cell r="A189" t="str">
            <v>INSERT Ø 5,3</v>
          </cell>
        </row>
        <row r="190">
          <cell r="A190" t="str">
            <v>insert R171</v>
          </cell>
        </row>
        <row r="191">
          <cell r="A191" t="str">
            <v>insert W164 court</v>
          </cell>
        </row>
        <row r="192">
          <cell r="A192" t="str">
            <v>INSERTO ESAG M6. 8*6</v>
          </cell>
        </row>
        <row r="193">
          <cell r="A193" t="str">
            <v>Inserto Esag M8 12x12</v>
          </cell>
        </row>
        <row r="194">
          <cell r="A194" t="str">
            <v xml:space="preserve">Main Body for secondary fan out </v>
          </cell>
        </row>
        <row r="195">
          <cell r="A195" t="str">
            <v>Perno  AGGANCIO</v>
          </cell>
        </row>
        <row r="196">
          <cell r="A196" t="str">
            <v>Perno 510530</v>
          </cell>
        </row>
        <row r="197">
          <cell r="A197" t="str">
            <v>perno 6-30</v>
          </cell>
        </row>
        <row r="198">
          <cell r="A198" t="str">
            <v>perno 6-62</v>
          </cell>
        </row>
        <row r="199">
          <cell r="A199" t="str">
            <v xml:space="preserve">PERNO AGGANCIO-RULLO S-SC </v>
          </cell>
        </row>
        <row r="200">
          <cell r="A200" t="str">
            <v>PERNO DISINNESTO RULLO</v>
          </cell>
        </row>
        <row r="201">
          <cell r="A201" t="str">
            <v>PIGNON DOUBLE ETAGE</v>
          </cell>
        </row>
        <row r="202">
          <cell r="A202" t="str">
            <v>pignon simple etage</v>
          </cell>
        </row>
        <row r="203">
          <cell r="A203" t="str">
            <v>pion</v>
          </cell>
        </row>
        <row r="204">
          <cell r="A204" t="str">
            <v>piston</v>
          </cell>
        </row>
        <row r="205">
          <cell r="A205" t="str">
            <v>plot nez de marche</v>
          </cell>
        </row>
        <row r="206">
          <cell r="A206" t="str">
            <v>poigné aluminum</v>
          </cell>
        </row>
        <row r="207">
          <cell r="A207" t="str">
            <v>porta valvola</v>
          </cell>
        </row>
        <row r="208">
          <cell r="A208" t="str">
            <v xml:space="preserve">Porta valvola </v>
          </cell>
        </row>
        <row r="209">
          <cell r="A209" t="str">
            <v>QAB 14*18-D16 NLD</v>
          </cell>
        </row>
        <row r="210">
          <cell r="A210" t="str">
            <v>QUADRO 10</v>
          </cell>
        </row>
        <row r="211">
          <cell r="A211" t="str">
            <v>QUADRO 10*60 AVP</v>
          </cell>
        </row>
        <row r="212">
          <cell r="A212" t="str">
            <v>raccord 504</v>
          </cell>
        </row>
        <row r="213">
          <cell r="A213" t="str">
            <v>raccord HEX 17</v>
          </cell>
        </row>
        <row r="214">
          <cell r="A214" t="str">
            <v>Raccord ISUZU</v>
          </cell>
        </row>
        <row r="215">
          <cell r="A215" t="str">
            <v>raccord OM 40</v>
          </cell>
        </row>
        <row r="216">
          <cell r="A216" t="str">
            <v>raccord pompe a l'eau</v>
          </cell>
        </row>
        <row r="217">
          <cell r="A217" t="str">
            <v>Raccord refroidisseur ISUZU</v>
          </cell>
        </row>
        <row r="218">
          <cell r="A218" t="str">
            <v>Rehausse</v>
          </cell>
        </row>
        <row r="219">
          <cell r="A219" t="str">
            <v>Rehausse-NAKAMURHA</v>
          </cell>
        </row>
        <row r="220">
          <cell r="A220" t="str">
            <v>rewinder axis Ø 14 inox</v>
          </cell>
        </row>
        <row r="221">
          <cell r="A221" t="str">
            <v>rivet laiton D6</v>
          </cell>
        </row>
        <row r="222">
          <cell r="A222" t="str">
            <v>rivet laiton D6-fraiseuse</v>
          </cell>
        </row>
        <row r="223">
          <cell r="A223" t="str">
            <v>rivet mécanisme</v>
          </cell>
        </row>
        <row r="224">
          <cell r="A224" t="str">
            <v>rivet Ø15</v>
          </cell>
        </row>
        <row r="225">
          <cell r="A225" t="str">
            <v>rivet tarraudée B55</v>
          </cell>
        </row>
        <row r="226">
          <cell r="A226" t="str">
            <v>Rivet TRC300</v>
          </cell>
        </row>
        <row r="227">
          <cell r="A227" t="str">
            <v>Rouleau contacteur</v>
          </cell>
        </row>
        <row r="228">
          <cell r="A228" t="str">
            <v>Siege JCU</v>
          </cell>
        </row>
        <row r="229">
          <cell r="A229" t="str">
            <v>signalisation d'intégrateur</v>
          </cell>
        </row>
        <row r="230">
          <cell r="A230" t="str">
            <v>teton</v>
          </cell>
        </row>
        <row r="231">
          <cell r="A231" t="str">
            <v xml:space="preserve">TI de décompression d10 lg45 </v>
          </cell>
        </row>
        <row r="232">
          <cell r="A232" t="str">
            <v>tige de piston</v>
          </cell>
        </row>
        <row r="233">
          <cell r="A233" t="str">
            <v>tige d'embrayage</v>
          </cell>
        </row>
        <row r="234">
          <cell r="A234" t="str">
            <v>tirant</v>
          </cell>
        </row>
        <row r="235">
          <cell r="A235" t="str">
            <v>vis DEC inox M2.5</v>
          </cell>
        </row>
        <row r="236">
          <cell r="A236" t="str">
            <v>Vis ressort</v>
          </cell>
        </row>
        <row r="237">
          <cell r="A237" t="str">
            <v>Wasseranscluss Stift</v>
          </cell>
        </row>
        <row r="238">
          <cell r="A238" t="str">
            <v>tige de piston</v>
          </cell>
        </row>
        <row r="239">
          <cell r="A239" t="str">
            <v>tige d'embrayage</v>
          </cell>
        </row>
        <row r="240">
          <cell r="A240" t="str">
            <v>tirant</v>
          </cell>
        </row>
        <row r="241">
          <cell r="A241" t="str">
            <v>vis DEC inox M2.5</v>
          </cell>
        </row>
        <row r="242">
          <cell r="A242" t="str">
            <v>Vis ressort</v>
          </cell>
        </row>
        <row r="243">
          <cell r="A243" t="str">
            <v>Wasseranscluss Stift</v>
          </cell>
        </row>
        <row r="303">
          <cell r="A303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  <sheetData sheetId="187" refreshError="1"/>
      <sheetData sheetId="188" refreshError="1"/>
      <sheetData sheetId="189" refreshError="1"/>
      <sheetData sheetId="190" refreshError="1"/>
      <sheetData sheetId="191" refreshError="1"/>
      <sheetData sheetId="192" refreshError="1"/>
      <sheetData sheetId="193" refreshError="1"/>
      <sheetData sheetId="194" refreshError="1"/>
      <sheetData sheetId="195" refreshError="1"/>
      <sheetData sheetId="196" refreshError="1"/>
      <sheetData sheetId="197" refreshError="1"/>
      <sheetData sheetId="198" refreshError="1"/>
      <sheetData sheetId="199" refreshError="1"/>
      <sheetData sheetId="200" refreshError="1"/>
      <sheetData sheetId="201" refreshError="1"/>
      <sheetData sheetId="202" refreshError="1"/>
      <sheetData sheetId="203" refreshError="1"/>
      <sheetData sheetId="204" refreshError="1"/>
      <sheetData sheetId="205" refreshError="1"/>
      <sheetData sheetId="206" refreshError="1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 refreshError="1"/>
      <sheetData sheetId="213" refreshError="1"/>
      <sheetData sheetId="214" refreshError="1"/>
      <sheetData sheetId="215" refreshError="1"/>
      <sheetData sheetId="216" refreshError="1"/>
      <sheetData sheetId="217" refreshError="1"/>
      <sheetData sheetId="218" refreshError="1"/>
      <sheetData sheetId="219" refreshError="1"/>
      <sheetData sheetId="220" refreshError="1"/>
      <sheetData sheetId="221" refreshError="1"/>
      <sheetData sheetId="222" refreshError="1"/>
      <sheetData sheetId="223" refreshError="1"/>
      <sheetData sheetId="224" refreshError="1"/>
      <sheetData sheetId="225" refreshError="1"/>
      <sheetData sheetId="226" refreshError="1"/>
      <sheetData sheetId="22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ametrage"/>
      <sheetName val="BDD"/>
      <sheetName val="06-10-18"/>
      <sheetName val="05-10-18"/>
      <sheetName val="04-10-18"/>
      <sheetName val="03-10-18"/>
      <sheetName val="02-10-18"/>
      <sheetName val="01-10-18"/>
      <sheetName val="29-09-18"/>
      <sheetName val="28-09-18"/>
      <sheetName val="27-09-18"/>
      <sheetName val="26-09-18 "/>
      <sheetName val="25-09-18"/>
      <sheetName val="24-09-18"/>
      <sheetName val="22-09-18"/>
      <sheetName val="21-09-18"/>
      <sheetName val="20-09-18"/>
      <sheetName val="19-09-18"/>
      <sheetName val="18-09-18"/>
      <sheetName val="17-09-18"/>
      <sheetName val="15-09-18"/>
      <sheetName val="14-09-18"/>
      <sheetName val="13-09-18"/>
      <sheetName val="12-09-18"/>
      <sheetName val="11-09-18"/>
      <sheetName val="06-09-18"/>
      <sheetName val="03-09-18"/>
      <sheetName val="01-09-18"/>
      <sheetName val="31-08-18"/>
      <sheetName val="30-08-18"/>
      <sheetName val="29-08-18"/>
      <sheetName val="28-08-18"/>
      <sheetName val="27-08-18"/>
      <sheetName val="25-08-18"/>
      <sheetName val="24-08-18"/>
      <sheetName val="23-08-18"/>
      <sheetName val="18-08-18"/>
      <sheetName val="17-08-18"/>
      <sheetName val="13-07-18"/>
      <sheetName val="03-07-18"/>
      <sheetName val="02-07-18"/>
      <sheetName val="30-06-18"/>
      <sheetName val="29-06-18"/>
      <sheetName val="28-06-18"/>
      <sheetName val="27-06-18"/>
      <sheetName val="26-06-18"/>
      <sheetName val="25-06-18"/>
      <sheetName val="23-06-18"/>
      <sheetName val="22-06-18"/>
      <sheetName val="21-06-18"/>
      <sheetName val="20-06-18"/>
      <sheetName val="19-06-18"/>
      <sheetName val="18-06-18"/>
      <sheetName val="13-06-18"/>
      <sheetName val="12-06-18"/>
      <sheetName val="11-06-18"/>
      <sheetName val="09-06-18"/>
      <sheetName val="08-06-18"/>
      <sheetName val="07-06-18"/>
      <sheetName val="06-06-18"/>
      <sheetName val="05-06-18"/>
      <sheetName val="04-06-18"/>
      <sheetName val="02-06-18"/>
      <sheetName val="01-06-18"/>
      <sheetName val="30-05-18"/>
      <sheetName val="29-05-18"/>
      <sheetName val="28-05-18"/>
      <sheetName val="26-05-18"/>
      <sheetName val="25-05-18"/>
      <sheetName val="07-05-18"/>
      <sheetName val="05-05-18"/>
      <sheetName val="04-05-18"/>
      <sheetName val="03-05-18"/>
      <sheetName val="02-05-18"/>
      <sheetName val="30-04-18"/>
      <sheetName val="28-04-18"/>
      <sheetName val="27-04-18"/>
      <sheetName val="26-04-18"/>
      <sheetName val="25-04-18"/>
      <sheetName val="24-04-18"/>
      <sheetName val="23-04-18"/>
      <sheetName val="21-04-18"/>
      <sheetName val="20-04-18"/>
      <sheetName val="19-04-18"/>
      <sheetName val="18-04-18"/>
      <sheetName val="17-04-18"/>
      <sheetName val="16-04-18"/>
      <sheetName val="14-04-18"/>
      <sheetName val="13-04-18"/>
      <sheetName val="12-04-18"/>
      <sheetName val="11-04-18"/>
      <sheetName val="10-04-18"/>
      <sheetName val="09-04-18"/>
      <sheetName val="07-04-18"/>
      <sheetName val="06-04-18"/>
      <sheetName val="05-04-18"/>
      <sheetName val="04-04-18"/>
      <sheetName val="03-04-18"/>
      <sheetName val="02-04-18"/>
      <sheetName val="31-03-18"/>
      <sheetName val="30-03-18"/>
      <sheetName val="29-03-18"/>
      <sheetName val="28-03-18"/>
      <sheetName val="27-03-18"/>
      <sheetName val="26-03-18"/>
      <sheetName val="24-03-18"/>
      <sheetName val="23-03-18"/>
      <sheetName val="22-03-18"/>
      <sheetName val="21-03-18"/>
      <sheetName val="17-03-18"/>
      <sheetName val="16-03-18"/>
      <sheetName val="15-03-18"/>
      <sheetName val="14-03-18"/>
      <sheetName val="13-03-18"/>
      <sheetName val="12-03-18"/>
      <sheetName val="10-03-18"/>
      <sheetName val="09-03-18"/>
      <sheetName val="08-03-18"/>
      <sheetName val="07-03-18"/>
      <sheetName val="06-03-18"/>
      <sheetName val="05-03-18"/>
      <sheetName val="03-03-18"/>
      <sheetName val="02-03-18"/>
      <sheetName val="01-03-18"/>
      <sheetName val="28-02-18"/>
      <sheetName val="27-02-18"/>
      <sheetName val="26-02-18"/>
      <sheetName val="24-02-18"/>
      <sheetName val="23-02-18"/>
      <sheetName val="22-02-18"/>
      <sheetName val="21-02-18"/>
      <sheetName val="20-02-18"/>
      <sheetName val="19-02-18"/>
      <sheetName val="17-02-18"/>
      <sheetName val="16-02-18"/>
      <sheetName val="15-02-18"/>
      <sheetName val="14-02-18"/>
      <sheetName val="13-02-18"/>
      <sheetName val="12-02-18"/>
      <sheetName val="10-02-18"/>
      <sheetName val="09-02-18"/>
      <sheetName val="08-02-18"/>
      <sheetName val="07-02-18"/>
      <sheetName val="06-02-18"/>
      <sheetName val="05-02-18"/>
      <sheetName val="03-02-18"/>
      <sheetName val="02-02-18"/>
      <sheetName val="01-02-18"/>
      <sheetName val="31-01-18"/>
      <sheetName val="30-01-18"/>
      <sheetName val="29-01-18"/>
      <sheetName val="27-01-18"/>
      <sheetName val="26-01-18"/>
      <sheetName val="25-01-18"/>
      <sheetName val="24-01-18"/>
      <sheetName val="23-01-18"/>
      <sheetName val="22-01-18"/>
      <sheetName val="20-01-18"/>
      <sheetName val="19-01-18"/>
      <sheetName val="18-01-18"/>
      <sheetName val="17-01-18"/>
      <sheetName val="16-01-18"/>
      <sheetName val="15-01-18"/>
      <sheetName val="13-01-18"/>
      <sheetName val="12-01-18"/>
      <sheetName val="11-01-18"/>
      <sheetName val="10-01-18"/>
      <sheetName val="09-01-18"/>
      <sheetName val="08-01-18"/>
      <sheetName val="06-01-18"/>
      <sheetName val="05-01-18"/>
      <sheetName val="04-01-18"/>
      <sheetName val="03-01-18"/>
      <sheetName val="02-01-18"/>
      <sheetName val="30-12-17"/>
    </sheetNames>
    <sheetDataSet>
      <sheetData sheetId="0"/>
      <sheetData sheetId="1">
        <row r="1">
          <cell r="B1"/>
          <cell r="C1" t="str">
            <v>LISTE DE PRIX DES ARTICLES MJM</v>
          </cell>
          <cell r="D1"/>
          <cell r="H1"/>
          <cell r="I1"/>
          <cell r="J1"/>
          <cell r="K1" t="str">
            <v>Code</v>
          </cell>
          <cell r="L1" t="str">
            <v>: DAS-EXP-04</v>
          </cell>
          <cell r="M1"/>
        </row>
        <row r="2">
          <cell r="B2"/>
          <cell r="C2"/>
          <cell r="D2"/>
          <cell r="H2"/>
          <cell r="I2"/>
          <cell r="J2"/>
          <cell r="K2" t="str">
            <v>Date</v>
          </cell>
          <cell r="L2" t="str">
            <v>: 27/12/2010</v>
          </cell>
          <cell r="M2"/>
        </row>
        <row r="3">
          <cell r="B3"/>
          <cell r="C3"/>
          <cell r="D3"/>
          <cell r="H3"/>
          <cell r="I3"/>
          <cell r="J3"/>
          <cell r="K3" t="str">
            <v>Verssion</v>
          </cell>
          <cell r="L3" t="str">
            <v>: 01</v>
          </cell>
          <cell r="M3"/>
        </row>
        <row r="4">
          <cell r="B4"/>
          <cell r="C4"/>
          <cell r="D4"/>
          <cell r="H4"/>
          <cell r="I4"/>
          <cell r="J4"/>
          <cell r="K4" t="str">
            <v>Page</v>
          </cell>
          <cell r="L4" t="str">
            <v>: 1/1</v>
          </cell>
          <cell r="M4"/>
        </row>
        <row r="5">
          <cell r="B5"/>
          <cell r="C5"/>
          <cell r="D5"/>
          <cell r="H5"/>
          <cell r="I5"/>
          <cell r="J5"/>
          <cell r="K5"/>
        </row>
        <row r="6">
          <cell r="B6" t="str">
            <v xml:space="preserve"> client de:</v>
          </cell>
          <cell r="C6" t="str">
            <v>Référence</v>
          </cell>
          <cell r="D6" t="str">
            <v>Désignation</v>
          </cell>
          <cell r="H6" t="str">
            <v>poids brut (Kg)</v>
          </cell>
          <cell r="I6" t="str">
            <v>Cadence chiffrée (pièces/h)</v>
          </cell>
          <cell r="J6" t="str">
            <v>Prix achat matière première/ Kg</v>
          </cell>
          <cell r="K6" t="str">
            <v>PU HT</v>
          </cell>
          <cell r="L6" t="str">
            <v>nbr des pièces par barre</v>
          </cell>
          <cell r="M6" t="str">
            <v>reprise</v>
          </cell>
        </row>
        <row r="7">
          <cell r="B7" t="str">
            <v>MIM</v>
          </cell>
          <cell r="C7" t="str">
            <v>TRM200</v>
          </cell>
          <cell r="D7" t="str">
            <v>goupille Ø6</v>
          </cell>
          <cell r="H7">
            <v>3.31E-3</v>
          </cell>
          <cell r="I7">
            <v>230</v>
          </cell>
          <cell r="J7">
            <v>1.2363636363636363</v>
          </cell>
          <cell r="K7">
            <v>3.6363636363636362E-2</v>
          </cell>
          <cell r="L7"/>
          <cell r="M7"/>
        </row>
        <row r="8">
          <cell r="B8" t="str">
            <v>MJM</v>
          </cell>
          <cell r="C8" t="str">
            <v>AXE</v>
          </cell>
          <cell r="D8" t="str">
            <v>AXE PORTE TURBINE D10</v>
          </cell>
          <cell r="H8">
            <v>3.4200000000000001E-2</v>
          </cell>
          <cell r="I8">
            <v>25</v>
          </cell>
          <cell r="J8">
            <v>3.137</v>
          </cell>
          <cell r="K8">
            <v>0.59090909090909083</v>
          </cell>
          <cell r="L8"/>
          <cell r="M8"/>
        </row>
        <row r="9">
          <cell r="B9" t="str">
            <v>MJM</v>
          </cell>
          <cell r="C9">
            <v>512520</v>
          </cell>
          <cell r="D9" t="str">
            <v>Insert Inox M8</v>
          </cell>
          <cell r="H9">
            <v>3.3550000000000003E-2</v>
          </cell>
          <cell r="I9">
            <v>55</v>
          </cell>
          <cell r="J9">
            <v>3.5459999999999998</v>
          </cell>
          <cell r="K9">
            <v>0.52</v>
          </cell>
          <cell r="L9"/>
          <cell r="M9"/>
        </row>
        <row r="10">
          <cell r="B10" t="str">
            <v>MJM</v>
          </cell>
          <cell r="C10" t="str">
            <v>REGLAGE</v>
          </cell>
          <cell r="D10" t="str">
            <v>réglage</v>
          </cell>
          <cell r="H10">
            <v>0</v>
          </cell>
          <cell r="I10">
            <v>0</v>
          </cell>
          <cell r="J10">
            <v>0.01</v>
          </cell>
          <cell r="K10">
            <v>1E-4</v>
          </cell>
          <cell r="L10"/>
          <cell r="M10"/>
        </row>
        <row r="11">
          <cell r="B11" t="str">
            <v>MJM</v>
          </cell>
          <cell r="C11">
            <v>4571</v>
          </cell>
          <cell r="D11" t="str">
            <v>embout porte rotule</v>
          </cell>
          <cell r="H11">
            <v>0.37458000000000002</v>
          </cell>
          <cell r="I11">
            <v>40</v>
          </cell>
          <cell r="J11">
            <v>0.67</v>
          </cell>
          <cell r="K11">
            <v>0.90909090909090906</v>
          </cell>
          <cell r="L11"/>
          <cell r="M11"/>
        </row>
        <row r="12">
          <cell r="B12" t="str">
            <v>MJM</v>
          </cell>
          <cell r="C12" t="str">
            <v>bague Ø30</v>
          </cell>
          <cell r="D12" t="str">
            <v>bague Ø30</v>
          </cell>
          <cell r="H12">
            <v>0.14499999999999999</v>
          </cell>
          <cell r="I12">
            <v>55</v>
          </cell>
          <cell r="J12">
            <v>0.67</v>
          </cell>
          <cell r="K12">
            <v>0.42</v>
          </cell>
          <cell r="L12"/>
          <cell r="M12"/>
        </row>
        <row r="13">
          <cell r="B13" t="str">
            <v>MIM</v>
          </cell>
          <cell r="C13" t="str">
            <v>90162700-LTM</v>
          </cell>
          <cell r="D13" t="str">
            <v>bague Ø28 taraudé</v>
          </cell>
          <cell r="H13">
            <v>0.1179</v>
          </cell>
          <cell r="I13">
            <v>60</v>
          </cell>
          <cell r="J13">
            <v>1.1204545454545454</v>
          </cell>
          <cell r="K13">
            <v>0.59090909090909083</v>
          </cell>
          <cell r="L13"/>
          <cell r="M13"/>
        </row>
        <row r="14">
          <cell r="B14" t="str">
            <v>MIM</v>
          </cell>
          <cell r="C14" t="str">
            <v>12*25*61</v>
          </cell>
          <cell r="D14" t="str">
            <v>bague epaule</v>
          </cell>
          <cell r="H14">
            <v>0.26269999999999999</v>
          </cell>
          <cell r="I14">
            <v>45</v>
          </cell>
          <cell r="J14">
            <v>1.05</v>
          </cell>
          <cell r="K14">
            <v>0.59090909090909083</v>
          </cell>
          <cell r="L14"/>
          <cell r="M14"/>
        </row>
        <row r="15">
          <cell r="B15" t="str">
            <v>MIM</v>
          </cell>
          <cell r="C15" t="str">
            <v>4571 embout porte rotule</v>
          </cell>
          <cell r="D15" t="str">
            <v/>
          </cell>
          <cell r="H15">
            <v>0.36099999999999999</v>
          </cell>
          <cell r="I15">
            <v>30</v>
          </cell>
          <cell r="J15">
            <v>0.67</v>
          </cell>
          <cell r="K15">
            <v>1.0227272727272727</v>
          </cell>
          <cell r="L15"/>
          <cell r="M15"/>
        </row>
        <row r="16">
          <cell r="B16" t="str">
            <v>MIM</v>
          </cell>
          <cell r="C16" t="str">
            <v>I071</v>
          </cell>
          <cell r="D16" t="str">
            <v>raccord pompe a l'eau</v>
          </cell>
          <cell r="H16">
            <v>0.1</v>
          </cell>
          <cell r="I16">
            <v>50</v>
          </cell>
          <cell r="J16">
            <v>1.4999999999999998</v>
          </cell>
          <cell r="K16">
            <v>0.16818181818181815</v>
          </cell>
          <cell r="L16"/>
          <cell r="M16"/>
        </row>
        <row r="17">
          <cell r="B17" t="str">
            <v>MIM</v>
          </cell>
          <cell r="C17" t="str">
            <v>MI08-cp1</v>
          </cell>
          <cell r="D17" t="str">
            <v>Ecrou de roue Mitsubitchi PM</v>
          </cell>
          <cell r="H17">
            <v>6.5000000000000002E-2</v>
          </cell>
          <cell r="I17">
            <v>90</v>
          </cell>
          <cell r="J17">
            <v>1.4999999999999998</v>
          </cell>
          <cell r="K17">
            <v>0.14909090909090908</v>
          </cell>
          <cell r="L17"/>
          <cell r="M17"/>
        </row>
        <row r="18">
          <cell r="B18" t="str">
            <v>MIM</v>
          </cell>
          <cell r="C18" t="str">
            <v>G001</v>
          </cell>
          <cell r="D18" t="str">
            <v>goujon l 160</v>
          </cell>
          <cell r="H18">
            <v>0.108</v>
          </cell>
          <cell r="I18">
            <v>140</v>
          </cell>
          <cell r="J18">
            <v>1.1363636363636362</v>
          </cell>
          <cell r="K18">
            <v>0.18818181818181814</v>
          </cell>
          <cell r="L18"/>
          <cell r="M18"/>
        </row>
        <row r="19">
          <cell r="B19" t="str">
            <v>MIM</v>
          </cell>
          <cell r="C19" t="str">
            <v>10,5*25*75 LTM</v>
          </cell>
          <cell r="D19" t="str">
            <v>bague 10,5</v>
          </cell>
          <cell r="H19">
            <v>0.23799999999999999</v>
          </cell>
          <cell r="I19">
            <v>50</v>
          </cell>
          <cell r="J19">
            <v>1.0727272727272725</v>
          </cell>
          <cell r="K19">
            <v>0.66363636363636358</v>
          </cell>
          <cell r="L19"/>
          <cell r="M19"/>
        </row>
        <row r="20">
          <cell r="B20" t="str">
            <v>MIM</v>
          </cell>
          <cell r="C20" t="str">
            <v>G005</v>
          </cell>
          <cell r="D20" t="str">
            <v>goujon l 180.5</v>
          </cell>
          <cell r="H20">
            <v>0.109</v>
          </cell>
          <cell r="I20">
            <v>140</v>
          </cell>
          <cell r="J20">
            <v>1.1363636363636362</v>
          </cell>
          <cell r="K20">
            <v>0.18818181818181814</v>
          </cell>
          <cell r="L20"/>
          <cell r="M20"/>
        </row>
        <row r="21">
          <cell r="B21" t="str">
            <v>MIM</v>
          </cell>
          <cell r="C21" t="str">
            <v>raccord OM 40</v>
          </cell>
          <cell r="D21" t="str">
            <v>raccord OM 40</v>
          </cell>
          <cell r="H21">
            <v>2.1000000000000001E-2</v>
          </cell>
          <cell r="I21">
            <v>120</v>
          </cell>
          <cell r="J21">
            <v>1.4999999999999998</v>
          </cell>
          <cell r="K21">
            <v>9.0909090909090912E-2</v>
          </cell>
          <cell r="L21"/>
          <cell r="M21"/>
        </row>
        <row r="22">
          <cell r="B22" t="str">
            <v>MIM</v>
          </cell>
          <cell r="C22" t="str">
            <v>I037</v>
          </cell>
          <cell r="D22" t="str">
            <v>bielle direction</v>
          </cell>
          <cell r="H22">
            <v>0.33300000000000002</v>
          </cell>
          <cell r="I22">
            <v>100</v>
          </cell>
          <cell r="J22">
            <v>0.8136363636363636</v>
          </cell>
          <cell r="K22">
            <v>0.41863636363636364</v>
          </cell>
          <cell r="L22"/>
          <cell r="M22"/>
        </row>
        <row r="23">
          <cell r="B23" t="str">
            <v>MIM</v>
          </cell>
          <cell r="C23" t="str">
            <v>I097</v>
          </cell>
          <cell r="D23" t="str">
            <v>ECROU DE ROUE FORD</v>
          </cell>
          <cell r="H23">
            <v>0.11680519</v>
          </cell>
          <cell r="I23">
            <v>60</v>
          </cell>
          <cell r="J23">
            <v>1.074090909090909</v>
          </cell>
          <cell r="K23">
            <v>0.42758620689655175</v>
          </cell>
          <cell r="L23"/>
          <cell r="M23"/>
        </row>
        <row r="24">
          <cell r="B24" t="str">
            <v>MIM</v>
          </cell>
          <cell r="C24" t="str">
            <v>G002</v>
          </cell>
          <cell r="D24" t="str">
            <v>GOUJON DE 11 LG180</v>
          </cell>
          <cell r="H24">
            <v>0.1492</v>
          </cell>
          <cell r="I24">
            <v>120</v>
          </cell>
          <cell r="J24">
            <v>0.72818181818181815</v>
          </cell>
          <cell r="K24">
            <v>0.22727272727272727</v>
          </cell>
          <cell r="L24"/>
          <cell r="M24"/>
        </row>
        <row r="25">
          <cell r="B25" t="str">
            <v>MIM</v>
          </cell>
          <cell r="C25" t="str">
            <v>G007</v>
          </cell>
          <cell r="D25" t="str">
            <v>GOUJON DE 11 LG 160</v>
          </cell>
          <cell r="H25">
            <v>0.13164699999999999</v>
          </cell>
          <cell r="I25">
            <v>120</v>
          </cell>
          <cell r="J25">
            <v>0.72818181818181815</v>
          </cell>
          <cell r="K25">
            <v>0.21454545454545451</v>
          </cell>
          <cell r="L25"/>
          <cell r="M25"/>
        </row>
        <row r="26">
          <cell r="B26" t="str">
            <v>MJM</v>
          </cell>
          <cell r="C26" t="str">
            <v>BROCHE 180</v>
          </cell>
          <cell r="D26" t="str">
            <v>BROCHE L 180</v>
          </cell>
          <cell r="H26">
            <v>0.2084</v>
          </cell>
          <cell r="I26">
            <v>150</v>
          </cell>
          <cell r="J26">
            <v>1</v>
          </cell>
          <cell r="K26">
            <v>0.47</v>
          </cell>
          <cell r="L26"/>
          <cell r="M26"/>
        </row>
        <row r="27">
          <cell r="B27" t="str">
            <v>MJM</v>
          </cell>
          <cell r="C27" t="str">
            <v>CHPOINTEAUJCN</v>
          </cell>
          <cell r="D27" t="str">
            <v>CHPOINTEAUJCN</v>
          </cell>
          <cell r="H27">
            <v>1.42E-3</v>
          </cell>
          <cell r="I27">
            <v>120</v>
          </cell>
          <cell r="J27">
            <v>1</v>
          </cell>
          <cell r="K27">
            <v>1.38</v>
          </cell>
          <cell r="L27"/>
          <cell r="M27"/>
        </row>
        <row r="28">
          <cell r="B28" t="str">
            <v>MJM</v>
          </cell>
          <cell r="C28" t="str">
            <v>LC1327C200</v>
          </cell>
          <cell r="D28" t="str">
            <v>GOUJON M4</v>
          </cell>
          <cell r="H28">
            <v>1.448E-2</v>
          </cell>
          <cell r="I28">
            <v>24</v>
          </cell>
          <cell r="J28">
            <v>5.8209999999999997</v>
          </cell>
          <cell r="K28">
            <v>1.75</v>
          </cell>
          <cell r="L28"/>
          <cell r="M28"/>
        </row>
        <row r="29">
          <cell r="B29" t="str">
            <v>MIM</v>
          </cell>
          <cell r="C29" t="str">
            <v>G007</v>
          </cell>
          <cell r="D29" t="str">
            <v xml:space="preserve"> ECROU H17 LG5 Goujon de 11 AV G002-CP4</v>
          </cell>
          <cell r="H29">
            <v>1.6500000000000001E-2</v>
          </cell>
          <cell r="I29">
            <v>120</v>
          </cell>
          <cell r="J29">
            <v>0.99</v>
          </cell>
          <cell r="K29">
            <v>7.7272727272727271E-2</v>
          </cell>
          <cell r="L29"/>
          <cell r="M29"/>
        </row>
        <row r="30">
          <cell r="B30" t="str">
            <v>MIM</v>
          </cell>
          <cell r="C30" t="str">
            <v>G002-CP4</v>
          </cell>
          <cell r="D30" t="str">
            <v xml:space="preserve"> ECROU H19 LG5 Goujon de 11 AV </v>
          </cell>
          <cell r="H30">
            <v>2.0914773000000001E-2</v>
          </cell>
          <cell r="I30">
            <v>120</v>
          </cell>
          <cell r="J30">
            <v>0.72272727272727266</v>
          </cell>
          <cell r="K30">
            <v>8.1818181818181804E-2</v>
          </cell>
          <cell r="L30"/>
          <cell r="M30"/>
        </row>
        <row r="31">
          <cell r="B31" t="str">
            <v>MIM</v>
          </cell>
          <cell r="C31" t="str">
            <v>MI19</v>
          </cell>
          <cell r="D31" t="str">
            <v>goujon de roue MI PM av</v>
          </cell>
          <cell r="H31">
            <v>0.11738</v>
          </cell>
          <cell r="I31">
            <v>30</v>
          </cell>
          <cell r="J31">
            <v>0</v>
          </cell>
          <cell r="K31">
            <v>0.4477272727272727</v>
          </cell>
          <cell r="L31"/>
          <cell r="M31"/>
        </row>
        <row r="32">
          <cell r="B32" t="str">
            <v>MIM</v>
          </cell>
          <cell r="C32" t="str">
            <v>PIG-24DENTS</v>
          </cell>
          <cell r="D32" t="str">
            <v>axe soudeé D16,2 LG218 pour pignon</v>
          </cell>
          <cell r="H32">
            <v>0.41199999999999998</v>
          </cell>
          <cell r="I32">
            <v>48</v>
          </cell>
          <cell r="J32">
            <v>0.72818181818181815</v>
          </cell>
          <cell r="K32">
            <v>0.6095454545454545</v>
          </cell>
          <cell r="L32"/>
          <cell r="M32"/>
        </row>
        <row r="33">
          <cell r="B33" t="str">
            <v>MIM</v>
          </cell>
          <cell r="C33" t="str">
            <v>G002-CP2</v>
          </cell>
          <cell r="D33" t="str">
            <v>ecrou h19 lg13,5 goujon de 11 AV</v>
          </cell>
          <cell r="H33">
            <v>4.3299999999999998E-2</v>
          </cell>
          <cell r="I33">
            <v>120</v>
          </cell>
          <cell r="J33">
            <v>0.72272727272727266</v>
          </cell>
          <cell r="K33">
            <v>0.125</v>
          </cell>
          <cell r="L33"/>
          <cell r="M33"/>
        </row>
        <row r="34">
          <cell r="B34" t="str">
            <v>MIM</v>
          </cell>
          <cell r="C34" t="str">
            <v>G001-CP5</v>
          </cell>
          <cell r="D34" t="str">
            <v>Bague d16 lg13.5 Goujon de 10 AR</v>
          </cell>
          <cell r="H34">
            <v>2.7830000000000001E-2</v>
          </cell>
          <cell r="I34">
            <v>120</v>
          </cell>
          <cell r="J34">
            <v>0.70181818181818179</v>
          </cell>
          <cell r="K34">
            <v>9.2727272727272714E-2</v>
          </cell>
          <cell r="L34"/>
          <cell r="M34"/>
        </row>
        <row r="35">
          <cell r="B35" t="str">
            <v>MIM</v>
          </cell>
          <cell r="C35" t="str">
            <v>G001-CP3</v>
          </cell>
          <cell r="D35" t="str">
            <v>Bague d16 lg5.5 Goujon de 10 AR</v>
          </cell>
          <cell r="H35">
            <v>1.6500000000000001E-2</v>
          </cell>
          <cell r="I35">
            <v>120</v>
          </cell>
          <cell r="J35">
            <v>0.72272727272727266</v>
          </cell>
          <cell r="K35">
            <v>7.454545454545454E-2</v>
          </cell>
          <cell r="L35"/>
          <cell r="M35"/>
        </row>
        <row r="36">
          <cell r="B36" t="str">
            <v>MIM</v>
          </cell>
          <cell r="C36" t="str">
            <v>G003</v>
          </cell>
          <cell r="D36" t="str">
            <v>Axe de 12 AR</v>
          </cell>
          <cell r="H36">
            <v>0.1774</v>
          </cell>
          <cell r="I36">
            <v>110</v>
          </cell>
          <cell r="J36">
            <v>0.72818181818181815</v>
          </cell>
          <cell r="K36">
            <v>0.2677272727272727</v>
          </cell>
          <cell r="L36"/>
          <cell r="M36"/>
        </row>
        <row r="37">
          <cell r="B37" t="str">
            <v>MIM</v>
          </cell>
          <cell r="C37" t="str">
            <v>BAG14*20*50</v>
          </cell>
          <cell r="D37" t="str">
            <v>bague 14*20*50</v>
          </cell>
          <cell r="H37">
            <v>7.0999999999999994E-2</v>
          </cell>
          <cell r="I37">
            <v>90</v>
          </cell>
          <cell r="J37">
            <v>1.3636363636363635</v>
          </cell>
          <cell r="K37">
            <v>0.20636363636363636</v>
          </cell>
          <cell r="L37"/>
          <cell r="M37"/>
        </row>
        <row r="38">
          <cell r="B38" t="str">
            <v>MIM</v>
          </cell>
          <cell r="C38">
            <v>5947</v>
          </cell>
          <cell r="D38" t="str">
            <v>bague 14 20 48</v>
          </cell>
          <cell r="H38">
            <v>6.8599999999999994E-2</v>
          </cell>
          <cell r="I38">
            <v>90</v>
          </cell>
          <cell r="J38">
            <v>1.25</v>
          </cell>
          <cell r="K38">
            <v>0.2</v>
          </cell>
          <cell r="L38"/>
          <cell r="M38"/>
        </row>
        <row r="39">
          <cell r="B39" t="str">
            <v>MJM</v>
          </cell>
          <cell r="C39" t="str">
            <v>AXE010L029JCN</v>
          </cell>
          <cell r="D39" t="str">
            <v>axe Ø10 LG29</v>
          </cell>
          <cell r="H39">
            <v>2.1000000000000001E-2</v>
          </cell>
          <cell r="I39">
            <v>150</v>
          </cell>
          <cell r="J39">
            <v>1</v>
          </cell>
          <cell r="K39">
            <v>0.48</v>
          </cell>
          <cell r="L39"/>
          <cell r="M39"/>
        </row>
        <row r="40">
          <cell r="B40" t="str">
            <v>MIM</v>
          </cell>
          <cell r="C40">
            <v>6069</v>
          </cell>
          <cell r="D40" t="str">
            <v>bague 14 20 40</v>
          </cell>
          <cell r="H40">
            <v>0.05</v>
          </cell>
          <cell r="I40">
            <v>90</v>
          </cell>
          <cell r="J40">
            <v>1.8</v>
          </cell>
          <cell r="K40">
            <v>0.18181818181818182</v>
          </cell>
          <cell r="L40"/>
          <cell r="M40"/>
        </row>
        <row r="41">
          <cell r="B41" t="str">
            <v>MJM</v>
          </cell>
          <cell r="C41" t="str">
            <v>TI10L0045JCN</v>
          </cell>
          <cell r="D41" t="str">
            <v>axe Ø10TIdécompression ØL45</v>
          </cell>
          <cell r="H41">
            <v>3.2000000000000001E-2</v>
          </cell>
          <cell r="I41">
            <v>70</v>
          </cell>
          <cell r="J41">
            <v>1</v>
          </cell>
          <cell r="K41">
            <v>0.7</v>
          </cell>
          <cell r="L41"/>
          <cell r="M41"/>
        </row>
        <row r="42">
          <cell r="B42" t="str">
            <v>MIM</v>
          </cell>
          <cell r="C42" t="str">
            <v>12*18*50</v>
          </cell>
          <cell r="D42" t="str">
            <v>bague 12 18 50</v>
          </cell>
          <cell r="H42">
            <v>6.3E-2</v>
          </cell>
          <cell r="I42">
            <v>90</v>
          </cell>
          <cell r="J42">
            <v>1.4</v>
          </cell>
          <cell r="K42">
            <v>0.32227272727272721</v>
          </cell>
          <cell r="L42"/>
          <cell r="M42"/>
        </row>
        <row r="43">
          <cell r="B43" t="str">
            <v>MIM</v>
          </cell>
          <cell r="C43" t="str">
            <v>14*18*32</v>
          </cell>
          <cell r="D43" t="str">
            <v xml:space="preserve">bague 14 18 32 </v>
          </cell>
          <cell r="H43">
            <v>0.03</v>
          </cell>
          <cell r="I43">
            <v>90</v>
          </cell>
          <cell r="J43">
            <v>1.65</v>
          </cell>
          <cell r="K43">
            <v>0.1727272727272727</v>
          </cell>
          <cell r="L43"/>
          <cell r="M43" t="str">
            <v>OUI</v>
          </cell>
        </row>
        <row r="44">
          <cell r="B44" t="str">
            <v>MIM</v>
          </cell>
          <cell r="C44" t="str">
            <v>14*18*32-BIGLIA</v>
          </cell>
          <cell r="D44" t="str">
            <v>bague 14 18 32</v>
          </cell>
          <cell r="H44">
            <v>0.03</v>
          </cell>
          <cell r="I44">
            <v>90</v>
          </cell>
          <cell r="J44">
            <v>1.65</v>
          </cell>
          <cell r="K44">
            <v>0.1727272727272727</v>
          </cell>
          <cell r="L44"/>
          <cell r="M44" t="str">
            <v>OUI</v>
          </cell>
        </row>
        <row r="45">
          <cell r="B45" t="str">
            <v>MIM</v>
          </cell>
          <cell r="C45" t="str">
            <v>I043</v>
          </cell>
          <cell r="D45" t="str">
            <v>bague int silent bloc 18-14-68.8</v>
          </cell>
          <cell r="H45">
            <v>0.06</v>
          </cell>
          <cell r="I45">
            <v>90</v>
          </cell>
          <cell r="J45">
            <v>0.61363636363636365</v>
          </cell>
          <cell r="K45">
            <v>0.15045454545454545</v>
          </cell>
          <cell r="L45"/>
          <cell r="M45"/>
        </row>
        <row r="46">
          <cell r="B46" t="str">
            <v>MJM</v>
          </cell>
          <cell r="C46" t="str">
            <v>CHCHEMISE014JCN</v>
          </cell>
          <cell r="D46" t="str">
            <v>chemise JCI D14</v>
          </cell>
          <cell r="H46">
            <v>0.216</v>
          </cell>
          <cell r="I46">
            <v>32</v>
          </cell>
          <cell r="J46">
            <v>1</v>
          </cell>
          <cell r="K46">
            <v>0.95</v>
          </cell>
          <cell r="L46"/>
          <cell r="M46"/>
        </row>
        <row r="47">
          <cell r="B47" t="str">
            <v>MJM</v>
          </cell>
          <cell r="C47" t="str">
            <v>ECM16L18HEX19</v>
          </cell>
          <cell r="D47" t="str">
            <v xml:space="preserve">Ecrou M16-1.5 L18 hex19 </v>
          </cell>
          <cell r="H47">
            <v>5.5E-2</v>
          </cell>
          <cell r="I47">
            <v>45</v>
          </cell>
          <cell r="J47">
            <v>1</v>
          </cell>
          <cell r="K47">
            <v>0.75</v>
          </cell>
          <cell r="L47"/>
          <cell r="M47"/>
        </row>
        <row r="48">
          <cell r="B48"/>
          <cell r="C48" t="str">
            <v>BOUCHON</v>
          </cell>
          <cell r="D48" t="str">
            <v>bouchon plastique</v>
          </cell>
          <cell r="H48">
            <v>1.6999999999999999E-3</v>
          </cell>
          <cell r="I48">
            <v>90</v>
          </cell>
          <cell r="J48">
            <v>43.4</v>
          </cell>
          <cell r="K48">
            <v>0.64</v>
          </cell>
          <cell r="L48"/>
          <cell r="M48"/>
        </row>
        <row r="49">
          <cell r="B49"/>
          <cell r="C49"/>
          <cell r="D49" t="str">
            <v>echantillion</v>
          </cell>
          <cell r="H49"/>
          <cell r="I49"/>
          <cell r="J49"/>
          <cell r="K49"/>
          <cell r="L49"/>
          <cell r="M49"/>
        </row>
        <row r="50">
          <cell r="B50"/>
          <cell r="C50"/>
          <cell r="D50" t="str">
            <v>echantillion ETG100Ø8.2</v>
          </cell>
          <cell r="H50">
            <v>5.2499999999999998E-2</v>
          </cell>
          <cell r="I50">
            <v>60</v>
          </cell>
          <cell r="J50">
            <v>2.5409999999999999</v>
          </cell>
          <cell r="K50">
            <v>0.28000000000000003</v>
          </cell>
          <cell r="L50"/>
          <cell r="M50"/>
        </row>
        <row r="51">
          <cell r="B51"/>
          <cell r="C51" t="str">
            <v>BOULE</v>
          </cell>
          <cell r="D51" t="str">
            <v>poigné aluminum</v>
          </cell>
          <cell r="H51">
            <v>4.7399999999999998E-2</v>
          </cell>
          <cell r="I51">
            <v>40</v>
          </cell>
          <cell r="J51">
            <v>6.1136363636363624</v>
          </cell>
          <cell r="K51">
            <v>0.68181818181818177</v>
          </cell>
          <cell r="L51"/>
          <cell r="M51"/>
        </row>
        <row r="52">
          <cell r="B52" t="str">
            <v>NV</v>
          </cell>
          <cell r="C52" t="str">
            <v>MAR</v>
          </cell>
          <cell r="D52" t="str">
            <v>ecrou H19 lg 5 GOUJON de 14 NM</v>
          </cell>
          <cell r="H52"/>
          <cell r="I52"/>
          <cell r="J52"/>
          <cell r="K52"/>
          <cell r="L52"/>
          <cell r="M52"/>
        </row>
        <row r="53">
          <cell r="B53" t="str">
            <v>MIM</v>
          </cell>
          <cell r="C53" t="str">
            <v>M034</v>
          </cell>
          <cell r="D53" t="str">
            <v>GOUJON Ø 28</v>
          </cell>
          <cell r="H53">
            <v>0.221</v>
          </cell>
          <cell r="I53">
            <v>120</v>
          </cell>
          <cell r="J53">
            <v>1.4999999999999998</v>
          </cell>
          <cell r="K53">
            <v>0.53909090909090907</v>
          </cell>
          <cell r="L53"/>
          <cell r="M53"/>
        </row>
        <row r="54">
          <cell r="B54"/>
          <cell r="C54" t="str">
            <v>MIM</v>
          </cell>
          <cell r="D54" t="str">
            <v>bague Ø 14 inox</v>
          </cell>
          <cell r="H54"/>
          <cell r="I54"/>
          <cell r="J54"/>
          <cell r="K54"/>
          <cell r="L54"/>
          <cell r="M54"/>
        </row>
        <row r="55">
          <cell r="B55"/>
          <cell r="C55" t="str">
            <v>MIM</v>
          </cell>
          <cell r="D55" t="str">
            <v>GOUJON Ø 28 lg59</v>
          </cell>
          <cell r="H55"/>
          <cell r="I55"/>
          <cell r="J55"/>
          <cell r="K55"/>
          <cell r="L55"/>
          <cell r="M55"/>
        </row>
        <row r="56">
          <cell r="B56"/>
          <cell r="C56" t="str">
            <v>8*64,5</v>
          </cell>
          <cell r="D56" t="str">
            <v>Axe inox Ø8</v>
          </cell>
          <cell r="H56">
            <v>2.8000000000000001E-2</v>
          </cell>
          <cell r="I56">
            <v>42</v>
          </cell>
          <cell r="J56">
            <v>4.2270000000000003</v>
          </cell>
          <cell r="K56"/>
          <cell r="L56"/>
          <cell r="M56"/>
        </row>
        <row r="57">
          <cell r="B57"/>
          <cell r="C57" t="str">
            <v>MIM</v>
          </cell>
          <cell r="D57" t="str">
            <v>GOUJON de roue AR ZEHO NM</v>
          </cell>
          <cell r="H57"/>
          <cell r="I57"/>
          <cell r="J57"/>
          <cell r="K57"/>
          <cell r="L57"/>
          <cell r="M57"/>
        </row>
        <row r="58">
          <cell r="B58"/>
          <cell r="C58" t="str">
            <v>MIM</v>
          </cell>
          <cell r="D58" t="str">
            <v>axe taraudé</v>
          </cell>
          <cell r="H58"/>
          <cell r="I58"/>
          <cell r="J58"/>
          <cell r="K58"/>
          <cell r="L58"/>
          <cell r="M58"/>
        </row>
        <row r="59">
          <cell r="B59"/>
          <cell r="C59"/>
          <cell r="D59"/>
          <cell r="H59"/>
          <cell r="I59"/>
          <cell r="J59"/>
          <cell r="K59"/>
          <cell r="L59"/>
          <cell r="M59"/>
        </row>
        <row r="60">
          <cell r="B60" t="str">
            <v>MIM</v>
          </cell>
          <cell r="C60" t="str">
            <v>G001-CP1</v>
          </cell>
          <cell r="D60" t="str">
            <v>GOUJON DE 10 AR</v>
          </cell>
          <cell r="H60">
            <v>0.1232</v>
          </cell>
          <cell r="I60">
            <v>150</v>
          </cell>
          <cell r="J60">
            <v>1.83</v>
          </cell>
          <cell r="K60"/>
          <cell r="L60"/>
          <cell r="M60"/>
        </row>
        <row r="61">
          <cell r="B61" t="str">
            <v>MIM</v>
          </cell>
          <cell r="C61" t="str">
            <v>14*18*32</v>
          </cell>
          <cell r="D61" t="str">
            <v xml:space="preserve">bague 14 18 32 </v>
          </cell>
          <cell r="H61">
            <v>0.03</v>
          </cell>
          <cell r="I61">
            <v>90</v>
          </cell>
          <cell r="J61">
            <v>1.65</v>
          </cell>
          <cell r="K61">
            <v>0.1727272727272727</v>
          </cell>
          <cell r="L61"/>
          <cell r="M61" t="str">
            <v>OUI</v>
          </cell>
        </row>
        <row r="62">
          <cell r="B62" t="str">
            <v>MIM</v>
          </cell>
          <cell r="C62" t="str">
            <v>M018-BIGLIA</v>
          </cell>
          <cell r="D62" t="str">
            <v>Vis ressort</v>
          </cell>
          <cell r="H62"/>
          <cell r="I62"/>
          <cell r="J62"/>
          <cell r="K62"/>
          <cell r="L62"/>
          <cell r="M62" t="str">
            <v>OUI</v>
          </cell>
        </row>
        <row r="63">
          <cell r="B63" t="str">
            <v>MIM</v>
          </cell>
          <cell r="C63" t="str">
            <v>16x12x15.4</v>
          </cell>
          <cell r="D63" t="str">
            <v>Bague Acier D16</v>
          </cell>
          <cell r="H63">
            <v>3.1300000000000001E-2</v>
          </cell>
          <cell r="I63">
            <v>120</v>
          </cell>
          <cell r="J63">
            <v>1.83</v>
          </cell>
          <cell r="K63">
            <v>0.10833333333333334</v>
          </cell>
          <cell r="L63">
            <v>152</v>
          </cell>
          <cell r="M63" t="str">
            <v>NON</v>
          </cell>
        </row>
        <row r="64">
          <cell r="B64" t="str">
            <v>MIM</v>
          </cell>
          <cell r="C64" t="str">
            <v>0-3738</v>
          </cell>
          <cell r="D64" t="str">
            <v>Bague 10 16 7</v>
          </cell>
          <cell r="H64">
            <v>0</v>
          </cell>
          <cell r="I64">
            <v>130</v>
          </cell>
          <cell r="J64">
            <v>0</v>
          </cell>
          <cell r="K64">
            <v>6.25E-2</v>
          </cell>
          <cell r="L64"/>
          <cell r="M64"/>
        </row>
        <row r="65">
          <cell r="B65" t="str">
            <v>MIM</v>
          </cell>
          <cell r="C65" t="str">
            <v>I143-BIGLIA</v>
          </cell>
          <cell r="D65" t="str">
            <v>Ecrou de roue</v>
          </cell>
          <cell r="H65">
            <v>9.2999999999999999E-2</v>
          </cell>
          <cell r="I65">
            <v>51</v>
          </cell>
          <cell r="J65">
            <v>0.76250000000000007</v>
          </cell>
          <cell r="K65">
            <v>0.72250000000000003</v>
          </cell>
          <cell r="L65">
            <v>0</v>
          </cell>
          <cell r="M65" t="str">
            <v>OUI</v>
          </cell>
        </row>
        <row r="66">
          <cell r="B66" t="str">
            <v>MIM</v>
          </cell>
          <cell r="C66">
            <v>181261</v>
          </cell>
          <cell r="D66" t="str">
            <v>bague epaulée</v>
          </cell>
          <cell r="H66">
            <v>0.26269999999999999</v>
          </cell>
          <cell r="I66">
            <v>47</v>
          </cell>
          <cell r="J66">
            <v>0.96250000000000002</v>
          </cell>
          <cell r="K66">
            <v>0.54166666666666674</v>
          </cell>
          <cell r="L66">
            <v>44</v>
          </cell>
          <cell r="M66" t="str">
            <v>NON</v>
          </cell>
        </row>
        <row r="67">
          <cell r="B67" t="str">
            <v>MIM</v>
          </cell>
          <cell r="C67" t="str">
            <v>I034</v>
          </cell>
          <cell r="D67" t="str">
            <v>Ecrou de roue KB</v>
          </cell>
          <cell r="H67">
            <v>4.9700000000000001E-2</v>
          </cell>
          <cell r="I67">
            <v>90</v>
          </cell>
          <cell r="J67">
            <v>0.76250000000000007</v>
          </cell>
          <cell r="K67">
            <v>0.25750000000000001</v>
          </cell>
          <cell r="L67">
            <v>144</v>
          </cell>
          <cell r="M67" t="str">
            <v>OUI</v>
          </cell>
        </row>
        <row r="68">
          <cell r="B68" t="str">
            <v>MIM</v>
          </cell>
          <cell r="C68" t="str">
            <v>M4X07</v>
          </cell>
          <cell r="D68" t="str">
            <v>INSERT Ø 5,3</v>
          </cell>
          <cell r="H68">
            <v>2.3999999999999998E-3</v>
          </cell>
          <cell r="I68">
            <v>240</v>
          </cell>
          <cell r="J68">
            <v>5.104166666666667</v>
          </cell>
          <cell r="K68">
            <v>3.3333333333333333E-2</v>
          </cell>
          <cell r="L68">
            <v>296</v>
          </cell>
          <cell r="M68" t="str">
            <v>NON</v>
          </cell>
        </row>
        <row r="69">
          <cell r="B69" t="str">
            <v>MIM</v>
          </cell>
          <cell r="C69">
            <v>181241</v>
          </cell>
          <cell r="D69" t="str">
            <v>Bague épaulée 12x25x41</v>
          </cell>
          <cell r="H69">
            <v>0.17780000000000001</v>
          </cell>
          <cell r="I69">
            <v>60</v>
          </cell>
          <cell r="J69">
            <v>0.98333333333333328</v>
          </cell>
          <cell r="K69">
            <v>0.35833333333333334</v>
          </cell>
          <cell r="L69">
            <v>65</v>
          </cell>
          <cell r="M69" t="str">
            <v>NON</v>
          </cell>
        </row>
        <row r="70">
          <cell r="B70" t="str">
            <v>MIM</v>
          </cell>
          <cell r="C70" t="str">
            <v>B006</v>
          </cell>
          <cell r="D70" t="str">
            <v>ecrou trompête 404</v>
          </cell>
          <cell r="H70">
            <v>3.1300000000000001E-2</v>
          </cell>
          <cell r="I70">
            <v>90</v>
          </cell>
          <cell r="J70">
            <v>0.85000000000000009</v>
          </cell>
          <cell r="K70">
            <v>0.13875000000000001</v>
          </cell>
          <cell r="L70">
            <v>235</v>
          </cell>
          <cell r="M70" t="str">
            <v>OUI</v>
          </cell>
        </row>
        <row r="71">
          <cell r="B71" t="str">
            <v>MIM</v>
          </cell>
          <cell r="C71" t="str">
            <v>T-RB400</v>
          </cell>
          <cell r="D71" t="str">
            <v xml:space="preserve">Boite T140 sans taraudage </v>
          </cell>
          <cell r="H71">
            <v>1.84E-2</v>
          </cell>
          <cell r="I71">
            <v>120</v>
          </cell>
          <cell r="J71">
            <v>0.71916666666666673</v>
          </cell>
          <cell r="K71">
            <v>5.6250000000000008E-2</v>
          </cell>
          <cell r="L71">
            <v>100</v>
          </cell>
          <cell r="M71" t="str">
            <v>NON</v>
          </cell>
        </row>
        <row r="72">
          <cell r="B72" t="str">
            <v>MIM</v>
          </cell>
          <cell r="C72">
            <v>551435</v>
          </cell>
          <cell r="D72" t="str">
            <v>ecrou Hm D / N936 M14X1.5 Zn TRV</v>
          </cell>
          <cell r="H72">
            <v>1.9099999999999999E-2</v>
          </cell>
          <cell r="I72">
            <v>120</v>
          </cell>
          <cell r="J72">
            <v>0.95583333333333342</v>
          </cell>
          <cell r="K72">
            <v>7.4999999999999997E-2</v>
          </cell>
          <cell r="L72">
            <v>308</v>
          </cell>
          <cell r="M72" t="str">
            <v>OUI</v>
          </cell>
        </row>
        <row r="73">
          <cell r="B73" t="str">
            <v>MIM</v>
          </cell>
          <cell r="C73" t="str">
            <v>T-RC300</v>
          </cell>
          <cell r="D73" t="str">
            <v>Rivet TRC300</v>
          </cell>
          <cell r="H73">
            <v>2.3599999999999999E-2</v>
          </cell>
          <cell r="I73">
            <v>120</v>
          </cell>
          <cell r="J73">
            <v>0.73083333333333333</v>
          </cell>
          <cell r="K73">
            <v>7.0833333333333345E-2</v>
          </cell>
          <cell r="L73">
            <v>102</v>
          </cell>
          <cell r="M73" t="str">
            <v>NON</v>
          </cell>
        </row>
        <row r="74">
          <cell r="B74" t="str">
            <v>MIM</v>
          </cell>
          <cell r="C74">
            <v>5402</v>
          </cell>
          <cell r="D74" t="str">
            <v>entretoise hex11</v>
          </cell>
          <cell r="H74">
            <v>5.7000000000000002E-3</v>
          </cell>
          <cell r="I74">
            <v>180</v>
          </cell>
          <cell r="J74">
            <v>0.98458333333333337</v>
          </cell>
          <cell r="K74">
            <v>3.5000000000000003E-2</v>
          </cell>
          <cell r="L74">
            <v>433</v>
          </cell>
          <cell r="M74" t="str">
            <v>NON</v>
          </cell>
        </row>
        <row r="75">
          <cell r="B75" t="str">
            <v>MIM</v>
          </cell>
          <cell r="C75">
            <v>5016</v>
          </cell>
          <cell r="D75" t="str">
            <v>Bague tarraudée</v>
          </cell>
          <cell r="H75">
            <v>3.2000000000000001E-2</v>
          </cell>
          <cell r="I75">
            <v>120</v>
          </cell>
          <cell r="J75">
            <v>0.91666666666666674</v>
          </cell>
          <cell r="K75">
            <v>6.8750000000000006E-2</v>
          </cell>
          <cell r="L75">
            <v>144</v>
          </cell>
          <cell r="M75" t="str">
            <v>NON</v>
          </cell>
        </row>
        <row r="76">
          <cell r="B76" t="str">
            <v>MIM</v>
          </cell>
          <cell r="C76" t="str">
            <v>601130-NAK</v>
          </cell>
          <cell r="D76" t="str">
            <v>ecrou de fusée</v>
          </cell>
          <cell r="H76">
            <v>0.47110000000000002</v>
          </cell>
          <cell r="I76">
            <v>35</v>
          </cell>
          <cell r="J76">
            <v>0</v>
          </cell>
          <cell r="K76">
            <v>9.5208333333333339E-2</v>
          </cell>
          <cell r="L76">
            <v>0</v>
          </cell>
          <cell r="M76" t="str">
            <v>OUI</v>
          </cell>
        </row>
        <row r="77">
          <cell r="B77" t="str">
            <v>MIM</v>
          </cell>
          <cell r="C77" t="str">
            <v>601130-NAK-Filetage</v>
          </cell>
          <cell r="D77" t="str">
            <v xml:space="preserve">ecrou de fusée </v>
          </cell>
          <cell r="H77">
            <v>0.47110000000000002</v>
          </cell>
          <cell r="I77">
            <v>30</v>
          </cell>
          <cell r="J77">
            <v>0</v>
          </cell>
          <cell r="K77">
            <v>9.5208333333333339E-2</v>
          </cell>
          <cell r="L77">
            <v>0</v>
          </cell>
          <cell r="M77" t="str">
            <v>OUI</v>
          </cell>
        </row>
        <row r="78">
          <cell r="B78" t="str">
            <v>MIM</v>
          </cell>
          <cell r="C78" t="str">
            <v>601130-HARDING</v>
          </cell>
          <cell r="D78" t="str">
            <v xml:space="preserve">ecrou de fusée  </v>
          </cell>
          <cell r="H78">
            <v>0.47110000000000002</v>
          </cell>
          <cell r="I78">
            <v>30</v>
          </cell>
          <cell r="J78">
            <v>0</v>
          </cell>
          <cell r="K78">
            <v>0.111125</v>
          </cell>
          <cell r="L78">
            <v>0</v>
          </cell>
          <cell r="M78" t="str">
            <v>OUI</v>
          </cell>
        </row>
        <row r="79">
          <cell r="B79" t="str">
            <v>MIM</v>
          </cell>
          <cell r="C79" t="str">
            <v>16x14.1x9.8-5gr</v>
          </cell>
          <cell r="D79" t="str">
            <v>Bague d14 lg 14.1</v>
          </cell>
          <cell r="H79">
            <v>1.0200000000000001E-2</v>
          </cell>
          <cell r="I79">
            <v>120</v>
          </cell>
          <cell r="J79">
            <v>5.416666666666667</v>
          </cell>
          <cell r="K79">
            <v>0.125</v>
          </cell>
          <cell r="L79">
            <v>165</v>
          </cell>
          <cell r="M79" t="str">
            <v>OUI</v>
          </cell>
        </row>
        <row r="80">
          <cell r="B80" t="str">
            <v>MIM</v>
          </cell>
          <cell r="C80" t="str">
            <v>16x14.1x9.8-4.5gr</v>
          </cell>
          <cell r="D80" t="str">
            <v xml:space="preserve">Bague D14 Lg14.1 </v>
          </cell>
          <cell r="H80">
            <v>1.0200000000000001E-2</v>
          </cell>
          <cell r="I80">
            <v>120</v>
          </cell>
          <cell r="J80">
            <v>5.416666666666667</v>
          </cell>
          <cell r="K80">
            <v>0.125</v>
          </cell>
          <cell r="L80">
            <v>165</v>
          </cell>
          <cell r="M80" t="str">
            <v>OUI</v>
          </cell>
        </row>
        <row r="81">
          <cell r="B81" t="str">
            <v>MIM</v>
          </cell>
          <cell r="C81">
            <v>6069</v>
          </cell>
          <cell r="D81" t="str">
            <v>Bague 14x20x40</v>
          </cell>
          <cell r="H81">
            <v>5.8000000000000003E-2</v>
          </cell>
          <cell r="I81">
            <v>120</v>
          </cell>
          <cell r="J81">
            <v>1.25</v>
          </cell>
          <cell r="K81">
            <v>0.17916666666666667</v>
          </cell>
          <cell r="L81">
            <v>65</v>
          </cell>
          <cell r="M81" t="str">
            <v>OUI</v>
          </cell>
        </row>
        <row r="82">
          <cell r="B82" t="str">
            <v>MIM</v>
          </cell>
          <cell r="C82" t="str">
            <v>Raccord ISUZU</v>
          </cell>
          <cell r="D82" t="str">
            <v>raccord isuzu</v>
          </cell>
          <cell r="H82">
            <v>1.5900000000000001E-2</v>
          </cell>
          <cell r="I82">
            <v>90</v>
          </cell>
          <cell r="J82">
            <v>0.76250000000000007</v>
          </cell>
          <cell r="K82">
            <v>0.10416666666666667</v>
          </cell>
          <cell r="L82">
            <v>155</v>
          </cell>
          <cell r="M82" t="str">
            <v>OUI</v>
          </cell>
        </row>
        <row r="83">
          <cell r="B83" t="str">
            <v>MIM</v>
          </cell>
          <cell r="C83" t="str">
            <v>002-04-2002</v>
          </cell>
          <cell r="D83" t="str">
            <v>Capsule hex 19</v>
          </cell>
          <cell r="H83">
            <v>0.1082</v>
          </cell>
          <cell r="I83">
            <v>90</v>
          </cell>
          <cell r="J83">
            <v>0.73124999999999996</v>
          </cell>
          <cell r="K83">
            <v>0.17499999999999999</v>
          </cell>
          <cell r="L83">
            <v>68</v>
          </cell>
          <cell r="M83" t="str">
            <v>OUI</v>
          </cell>
        </row>
        <row r="84">
          <cell r="B84" t="str">
            <v>MIM</v>
          </cell>
          <cell r="C84">
            <v>4630</v>
          </cell>
          <cell r="D84" t="str">
            <v xml:space="preserve">Entretoise Hex11 </v>
          </cell>
          <cell r="H84">
            <v>6.1000000000000004E-3</v>
          </cell>
          <cell r="I84">
            <v>180</v>
          </cell>
          <cell r="J84">
            <v>0.98458333333333337</v>
          </cell>
          <cell r="K84">
            <v>3.5000000000000003E-2</v>
          </cell>
          <cell r="L84">
            <v>402</v>
          </cell>
          <cell r="M84" t="str">
            <v>NON</v>
          </cell>
        </row>
        <row r="85">
          <cell r="B85" t="str">
            <v>MIM</v>
          </cell>
          <cell r="C85" t="str">
            <v>8087-1</v>
          </cell>
          <cell r="D85" t="str">
            <v>INSERT métalique</v>
          </cell>
          <cell r="H85">
            <v>0.31509999999999999</v>
          </cell>
          <cell r="I85">
            <v>30</v>
          </cell>
          <cell r="J85">
            <v>0.85249999999999992</v>
          </cell>
          <cell r="K85">
            <v>0.47499999999999998</v>
          </cell>
          <cell r="L85">
            <v>46</v>
          </cell>
          <cell r="M85" t="str">
            <v>NON</v>
          </cell>
        </row>
        <row r="86">
          <cell r="B86" t="str">
            <v>MIM</v>
          </cell>
          <cell r="C86" t="str">
            <v>I039</v>
          </cell>
          <cell r="D86" t="str">
            <v>Goujon de roue ISUZU</v>
          </cell>
          <cell r="H86">
            <v>0.1719</v>
          </cell>
          <cell r="I86">
            <v>30</v>
          </cell>
          <cell r="J86">
            <v>0</v>
          </cell>
          <cell r="K86">
            <v>0.22208333333333335</v>
          </cell>
          <cell r="L86">
            <v>43</v>
          </cell>
          <cell r="M86" t="str">
            <v>OUI</v>
          </cell>
        </row>
        <row r="87">
          <cell r="B87" t="str">
            <v>MIM</v>
          </cell>
          <cell r="C87" t="str">
            <v>7171-N</v>
          </cell>
          <cell r="D87" t="str">
            <v>bague butée</v>
          </cell>
          <cell r="H87">
            <v>3.49E-2</v>
          </cell>
          <cell r="I87">
            <v>120</v>
          </cell>
          <cell r="J87">
            <v>0.92708333333333337</v>
          </cell>
          <cell r="K87">
            <v>0.21041666666666667</v>
          </cell>
          <cell r="L87">
            <v>256</v>
          </cell>
          <cell r="M87" t="str">
            <v>NON</v>
          </cell>
        </row>
        <row r="88">
          <cell r="B88" t="str">
            <v>MIM</v>
          </cell>
          <cell r="C88" t="str">
            <v>8-12 15</v>
          </cell>
          <cell r="D88" t="str">
            <v>bague 9x12x33</v>
          </cell>
          <cell r="H88">
            <v>1.49E-2</v>
          </cell>
          <cell r="I88">
            <v>140</v>
          </cell>
          <cell r="J88">
            <v>0</v>
          </cell>
          <cell r="K88">
            <v>4.7500000000000001E-2</v>
          </cell>
          <cell r="L88">
            <v>78</v>
          </cell>
          <cell r="M88" t="str">
            <v>OUI</v>
          </cell>
        </row>
        <row r="89">
          <cell r="B89" t="str">
            <v>MIM</v>
          </cell>
          <cell r="C89">
            <v>504</v>
          </cell>
          <cell r="D89" t="str">
            <v>raccord 504</v>
          </cell>
          <cell r="H89">
            <v>1.5900000000000001E-2</v>
          </cell>
          <cell r="I89">
            <v>90</v>
          </cell>
          <cell r="J89">
            <v>0.76250000000000007</v>
          </cell>
          <cell r="K89">
            <v>0.10416666666666667</v>
          </cell>
          <cell r="L89">
            <v>155</v>
          </cell>
          <cell r="M89" t="str">
            <v>OUI</v>
          </cell>
        </row>
        <row r="90">
          <cell r="B90" t="str">
            <v>MIM</v>
          </cell>
          <cell r="C90">
            <v>181075</v>
          </cell>
          <cell r="D90" t="str">
            <v>Bague 10.5x25x75</v>
          </cell>
          <cell r="H90">
            <v>0.29591659999999997</v>
          </cell>
          <cell r="I90">
            <v>50</v>
          </cell>
          <cell r="J90">
            <v>0.97916666666666674</v>
          </cell>
          <cell r="K90">
            <v>0.60833333333333339</v>
          </cell>
          <cell r="L90">
            <v>36</v>
          </cell>
          <cell r="M90" t="str">
            <v>NON</v>
          </cell>
        </row>
        <row r="91">
          <cell r="B91" t="str">
            <v>MIM</v>
          </cell>
          <cell r="C91" t="str">
            <v>M018-CP1</v>
          </cell>
          <cell r="D91" t="str">
            <v>Bague acier nécessaire OM40</v>
          </cell>
          <cell r="H91">
            <v>0.23669999999999999</v>
          </cell>
          <cell r="I91">
            <v>45</v>
          </cell>
          <cell r="J91">
            <v>0.87500000000000011</v>
          </cell>
          <cell r="K91">
            <v>0.68833333333333335</v>
          </cell>
          <cell r="L91">
            <v>45</v>
          </cell>
          <cell r="M91" t="str">
            <v>OUI</v>
          </cell>
        </row>
        <row r="92">
          <cell r="B92" t="str">
            <v>MIM</v>
          </cell>
          <cell r="C92" t="str">
            <v>B001-CP1</v>
          </cell>
          <cell r="D92" t="str">
            <v>boulon d'assemblage</v>
          </cell>
          <cell r="H92">
            <v>5.57E-2</v>
          </cell>
          <cell r="I92">
            <v>140</v>
          </cell>
          <cell r="J92">
            <v>0.83333333333333337</v>
          </cell>
          <cell r="K92">
            <v>0.2754166666666667</v>
          </cell>
          <cell r="L92">
            <v>21</v>
          </cell>
          <cell r="M92" t="str">
            <v>OUI</v>
          </cell>
        </row>
        <row r="93">
          <cell r="B93" t="str">
            <v>MIM</v>
          </cell>
          <cell r="C93" t="str">
            <v>TF57</v>
          </cell>
          <cell r="D93" t="str">
            <v>AXE jumelle double</v>
          </cell>
          <cell r="H93">
            <v>0.24959999999999999</v>
          </cell>
          <cell r="I93">
            <v>45</v>
          </cell>
          <cell r="J93">
            <v>0.83333333333333337</v>
          </cell>
          <cell r="K93">
            <v>0.6</v>
          </cell>
          <cell r="L93">
            <v>24</v>
          </cell>
          <cell r="M93" t="str">
            <v>OUI</v>
          </cell>
        </row>
        <row r="94">
          <cell r="B94" t="str">
            <v>MIM</v>
          </cell>
          <cell r="C94">
            <v>7159</v>
          </cell>
          <cell r="D94" t="str">
            <v>bague butée interne Ø25</v>
          </cell>
          <cell r="H94">
            <v>4.5150000000000003E-2</v>
          </cell>
          <cell r="I94">
            <v>120</v>
          </cell>
          <cell r="J94">
            <v>0.11291666666666668</v>
          </cell>
          <cell r="K94">
            <v>0.10333333333333333</v>
          </cell>
          <cell r="L94">
            <v>256</v>
          </cell>
          <cell r="M94" t="str">
            <v>NON</v>
          </cell>
        </row>
        <row r="95">
          <cell r="B95" t="str">
            <v>MIM</v>
          </cell>
          <cell r="C95" t="str">
            <v>FO013</v>
          </cell>
          <cell r="D95" t="str">
            <v>Ecrou de roue Ford Ranger</v>
          </cell>
          <cell r="H95">
            <v>0.1168</v>
          </cell>
          <cell r="I95">
            <v>90</v>
          </cell>
          <cell r="J95">
            <v>0.98458333333333337</v>
          </cell>
          <cell r="K95">
            <v>0.51666666666666672</v>
          </cell>
          <cell r="L95">
            <v>77</v>
          </cell>
          <cell r="M95" t="str">
            <v>OUI</v>
          </cell>
        </row>
        <row r="96">
          <cell r="B96" t="str">
            <v>MIM</v>
          </cell>
          <cell r="C96" t="str">
            <v>I070-cp1</v>
          </cell>
          <cell r="D96" t="str">
            <v>Raccord refroidisseur ISUZU</v>
          </cell>
          <cell r="H96">
            <v>8.6400000000000005E-2</v>
          </cell>
          <cell r="I96">
            <v>90</v>
          </cell>
          <cell r="J96">
            <v>0.92708333333333337</v>
          </cell>
          <cell r="K96">
            <v>0.8075</v>
          </cell>
          <cell r="L96">
            <v>104</v>
          </cell>
          <cell r="M96" t="str">
            <v>OUI</v>
          </cell>
        </row>
        <row r="97">
          <cell r="B97" t="str">
            <v>MIM</v>
          </cell>
          <cell r="C97" t="str">
            <v>Ecrou M27</v>
          </cell>
          <cell r="D97" t="str">
            <v>Ecrou alu D38-JAMEL</v>
          </cell>
          <cell r="H97">
            <v>7.9299999999999995E-2</v>
          </cell>
          <cell r="I97">
            <v>73</v>
          </cell>
          <cell r="J97"/>
          <cell r="K97">
            <v>0.19345416666666668</v>
          </cell>
          <cell r="L97"/>
          <cell r="M97" t="str">
            <v>OUI</v>
          </cell>
        </row>
        <row r="98">
          <cell r="B98" t="str">
            <v>MIM</v>
          </cell>
          <cell r="C98" t="str">
            <v>I009</v>
          </cell>
          <cell r="D98" t="str">
            <v>Bouchon carter</v>
          </cell>
          <cell r="H98">
            <v>8.3199999999999996E-2</v>
          </cell>
          <cell r="I98">
            <v>90</v>
          </cell>
          <cell r="J98">
            <v>0.92708333333333337</v>
          </cell>
          <cell r="K98">
            <v>0.22250000000000003</v>
          </cell>
          <cell r="L98">
            <v>108</v>
          </cell>
          <cell r="M98" t="str">
            <v>OUI</v>
          </cell>
        </row>
        <row r="99">
          <cell r="B99" t="str">
            <v>MIM</v>
          </cell>
          <cell r="C99" t="str">
            <v>6.2-9</v>
          </cell>
          <cell r="D99" t="str">
            <v>rivet laiton D6</v>
          </cell>
          <cell r="H99">
            <v>3.0999999999999999E-3</v>
          </cell>
          <cell r="I99">
            <v>150</v>
          </cell>
          <cell r="J99">
            <v>6.5283333333333333</v>
          </cell>
          <cell r="K99">
            <v>7.4999999999999997E-2</v>
          </cell>
          <cell r="L99">
            <v>235</v>
          </cell>
          <cell r="M99" t="str">
            <v>OUI</v>
          </cell>
        </row>
        <row r="100">
          <cell r="B100" t="str">
            <v>MIM</v>
          </cell>
          <cell r="C100">
            <v>7932</v>
          </cell>
          <cell r="D100" t="str">
            <v>Bague</v>
          </cell>
          <cell r="H100"/>
          <cell r="I100">
            <v>120</v>
          </cell>
          <cell r="J100"/>
          <cell r="K100">
            <v>0.15208333333333335</v>
          </cell>
          <cell r="L100"/>
          <cell r="M100" t="str">
            <v>OUI</v>
          </cell>
        </row>
        <row r="101">
          <cell r="B101" t="str">
            <v>MIM</v>
          </cell>
          <cell r="C101">
            <v>7348</v>
          </cell>
          <cell r="D101" t="str">
            <v>Bague 16x22x44</v>
          </cell>
          <cell r="H101"/>
          <cell r="I101">
            <v>120</v>
          </cell>
          <cell r="J101"/>
          <cell r="K101">
            <v>6.25E-2</v>
          </cell>
          <cell r="L101"/>
          <cell r="M101" t="str">
            <v>OUI</v>
          </cell>
        </row>
        <row r="102">
          <cell r="B102" t="str">
            <v>MIM</v>
          </cell>
          <cell r="C102" t="str">
            <v>0-6009</v>
          </cell>
          <cell r="D102" t="str">
            <v>Bague 10x18x55</v>
          </cell>
          <cell r="H102"/>
          <cell r="I102">
            <v>120</v>
          </cell>
          <cell r="J102"/>
          <cell r="K102">
            <v>8.3333333333333343E-2</v>
          </cell>
          <cell r="L102"/>
          <cell r="M102" t="str">
            <v>OUI</v>
          </cell>
        </row>
        <row r="103">
          <cell r="B103" t="str">
            <v>MIM</v>
          </cell>
          <cell r="C103" t="str">
            <v>4-76 13</v>
          </cell>
          <cell r="D103" t="str">
            <v>Bague 14x20x48</v>
          </cell>
          <cell r="H103"/>
          <cell r="I103">
            <v>120</v>
          </cell>
          <cell r="J103"/>
          <cell r="K103">
            <v>6.25E-2</v>
          </cell>
          <cell r="L103"/>
          <cell r="M103" t="str">
            <v>OUI</v>
          </cell>
        </row>
        <row r="104">
          <cell r="B104" t="str">
            <v>MIM</v>
          </cell>
          <cell r="C104" t="str">
            <v>4-71 86</v>
          </cell>
          <cell r="D104" t="str">
            <v>Bague 10x18x38</v>
          </cell>
          <cell r="H104"/>
          <cell r="I104">
            <v>120</v>
          </cell>
          <cell r="J104"/>
          <cell r="K104">
            <v>8.3333333333333343E-2</v>
          </cell>
          <cell r="L104"/>
          <cell r="M104" t="str">
            <v>OUI</v>
          </cell>
        </row>
        <row r="105">
          <cell r="B105" t="str">
            <v>MIM</v>
          </cell>
          <cell r="C105" t="str">
            <v>6.5x10.2x20.5</v>
          </cell>
          <cell r="D105" t="str">
            <v>Bague 6.5x10.2x20.5</v>
          </cell>
          <cell r="H105">
            <v>1.865E-2</v>
          </cell>
          <cell r="I105">
            <v>120</v>
          </cell>
          <cell r="J105">
            <v>0.87500000000000011</v>
          </cell>
          <cell r="K105">
            <v>0.125</v>
          </cell>
          <cell r="L105">
            <v>120</v>
          </cell>
          <cell r="M105" t="str">
            <v>OUI</v>
          </cell>
        </row>
        <row r="106">
          <cell r="B106" t="str">
            <v>MIM</v>
          </cell>
          <cell r="C106">
            <v>5972</v>
          </cell>
          <cell r="D106" t="str">
            <v>Bague 14x18x32</v>
          </cell>
          <cell r="H106"/>
          <cell r="I106">
            <v>120</v>
          </cell>
          <cell r="J106"/>
          <cell r="K106">
            <v>6.25E-2</v>
          </cell>
          <cell r="L106"/>
          <cell r="M106" t="str">
            <v>OUI</v>
          </cell>
        </row>
        <row r="107">
          <cell r="B107" t="str">
            <v>MIM</v>
          </cell>
          <cell r="C107" t="str">
            <v>I139-cp</v>
          </cell>
          <cell r="D107" t="str">
            <v>Ecrou collier ISUZU TFR</v>
          </cell>
          <cell r="H107">
            <v>1.5599999999999999E-2</v>
          </cell>
          <cell r="I107">
            <v>120</v>
          </cell>
          <cell r="J107">
            <v>0.87500000000000011</v>
          </cell>
          <cell r="K107">
            <v>0.11666666666666668</v>
          </cell>
          <cell r="L107">
            <v>282</v>
          </cell>
          <cell r="M107" t="str">
            <v>OUI</v>
          </cell>
        </row>
        <row r="108">
          <cell r="B108" t="str">
            <v>MIM</v>
          </cell>
          <cell r="C108" t="str">
            <v>0-5223</v>
          </cell>
          <cell r="D108" t="str">
            <v>Bague 14x20x45</v>
          </cell>
          <cell r="H108"/>
          <cell r="I108">
            <v>120</v>
          </cell>
          <cell r="J108"/>
          <cell r="K108">
            <v>6.25E-2</v>
          </cell>
          <cell r="L108"/>
          <cell r="M108" t="str">
            <v>OUI</v>
          </cell>
        </row>
        <row r="109">
          <cell r="B109" t="str">
            <v>MIM</v>
          </cell>
          <cell r="C109" t="str">
            <v>FO008-CP3</v>
          </cell>
          <cell r="D109" t="str">
            <v>Boulon support moteur Ford GM</v>
          </cell>
          <cell r="H109">
            <v>5.5899999999999998E-2</v>
          </cell>
          <cell r="I109">
            <v>90</v>
          </cell>
          <cell r="J109">
            <v>0.95833333333333326</v>
          </cell>
          <cell r="K109">
            <v>0.36499999999999999</v>
          </cell>
          <cell r="L109">
            <v>82</v>
          </cell>
          <cell r="M109" t="str">
            <v>OUI</v>
          </cell>
        </row>
        <row r="110">
          <cell r="B110" t="str">
            <v>MIM</v>
          </cell>
          <cell r="C110" t="str">
            <v>FO008-CP3</v>
          </cell>
          <cell r="D110" t="str">
            <v>Boulon support moteur Ford</v>
          </cell>
          <cell r="H110">
            <v>5.5899999999999998E-2</v>
          </cell>
          <cell r="I110">
            <v>90</v>
          </cell>
          <cell r="J110">
            <v>0.95833333333333326</v>
          </cell>
          <cell r="K110">
            <v>0.36499999999999999</v>
          </cell>
          <cell r="L110">
            <v>82</v>
          </cell>
          <cell r="M110" t="str">
            <v>OUI</v>
          </cell>
        </row>
        <row r="111">
          <cell r="B111" t="str">
            <v>MIM</v>
          </cell>
          <cell r="C111" t="str">
            <v>0-55 94</v>
          </cell>
          <cell r="D111" t="str">
            <v>Bague 14x20x36</v>
          </cell>
          <cell r="H111"/>
          <cell r="I111">
            <v>120</v>
          </cell>
          <cell r="J111"/>
          <cell r="K111">
            <v>6.25E-2</v>
          </cell>
          <cell r="L111"/>
          <cell r="M111" t="str">
            <v>OUI</v>
          </cell>
        </row>
        <row r="112">
          <cell r="B112" t="str">
            <v>MIM</v>
          </cell>
          <cell r="C112" t="str">
            <v>0-37 95</v>
          </cell>
          <cell r="D112" t="str">
            <v>Bague 12x18x40</v>
          </cell>
          <cell r="H112"/>
          <cell r="I112">
            <v>120</v>
          </cell>
          <cell r="J112"/>
          <cell r="K112">
            <v>6.25E-2</v>
          </cell>
          <cell r="L112"/>
          <cell r="M112" t="str">
            <v>OUI</v>
          </cell>
        </row>
        <row r="113">
          <cell r="B113" t="str">
            <v>MIM</v>
          </cell>
          <cell r="C113" t="str">
            <v>-</v>
          </cell>
          <cell r="D113" t="str">
            <v>Bague CIS</v>
          </cell>
          <cell r="H113"/>
          <cell r="I113">
            <v>90</v>
          </cell>
          <cell r="J113"/>
          <cell r="K113">
            <v>0.10416666666666667</v>
          </cell>
          <cell r="L113"/>
          <cell r="M113" t="str">
            <v>OUI</v>
          </cell>
        </row>
        <row r="114">
          <cell r="B114" t="str">
            <v>MIM</v>
          </cell>
          <cell r="C114" t="str">
            <v>4-71 76</v>
          </cell>
          <cell r="D114" t="str">
            <v>Bague 12x18x44</v>
          </cell>
          <cell r="H114"/>
          <cell r="I114">
            <v>120</v>
          </cell>
          <cell r="J114"/>
          <cell r="K114">
            <v>6.25E-2</v>
          </cell>
          <cell r="L114"/>
          <cell r="M114" t="str">
            <v>OUI</v>
          </cell>
        </row>
        <row r="115">
          <cell r="B115" t="str">
            <v>MIM</v>
          </cell>
          <cell r="C115" t="str">
            <v>4-70 61</v>
          </cell>
          <cell r="D115" t="str">
            <v>Bague 12x18x45</v>
          </cell>
          <cell r="H115"/>
          <cell r="I115">
            <v>120</v>
          </cell>
          <cell r="J115"/>
          <cell r="K115">
            <v>6.25E-2</v>
          </cell>
          <cell r="L115"/>
          <cell r="M115" t="str">
            <v>OUI</v>
          </cell>
        </row>
        <row r="116">
          <cell r="B116" t="str">
            <v>MIM</v>
          </cell>
          <cell r="C116" t="str">
            <v>18.7x14.5x68</v>
          </cell>
          <cell r="D116" t="str">
            <v>Bague 18.7x14.5x68</v>
          </cell>
          <cell r="H116"/>
          <cell r="I116">
            <v>120</v>
          </cell>
          <cell r="J116"/>
          <cell r="K116">
            <v>6.25E-2</v>
          </cell>
          <cell r="L116"/>
          <cell r="M116" t="str">
            <v>OUI</v>
          </cell>
        </row>
        <row r="117">
          <cell r="B117" t="str">
            <v>MIM</v>
          </cell>
          <cell r="C117" t="str">
            <v xml:space="preserve"> 12.7x10.4x7.3</v>
          </cell>
          <cell r="D117" t="str">
            <v>Bague 12.7x10.4x7.3</v>
          </cell>
          <cell r="H117">
            <v>1.507E-2</v>
          </cell>
          <cell r="I117">
            <v>180</v>
          </cell>
          <cell r="J117">
            <v>5.5208333333333339</v>
          </cell>
          <cell r="K117">
            <v>0.15416666666666667</v>
          </cell>
          <cell r="L117">
            <v>227</v>
          </cell>
          <cell r="M117" t="str">
            <v>NON</v>
          </cell>
        </row>
        <row r="118">
          <cell r="B118" t="str">
            <v>MIM</v>
          </cell>
          <cell r="C118" t="str">
            <v>G002+G007</v>
          </cell>
          <cell r="D118" t="str">
            <v>Ecrou H19 lg 13.5 goujon de 11 AV</v>
          </cell>
          <cell r="H118"/>
          <cell r="I118">
            <v>120</v>
          </cell>
          <cell r="J118"/>
          <cell r="K118"/>
          <cell r="L118"/>
          <cell r="M118" t="str">
            <v>NON</v>
          </cell>
        </row>
        <row r="119">
          <cell r="B119" t="str">
            <v>MIM</v>
          </cell>
          <cell r="C119" t="str">
            <v>0-5802</v>
          </cell>
          <cell r="D119" t="str">
            <v>Bague 10x18x78</v>
          </cell>
          <cell r="H119"/>
          <cell r="I119">
            <v>120</v>
          </cell>
          <cell r="J119"/>
          <cell r="K119">
            <v>8.3333333333333343E-2</v>
          </cell>
          <cell r="L119"/>
          <cell r="M119" t="str">
            <v>OUI</v>
          </cell>
        </row>
        <row r="120">
          <cell r="B120" t="str">
            <v>MIM</v>
          </cell>
          <cell r="C120" t="str">
            <v>G022-cp2</v>
          </cell>
          <cell r="D120" t="str">
            <v>Ecrou goujon de 14 NM</v>
          </cell>
          <cell r="H120">
            <v>1.6740000000000001E-2</v>
          </cell>
          <cell r="I120">
            <v>120</v>
          </cell>
          <cell r="J120">
            <v>0.7</v>
          </cell>
          <cell r="K120">
            <v>0.12</v>
          </cell>
          <cell r="L120">
            <v>352</v>
          </cell>
          <cell r="M120" t="str">
            <v>OUI</v>
          </cell>
        </row>
        <row r="121">
          <cell r="B121" t="str">
            <v>MIM</v>
          </cell>
          <cell r="C121" t="str">
            <v>0-5014</v>
          </cell>
          <cell r="D121" t="str">
            <v>Bague 12x14x47</v>
          </cell>
          <cell r="H121"/>
          <cell r="I121">
            <v>120</v>
          </cell>
          <cell r="J121"/>
          <cell r="K121">
            <v>8.3333333333333343E-2</v>
          </cell>
          <cell r="L121"/>
          <cell r="M121" t="str">
            <v>OUI</v>
          </cell>
        </row>
        <row r="122">
          <cell r="B122" t="str">
            <v>MIM</v>
          </cell>
          <cell r="C122">
            <v>6131</v>
          </cell>
          <cell r="D122" t="str">
            <v>Bague 16x22x38</v>
          </cell>
          <cell r="H122"/>
          <cell r="I122">
            <v>120</v>
          </cell>
          <cell r="J122"/>
          <cell r="K122">
            <v>6.25E-2</v>
          </cell>
          <cell r="L122"/>
          <cell r="M122" t="str">
            <v>OUI</v>
          </cell>
        </row>
        <row r="123">
          <cell r="B123" t="str">
            <v>MIM</v>
          </cell>
          <cell r="C123" t="str">
            <v>I100-CP2</v>
          </cell>
          <cell r="D123" t="str">
            <v>Rondelle axe etirée de frein ISUZU</v>
          </cell>
          <cell r="H123">
            <v>1.3639999999999999E-2</v>
          </cell>
          <cell r="I123">
            <v>120</v>
          </cell>
          <cell r="J123">
            <v>1.0416666666666667</v>
          </cell>
          <cell r="K123">
            <v>0.11333333333333334</v>
          </cell>
          <cell r="L123">
            <v>542</v>
          </cell>
          <cell r="M123" t="str">
            <v>NON</v>
          </cell>
        </row>
        <row r="124">
          <cell r="B124" t="str">
            <v>MIM</v>
          </cell>
          <cell r="C124" t="str">
            <v>4-74 49</v>
          </cell>
          <cell r="D124" t="str">
            <v>Bague 10x16x88</v>
          </cell>
          <cell r="H124"/>
          <cell r="I124">
            <v>120</v>
          </cell>
          <cell r="J124"/>
          <cell r="K124">
            <v>6.25E-2</v>
          </cell>
          <cell r="L124"/>
          <cell r="M124" t="str">
            <v>OUI</v>
          </cell>
        </row>
        <row r="125">
          <cell r="B125" t="str">
            <v>MIM</v>
          </cell>
          <cell r="C125" t="str">
            <v>0-5557-1</v>
          </cell>
          <cell r="D125" t="str">
            <v>Bague 10x16x45</v>
          </cell>
          <cell r="H125"/>
          <cell r="I125">
            <v>120</v>
          </cell>
          <cell r="J125"/>
          <cell r="K125">
            <v>6.25E-2</v>
          </cell>
          <cell r="L125"/>
          <cell r="M125" t="str">
            <v>OUI</v>
          </cell>
        </row>
        <row r="126">
          <cell r="B126" t="str">
            <v>MIM</v>
          </cell>
          <cell r="C126" t="str">
            <v>0-3743-1</v>
          </cell>
          <cell r="D126" t="str">
            <v>Bague 10x16x32</v>
          </cell>
          <cell r="H126"/>
          <cell r="I126">
            <v>120</v>
          </cell>
          <cell r="J126"/>
          <cell r="K126">
            <v>6.25E-2</v>
          </cell>
          <cell r="L126"/>
          <cell r="M126" t="str">
            <v>OUI</v>
          </cell>
        </row>
        <row r="127">
          <cell r="B127" t="str">
            <v>MIM</v>
          </cell>
          <cell r="C127" t="str">
            <v>0-3738</v>
          </cell>
          <cell r="D127" t="str">
            <v>Bague 10x16x7</v>
          </cell>
          <cell r="H127"/>
          <cell r="I127">
            <v>120</v>
          </cell>
          <cell r="J127"/>
          <cell r="K127">
            <v>6.25E-2</v>
          </cell>
          <cell r="L127"/>
          <cell r="M127" t="str">
            <v>OUI</v>
          </cell>
        </row>
        <row r="128">
          <cell r="B128" t="str">
            <v>MIM</v>
          </cell>
          <cell r="C128"/>
          <cell r="D128" t="str">
            <v>Bague 10x16x57</v>
          </cell>
          <cell r="H128"/>
          <cell r="I128">
            <v>120</v>
          </cell>
          <cell r="J128"/>
          <cell r="K128">
            <v>6.25E-2</v>
          </cell>
          <cell r="L128"/>
          <cell r="M128" t="str">
            <v>OUI</v>
          </cell>
        </row>
        <row r="129">
          <cell r="B129" t="str">
            <v>MIM</v>
          </cell>
          <cell r="C129" t="str">
            <v>I007</v>
          </cell>
          <cell r="D129" t="str">
            <v>ECROU</v>
          </cell>
          <cell r="H129"/>
          <cell r="I129">
            <v>30</v>
          </cell>
          <cell r="J129"/>
          <cell r="K129">
            <v>6.25E-2</v>
          </cell>
          <cell r="L129"/>
          <cell r="M129" t="str">
            <v>OUI</v>
          </cell>
        </row>
        <row r="130">
          <cell r="B130" t="str">
            <v>MIM</v>
          </cell>
          <cell r="C130" t="str">
            <v>0-5151-1</v>
          </cell>
          <cell r="D130" t="str">
            <v>Bague 10x16x34</v>
          </cell>
          <cell r="H130"/>
          <cell r="I130">
            <v>120</v>
          </cell>
          <cell r="J130"/>
          <cell r="K130">
            <v>6.25E-2</v>
          </cell>
          <cell r="L130"/>
          <cell r="M130" t="str">
            <v>OUI</v>
          </cell>
        </row>
        <row r="131">
          <cell r="B131" t="str">
            <v>MIM</v>
          </cell>
          <cell r="C131" t="str">
            <v>4-74 17</v>
          </cell>
          <cell r="D131" t="str">
            <v>Bague 16x10x10</v>
          </cell>
          <cell r="H131"/>
          <cell r="I131">
            <v>120</v>
          </cell>
          <cell r="J131"/>
          <cell r="K131">
            <v>6.25E-2</v>
          </cell>
          <cell r="L131"/>
          <cell r="M131" t="str">
            <v>OUI</v>
          </cell>
        </row>
        <row r="132">
          <cell r="B132" t="str">
            <v>MIM</v>
          </cell>
          <cell r="C132" t="str">
            <v>0-3773-1</v>
          </cell>
          <cell r="D132" t="str">
            <v>Bague 12x16x30</v>
          </cell>
          <cell r="H132"/>
          <cell r="I132">
            <v>120</v>
          </cell>
          <cell r="J132"/>
          <cell r="K132">
            <v>6.25E-2</v>
          </cell>
          <cell r="L132"/>
          <cell r="M132" t="str">
            <v>OUI</v>
          </cell>
        </row>
        <row r="133">
          <cell r="B133" t="str">
            <v>MIM</v>
          </cell>
          <cell r="C133" t="str">
            <v>0-3779-1</v>
          </cell>
          <cell r="D133" t="str">
            <v>Bague galvanisée 12x16x40</v>
          </cell>
          <cell r="H133"/>
          <cell r="I133">
            <v>120</v>
          </cell>
          <cell r="J133"/>
          <cell r="K133">
            <v>0.12958333333333333</v>
          </cell>
          <cell r="L133"/>
          <cell r="M133" t="str">
            <v>OUI</v>
          </cell>
        </row>
        <row r="134">
          <cell r="B134" t="str">
            <v>MIM</v>
          </cell>
          <cell r="C134" t="str">
            <v>59 47</v>
          </cell>
          <cell r="D134" t="str">
            <v xml:space="preserve">Bague 14x20x48 </v>
          </cell>
          <cell r="H134"/>
          <cell r="I134">
            <v>120</v>
          </cell>
          <cell r="J134"/>
          <cell r="K134">
            <v>6.25E-2</v>
          </cell>
          <cell r="L134"/>
          <cell r="M134" t="str">
            <v>OUI</v>
          </cell>
        </row>
        <row r="135">
          <cell r="B135" t="str">
            <v>MIM</v>
          </cell>
          <cell r="C135" t="str">
            <v>4-70 03</v>
          </cell>
          <cell r="D135" t="str">
            <v>Bague 16x28x66</v>
          </cell>
          <cell r="H135"/>
          <cell r="I135">
            <v>90</v>
          </cell>
          <cell r="J135"/>
          <cell r="K135">
            <v>0.67791666666666672</v>
          </cell>
          <cell r="L135"/>
          <cell r="M135" t="str">
            <v>OUI</v>
          </cell>
        </row>
        <row r="136">
          <cell r="B136" t="str">
            <v>MIM</v>
          </cell>
          <cell r="C136" t="str">
            <v>4-70 02</v>
          </cell>
          <cell r="D136" t="str">
            <v>Bague 16x28x100</v>
          </cell>
          <cell r="H136"/>
          <cell r="I136">
            <v>90</v>
          </cell>
          <cell r="J136"/>
          <cell r="K136">
            <v>0.63500000000000001</v>
          </cell>
          <cell r="L136"/>
          <cell r="M136" t="str">
            <v>OUI</v>
          </cell>
        </row>
        <row r="137">
          <cell r="B137" t="str">
            <v>MIM</v>
          </cell>
          <cell r="C137" t="str">
            <v>4-7618-1</v>
          </cell>
          <cell r="D137" t="str">
            <v>Bague 12x20x95</v>
          </cell>
          <cell r="H137"/>
          <cell r="I137">
            <v>90</v>
          </cell>
          <cell r="J137"/>
          <cell r="K137">
            <v>0.67666666666666675</v>
          </cell>
          <cell r="L137"/>
          <cell r="M137" t="str">
            <v>OUI</v>
          </cell>
        </row>
        <row r="138">
          <cell r="B138" t="str">
            <v>MIM</v>
          </cell>
          <cell r="C138" t="str">
            <v>-</v>
          </cell>
          <cell r="D138" t="str">
            <v>Bague 20x28x105</v>
          </cell>
          <cell r="H138"/>
          <cell r="I138">
            <v>90</v>
          </cell>
          <cell r="J138"/>
          <cell r="K138">
            <v>0.80375000000000008</v>
          </cell>
          <cell r="L138"/>
          <cell r="M138" t="str">
            <v>OUI</v>
          </cell>
        </row>
        <row r="139">
          <cell r="B139" t="str">
            <v>MIM</v>
          </cell>
          <cell r="C139" t="str">
            <v>0-5023-1</v>
          </cell>
          <cell r="D139" t="str">
            <v>Bague galvanisée 20x26x46</v>
          </cell>
          <cell r="H139"/>
          <cell r="I139">
            <v>90</v>
          </cell>
          <cell r="J139"/>
          <cell r="K139">
            <v>0.24625</v>
          </cell>
          <cell r="L139"/>
          <cell r="M139" t="str">
            <v>OUI</v>
          </cell>
        </row>
        <row r="140">
          <cell r="B140" t="str">
            <v>MIM</v>
          </cell>
          <cell r="C140" t="str">
            <v>4-8483-1</v>
          </cell>
          <cell r="D140" t="str">
            <v>Bague galvanisée 20x28x105</v>
          </cell>
          <cell r="H140"/>
          <cell r="I140">
            <v>90</v>
          </cell>
          <cell r="J140"/>
          <cell r="K140">
            <v>0.80375000000000008</v>
          </cell>
          <cell r="L140"/>
          <cell r="M140" t="str">
            <v>OUI</v>
          </cell>
        </row>
        <row r="141">
          <cell r="B141" t="str">
            <v>MIM</v>
          </cell>
          <cell r="C141" t="str">
            <v>0-4989-1</v>
          </cell>
          <cell r="D141" t="str">
            <v>Bague galvanisée 18x22x42</v>
          </cell>
          <cell r="H141"/>
          <cell r="I141">
            <v>120</v>
          </cell>
          <cell r="J141"/>
          <cell r="K141">
            <v>0.16375000000000001</v>
          </cell>
          <cell r="L141"/>
          <cell r="M141" t="str">
            <v>OUI</v>
          </cell>
        </row>
        <row r="142">
          <cell r="B142" t="str">
            <v>MIM</v>
          </cell>
          <cell r="C142" t="str">
            <v>71 51</v>
          </cell>
          <cell r="D142" t="str">
            <v>Entretoise hexagonal Hex15</v>
          </cell>
          <cell r="H142"/>
          <cell r="I142">
            <v>120</v>
          </cell>
          <cell r="J142"/>
          <cell r="K142">
            <v>5.0416666666666665E-2</v>
          </cell>
          <cell r="L142"/>
          <cell r="M142" t="str">
            <v>NON</v>
          </cell>
        </row>
        <row r="143">
          <cell r="B143" t="str">
            <v>MIM</v>
          </cell>
          <cell r="C143" t="str">
            <v>I044-CP1</v>
          </cell>
          <cell r="D143" t="str">
            <v>Bague ext silent bloc triangle inférieur</v>
          </cell>
          <cell r="H143"/>
          <cell r="I143">
            <v>90</v>
          </cell>
          <cell r="J143"/>
          <cell r="K143">
            <v>0.625</v>
          </cell>
          <cell r="L143"/>
          <cell r="M143" t="str">
            <v>OUI</v>
          </cell>
        </row>
        <row r="144">
          <cell r="B144" t="str">
            <v>MIM</v>
          </cell>
          <cell r="C144" t="str">
            <v>I025</v>
          </cell>
          <cell r="D144" t="str">
            <v>Ecrou de roue TFR ISUZU</v>
          </cell>
          <cell r="H144"/>
          <cell r="I144">
            <v>90</v>
          </cell>
          <cell r="J144"/>
          <cell r="K144">
            <v>0.49666666666666665</v>
          </cell>
          <cell r="L144"/>
          <cell r="M144" t="str">
            <v>OUI</v>
          </cell>
        </row>
        <row r="145">
          <cell r="B145" t="str">
            <v>MIM</v>
          </cell>
          <cell r="C145" t="str">
            <v>I027</v>
          </cell>
          <cell r="D145" t="str">
            <v>Bague ext silent bloc KB26</v>
          </cell>
          <cell r="H145"/>
          <cell r="I145">
            <v>90</v>
          </cell>
          <cell r="J145"/>
          <cell r="K145">
            <v>0.35416666666666669</v>
          </cell>
          <cell r="L145"/>
          <cell r="M145" t="str">
            <v>OUI</v>
          </cell>
        </row>
        <row r="146">
          <cell r="B146" t="str">
            <v>MIM</v>
          </cell>
          <cell r="C146" t="str">
            <v>MI18</v>
          </cell>
          <cell r="D146" t="str">
            <v>Goujon de roue Mit GM MB 584750 VT</v>
          </cell>
          <cell r="H146"/>
          <cell r="I146">
            <v>30</v>
          </cell>
          <cell r="J146"/>
          <cell r="K146">
            <v>0.47458333333333336</v>
          </cell>
          <cell r="L146"/>
          <cell r="M146" t="str">
            <v>OUI</v>
          </cell>
        </row>
        <row r="147">
          <cell r="B147" t="str">
            <v>MIM</v>
          </cell>
          <cell r="C147" t="str">
            <v>G021-CP1</v>
          </cell>
          <cell r="D147" t="str">
            <v>Ecrou goujon M14x1.50</v>
          </cell>
          <cell r="H147"/>
          <cell r="I147">
            <v>60</v>
          </cell>
          <cell r="J147"/>
          <cell r="K147">
            <v>0.20833333333333334</v>
          </cell>
          <cell r="L147"/>
          <cell r="M147" t="str">
            <v>OUI</v>
          </cell>
        </row>
        <row r="148">
          <cell r="B148" t="str">
            <v>MIM</v>
          </cell>
          <cell r="C148" t="str">
            <v>B55-5*13</v>
          </cell>
          <cell r="D148" t="str">
            <v>Serrure encastrée B55</v>
          </cell>
          <cell r="H148"/>
          <cell r="I148">
            <v>180</v>
          </cell>
          <cell r="J148"/>
          <cell r="K148">
            <v>2.7083333333333334E-2</v>
          </cell>
          <cell r="L148"/>
          <cell r="M148" t="str">
            <v>NON</v>
          </cell>
        </row>
        <row r="149">
          <cell r="B149" t="str">
            <v>MIM</v>
          </cell>
          <cell r="C149" t="str">
            <v>TF57-CP2</v>
          </cell>
          <cell r="D149" t="str">
            <v>axe jumelle ISUZU</v>
          </cell>
          <cell r="H149"/>
          <cell r="I149">
            <v>60</v>
          </cell>
          <cell r="J149"/>
          <cell r="K149">
            <v>0.83333333333333337</v>
          </cell>
          <cell r="L149"/>
          <cell r="M149" t="str">
            <v>OUI</v>
          </cell>
        </row>
        <row r="150">
          <cell r="B150" t="str">
            <v>MIM</v>
          </cell>
          <cell r="C150" t="str">
            <v>63*51</v>
          </cell>
          <cell r="D150" t="str">
            <v>Anneau 63x51</v>
          </cell>
          <cell r="H150"/>
          <cell r="I150">
            <v>80</v>
          </cell>
          <cell r="J150"/>
          <cell r="K150">
            <v>4.166666666666667</v>
          </cell>
          <cell r="L150"/>
          <cell r="M150" t="str">
            <v>NON</v>
          </cell>
        </row>
        <row r="151">
          <cell r="B151" t="str">
            <v>MIM</v>
          </cell>
          <cell r="C151" t="str">
            <v xml:space="preserve"> 10x14x102</v>
          </cell>
          <cell r="D151" t="str">
            <v>Bague acier 10x14x102</v>
          </cell>
          <cell r="H151"/>
          <cell r="I151">
            <v>60</v>
          </cell>
          <cell r="J151"/>
          <cell r="K151">
            <v>0.4291666666666667</v>
          </cell>
          <cell r="L151"/>
          <cell r="M151" t="str">
            <v>NON</v>
          </cell>
        </row>
        <row r="152">
          <cell r="B152" t="str">
            <v>MIM</v>
          </cell>
          <cell r="C152" t="str">
            <v>I035-CP1</v>
          </cell>
          <cell r="D152" t="str">
            <v xml:space="preserve">Bague ext silent bloc TFR </v>
          </cell>
          <cell r="H152"/>
          <cell r="I152">
            <v>90</v>
          </cell>
          <cell r="J152"/>
          <cell r="K152">
            <v>0.20833333333333334</v>
          </cell>
          <cell r="L152"/>
          <cell r="M152" t="str">
            <v>OUI</v>
          </cell>
        </row>
        <row r="153">
          <cell r="B153" t="str">
            <v>MIM</v>
          </cell>
          <cell r="C153" t="str">
            <v>4-7329A</v>
          </cell>
          <cell r="D153" t="str">
            <v>bague épaulée 14,4x27x55</v>
          </cell>
          <cell r="H153"/>
          <cell r="I153">
            <v>90</v>
          </cell>
          <cell r="J153"/>
          <cell r="K153">
            <v>0.99374999999999991</v>
          </cell>
          <cell r="L153"/>
          <cell r="M153" t="str">
            <v>NON</v>
          </cell>
        </row>
        <row r="154">
          <cell r="B154" t="str">
            <v>MIM</v>
          </cell>
          <cell r="C154" t="str">
            <v>rivet TRB 400</v>
          </cell>
          <cell r="D154" t="str">
            <v>Boîte  T140 sans taraudage</v>
          </cell>
          <cell r="H154">
            <v>0.41199999999999998</v>
          </cell>
          <cell r="I154">
            <v>120</v>
          </cell>
          <cell r="J154">
            <v>0.72818181818181815</v>
          </cell>
          <cell r="K154">
            <v>0.14399999999999999</v>
          </cell>
          <cell r="L154">
            <v>11</v>
          </cell>
          <cell r="M154" t="str">
            <v>NON</v>
          </cell>
        </row>
        <row r="155">
          <cell r="B155" t="str">
            <v>MIM</v>
          </cell>
          <cell r="C155" t="str">
            <v/>
          </cell>
          <cell r="D155" t="str">
            <v>rivet tarraudée B55</v>
          </cell>
          <cell r="H155">
            <v>3.9880000000000002E-3</v>
          </cell>
          <cell r="I155">
            <v>180</v>
          </cell>
          <cell r="J155">
            <v>0.75</v>
          </cell>
          <cell r="K155">
            <v>2.9166666666666671E-2</v>
          </cell>
          <cell r="L155"/>
          <cell r="M155" t="str">
            <v>NON</v>
          </cell>
        </row>
        <row r="156">
          <cell r="B156" t="str">
            <v>MIM</v>
          </cell>
          <cell r="C156" t="str">
            <v>12,75x8,5x28,27</v>
          </cell>
          <cell r="D156" t="str">
            <v>Bague galvanisée 12,75x8,5x28,27</v>
          </cell>
          <cell r="H156"/>
          <cell r="I156">
            <v>120</v>
          </cell>
          <cell r="J156">
            <v>1.04</v>
          </cell>
          <cell r="K156">
            <v>0.10500000000000001</v>
          </cell>
          <cell r="L156">
            <v>22</v>
          </cell>
          <cell r="M156" t="str">
            <v>OUI</v>
          </cell>
        </row>
        <row r="157">
          <cell r="B157" t="str">
            <v>MIM</v>
          </cell>
          <cell r="C157">
            <v>551275</v>
          </cell>
          <cell r="D157" t="str">
            <v>ecrou frein</v>
          </cell>
          <cell r="H157"/>
          <cell r="I157">
            <v>30</v>
          </cell>
          <cell r="J157">
            <v>2.9750000000000001</v>
          </cell>
          <cell r="K157">
            <v>0.29083333333333333</v>
          </cell>
          <cell r="L157"/>
          <cell r="M157" t="str">
            <v>NON</v>
          </cell>
        </row>
        <row r="158">
          <cell r="B158" t="str">
            <v>MIM</v>
          </cell>
          <cell r="C158" t="str">
            <v>Boule D18,4</v>
          </cell>
          <cell r="D158" t="str">
            <v>Boule retroviseur Ø18.4</v>
          </cell>
          <cell r="H158">
            <v>1.4999999999999999E-2</v>
          </cell>
          <cell r="I158">
            <v>110</v>
          </cell>
          <cell r="J158">
            <v>1.25</v>
          </cell>
          <cell r="K158">
            <v>0.22750000000000004</v>
          </cell>
          <cell r="L158"/>
          <cell r="M158" t="str">
            <v>NON</v>
          </cell>
        </row>
        <row r="159">
          <cell r="B159" t="str">
            <v>MIM</v>
          </cell>
          <cell r="C159" t="str">
            <v>TVRC 100</v>
          </cell>
          <cell r="D159" t="str">
            <v>rivet TVRC 100</v>
          </cell>
          <cell r="H159">
            <v>1.5100000000000001E-2</v>
          </cell>
          <cell r="I159">
            <v>120</v>
          </cell>
          <cell r="J159">
            <v>1.754</v>
          </cell>
          <cell r="K159">
            <v>5.8333333333333341E-2</v>
          </cell>
          <cell r="L159">
            <v>256</v>
          </cell>
          <cell r="M159" t="str">
            <v>NON</v>
          </cell>
        </row>
        <row r="160">
          <cell r="B160" t="str">
            <v>MIM</v>
          </cell>
          <cell r="C160" t="str">
            <v>F043-CP1</v>
          </cell>
          <cell r="D160" t="str">
            <v>Bague laiton necessaire axe ressort</v>
          </cell>
          <cell r="H160">
            <v>7.1999999999999995E-2</v>
          </cell>
          <cell r="I160">
            <v>40</v>
          </cell>
          <cell r="J160">
            <v>1.5416666666666667</v>
          </cell>
          <cell r="K160">
            <v>1.2083333333333333</v>
          </cell>
          <cell r="L160"/>
          <cell r="M160" t="str">
            <v>NON</v>
          </cell>
        </row>
        <row r="161">
          <cell r="B161" t="str">
            <v>MIM</v>
          </cell>
          <cell r="C161" t="str">
            <v>axe M8-droit</v>
          </cell>
          <cell r="D161" t="str">
            <v>axe retroviseur M8-droit</v>
          </cell>
          <cell r="H161">
            <v>6.9000000000000006E-2</v>
          </cell>
          <cell r="I161">
            <v>100</v>
          </cell>
          <cell r="J161"/>
          <cell r="K161">
            <v>0.47083333333333333</v>
          </cell>
          <cell r="L161"/>
          <cell r="M161" t="str">
            <v>NON</v>
          </cell>
        </row>
        <row r="162">
          <cell r="B162" t="str">
            <v>MIM</v>
          </cell>
          <cell r="C162" t="str">
            <v>axe M8 x 1,25</v>
          </cell>
          <cell r="D162" t="str">
            <v>axe retroviseur M8-gauche</v>
          </cell>
          <cell r="H162">
            <v>6.9000000000000006E-2</v>
          </cell>
          <cell r="I162">
            <v>100</v>
          </cell>
          <cell r="J162"/>
          <cell r="K162">
            <v>0.47083333333333333</v>
          </cell>
          <cell r="L162"/>
          <cell r="M162" t="str">
            <v>NON</v>
          </cell>
        </row>
        <row r="163">
          <cell r="B163" t="str">
            <v>MIM</v>
          </cell>
          <cell r="C163" t="str">
            <v>4 - 78 36</v>
          </cell>
          <cell r="D163" t="str">
            <v>bague aluminium 14,5x27x45</v>
          </cell>
          <cell r="H163"/>
          <cell r="I163">
            <v>120</v>
          </cell>
          <cell r="J163"/>
          <cell r="K163">
            <v>0.84416666666666662</v>
          </cell>
          <cell r="L163"/>
          <cell r="M163" t="str">
            <v>oui</v>
          </cell>
        </row>
        <row r="164">
          <cell r="B164" t="str">
            <v>MIM</v>
          </cell>
          <cell r="C164" t="str">
            <v>axe droit M10x1,25</v>
          </cell>
          <cell r="D164" t="str">
            <v>axe retroviseur M10x1.25</v>
          </cell>
          <cell r="H164">
            <v>6.9000000000000006E-2</v>
          </cell>
          <cell r="I164">
            <v>90</v>
          </cell>
          <cell r="J164"/>
          <cell r="K164">
            <v>0.47083333333333333</v>
          </cell>
          <cell r="L164"/>
          <cell r="M164" t="str">
            <v>oui</v>
          </cell>
        </row>
        <row r="165">
          <cell r="B165" t="str">
            <v>MIM</v>
          </cell>
          <cell r="C165" t="str">
            <v>14,5x27x54</v>
          </cell>
          <cell r="D165" t="str">
            <v>bague alu 14.5 x 27 x 54</v>
          </cell>
          <cell r="H165"/>
          <cell r="I165">
            <v>90</v>
          </cell>
          <cell r="J165"/>
          <cell r="K165">
            <v>0.10416666666666667</v>
          </cell>
          <cell r="L165"/>
          <cell r="M165" t="str">
            <v>OUI</v>
          </cell>
        </row>
        <row r="166">
          <cell r="B166" t="str">
            <v>MIM</v>
          </cell>
          <cell r="C166" t="str">
            <v>901-609-001</v>
          </cell>
          <cell r="D166" t="str">
            <v>FANOUT 72FO POM C NOIR</v>
          </cell>
          <cell r="H166"/>
          <cell r="I166"/>
          <cell r="J166"/>
          <cell r="K166"/>
          <cell r="L166"/>
          <cell r="M166" t="str">
            <v>Non</v>
          </cell>
        </row>
        <row r="167">
          <cell r="B167" t="str">
            <v>MIM</v>
          </cell>
          <cell r="C167" t="str">
            <v>F043-CP2</v>
          </cell>
          <cell r="D167" t="str">
            <v>AXE ACIER NECESSAIRE AXE RESSORT AV F110</v>
          </cell>
          <cell r="H167"/>
          <cell r="I167">
            <v>15</v>
          </cell>
          <cell r="J167">
            <v>1.25</v>
          </cell>
          <cell r="K167">
            <v>1.4583333333333335</v>
          </cell>
          <cell r="L167"/>
          <cell r="M167" t="str">
            <v>Non</v>
          </cell>
        </row>
        <row r="168">
          <cell r="B168" t="str">
            <v>MIM</v>
          </cell>
          <cell r="C168" t="str">
            <v>F042-L32</v>
          </cell>
          <cell r="D168" t="str">
            <v xml:space="preserve"> NECESSAIRE AXE RESSORT FIAT 110 AR</v>
          </cell>
          <cell r="H168"/>
          <cell r="I168">
            <v>10</v>
          </cell>
          <cell r="J168">
            <v>1.25</v>
          </cell>
          <cell r="K168">
            <v>2</v>
          </cell>
          <cell r="L168"/>
          <cell r="M168" t="str">
            <v>OUI</v>
          </cell>
        </row>
        <row r="169">
          <cell r="B169" t="str">
            <v>MIM</v>
          </cell>
          <cell r="C169" t="str">
            <v>F042-BIGLIA</v>
          </cell>
          <cell r="D169" t="str">
            <v xml:space="preserve"> NECESSAIRE AXE RESSORT         FIAT 110 AR</v>
          </cell>
          <cell r="H169"/>
          <cell r="I169">
            <v>30</v>
          </cell>
          <cell r="J169">
            <v>1.25</v>
          </cell>
          <cell r="K169"/>
          <cell r="L169"/>
          <cell r="M169" t="str">
            <v>NON</v>
          </cell>
        </row>
        <row r="170">
          <cell r="B170" t="str">
            <v>MIM</v>
          </cell>
          <cell r="C170" t="str">
            <v>G003</v>
          </cell>
          <cell r="D170" t="str">
            <v>Goujon de 12 L = 183 mm</v>
          </cell>
          <cell r="H170"/>
          <cell r="I170">
            <v>90</v>
          </cell>
          <cell r="J170">
            <v>1.25</v>
          </cell>
          <cell r="K170">
            <v>0.85249999999999992</v>
          </cell>
          <cell r="L170"/>
          <cell r="M170" t="str">
            <v>Non</v>
          </cell>
        </row>
        <row r="171">
          <cell r="B171" t="str">
            <v>MIM</v>
          </cell>
          <cell r="C171" t="str">
            <v>0-5020-1</v>
          </cell>
          <cell r="D171" t="str">
            <v>bague galvanisée 20x26x50</v>
          </cell>
          <cell r="H171"/>
          <cell r="I171">
            <v>120</v>
          </cell>
          <cell r="J171"/>
          <cell r="K171">
            <v>0.26541666666666669</v>
          </cell>
          <cell r="L171"/>
          <cell r="M171" t="str">
            <v>oui</v>
          </cell>
        </row>
        <row r="172">
          <cell r="B172" t="str">
            <v>MIM</v>
          </cell>
          <cell r="C172" t="str">
            <v>0-5022-1</v>
          </cell>
          <cell r="D172" t="str">
            <v>bague galvanisée 20x26x52</v>
          </cell>
          <cell r="H172"/>
          <cell r="I172">
            <v>120</v>
          </cell>
          <cell r="J172"/>
          <cell r="K172">
            <v>0.27583333333333337</v>
          </cell>
          <cell r="L172"/>
          <cell r="M172" t="str">
            <v>oui</v>
          </cell>
        </row>
        <row r="173">
          <cell r="B173" t="str">
            <v>MIM</v>
          </cell>
          <cell r="C173" t="str">
            <v>I006</v>
          </cell>
          <cell r="D173" t="str">
            <v>cal suspension PM ISUZU</v>
          </cell>
          <cell r="H173">
            <v>0.115</v>
          </cell>
          <cell r="I173">
            <v>90</v>
          </cell>
          <cell r="J173">
            <v>1.25</v>
          </cell>
          <cell r="K173">
            <v>0.86083333333333334</v>
          </cell>
          <cell r="L173"/>
          <cell r="M173"/>
        </row>
        <row r="174">
          <cell r="B174" t="str">
            <v>MIM</v>
          </cell>
          <cell r="C174" t="str">
            <v>I090-CP3</v>
          </cell>
          <cell r="D174" t="str">
            <v>CAL ACIER SUSPENSION TOYOTA</v>
          </cell>
          <cell r="H174">
            <v>4.5999999999999999E-2</v>
          </cell>
          <cell r="I174">
            <v>90</v>
          </cell>
          <cell r="J174">
            <v>1.25</v>
          </cell>
          <cell r="K174">
            <v>0.68965517241379315</v>
          </cell>
          <cell r="L174"/>
          <cell r="M174" t="str">
            <v>NON</v>
          </cell>
        </row>
        <row r="175">
          <cell r="B175" t="str">
            <v>MIM</v>
          </cell>
          <cell r="C175" t="str">
            <v>0-5255-1</v>
          </cell>
          <cell r="D175" t="str">
            <v>bague galvanisé 12*18*38</v>
          </cell>
          <cell r="H175"/>
          <cell r="I175">
            <v>120</v>
          </cell>
          <cell r="J175"/>
          <cell r="K175">
            <v>0.17374999999999999</v>
          </cell>
          <cell r="L175"/>
          <cell r="M175" t="str">
            <v>OUI</v>
          </cell>
        </row>
        <row r="176">
          <cell r="B176" t="str">
            <v>MIM</v>
          </cell>
          <cell r="C176" t="str">
            <v>0-5255-1</v>
          </cell>
          <cell r="D176" t="str">
            <v>bague galvanisée 12x18x47.5</v>
          </cell>
          <cell r="H176"/>
          <cell r="I176">
            <v>120</v>
          </cell>
          <cell r="J176"/>
          <cell r="K176">
            <v>0.17374999999999999</v>
          </cell>
          <cell r="L176"/>
          <cell r="M176" t="str">
            <v>OUI</v>
          </cell>
        </row>
        <row r="177">
          <cell r="B177" t="str">
            <v>MIM</v>
          </cell>
          <cell r="C177" t="str">
            <v>10x14x112</v>
          </cell>
          <cell r="D177" t="str">
            <v>bague acier galvanisée 10x14x112</v>
          </cell>
          <cell r="H177"/>
          <cell r="I177">
            <v>90</v>
          </cell>
          <cell r="J177"/>
          <cell r="K177">
            <v>0.47083333333333333</v>
          </cell>
          <cell r="L177"/>
          <cell r="M177"/>
        </row>
        <row r="178">
          <cell r="B178" t="str">
            <v>MIM</v>
          </cell>
          <cell r="C178" t="str">
            <v>0-3795-1</v>
          </cell>
          <cell r="D178" t="str">
            <v>bague galvanisée 12x18x40</v>
          </cell>
          <cell r="H178"/>
          <cell r="I178">
            <v>120</v>
          </cell>
          <cell r="J178"/>
          <cell r="K178">
            <v>0.17916666666666667</v>
          </cell>
          <cell r="L178"/>
          <cell r="M178" t="str">
            <v>OUI</v>
          </cell>
        </row>
        <row r="179">
          <cell r="B179" t="str">
            <v>MIM</v>
          </cell>
          <cell r="C179" t="str">
            <v>4-8362-1</v>
          </cell>
          <cell r="D179" t="str">
            <v>bague galvanisée 20x26x57</v>
          </cell>
          <cell r="H179"/>
          <cell r="I179">
            <v>120</v>
          </cell>
          <cell r="J179"/>
          <cell r="K179">
            <v>0.3</v>
          </cell>
          <cell r="L179"/>
          <cell r="M179" t="str">
            <v>OUI</v>
          </cell>
        </row>
        <row r="180">
          <cell r="B180" t="str">
            <v>MIM</v>
          </cell>
          <cell r="C180" t="str">
            <v>MI018</v>
          </cell>
          <cell r="D180" t="str">
            <v>Goujon de roue Mit GMB584750V T</v>
          </cell>
          <cell r="H180">
            <v>2.7550000000000002E-2</v>
          </cell>
          <cell r="I180">
            <v>90</v>
          </cell>
          <cell r="J180"/>
          <cell r="K180">
            <v>0.39275862068965517</v>
          </cell>
          <cell r="L180"/>
          <cell r="M180"/>
        </row>
        <row r="181">
          <cell r="B181" t="str">
            <v>MIM</v>
          </cell>
          <cell r="C181" t="str">
            <v>0-5579</v>
          </cell>
          <cell r="D181" t="str">
            <v>Bague brute 10x14x10</v>
          </cell>
          <cell r="H181"/>
          <cell r="I181">
            <v>100</v>
          </cell>
          <cell r="J181"/>
          <cell r="K181">
            <v>6.5862068965517245E-2</v>
          </cell>
          <cell r="L181"/>
          <cell r="M181"/>
        </row>
        <row r="182">
          <cell r="B182" t="str">
            <v>MIM</v>
          </cell>
          <cell r="C182" t="str">
            <v>4-7613-1</v>
          </cell>
          <cell r="D182" t="str">
            <v>bague galvanisée 14x20x48</v>
          </cell>
          <cell r="H182"/>
          <cell r="I182">
            <v>120</v>
          </cell>
          <cell r="J182"/>
          <cell r="K182">
            <v>0.18482758620689657</v>
          </cell>
          <cell r="L182"/>
          <cell r="M182" t="str">
            <v>OUI</v>
          </cell>
        </row>
        <row r="183">
          <cell r="B183" t="str">
            <v>MIM</v>
          </cell>
          <cell r="C183" t="str">
            <v>4-7283</v>
          </cell>
          <cell r="D183" t="str">
            <v>bague galvanisée 14x20x50</v>
          </cell>
          <cell r="H183"/>
          <cell r="I183">
            <v>120</v>
          </cell>
          <cell r="J183"/>
          <cell r="K183">
            <v>0.1920689655172414</v>
          </cell>
          <cell r="L183"/>
          <cell r="M183" t="str">
            <v>OUI</v>
          </cell>
        </row>
        <row r="184">
          <cell r="B184" t="str">
            <v>MIM</v>
          </cell>
          <cell r="C184" t="str">
            <v>0-5044-1</v>
          </cell>
          <cell r="D184" t="str">
            <v>bague galvanisée 12x18x36</v>
          </cell>
          <cell r="H184"/>
          <cell r="I184">
            <v>120</v>
          </cell>
          <cell r="J184"/>
          <cell r="K184">
            <v>0.13862068965517244</v>
          </cell>
          <cell r="L184"/>
          <cell r="M184" t="str">
            <v>OUI</v>
          </cell>
        </row>
        <row r="185">
          <cell r="B185" t="str">
            <v>MIM</v>
          </cell>
          <cell r="C185" t="str">
            <v>0-4252-1</v>
          </cell>
          <cell r="D185" t="str">
            <v>bague galvanisée 12x18x35</v>
          </cell>
          <cell r="H185"/>
          <cell r="I185">
            <v>120</v>
          </cell>
          <cell r="J185"/>
          <cell r="K185">
            <v>0.13620689655172416</v>
          </cell>
          <cell r="L185"/>
          <cell r="M185" t="str">
            <v>OUI</v>
          </cell>
        </row>
        <row r="186">
          <cell r="B186" t="str">
            <v>MIM</v>
          </cell>
          <cell r="C186" t="str">
            <v>0-5740-1</v>
          </cell>
          <cell r="D186" t="str">
            <v>bague galvanisée 14x20x52</v>
          </cell>
          <cell r="H186"/>
          <cell r="I186">
            <v>120</v>
          </cell>
          <cell r="J186"/>
          <cell r="K186">
            <v>0.1996551724137931</v>
          </cell>
          <cell r="L186"/>
          <cell r="M186" t="str">
            <v>oui</v>
          </cell>
        </row>
        <row r="187">
          <cell r="B187" t="str">
            <v>MIM</v>
          </cell>
          <cell r="C187" t="str">
            <v>MI022-cp3</v>
          </cell>
          <cell r="D187" t="str">
            <v>buse tube d'eau MD 370177</v>
          </cell>
          <cell r="H187">
            <v>7.2500000000000004E-3</v>
          </cell>
          <cell r="I187">
            <v>49</v>
          </cell>
          <cell r="J187">
            <v>1.25</v>
          </cell>
          <cell r="K187">
            <v>0.17241379310344829</v>
          </cell>
          <cell r="L187"/>
          <cell r="M187"/>
        </row>
        <row r="188">
          <cell r="B188" t="str">
            <v>MIM</v>
          </cell>
          <cell r="C188" t="str">
            <v>0-5594-1</v>
          </cell>
          <cell r="D188" t="str">
            <v>bague galvanisée  14x20x36</v>
          </cell>
          <cell r="H188"/>
          <cell r="I188">
            <v>120</v>
          </cell>
          <cell r="J188"/>
          <cell r="K188">
            <v>0.1503448275862069</v>
          </cell>
          <cell r="L188"/>
          <cell r="M188" t="str">
            <v>oui</v>
          </cell>
        </row>
        <row r="189">
          <cell r="B189" t="str">
            <v>MIM</v>
          </cell>
          <cell r="C189" t="str">
            <v>4-7844-1</v>
          </cell>
          <cell r="D189" t="str">
            <v>bague galvanisée 12x18x50</v>
          </cell>
          <cell r="H189"/>
          <cell r="I189">
            <v>120</v>
          </cell>
          <cell r="J189"/>
          <cell r="K189">
            <v>0.17034482758620689</v>
          </cell>
          <cell r="L189"/>
          <cell r="M189" t="str">
            <v>oui</v>
          </cell>
        </row>
        <row r="190">
          <cell r="B190" t="str">
            <v>MIM</v>
          </cell>
          <cell r="C190" t="str">
            <v>0-5223-1</v>
          </cell>
          <cell r="D190" t="str">
            <v>bague galvanisée 14x20x45</v>
          </cell>
          <cell r="H190"/>
          <cell r="I190">
            <v>120</v>
          </cell>
          <cell r="J190"/>
          <cell r="K190">
            <v>0.17517241379310344</v>
          </cell>
          <cell r="L190"/>
          <cell r="M190" t="str">
            <v>OUI</v>
          </cell>
        </row>
        <row r="191">
          <cell r="B191" t="str">
            <v>MIM</v>
          </cell>
          <cell r="C191" t="str">
            <v>4-8489-1</v>
          </cell>
          <cell r="D191" t="str">
            <v>bague galvanisée 20x26x150</v>
          </cell>
          <cell r="H191"/>
          <cell r="I191">
            <v>70</v>
          </cell>
          <cell r="J191"/>
          <cell r="K191">
            <v>0.45310344827586208</v>
          </cell>
          <cell r="L191"/>
          <cell r="M191" t="str">
            <v>non</v>
          </cell>
        </row>
        <row r="192">
          <cell r="B192" t="str">
            <v>MIM</v>
          </cell>
          <cell r="C192" t="str">
            <v>0-5442-1</v>
          </cell>
          <cell r="D192" t="str">
            <v>bague galvanisée 14x20x42</v>
          </cell>
          <cell r="H192"/>
          <cell r="I192">
            <v>120</v>
          </cell>
          <cell r="J192"/>
          <cell r="K192">
            <v>0.16620689655172413</v>
          </cell>
          <cell r="L192"/>
          <cell r="M192" t="str">
            <v>oui</v>
          </cell>
        </row>
        <row r="193">
          <cell r="B193" t="str">
            <v>MIM</v>
          </cell>
          <cell r="C193" t="str">
            <v>0-7016</v>
          </cell>
          <cell r="D193" t="str">
            <v>bague galvanisée 12x18x7</v>
          </cell>
          <cell r="H193"/>
          <cell r="I193">
            <v>120</v>
          </cell>
          <cell r="J193"/>
          <cell r="K193">
            <v>7.0344827586206901E-2</v>
          </cell>
          <cell r="L193"/>
          <cell r="M193" t="str">
            <v>oui</v>
          </cell>
        </row>
        <row r="194">
          <cell r="B194" t="str">
            <v>MIM</v>
          </cell>
          <cell r="C194" t="str">
            <v>0-4229-1</v>
          </cell>
          <cell r="D194" t="str">
            <v>bague galvanisée 14x18x40</v>
          </cell>
          <cell r="H194"/>
          <cell r="I194">
            <v>120</v>
          </cell>
          <cell r="J194"/>
          <cell r="K194">
            <v>0.11586206896551725</v>
          </cell>
          <cell r="L194"/>
          <cell r="M194" t="str">
            <v>oui</v>
          </cell>
        </row>
        <row r="195">
          <cell r="B195" t="str">
            <v>MIM</v>
          </cell>
          <cell r="C195" t="str">
            <v>4-8688</v>
          </cell>
          <cell r="D195" t="str">
            <v>bague galvanisée 12x14.5x40</v>
          </cell>
          <cell r="H195"/>
          <cell r="I195">
            <v>90</v>
          </cell>
          <cell r="J195"/>
          <cell r="K195">
            <v>0.16827586206896553</v>
          </cell>
          <cell r="L195"/>
          <cell r="M195" t="str">
            <v>oui</v>
          </cell>
        </row>
        <row r="196">
          <cell r="B196" t="str">
            <v>MIM</v>
          </cell>
          <cell r="C196" t="str">
            <v>0-5202-1</v>
          </cell>
          <cell r="D196" t="str">
            <v>bague galvanisée 14x20x40</v>
          </cell>
          <cell r="H196"/>
          <cell r="I196">
            <v>120</v>
          </cell>
          <cell r="J196"/>
          <cell r="K196">
            <v>0.1610344827586207</v>
          </cell>
          <cell r="L196"/>
          <cell r="M196" t="str">
            <v>oui</v>
          </cell>
        </row>
        <row r="197">
          <cell r="B197" t="str">
            <v>MIM</v>
          </cell>
          <cell r="C197" t="str">
            <v>G018</v>
          </cell>
          <cell r="D197" t="str">
            <v>Goujon Ø 18 lg 50</v>
          </cell>
          <cell r="H197"/>
          <cell r="I197">
            <v>30</v>
          </cell>
          <cell r="J197"/>
          <cell r="K197">
            <v>0.27586206896551724</v>
          </cell>
          <cell r="L197"/>
          <cell r="M197" t="str">
            <v>oui</v>
          </cell>
        </row>
        <row r="198">
          <cell r="B198" t="str">
            <v>MIM</v>
          </cell>
          <cell r="C198" t="str">
            <v>G018-L32</v>
          </cell>
          <cell r="D198" t="str">
            <v>Goujon Ø 18 lg 50</v>
          </cell>
          <cell r="H198"/>
          <cell r="I198">
            <v>90</v>
          </cell>
          <cell r="J198"/>
          <cell r="K198">
            <v>0.27586206896551724</v>
          </cell>
          <cell r="L198"/>
          <cell r="M198" t="str">
            <v>oui</v>
          </cell>
        </row>
        <row r="199">
          <cell r="B199" t="str">
            <v>MIM</v>
          </cell>
          <cell r="C199" t="str">
            <v>10*16*32</v>
          </cell>
          <cell r="D199" t="str">
            <v>Bague galvanisée 10x16x32</v>
          </cell>
          <cell r="H199"/>
          <cell r="I199">
            <v>60</v>
          </cell>
          <cell r="J199"/>
          <cell r="K199">
            <v>0.13586206896551725</v>
          </cell>
          <cell r="L199"/>
          <cell r="M199" t="str">
            <v>NON</v>
          </cell>
        </row>
        <row r="200">
          <cell r="B200" t="str">
            <v>MIM</v>
          </cell>
          <cell r="C200" t="str">
            <v>MI08-cp1</v>
          </cell>
          <cell r="D200" t="str">
            <v>Ecrou de roue Mitsubitchi PM</v>
          </cell>
          <cell r="H200">
            <v>6.5000000000000002E-2</v>
          </cell>
          <cell r="I200">
            <v>90</v>
          </cell>
          <cell r="J200">
            <v>1.4999999999999998</v>
          </cell>
          <cell r="K200">
            <v>0.14909090909090908</v>
          </cell>
          <cell r="L200"/>
          <cell r="M200"/>
        </row>
        <row r="201">
          <cell r="B201" t="str">
            <v>MIM</v>
          </cell>
          <cell r="C201" t="str">
            <v>4-7862</v>
          </cell>
          <cell r="D201" t="str">
            <v>bague brute 14x20x8</v>
          </cell>
          <cell r="H201"/>
          <cell r="I201">
            <v>90</v>
          </cell>
          <cell r="J201"/>
          <cell r="K201">
            <v>7.4827586206896557E-2</v>
          </cell>
          <cell r="L201"/>
          <cell r="M201" t="str">
            <v>oui</v>
          </cell>
        </row>
        <row r="202">
          <cell r="B202" t="str">
            <v>MIM</v>
          </cell>
          <cell r="C202" t="str">
            <v>FO015-cp1</v>
          </cell>
          <cell r="D202" t="str">
            <v>Bouchon carter Mitsubishi</v>
          </cell>
          <cell r="H202"/>
          <cell r="I202" t="str">
            <v>90</v>
          </cell>
          <cell r="J202"/>
          <cell r="K202">
            <v>0.22413793103448276</v>
          </cell>
          <cell r="L202"/>
          <cell r="M202"/>
        </row>
        <row r="203">
          <cell r="B203" t="str">
            <v>MIM</v>
          </cell>
          <cell r="C203" t="str">
            <v>F044</v>
          </cell>
          <cell r="D203" t="str">
            <v>tube d'eau fiat tupo</v>
          </cell>
          <cell r="H203"/>
          <cell r="I203" t="str">
            <v>17</v>
          </cell>
          <cell r="J203"/>
          <cell r="K203">
            <v>1.3103448275862069</v>
          </cell>
          <cell r="L203"/>
          <cell r="M203" t="str">
            <v>oui</v>
          </cell>
        </row>
        <row r="204">
          <cell r="B204" t="str">
            <v>MIM</v>
          </cell>
          <cell r="C204" t="str">
            <v>0-5734-1</v>
          </cell>
          <cell r="D204" t="str">
            <v>bague galvanisée 14x20x62</v>
          </cell>
          <cell r="H204"/>
          <cell r="I204" t="str">
            <v>120</v>
          </cell>
          <cell r="J204"/>
          <cell r="K204">
            <v>0.23689655172413795</v>
          </cell>
          <cell r="L204"/>
          <cell r="M204" t="str">
            <v>oui</v>
          </cell>
        </row>
        <row r="205">
          <cell r="B205" t="str">
            <v>MIM</v>
          </cell>
          <cell r="C205" t="str">
            <v>R006-cp1</v>
          </cell>
          <cell r="D205" t="str">
            <v>ecrou R5/R4 RENAULT</v>
          </cell>
          <cell r="H205"/>
          <cell r="I205" t="str">
            <v>90</v>
          </cell>
          <cell r="J205"/>
          <cell r="K205">
            <v>0.15862068965517243</v>
          </cell>
          <cell r="L205"/>
          <cell r="M205"/>
        </row>
        <row r="206">
          <cell r="B206" t="str">
            <v>MIM</v>
          </cell>
          <cell r="C206" t="str">
            <v>B041-cp4</v>
          </cell>
          <cell r="D206" t="str">
            <v>Ecrou taraudée de tête pompête</v>
          </cell>
          <cell r="H206"/>
          <cell r="I206" t="str">
            <v>120</v>
          </cell>
          <cell r="J206"/>
          <cell r="K206">
            <v>7.9310344827586213E-2</v>
          </cell>
          <cell r="L206"/>
          <cell r="M206"/>
        </row>
        <row r="207">
          <cell r="B207" t="str">
            <v>MIM</v>
          </cell>
          <cell r="C207" t="str">
            <v>4-7687-1</v>
          </cell>
          <cell r="D207" t="str">
            <v>bague galvanisée 10x12x50</v>
          </cell>
          <cell r="H207"/>
          <cell r="I207" t="str">
            <v>120</v>
          </cell>
          <cell r="J207"/>
          <cell r="K207">
            <v>8.2413793103448277E-2</v>
          </cell>
          <cell r="L207"/>
          <cell r="M207" t="str">
            <v>oui</v>
          </cell>
        </row>
        <row r="208">
          <cell r="B208" t="str">
            <v>MIM</v>
          </cell>
          <cell r="C208" t="str">
            <v>0-3735-1</v>
          </cell>
          <cell r="D208" t="str">
            <v>bague galvanisée 10x14x42</v>
          </cell>
          <cell r="H208"/>
          <cell r="I208" t="str">
            <v>120</v>
          </cell>
          <cell r="J208"/>
          <cell r="K208">
            <v>0.10206896551724137</v>
          </cell>
          <cell r="L208"/>
          <cell r="M208"/>
        </row>
        <row r="209">
          <cell r="B209" t="str">
            <v>MIM</v>
          </cell>
          <cell r="C209" t="str">
            <v>G021-CP2</v>
          </cell>
          <cell r="D209" t="str">
            <v xml:space="preserve">GOUJON M14*1.5 L=52 </v>
          </cell>
          <cell r="H209"/>
          <cell r="I209" t="str">
            <v>90</v>
          </cell>
          <cell r="J209"/>
          <cell r="K209"/>
          <cell r="L209"/>
          <cell r="M209"/>
        </row>
        <row r="210">
          <cell r="B210" t="str">
            <v>MIM</v>
          </cell>
          <cell r="C210" t="str">
            <v>I143-CP1</v>
          </cell>
          <cell r="D210" t="str">
            <v>ECROU DE ROUE TFR ISUZU I143-CP1</v>
          </cell>
          <cell r="H210"/>
          <cell r="I210" t="str">
            <v>50</v>
          </cell>
          <cell r="J210"/>
          <cell r="K210"/>
          <cell r="L210"/>
          <cell r="M210" t="str">
            <v>oui</v>
          </cell>
        </row>
        <row r="211">
          <cell r="B211" t="str">
            <v>MIM</v>
          </cell>
          <cell r="C211" t="str">
            <v>0-5477-1</v>
          </cell>
          <cell r="D211" t="str">
            <v>bague galvanisée 16x22x50</v>
          </cell>
          <cell r="H211"/>
          <cell r="I211" t="str">
            <v>120</v>
          </cell>
          <cell r="J211"/>
          <cell r="K211">
            <v>0.17931034482758623</v>
          </cell>
          <cell r="L211"/>
          <cell r="M211" t="str">
            <v>oui</v>
          </cell>
        </row>
        <row r="212">
          <cell r="B212" t="str">
            <v>MIM</v>
          </cell>
          <cell r="C212" t="str">
            <v>16x22x38</v>
          </cell>
          <cell r="D212" t="str">
            <v>insert 16x22x38</v>
          </cell>
          <cell r="H212"/>
          <cell r="I212" t="str">
            <v>120</v>
          </cell>
          <cell r="J212"/>
          <cell r="K212">
            <v>0.12034482758620689</v>
          </cell>
          <cell r="L212"/>
          <cell r="M212" t="str">
            <v>oui</v>
          </cell>
        </row>
        <row r="213">
          <cell r="B213" t="str">
            <v>MIM</v>
          </cell>
          <cell r="C213" t="str">
            <v>G026-cp2</v>
          </cell>
          <cell r="D213" t="str">
            <v>GOUJON M14*1.5 L=52 fraisé</v>
          </cell>
          <cell r="H213"/>
          <cell r="I213" t="str">
            <v>80</v>
          </cell>
          <cell r="J213"/>
          <cell r="K213"/>
          <cell r="L213"/>
          <cell r="M213" t="str">
            <v>oui</v>
          </cell>
        </row>
        <row r="214">
          <cell r="B214" t="str">
            <v>MIM</v>
          </cell>
          <cell r="C214" t="str">
            <v>4-7634-1</v>
          </cell>
          <cell r="D214" t="str">
            <v>Bague galvanisée 12x20x34</v>
          </cell>
          <cell r="H214"/>
          <cell r="I214" t="str">
            <v>120</v>
          </cell>
          <cell r="J214"/>
          <cell r="K214">
            <v>0.23620689655172417</v>
          </cell>
          <cell r="L214"/>
          <cell r="M214" t="str">
            <v>OUI</v>
          </cell>
        </row>
        <row r="215">
          <cell r="B215" t="str">
            <v>MIM</v>
          </cell>
          <cell r="C215" t="str">
            <v>0-5213-1</v>
          </cell>
          <cell r="D215" t="str">
            <v>bague galvanisée 12X20X45</v>
          </cell>
          <cell r="H215"/>
          <cell r="I215" t="str">
            <v>120</v>
          </cell>
          <cell r="J215"/>
          <cell r="K215">
            <v>0.30965517241379314</v>
          </cell>
          <cell r="L215"/>
          <cell r="M215" t="str">
            <v>oui</v>
          </cell>
        </row>
        <row r="216">
          <cell r="B216" t="str">
            <v>MIM</v>
          </cell>
          <cell r="C216" t="str">
            <v>0-5280-1</v>
          </cell>
          <cell r="D216" t="str">
            <v>bague galvanisée 12x20x40</v>
          </cell>
          <cell r="H216"/>
          <cell r="I216" t="str">
            <v>120</v>
          </cell>
          <cell r="J216"/>
          <cell r="K216">
            <v>0.27620689655172415</v>
          </cell>
          <cell r="L216"/>
          <cell r="M216" t="str">
            <v>oui</v>
          </cell>
        </row>
        <row r="217">
          <cell r="B217" t="str">
            <v>MIM</v>
          </cell>
          <cell r="C217" t="str">
            <v>4-7082-1</v>
          </cell>
          <cell r="D217" t="str">
            <v>bague galvanisée 14x16x45</v>
          </cell>
          <cell r="H217"/>
          <cell r="I217" t="str">
            <v>120</v>
          </cell>
          <cell r="J217"/>
          <cell r="K217">
            <v>8.7586206896551722E-2</v>
          </cell>
          <cell r="L217"/>
          <cell r="M217" t="str">
            <v>oui</v>
          </cell>
        </row>
        <row r="218">
          <cell r="B218" t="str">
            <v>MIM</v>
          </cell>
          <cell r="C218" t="str">
            <v>0-4228-1</v>
          </cell>
          <cell r="D218" t="str">
            <v>bague galvanisée 14x16x40</v>
          </cell>
          <cell r="H218"/>
          <cell r="I218" t="str">
            <v>120</v>
          </cell>
          <cell r="J218"/>
          <cell r="K218">
            <v>8.3793103448275869E-2</v>
          </cell>
          <cell r="L218"/>
          <cell r="M218" t="str">
            <v>oui</v>
          </cell>
        </row>
        <row r="219">
          <cell r="B219" t="str">
            <v>MIM</v>
          </cell>
          <cell r="C219" t="str">
            <v>PIG-28D-L245-SG</v>
          </cell>
          <cell r="D219" t="str">
            <v>Pignon 28 dent CIAO L=245</v>
          </cell>
          <cell r="H219"/>
          <cell r="I219" t="str">
            <v>35</v>
          </cell>
          <cell r="J219"/>
          <cell r="K219"/>
          <cell r="L219"/>
          <cell r="M219"/>
        </row>
        <row r="220">
          <cell r="B220" t="str">
            <v>MIM</v>
          </cell>
          <cell r="C220" t="str">
            <v>PIG-28D-L255-SG</v>
          </cell>
          <cell r="D220" t="str">
            <v>Pignon 28 dent BRAVO L=255</v>
          </cell>
          <cell r="H220"/>
          <cell r="I220" t="str">
            <v>35</v>
          </cell>
          <cell r="J220"/>
          <cell r="K220"/>
          <cell r="L220"/>
          <cell r="M220"/>
        </row>
        <row r="221">
          <cell r="B221" t="str">
            <v>MIM</v>
          </cell>
          <cell r="C221" t="str">
            <v>0-4227-1</v>
          </cell>
          <cell r="D221" t="str">
            <v>bague galvanisée 14x16x36</v>
          </cell>
          <cell r="H221"/>
          <cell r="I221" t="str">
            <v>120</v>
          </cell>
          <cell r="J221"/>
          <cell r="K221">
            <v>8.034482758620691E-2</v>
          </cell>
          <cell r="L221"/>
          <cell r="M221" t="str">
            <v>oui</v>
          </cell>
        </row>
        <row r="222">
          <cell r="B222" t="str">
            <v>MIM</v>
          </cell>
          <cell r="C222" t="str">
            <v>I004</v>
          </cell>
          <cell r="D222" t="str">
            <v>Ecrou suspension</v>
          </cell>
          <cell r="H222"/>
          <cell r="I222" t="str">
            <v>45</v>
          </cell>
          <cell r="J222"/>
          <cell r="K222">
            <v>1.203448275862069</v>
          </cell>
          <cell r="L222"/>
          <cell r="M222" t="str">
            <v>NON</v>
          </cell>
        </row>
        <row r="223">
          <cell r="B223" t="str">
            <v>MIM</v>
          </cell>
          <cell r="C223" t="str">
            <v>0-4226-1</v>
          </cell>
          <cell r="D223" t="str">
            <v>bague galvanisée 14x16x32</v>
          </cell>
          <cell r="H223"/>
          <cell r="I223" t="str">
            <v>120</v>
          </cell>
          <cell r="J223"/>
          <cell r="K223">
            <v>7.7586206896551727E-2</v>
          </cell>
          <cell r="L223"/>
          <cell r="M223" t="str">
            <v>oui</v>
          </cell>
        </row>
        <row r="224">
          <cell r="B224" t="str">
            <v>MIM</v>
          </cell>
          <cell r="C224" t="str">
            <v>PIG-28D-L234-SG</v>
          </cell>
          <cell r="D224" t="str">
            <v>Pignon 28 dent  L=234</v>
          </cell>
          <cell r="H224"/>
          <cell r="I224" t="str">
            <v>35</v>
          </cell>
          <cell r="J224"/>
          <cell r="K224"/>
          <cell r="L224"/>
          <cell r="M224"/>
        </row>
        <row r="225">
          <cell r="B225" t="str">
            <v>MIM</v>
          </cell>
          <cell r="C225" t="str">
            <v>651525</v>
          </cell>
          <cell r="D225" t="str">
            <v>Butée interne métallique</v>
          </cell>
          <cell r="H225"/>
          <cell r="I225" t="str">
            <v>90</v>
          </cell>
          <cell r="J225">
            <v>3.42</v>
          </cell>
          <cell r="K225">
            <v>0.24068965517241378</v>
          </cell>
          <cell r="L225"/>
          <cell r="M225"/>
        </row>
        <row r="226">
          <cell r="B226" t="str">
            <v>MIM</v>
          </cell>
          <cell r="C226" t="str">
            <v>0-4225-1</v>
          </cell>
          <cell r="D226" t="str">
            <v>bague galvanisée 14x16x30</v>
          </cell>
          <cell r="H226"/>
          <cell r="I226" t="str">
            <v>120</v>
          </cell>
          <cell r="J226"/>
          <cell r="K226">
            <v>7.6206896551724135E-2</v>
          </cell>
          <cell r="L226"/>
          <cell r="M226" t="str">
            <v>oui</v>
          </cell>
        </row>
        <row r="227">
          <cell r="B227" t="str">
            <v>MIM</v>
          </cell>
          <cell r="C227" t="str">
            <v>ECR BRIDE HEX 22</v>
          </cell>
          <cell r="D227" t="str">
            <v xml:space="preserve">ECROU BRIDE HEX 22 M14*1.5 </v>
          </cell>
          <cell r="H227"/>
          <cell r="I227" t="str">
            <v>90</v>
          </cell>
          <cell r="J227"/>
          <cell r="K227"/>
          <cell r="L227"/>
          <cell r="M227"/>
        </row>
        <row r="228">
          <cell r="B228" t="str">
            <v>MIM</v>
          </cell>
          <cell r="C228">
            <v>551275</v>
          </cell>
          <cell r="D228" t="str">
            <v>ecrou frein M12x150</v>
          </cell>
          <cell r="H228"/>
          <cell r="I228">
            <v>70</v>
          </cell>
          <cell r="J228">
            <v>3.6</v>
          </cell>
          <cell r="K228">
            <v>0.69799999999999995</v>
          </cell>
          <cell r="L228"/>
          <cell r="M228" t="str">
            <v>OUI</v>
          </cell>
        </row>
        <row r="229">
          <cell r="B229" t="str">
            <v>MIM</v>
          </cell>
          <cell r="C229" t="str">
            <v>I113-CP1</v>
          </cell>
          <cell r="D229" t="str">
            <v>ECROU BIELLE DROITE</v>
          </cell>
          <cell r="H229"/>
          <cell r="I229">
            <v>90</v>
          </cell>
          <cell r="J229"/>
          <cell r="K229"/>
          <cell r="L229"/>
          <cell r="M229" t="str">
            <v>oui</v>
          </cell>
        </row>
        <row r="230">
          <cell r="B230" t="str">
            <v>MIM</v>
          </cell>
          <cell r="C230" t="str">
            <v>D002</v>
          </cell>
          <cell r="D230" t="str">
            <v>Culot bougie GM Culasse</v>
          </cell>
          <cell r="H230"/>
          <cell r="I230">
            <v>30</v>
          </cell>
          <cell r="J230"/>
          <cell r="K230"/>
          <cell r="L230"/>
          <cell r="M230" t="str">
            <v>oui</v>
          </cell>
        </row>
        <row r="231">
          <cell r="B231" t="str">
            <v>MIM</v>
          </cell>
          <cell r="C231" t="str">
            <v>D003</v>
          </cell>
          <cell r="D231" t="str">
            <v>Culot Bougie PM Culasse</v>
          </cell>
          <cell r="H231"/>
          <cell r="I231">
            <v>40</v>
          </cell>
          <cell r="J231"/>
          <cell r="K231"/>
          <cell r="L231"/>
          <cell r="M231"/>
        </row>
        <row r="232">
          <cell r="B232" t="str">
            <v>MIM</v>
          </cell>
          <cell r="C232" t="str">
            <v>BAG 40x36</v>
          </cell>
          <cell r="D232" t="str">
            <v>bague 40x36x60</v>
          </cell>
          <cell r="H232"/>
          <cell r="I232">
            <v>120</v>
          </cell>
          <cell r="J232"/>
          <cell r="K232">
            <v>6.2068965517241378E-2</v>
          </cell>
          <cell r="L232"/>
          <cell r="M232" t="str">
            <v>oui</v>
          </cell>
        </row>
        <row r="233">
          <cell r="B233" t="str">
            <v>MIM</v>
          </cell>
          <cell r="C233" t="str">
            <v>D001</v>
          </cell>
          <cell r="D233" t="str">
            <v>Bague boujie Culasse</v>
          </cell>
          <cell r="H233"/>
          <cell r="I233">
            <v>45</v>
          </cell>
          <cell r="J233"/>
          <cell r="K233"/>
          <cell r="L233"/>
          <cell r="M233"/>
        </row>
        <row r="234">
          <cell r="B234" t="str">
            <v>MIM</v>
          </cell>
          <cell r="C234" t="str">
            <v>4-8638-1</v>
          </cell>
          <cell r="D234" t="str">
            <v>Bague galvanisée 8x14x24</v>
          </cell>
          <cell r="H234"/>
          <cell r="I234">
            <v>90</v>
          </cell>
          <cell r="J234"/>
          <cell r="K234">
            <v>0.37931034482758624</v>
          </cell>
          <cell r="L234"/>
          <cell r="M234" t="str">
            <v>oui</v>
          </cell>
        </row>
        <row r="235">
          <cell r="B235" t="str">
            <v>MIM</v>
          </cell>
          <cell r="C235" t="str">
            <v>4-8052-1</v>
          </cell>
          <cell r="D235" t="str">
            <v>Bague galvanisée 10x18x38</v>
          </cell>
          <cell r="H235"/>
          <cell r="I235">
            <v>120</v>
          </cell>
          <cell r="J235"/>
          <cell r="K235">
            <v>0.22172413793103449</v>
          </cell>
          <cell r="L235"/>
          <cell r="M235" t="str">
            <v>oui</v>
          </cell>
        </row>
        <row r="236">
          <cell r="B236" t="str">
            <v>MIM</v>
          </cell>
          <cell r="C236" t="str">
            <v>4-7003</v>
          </cell>
          <cell r="D236" t="str">
            <v>Bague acier 16x28x66</v>
          </cell>
          <cell r="H236"/>
          <cell r="I236">
            <v>100</v>
          </cell>
          <cell r="J236"/>
          <cell r="K236">
            <v>0.4831034482758621</v>
          </cell>
          <cell r="L236"/>
          <cell r="M236" t="str">
            <v>oui</v>
          </cell>
        </row>
        <row r="237">
          <cell r="B237" t="str">
            <v>MIM</v>
          </cell>
          <cell r="C237" t="str">
            <v>0-5329-1</v>
          </cell>
          <cell r="D237" t="str">
            <v>Bague galvanisée 10x18x40</v>
          </cell>
          <cell r="H237"/>
          <cell r="I237">
            <v>120</v>
          </cell>
          <cell r="J237"/>
          <cell r="K237">
            <v>0.24172413793103448</v>
          </cell>
          <cell r="L237"/>
          <cell r="M237" t="str">
            <v>oui</v>
          </cell>
        </row>
        <row r="238">
          <cell r="B238" t="str">
            <v>MIM</v>
          </cell>
          <cell r="C238" t="str">
            <v>4-7070-1</v>
          </cell>
          <cell r="D238" t="str">
            <v>Bague galvanisée 12x22x65</v>
          </cell>
          <cell r="H238"/>
          <cell r="I238">
            <v>120</v>
          </cell>
          <cell r="J238"/>
          <cell r="K238">
            <v>0.33206896551724135</v>
          </cell>
          <cell r="L238"/>
          <cell r="M238" t="str">
            <v>oui</v>
          </cell>
        </row>
        <row r="239">
          <cell r="B239" t="str">
            <v>MIM</v>
          </cell>
          <cell r="C239" t="str">
            <v>4-7002</v>
          </cell>
          <cell r="D239" t="str">
            <v>Bague galvanisée 16x28x100</v>
          </cell>
          <cell r="H239"/>
          <cell r="I239">
            <v>100</v>
          </cell>
          <cell r="J239"/>
          <cell r="K239">
            <v>0.66275862068965519</v>
          </cell>
          <cell r="L239"/>
          <cell r="M239" t="str">
            <v>non</v>
          </cell>
        </row>
        <row r="240">
          <cell r="B240" t="str">
            <v>MIM</v>
          </cell>
          <cell r="C240" t="str">
            <v>4-7935-1</v>
          </cell>
          <cell r="D240" t="str">
            <v>Bague galvanisée 10x18x55</v>
          </cell>
          <cell r="H240"/>
          <cell r="I240">
            <v>90</v>
          </cell>
          <cell r="J240"/>
          <cell r="K240">
            <v>0.32793103448275862</v>
          </cell>
          <cell r="L240"/>
          <cell r="M240" t="str">
            <v>oui</v>
          </cell>
        </row>
        <row r="241">
          <cell r="B241" t="str">
            <v>MIM</v>
          </cell>
          <cell r="C241" t="str">
            <v>0-5423-1</v>
          </cell>
          <cell r="D241" t="str">
            <v>Bague galvanisée 12x18x34</v>
          </cell>
          <cell r="H241"/>
          <cell r="I241">
            <v>120</v>
          </cell>
          <cell r="J241"/>
          <cell r="K241">
            <v>0.13413793103448277</v>
          </cell>
          <cell r="L241"/>
          <cell r="M241" t="str">
            <v>OUI</v>
          </cell>
        </row>
        <row r="242">
          <cell r="B242" t="str">
            <v>MIM</v>
          </cell>
          <cell r="C242" t="str">
            <v>0-5790-1</v>
          </cell>
          <cell r="D242" t="str">
            <v>Bague galvanisée 12x18x69,5</v>
          </cell>
          <cell r="H242"/>
          <cell r="I242">
            <v>120</v>
          </cell>
          <cell r="J242"/>
          <cell r="K242">
            <v>0.23620689655172417</v>
          </cell>
          <cell r="L242"/>
          <cell r="M242" t="str">
            <v>OUI</v>
          </cell>
        </row>
        <row r="243">
          <cell r="B243" t="str">
            <v>MIM</v>
          </cell>
          <cell r="C243" t="str">
            <v>4-8405</v>
          </cell>
          <cell r="D243" t="str">
            <v>Bague Aluminium 16x27x43</v>
          </cell>
          <cell r="H243"/>
          <cell r="I243">
            <v>120</v>
          </cell>
          <cell r="J243"/>
          <cell r="K243">
            <v>0.38310344827586207</v>
          </cell>
          <cell r="L243"/>
          <cell r="M243" t="str">
            <v>OUI</v>
          </cell>
        </row>
        <row r="244">
          <cell r="B244" t="str">
            <v>MIM</v>
          </cell>
          <cell r="C244" t="str">
            <v>0-4231-1</v>
          </cell>
          <cell r="D244" t="str">
            <v>Bague galvanisée 14x18x45</v>
          </cell>
          <cell r="H244"/>
          <cell r="I244">
            <v>120</v>
          </cell>
          <cell r="J244"/>
          <cell r="K244">
            <v>0.12344827586206897</v>
          </cell>
          <cell r="L244"/>
          <cell r="M244" t="str">
            <v>OUI</v>
          </cell>
        </row>
        <row r="245">
          <cell r="B245" t="str">
            <v>MIM</v>
          </cell>
          <cell r="C245" t="str">
            <v>4-7697-1</v>
          </cell>
          <cell r="D245" t="str">
            <v>Bague galvanisée 12x16x39</v>
          </cell>
          <cell r="H245"/>
          <cell r="I245">
            <v>120</v>
          </cell>
          <cell r="J245"/>
          <cell r="K245">
            <v>0.10586206896551724</v>
          </cell>
          <cell r="L245"/>
          <cell r="M245" t="str">
            <v>OUI</v>
          </cell>
        </row>
        <row r="246">
          <cell r="B246" t="str">
            <v>MIM</v>
          </cell>
          <cell r="C246" t="str">
            <v>4-8407</v>
          </cell>
          <cell r="D246" t="str">
            <v>Bague aluminium 14.4x27x54</v>
          </cell>
          <cell r="H246"/>
          <cell r="I246">
            <v>120</v>
          </cell>
          <cell r="J246"/>
          <cell r="K246">
            <v>0.34413793103448276</v>
          </cell>
          <cell r="L246"/>
          <cell r="M246" t="str">
            <v>OUI</v>
          </cell>
        </row>
        <row r="247">
          <cell r="B247" t="str">
            <v>MIM</v>
          </cell>
          <cell r="C247" t="str">
            <v>4-8142-1</v>
          </cell>
          <cell r="D247" t="str">
            <v>bague galvanisée 14x22x40</v>
          </cell>
          <cell r="H247"/>
          <cell r="I247">
            <v>120</v>
          </cell>
          <cell r="J247"/>
          <cell r="K247">
            <v>0.1610344827586207</v>
          </cell>
          <cell r="L247"/>
          <cell r="M247" t="str">
            <v>OUI</v>
          </cell>
        </row>
        <row r="248">
          <cell r="B248" t="str">
            <v>MIM</v>
          </cell>
          <cell r="C248" t="str">
            <v>0-3775-1</v>
          </cell>
          <cell r="D248" t="str">
            <v>bague galvanisée 12x16x34</v>
          </cell>
          <cell r="H248"/>
          <cell r="I248">
            <v>120</v>
          </cell>
          <cell r="J248"/>
          <cell r="K248">
            <v>0.1110344827586207</v>
          </cell>
          <cell r="L248"/>
          <cell r="M248" t="str">
            <v>OUI</v>
          </cell>
        </row>
        <row r="249">
          <cell r="B249" t="str">
            <v>MIM</v>
          </cell>
          <cell r="C249" t="str">
            <v>0-3791-1</v>
          </cell>
          <cell r="D249" t="str">
            <v>bague galvanisée 12x16x73.5</v>
          </cell>
          <cell r="H249"/>
          <cell r="I249">
            <v>120</v>
          </cell>
          <cell r="J249"/>
          <cell r="K249">
            <v>0.15241379310344827</v>
          </cell>
          <cell r="L249"/>
          <cell r="M249" t="str">
            <v>OUI</v>
          </cell>
        </row>
        <row r="250">
          <cell r="B250" t="str">
            <v>MIM</v>
          </cell>
          <cell r="C250" t="str">
            <v>4-7235-1</v>
          </cell>
          <cell r="D250" t="str">
            <v>bague galvanisée 18x22x33</v>
          </cell>
          <cell r="H250"/>
          <cell r="I250">
            <v>120</v>
          </cell>
          <cell r="J250"/>
          <cell r="K250">
            <v>0.11827586206896554</v>
          </cell>
          <cell r="L250"/>
          <cell r="M250" t="str">
            <v>OUI</v>
          </cell>
        </row>
        <row r="251">
          <cell r="B251" t="str">
            <v>MIM</v>
          </cell>
          <cell r="C251" t="str">
            <v>4-7986-1</v>
          </cell>
          <cell r="D251" t="str">
            <v>bague galvanisée 9x12x30.5</v>
          </cell>
          <cell r="H251"/>
          <cell r="I251">
            <v>120</v>
          </cell>
          <cell r="J251"/>
          <cell r="K251">
            <v>9.0344827586206905E-2</v>
          </cell>
          <cell r="L251"/>
          <cell r="M251" t="str">
            <v>OUI</v>
          </cell>
        </row>
        <row r="252">
          <cell r="B252" t="str">
            <v>MIM</v>
          </cell>
          <cell r="C252" t="str">
            <v>0-5192-1</v>
          </cell>
          <cell r="D252" t="str">
            <v>Bague galvanisée 12x20x52</v>
          </cell>
          <cell r="H252"/>
          <cell r="I252">
            <v>120</v>
          </cell>
          <cell r="J252"/>
          <cell r="K252">
            <v>0.34413793103448276</v>
          </cell>
          <cell r="L252"/>
          <cell r="M252" t="str">
            <v>oui</v>
          </cell>
        </row>
        <row r="253">
          <cell r="B253" t="str">
            <v>MIM</v>
          </cell>
          <cell r="C253" t="str">
            <v>90122200</v>
          </cell>
          <cell r="D253" t="str">
            <v>bague taraudée hex 30</v>
          </cell>
          <cell r="H253"/>
          <cell r="I253">
            <v>70</v>
          </cell>
          <cell r="J253"/>
          <cell r="K253">
            <v>0.28275862068965518</v>
          </cell>
          <cell r="L253"/>
          <cell r="M253" t="str">
            <v xml:space="preserve">oui </v>
          </cell>
        </row>
        <row r="254">
          <cell r="B254" t="str">
            <v>MIM</v>
          </cell>
          <cell r="C254" t="str">
            <v>4-7989</v>
          </cell>
          <cell r="D254" t="str">
            <v>Bague aluminium 14.4x25x40</v>
          </cell>
          <cell r="H254"/>
          <cell r="I254">
            <v>60</v>
          </cell>
          <cell r="J254"/>
          <cell r="K254">
            <v>0.37103448275862072</v>
          </cell>
          <cell r="L254"/>
          <cell r="M254" t="str">
            <v>NON</v>
          </cell>
        </row>
        <row r="255">
          <cell r="B255" t="str">
            <v>MIM</v>
          </cell>
          <cell r="C255" t="str">
            <v>0-5177-1</v>
          </cell>
          <cell r="D255" t="str">
            <v>Bague galvanisée 10x16x80</v>
          </cell>
          <cell r="H255"/>
          <cell r="I255">
            <v>90</v>
          </cell>
          <cell r="J255"/>
          <cell r="K255">
            <v>0.23379310344827589</v>
          </cell>
          <cell r="L255"/>
          <cell r="M255" t="str">
            <v>oui</v>
          </cell>
        </row>
        <row r="256">
          <cell r="B256" t="str">
            <v>MIM</v>
          </cell>
          <cell r="C256" t="str">
            <v>Axe D12-PM</v>
          </cell>
          <cell r="D256" t="str">
            <v>Axe retroviseur D12 L=238</v>
          </cell>
          <cell r="H256"/>
          <cell r="I256">
            <v>55</v>
          </cell>
          <cell r="J256"/>
          <cell r="K256"/>
          <cell r="L256"/>
          <cell r="M256" t="str">
            <v>non</v>
          </cell>
        </row>
        <row r="257">
          <cell r="B257" t="str">
            <v>MIM</v>
          </cell>
          <cell r="C257" t="str">
            <v>Axe D12-GM</v>
          </cell>
          <cell r="D257" t="str">
            <v>Axe retroviseur D12 L=253</v>
          </cell>
          <cell r="H257"/>
          <cell r="I257">
            <v>45</v>
          </cell>
          <cell r="J257"/>
          <cell r="K257"/>
          <cell r="L257"/>
          <cell r="M257" t="str">
            <v>non</v>
          </cell>
        </row>
        <row r="258">
          <cell r="B258" t="str">
            <v>MIM</v>
          </cell>
          <cell r="C258" t="str">
            <v>AXE - T - D10</v>
          </cell>
          <cell r="D258" t="str">
            <v>Axe tendeur de 10</v>
          </cell>
          <cell r="H258"/>
          <cell r="I258">
            <v>120</v>
          </cell>
          <cell r="J258"/>
          <cell r="K258">
            <v>0.10344827586206896</v>
          </cell>
          <cell r="L258"/>
          <cell r="M258" t="str">
            <v>oui</v>
          </cell>
        </row>
        <row r="259">
          <cell r="B259" t="str">
            <v>MIM</v>
          </cell>
          <cell r="C259" t="str">
            <v>0-4258-1</v>
          </cell>
          <cell r="D259" t="str">
            <v>Bague galvanisée 10x16x50</v>
          </cell>
          <cell r="H259"/>
          <cell r="I259">
            <v>90</v>
          </cell>
          <cell r="J259"/>
          <cell r="K259">
            <v>0.16517241379310343</v>
          </cell>
          <cell r="L259"/>
          <cell r="M259" t="str">
            <v>oui</v>
          </cell>
        </row>
        <row r="260">
          <cell r="B260" t="str">
            <v>MIM</v>
          </cell>
          <cell r="C260" t="str">
            <v>0-5173-1</v>
          </cell>
          <cell r="D260" t="str">
            <v>Bague galvanisée 10x16x38</v>
          </cell>
          <cell r="H260"/>
          <cell r="I260">
            <v>90</v>
          </cell>
          <cell r="J260"/>
          <cell r="K260">
            <v>0.1310344827586207</v>
          </cell>
          <cell r="L260"/>
          <cell r="M260" t="str">
            <v>oui</v>
          </cell>
        </row>
        <row r="261">
          <cell r="B261" t="str">
            <v>MIM</v>
          </cell>
          <cell r="C261" t="str">
            <v>0-3738</v>
          </cell>
          <cell r="D261" t="str">
            <v>bague galvanisée 10*16*7</v>
          </cell>
          <cell r="H261"/>
          <cell r="I261">
            <v>90</v>
          </cell>
          <cell r="J261"/>
          <cell r="K261">
            <v>6.7586206896551732E-2</v>
          </cell>
          <cell r="L261"/>
          <cell r="M261" t="str">
            <v>oui</v>
          </cell>
        </row>
        <row r="262">
          <cell r="B262" t="str">
            <v>MIM</v>
          </cell>
          <cell r="C262" t="str">
            <v>0-5579-1</v>
          </cell>
          <cell r="D262" t="str">
            <v>bague galvanisée 10*14*10</v>
          </cell>
          <cell r="H262"/>
          <cell r="I262">
            <v>120</v>
          </cell>
          <cell r="J262"/>
          <cell r="K262">
            <v>7.8965517241379318E-2</v>
          </cell>
          <cell r="L262"/>
          <cell r="M262" t="str">
            <v>oui</v>
          </cell>
        </row>
        <row r="263">
          <cell r="B263" t="str">
            <v>MIM</v>
          </cell>
          <cell r="C263" t="str">
            <v>0-6249-1</v>
          </cell>
          <cell r="D263" t="str">
            <v>Bague Galvanisée 20x26x7</v>
          </cell>
          <cell r="H263"/>
          <cell r="I263">
            <v>120</v>
          </cell>
          <cell r="J263"/>
          <cell r="K263">
            <v>9.3448275862068969E-2</v>
          </cell>
          <cell r="L263"/>
          <cell r="M263" t="str">
            <v>oui</v>
          </cell>
        </row>
        <row r="264">
          <cell r="B264" t="str">
            <v>MIM</v>
          </cell>
          <cell r="C264" t="str">
            <v>0-4965</v>
          </cell>
          <cell r="D264" t="str">
            <v>Anneau brut 30*28*27</v>
          </cell>
          <cell r="H264"/>
          <cell r="I264">
            <v>120</v>
          </cell>
          <cell r="J264"/>
          <cell r="K264">
            <v>0.20172413793103447</v>
          </cell>
          <cell r="L264"/>
          <cell r="M264" t="str">
            <v>oui</v>
          </cell>
        </row>
        <row r="265">
          <cell r="B265" t="str">
            <v>MIM</v>
          </cell>
          <cell r="C265" t="str">
            <v>12*18*40</v>
          </cell>
          <cell r="D265" t="str">
            <v>insert 12*18*40</v>
          </cell>
          <cell r="H265"/>
          <cell r="I265">
            <v>120</v>
          </cell>
          <cell r="J265"/>
          <cell r="K265">
            <v>0.21103448275862069</v>
          </cell>
          <cell r="L265"/>
          <cell r="M265" t="str">
            <v>oui</v>
          </cell>
        </row>
        <row r="266">
          <cell r="B266" t="str">
            <v>MIM</v>
          </cell>
          <cell r="C266" t="str">
            <v>0-4998-1</v>
          </cell>
          <cell r="D266" t="str">
            <v>bague galvanisée 16x20x45</v>
          </cell>
          <cell r="H266"/>
          <cell r="I266">
            <v>120</v>
          </cell>
          <cell r="J266"/>
          <cell r="K266">
            <v>0.14413793103448275</v>
          </cell>
          <cell r="L266"/>
          <cell r="M266" t="str">
            <v>oui</v>
          </cell>
        </row>
        <row r="267">
          <cell r="B267" t="str">
            <v>MIM</v>
          </cell>
          <cell r="C267" t="str">
            <v>I016-CP1-PROD</v>
          </cell>
          <cell r="D267" t="str">
            <v>Bague Int silent bloc canter</v>
          </cell>
          <cell r="H267"/>
          <cell r="I267">
            <v>120</v>
          </cell>
          <cell r="J267"/>
          <cell r="K267"/>
          <cell r="L267"/>
          <cell r="M267"/>
        </row>
        <row r="268">
          <cell r="B268" t="str">
            <v>MIM</v>
          </cell>
          <cell r="C268" t="str">
            <v>12x11x9,5</v>
          </cell>
          <cell r="D268" t="str">
            <v>Bague acier 12x11x9.5(4g)</v>
          </cell>
          <cell r="H268"/>
          <cell r="I268">
            <v>90</v>
          </cell>
          <cell r="J268"/>
          <cell r="K268">
            <v>6.8965517241379309E-2</v>
          </cell>
          <cell r="L268"/>
          <cell r="M268" t="str">
            <v>non</v>
          </cell>
        </row>
        <row r="269">
          <cell r="B269" t="str">
            <v>MIM</v>
          </cell>
          <cell r="C269" t="str">
            <v>181270</v>
          </cell>
          <cell r="D269" t="str">
            <v>BAGUE 12x25x60.5</v>
          </cell>
          <cell r="H269"/>
          <cell r="I269">
            <v>60</v>
          </cell>
          <cell r="J269"/>
          <cell r="K269">
            <v>0.68965517241379315</v>
          </cell>
          <cell r="L269"/>
          <cell r="M269"/>
        </row>
        <row r="270">
          <cell r="B270" t="str">
            <v>MIM</v>
          </cell>
          <cell r="C270" t="str">
            <v>14*20*40</v>
          </cell>
          <cell r="D270" t="str">
            <v>Insert 14x20x40</v>
          </cell>
          <cell r="H270"/>
          <cell r="I270">
            <v>120</v>
          </cell>
          <cell r="J270"/>
          <cell r="K270">
            <v>0.17448275862068965</v>
          </cell>
          <cell r="L270"/>
          <cell r="M270"/>
        </row>
        <row r="271">
          <cell r="B271" t="str">
            <v>MIM</v>
          </cell>
          <cell r="C271" t="str">
            <v>4-85 50</v>
          </cell>
          <cell r="D271" t="str">
            <v>Anneau Brute 37*43,2*25 - Nakamurha</v>
          </cell>
          <cell r="H271"/>
          <cell r="I271">
            <v>60</v>
          </cell>
          <cell r="J271"/>
          <cell r="K271">
            <v>0.17448275862068965</v>
          </cell>
          <cell r="L271"/>
          <cell r="M271" t="str">
            <v>OUI</v>
          </cell>
        </row>
        <row r="272">
          <cell r="B272" t="str">
            <v>MIM</v>
          </cell>
          <cell r="C272" t="str">
            <v>14*20*48</v>
          </cell>
          <cell r="D272" t="str">
            <v>bague acier 14*20*48</v>
          </cell>
          <cell r="H272"/>
          <cell r="I272">
            <v>120</v>
          </cell>
          <cell r="J272"/>
          <cell r="K272">
            <v>0.17448275862068965</v>
          </cell>
          <cell r="L272"/>
          <cell r="M272"/>
        </row>
        <row r="273">
          <cell r="B273" t="str">
            <v>MIM</v>
          </cell>
          <cell r="C273" t="str">
            <v>4-8661</v>
          </cell>
          <cell r="D273" t="str">
            <v>BAGUE BRUTE 12x20x14,5</v>
          </cell>
          <cell r="H273"/>
          <cell r="I273"/>
          <cell r="J273"/>
          <cell r="K273">
            <v>0.11344827586206897</v>
          </cell>
          <cell r="L273"/>
          <cell r="M273"/>
        </row>
        <row r="274">
          <cell r="B274" t="str">
            <v>MIM</v>
          </cell>
          <cell r="C274" t="str">
            <v>R-T80</v>
          </cell>
          <cell r="D274" t="str">
            <v>rivet tarraudé T80</v>
          </cell>
          <cell r="H274"/>
          <cell r="I274"/>
          <cell r="J274"/>
          <cell r="K274">
            <v>7.3448275862068965E-2</v>
          </cell>
          <cell r="L274"/>
          <cell r="M274"/>
        </row>
        <row r="275">
          <cell r="B275" t="str">
            <v>MIM</v>
          </cell>
          <cell r="C275" t="str">
            <v>4-7525-1</v>
          </cell>
          <cell r="D275" t="str">
            <v>Bague galvanisée 25.2*32*40</v>
          </cell>
          <cell r="H275"/>
          <cell r="I275">
            <v>120</v>
          </cell>
          <cell r="J275"/>
          <cell r="K275">
            <v>0.23344827586206898</v>
          </cell>
          <cell r="L275"/>
          <cell r="M275"/>
        </row>
        <row r="276">
          <cell r="B276" t="str">
            <v>MIM</v>
          </cell>
          <cell r="C276" t="str">
            <v>INSERT D6</v>
          </cell>
          <cell r="D276" t="str">
            <v>insert laiton D6</v>
          </cell>
          <cell r="H276"/>
          <cell r="I276"/>
          <cell r="J276"/>
          <cell r="K276">
            <v>2.7586206896551727E-2</v>
          </cell>
          <cell r="L276"/>
          <cell r="M276"/>
        </row>
        <row r="277">
          <cell r="B277" t="str">
            <v>MIM</v>
          </cell>
          <cell r="C277"/>
          <cell r="D277" t="str">
            <v>Insert levier D10</v>
          </cell>
          <cell r="H277"/>
          <cell r="I277"/>
          <cell r="J277"/>
          <cell r="K277"/>
          <cell r="L277"/>
          <cell r="M277"/>
        </row>
        <row r="278">
          <cell r="B278" t="str">
            <v>MIM</v>
          </cell>
          <cell r="C278" t="str">
            <v>4-7561-1</v>
          </cell>
          <cell r="D278" t="str">
            <v>Bague Galvanisée 24*30*55</v>
          </cell>
          <cell r="H278"/>
          <cell r="I278"/>
          <cell r="J278"/>
          <cell r="K278"/>
          <cell r="L278"/>
          <cell r="M278"/>
        </row>
        <row r="279">
          <cell r="B279" t="str">
            <v>MIM</v>
          </cell>
          <cell r="C279" t="str">
            <v>T-RB400</v>
          </cell>
          <cell r="D279" t="str">
            <v>RIVET TRB400</v>
          </cell>
          <cell r="H279"/>
          <cell r="I279">
            <v>150</v>
          </cell>
          <cell r="J279"/>
          <cell r="K279">
            <v>5.8275862068965525E-2</v>
          </cell>
          <cell r="L279"/>
          <cell r="M279"/>
        </row>
        <row r="280">
          <cell r="B280" t="str">
            <v>MIM</v>
          </cell>
          <cell r="C280" t="str">
            <v>4-7348-1</v>
          </cell>
          <cell r="D280" t="str">
            <v>Bague Galvanisée 16*22*44</v>
          </cell>
          <cell r="H280"/>
          <cell r="I280">
            <v>120</v>
          </cell>
          <cell r="J280"/>
          <cell r="K280"/>
          <cell r="L280"/>
          <cell r="M280"/>
        </row>
        <row r="281">
          <cell r="B281" t="str">
            <v>MIM</v>
          </cell>
          <cell r="C281" t="str">
            <v>0-4894-1</v>
          </cell>
          <cell r="D281" t="str">
            <v>bague galvanisée 20*26*45</v>
          </cell>
          <cell r="H281"/>
          <cell r="I281">
            <v>90</v>
          </cell>
          <cell r="J281"/>
          <cell r="K281"/>
          <cell r="L281"/>
          <cell r="M281"/>
        </row>
        <row r="282">
          <cell r="B282" t="str">
            <v>MIM</v>
          </cell>
          <cell r="C282" t="str">
            <v>0-4894-1</v>
          </cell>
          <cell r="D282" t="str">
            <v>Bague aluminium 14.4*27*58.6</v>
          </cell>
          <cell r="H282"/>
          <cell r="I282"/>
          <cell r="J282"/>
          <cell r="K282"/>
          <cell r="L282"/>
          <cell r="M282"/>
        </row>
        <row r="283">
          <cell r="B283" t="str">
            <v>MIM</v>
          </cell>
          <cell r="C283" t="str">
            <v>G017</v>
          </cell>
          <cell r="D283" t="str">
            <v>GOUJON M12*1.5 L=56</v>
          </cell>
          <cell r="H283"/>
          <cell r="I283"/>
          <cell r="J283"/>
          <cell r="K283"/>
          <cell r="L283"/>
          <cell r="M283"/>
        </row>
        <row r="284">
          <cell r="B284" t="str">
            <v>MJM</v>
          </cell>
          <cell r="C284" t="str">
            <v>PIG234-28dents</v>
          </cell>
          <cell r="D284" t="str">
            <v xml:space="preserve">Axe pignon soudée lg 234 </v>
          </cell>
          <cell r="H284">
            <v>0.41199999999999998</v>
          </cell>
          <cell r="I284">
            <v>60</v>
          </cell>
          <cell r="J284">
            <v>0.72818181818181815</v>
          </cell>
          <cell r="K284">
            <v>0.50831818181818178</v>
          </cell>
          <cell r="L284">
            <v>12</v>
          </cell>
          <cell r="M284" t="str">
            <v>NON</v>
          </cell>
        </row>
        <row r="285">
          <cell r="B285" t="str">
            <v>MJM</v>
          </cell>
          <cell r="C285" t="str">
            <v>AXE MALE D16</v>
          </cell>
          <cell r="D285" t="str">
            <v>AXE MALE D16</v>
          </cell>
          <cell r="H285"/>
          <cell r="I285">
            <v>20</v>
          </cell>
          <cell r="J285"/>
          <cell r="K285"/>
          <cell r="L285"/>
          <cell r="M285" t="str">
            <v>non</v>
          </cell>
        </row>
        <row r="286">
          <cell r="B286" t="str">
            <v>MJM</v>
          </cell>
          <cell r="C286" t="str">
            <v>FAN OUT 5</v>
          </cell>
          <cell r="D286" t="str">
            <v>épannouiseur 12 Fo</v>
          </cell>
          <cell r="H286"/>
          <cell r="I286">
            <v>100</v>
          </cell>
          <cell r="J286"/>
          <cell r="K286"/>
          <cell r="L286"/>
          <cell r="M286"/>
        </row>
        <row r="287">
          <cell r="B287" t="str">
            <v>MJM</v>
          </cell>
          <cell r="C287" t="str">
            <v>AXE PINCE30-D16</v>
          </cell>
          <cell r="D287" t="str">
            <v>AXE FOURCHETTE PINCE 30-D16</v>
          </cell>
          <cell r="H287"/>
          <cell r="I287">
            <v>30</v>
          </cell>
          <cell r="J287"/>
          <cell r="K287"/>
          <cell r="L287"/>
          <cell r="M287"/>
        </row>
        <row r="288">
          <cell r="B288" t="str">
            <v>MJM</v>
          </cell>
          <cell r="C288" t="str">
            <v>AXE SURMOULEE D8</v>
          </cell>
          <cell r="D288" t="str">
            <v>AXE FOURCHETTE SURMOULEE D8</v>
          </cell>
          <cell r="H288"/>
          <cell r="I288">
            <v>90</v>
          </cell>
          <cell r="J288"/>
          <cell r="K288"/>
          <cell r="L288"/>
          <cell r="M288" t="str">
            <v>oui</v>
          </cell>
        </row>
        <row r="289">
          <cell r="B289" t="str">
            <v>MJM</v>
          </cell>
          <cell r="C289" t="str">
            <v>AXE FEMELLE-D16</v>
          </cell>
          <cell r="D289" t="str">
            <v>AXE FEMELLE</v>
          </cell>
          <cell r="H289"/>
          <cell r="I289">
            <v>40</v>
          </cell>
          <cell r="J289"/>
          <cell r="K289"/>
          <cell r="L289"/>
          <cell r="M289" t="str">
            <v>oui</v>
          </cell>
        </row>
        <row r="290">
          <cell r="B290" t="str">
            <v>MJM</v>
          </cell>
          <cell r="C290" t="str">
            <v>AXE COUDE D8</v>
          </cell>
          <cell r="D290" t="str">
            <v>AXE FOURCHETTE COUDE D8</v>
          </cell>
          <cell r="H290"/>
          <cell r="I290">
            <v>90</v>
          </cell>
          <cell r="J290"/>
          <cell r="K290"/>
          <cell r="L290"/>
          <cell r="M290" t="str">
            <v>oui</v>
          </cell>
        </row>
        <row r="291">
          <cell r="B291" t="str">
            <v>MJM</v>
          </cell>
          <cell r="C291" t="str">
            <v>AXE FORME D - D10</v>
          </cell>
          <cell r="D291" t="str">
            <v>AXE FOURCHETTE FORME D</v>
          </cell>
          <cell r="H291"/>
          <cell r="I291">
            <v>140</v>
          </cell>
          <cell r="J291"/>
          <cell r="K291"/>
          <cell r="L291"/>
          <cell r="M291" t="str">
            <v>oui</v>
          </cell>
        </row>
        <row r="292">
          <cell r="B292" t="str">
            <v>MJM</v>
          </cell>
          <cell r="C292" t="str">
            <v>AXE SIMPLE D10</v>
          </cell>
          <cell r="D292" t="str">
            <v>AXE FOURCHETTE SIMPLE</v>
          </cell>
          <cell r="H292"/>
          <cell r="I292">
            <v>140</v>
          </cell>
          <cell r="J292"/>
          <cell r="K292"/>
          <cell r="L292"/>
          <cell r="M292" t="str">
            <v>oui</v>
          </cell>
        </row>
        <row r="293">
          <cell r="B293" t="str">
            <v>MJM</v>
          </cell>
          <cell r="C293" t="str">
            <v>AXE MALE S-T D16</v>
          </cell>
          <cell r="D293" t="str">
            <v>AXE MALE SANS TROU</v>
          </cell>
          <cell r="H293"/>
          <cell r="I293">
            <v>19</v>
          </cell>
          <cell r="J293"/>
          <cell r="K293"/>
          <cell r="L293"/>
          <cell r="M293" t="str">
            <v>NON</v>
          </cell>
        </row>
        <row r="294">
          <cell r="B294" t="str">
            <v>MJM</v>
          </cell>
          <cell r="C294" t="str">
            <v>AXE MALE A-T D16</v>
          </cell>
          <cell r="D294" t="str">
            <v>AXE MALE AVEC TROU</v>
          </cell>
          <cell r="H294"/>
          <cell r="I294">
            <v>20</v>
          </cell>
          <cell r="J294"/>
          <cell r="K294"/>
          <cell r="L294"/>
          <cell r="M294" t="str">
            <v>NON</v>
          </cell>
        </row>
        <row r="295">
          <cell r="B295" t="str">
            <v>MJM</v>
          </cell>
          <cell r="C295" t="str">
            <v>Part A</v>
          </cell>
          <cell r="D295" t="str">
            <v>fileté</v>
          </cell>
          <cell r="H295"/>
          <cell r="I295">
            <v>45</v>
          </cell>
          <cell r="J295"/>
          <cell r="K295">
            <v>1.88</v>
          </cell>
          <cell r="L295"/>
          <cell r="M295" t="str">
            <v>non</v>
          </cell>
        </row>
        <row r="296">
          <cell r="B296" t="str">
            <v>MJM</v>
          </cell>
          <cell r="C296" t="str">
            <v>Part B</v>
          </cell>
          <cell r="D296" t="str">
            <v>Chemise Fan out 72</v>
          </cell>
          <cell r="H296"/>
          <cell r="I296">
            <v>16</v>
          </cell>
          <cell r="J296"/>
          <cell r="K296">
            <v>5.77</v>
          </cell>
          <cell r="L296"/>
          <cell r="M296" t="str">
            <v>non</v>
          </cell>
        </row>
        <row r="297">
          <cell r="B297" t="str">
            <v>MJM</v>
          </cell>
          <cell r="C297" t="str">
            <v>Part C</v>
          </cell>
          <cell r="D297" t="str">
            <v>Bouchon fan out 72</v>
          </cell>
          <cell r="H297"/>
          <cell r="I297">
            <v>60</v>
          </cell>
          <cell r="J297"/>
          <cell r="K297">
            <v>2</v>
          </cell>
          <cell r="L297"/>
          <cell r="M297" t="str">
            <v>non</v>
          </cell>
        </row>
        <row r="298">
          <cell r="B298" t="str">
            <v>MJM</v>
          </cell>
          <cell r="C298" t="str">
            <v>ALBOS06100L08</v>
          </cell>
          <cell r="D298" t="str">
            <v>bossage purge M6</v>
          </cell>
          <cell r="H298"/>
          <cell r="I298">
            <v>90</v>
          </cell>
          <cell r="J298"/>
          <cell r="K298">
            <v>0.20833333333333334</v>
          </cell>
          <cell r="L298"/>
          <cell r="M298" t="str">
            <v>NON</v>
          </cell>
        </row>
        <row r="299">
          <cell r="B299" t="str">
            <v>MJM</v>
          </cell>
          <cell r="C299" t="str">
            <v>G024</v>
          </cell>
          <cell r="D299" t="str">
            <v>Bague 14x10x72</v>
          </cell>
          <cell r="H299"/>
          <cell r="I299">
            <v>90</v>
          </cell>
          <cell r="J299"/>
          <cell r="K299">
            <v>0.67</v>
          </cell>
          <cell r="L299"/>
          <cell r="M299" t="str">
            <v>NON</v>
          </cell>
        </row>
        <row r="300">
          <cell r="B300" t="str">
            <v>MJM</v>
          </cell>
          <cell r="C300" t="str">
            <v>axe cale</v>
          </cell>
          <cell r="D300" t="str">
            <v>axe cale HEEL support axis</v>
          </cell>
          <cell r="H300"/>
          <cell r="I300">
            <v>100</v>
          </cell>
          <cell r="J300"/>
          <cell r="K300">
            <v>0.127</v>
          </cell>
          <cell r="L300"/>
          <cell r="M300" t="str">
            <v>NON</v>
          </cell>
        </row>
        <row r="301">
          <cell r="B301" t="str">
            <v>MJM</v>
          </cell>
          <cell r="C301" t="str">
            <v xml:space="preserve"> L=236-24DENTS avec graisseur </v>
          </cell>
          <cell r="D301" t="str">
            <v xml:space="preserve">PIGNON SOUDE L=236-24DENTS avec graisseur </v>
          </cell>
          <cell r="H301">
            <v>0.41199999999999998</v>
          </cell>
          <cell r="I301">
            <v>60</v>
          </cell>
          <cell r="J301">
            <v>0.72818181818181815</v>
          </cell>
          <cell r="K301">
            <v>0.50831818181818178</v>
          </cell>
          <cell r="L301">
            <v>12</v>
          </cell>
          <cell r="M301" t="str">
            <v>NON</v>
          </cell>
        </row>
        <row r="302">
          <cell r="B302" t="str">
            <v>MJM</v>
          </cell>
          <cell r="C302" t="str">
            <v>-</v>
          </cell>
          <cell r="D302" t="str">
            <v>Bague acier 13x12x10.5</v>
          </cell>
          <cell r="H302"/>
          <cell r="I302">
            <v>120</v>
          </cell>
          <cell r="J302"/>
          <cell r="K302">
            <v>6.5000000000000002E-2</v>
          </cell>
          <cell r="L302"/>
          <cell r="M302" t="str">
            <v>OUI</v>
          </cell>
        </row>
        <row r="303">
          <cell r="B303" t="str">
            <v>MJM</v>
          </cell>
          <cell r="C303" t="str">
            <v>ECM16L18HEX19</v>
          </cell>
          <cell r="D303" t="str">
            <v>Ecrou M16x1.50 lg18 HEX19</v>
          </cell>
          <cell r="H303">
            <v>5.4899999999999997E-2</v>
          </cell>
          <cell r="I303">
            <v>45</v>
          </cell>
          <cell r="J303">
            <v>0.73499999999999999</v>
          </cell>
          <cell r="K303">
            <v>0.75</v>
          </cell>
          <cell r="L303">
            <v>134</v>
          </cell>
          <cell r="M303" t="str">
            <v>NON</v>
          </cell>
        </row>
        <row r="304">
          <cell r="B304" t="str">
            <v>MJM</v>
          </cell>
          <cell r="C304"/>
          <cell r="D304" t="str">
            <v>Broche acier L=180</v>
          </cell>
          <cell r="H304"/>
          <cell r="I304"/>
          <cell r="J304"/>
          <cell r="K304"/>
          <cell r="L304"/>
          <cell r="M304"/>
        </row>
        <row r="305">
          <cell r="B305" t="str">
            <v>MJM</v>
          </cell>
          <cell r="C305"/>
          <cell r="D305" t="str">
            <v>Bague d'anneau ouvert</v>
          </cell>
          <cell r="H305"/>
          <cell r="I305"/>
          <cell r="J305"/>
          <cell r="K305"/>
          <cell r="L305"/>
          <cell r="M305"/>
        </row>
        <row r="306">
          <cell r="B306" t="str">
            <v>MJM</v>
          </cell>
          <cell r="C306" t="str">
            <v>-</v>
          </cell>
          <cell r="D306" t="str">
            <v>AT50</v>
          </cell>
          <cell r="H306"/>
          <cell r="I306"/>
          <cell r="J306"/>
          <cell r="K306"/>
          <cell r="L306"/>
          <cell r="M306"/>
        </row>
        <row r="307">
          <cell r="B307" t="str">
            <v>MJM</v>
          </cell>
          <cell r="C307">
            <v>651128</v>
          </cell>
          <cell r="D307" t="str">
            <v>INSERT M10</v>
          </cell>
          <cell r="H307">
            <v>3.9960000000000002E-2</v>
          </cell>
          <cell r="I307">
            <v>90</v>
          </cell>
          <cell r="J307">
            <v>1.1125</v>
          </cell>
          <cell r="K307">
            <v>0.22</v>
          </cell>
          <cell r="L307">
            <v>100</v>
          </cell>
          <cell r="M307" t="str">
            <v>NON</v>
          </cell>
        </row>
        <row r="308">
          <cell r="B308" t="str">
            <v>MJM</v>
          </cell>
          <cell r="C308" t="str">
            <v>G022-CP1</v>
          </cell>
          <cell r="D308" t="str">
            <v xml:space="preserve">Goujon de 15 NM </v>
          </cell>
          <cell r="H308">
            <v>0.24476000000000001</v>
          </cell>
          <cell r="I308">
            <v>30</v>
          </cell>
          <cell r="J308">
            <v>0.91249999999999998</v>
          </cell>
          <cell r="K308">
            <v>1.3919999999999999</v>
          </cell>
          <cell r="L308">
            <v>17</v>
          </cell>
          <cell r="M308" t="str">
            <v>OUI</v>
          </cell>
        </row>
        <row r="309">
          <cell r="B309" t="str">
            <v>MJM</v>
          </cell>
          <cell r="C309">
            <v>510090</v>
          </cell>
          <cell r="D309" t="str">
            <v>Inserto Esag M8 12x12</v>
          </cell>
          <cell r="H309">
            <v>1.6E-2</v>
          </cell>
          <cell r="I309">
            <v>120</v>
          </cell>
          <cell r="J309">
            <v>6.32</v>
          </cell>
          <cell r="K309">
            <v>0.17</v>
          </cell>
          <cell r="L309">
            <v>201</v>
          </cell>
          <cell r="M309" t="str">
            <v>OUI</v>
          </cell>
        </row>
        <row r="310">
          <cell r="B310" t="str">
            <v>MJM</v>
          </cell>
          <cell r="C310" t="str">
            <v>-</v>
          </cell>
          <cell r="D310" t="str">
            <v>Bague lg 5 l'axe de 14NM</v>
          </cell>
          <cell r="H310">
            <v>1.1768000000000001E-2</v>
          </cell>
          <cell r="I310">
            <v>120</v>
          </cell>
          <cell r="J310">
            <v>1.7390000000000001</v>
          </cell>
          <cell r="K310">
            <v>0.34499999999999997</v>
          </cell>
          <cell r="L310">
            <v>402</v>
          </cell>
          <cell r="M310" t="str">
            <v>NON</v>
          </cell>
        </row>
        <row r="311">
          <cell r="B311" t="str">
            <v>MJM</v>
          </cell>
          <cell r="C311" t="str">
            <v>-</v>
          </cell>
          <cell r="D311" t="str">
            <v>Axe soudée lg216-28dents</v>
          </cell>
          <cell r="H311">
            <v>0.41199999999999998</v>
          </cell>
          <cell r="I311">
            <v>60</v>
          </cell>
          <cell r="J311">
            <v>0.72818181818181815</v>
          </cell>
          <cell r="K311">
            <v>0.50831818181818178</v>
          </cell>
          <cell r="L311">
            <v>12</v>
          </cell>
          <cell r="M311" t="str">
            <v>NON</v>
          </cell>
        </row>
        <row r="312">
          <cell r="B312" t="str">
            <v>MJM</v>
          </cell>
          <cell r="C312" t="str">
            <v>PIG-24dents</v>
          </cell>
          <cell r="D312" t="str">
            <v>Axe soudée lg216-Lg24 dents</v>
          </cell>
          <cell r="H312">
            <v>0.41199999999999998</v>
          </cell>
          <cell r="I312">
            <v>60</v>
          </cell>
          <cell r="J312">
            <v>0.72818181818181815</v>
          </cell>
          <cell r="K312">
            <v>0.50831818181818178</v>
          </cell>
          <cell r="L312">
            <v>12</v>
          </cell>
          <cell r="M312" t="str">
            <v>NON</v>
          </cell>
        </row>
        <row r="313">
          <cell r="B313" t="str">
            <v>MJM</v>
          </cell>
          <cell r="C313" t="str">
            <v>PIG-28dents</v>
          </cell>
          <cell r="D313" t="str">
            <v>Pignon soudé lg=216 -28 dents avec graisseur</v>
          </cell>
          <cell r="H313">
            <v>0.41199999999999998</v>
          </cell>
          <cell r="I313">
            <v>60</v>
          </cell>
          <cell r="J313">
            <v>0.72818181818181815</v>
          </cell>
          <cell r="K313">
            <v>0.50831818181818178</v>
          </cell>
          <cell r="L313">
            <v>12</v>
          </cell>
          <cell r="M313" t="str">
            <v>NON</v>
          </cell>
        </row>
        <row r="314">
          <cell r="B314" t="str">
            <v>MJM</v>
          </cell>
          <cell r="C314" t="str">
            <v>PIG-24dents</v>
          </cell>
          <cell r="D314" t="str">
            <v>axe soudé Lg218-24 dents</v>
          </cell>
          <cell r="H314">
            <v>0.41199999999999998</v>
          </cell>
          <cell r="I314">
            <v>60</v>
          </cell>
          <cell r="J314">
            <v>0.72818181818181815</v>
          </cell>
          <cell r="K314">
            <v>0.50831818181818178</v>
          </cell>
          <cell r="L314">
            <v>12</v>
          </cell>
          <cell r="M314" t="str">
            <v>NON</v>
          </cell>
        </row>
        <row r="315">
          <cell r="B315" t="str">
            <v>MJM</v>
          </cell>
          <cell r="C315" t="str">
            <v>OPE-047</v>
          </cell>
          <cell r="D315" t="str">
            <v>crimp body for secondary fan out</v>
          </cell>
          <cell r="H315">
            <v>2.48E-3</v>
          </cell>
          <cell r="I315">
            <v>150</v>
          </cell>
          <cell r="J315">
            <v>7.3</v>
          </cell>
          <cell r="K315">
            <v>0.14899999999999999</v>
          </cell>
          <cell r="L315">
            <v>170</v>
          </cell>
          <cell r="M315" t="str">
            <v>OUI</v>
          </cell>
        </row>
        <row r="316">
          <cell r="B316" t="str">
            <v>MJM</v>
          </cell>
          <cell r="C316">
            <v>200101</v>
          </cell>
          <cell r="D316" t="str">
            <v>axe d'articulation</v>
          </cell>
          <cell r="H316">
            <v>3.3599999999999998E-2</v>
          </cell>
          <cell r="I316">
            <v>90</v>
          </cell>
          <cell r="J316">
            <v>2.3370000000000002</v>
          </cell>
          <cell r="K316">
            <v>0.19667000000000001</v>
          </cell>
          <cell r="L316">
            <v>55</v>
          </cell>
          <cell r="M316" t="str">
            <v>OUI</v>
          </cell>
        </row>
        <row r="317">
          <cell r="B317" t="str">
            <v>MJM</v>
          </cell>
          <cell r="C317" t="str">
            <v>ECROU HEXAGON</v>
          </cell>
          <cell r="D317" t="str">
            <v>ecrou hex 8 Acier</v>
          </cell>
          <cell r="H317">
            <v>3.3999999999999998E-3</v>
          </cell>
          <cell r="I317">
            <v>240</v>
          </cell>
          <cell r="J317">
            <v>1.1299999999999999</v>
          </cell>
          <cell r="K317">
            <v>3.3300000000000003E-2</v>
          </cell>
          <cell r="L317">
            <v>373</v>
          </cell>
          <cell r="M317" t="str">
            <v>OUI</v>
          </cell>
        </row>
        <row r="318">
          <cell r="B318" t="str">
            <v>MJM</v>
          </cell>
          <cell r="C318" t="str">
            <v>ECROU HEXAGON + MULTI</v>
          </cell>
          <cell r="D318" t="str">
            <v>Ecrou hex8</v>
          </cell>
          <cell r="H318">
            <v>3.3999999999999998E-3</v>
          </cell>
          <cell r="I318">
            <v>600</v>
          </cell>
          <cell r="J318">
            <v>1.1299999999999999</v>
          </cell>
          <cell r="K318">
            <v>3.3300000000000003E-2</v>
          </cell>
          <cell r="L318">
            <v>373</v>
          </cell>
          <cell r="M318" t="str">
            <v>OUI</v>
          </cell>
        </row>
        <row r="319">
          <cell r="B319" t="str">
            <v>MJM</v>
          </cell>
          <cell r="C319">
            <v>510020</v>
          </cell>
          <cell r="D319" t="str">
            <v>INSERTO ESAG M6. 8*6</v>
          </cell>
          <cell r="H319">
            <v>4.0000000000000001E-3</v>
          </cell>
          <cell r="I319">
            <v>180</v>
          </cell>
          <cell r="J319">
            <v>3.9</v>
          </cell>
          <cell r="K319">
            <v>5.7500000000000002E-2</v>
          </cell>
          <cell r="L319">
            <v>352</v>
          </cell>
          <cell r="M319" t="str">
            <v>OUI</v>
          </cell>
        </row>
        <row r="320">
          <cell r="B320" t="str">
            <v>MJM</v>
          </cell>
          <cell r="C320">
            <v>43563</v>
          </cell>
          <cell r="D320" t="str">
            <v>pion</v>
          </cell>
          <cell r="H320">
            <v>4.7309999999999998E-2</v>
          </cell>
          <cell r="I320">
            <v>90</v>
          </cell>
          <cell r="J320">
            <v>1.01</v>
          </cell>
          <cell r="K320">
            <v>0.14000000000000001</v>
          </cell>
          <cell r="L320">
            <v>100</v>
          </cell>
          <cell r="M320" t="str">
            <v>NON</v>
          </cell>
        </row>
        <row r="321">
          <cell r="B321" t="str">
            <v>MJM</v>
          </cell>
          <cell r="C321" t="str">
            <v>outi-plot</v>
          </cell>
          <cell r="D321" t="str">
            <v>plot nez de marche</v>
          </cell>
          <cell r="H321">
            <v>4.2976739999999996E-3</v>
          </cell>
          <cell r="I321">
            <v>75</v>
          </cell>
          <cell r="J321">
            <v>2.883</v>
          </cell>
          <cell r="K321">
            <v>0.18</v>
          </cell>
          <cell r="L321">
            <v>430</v>
          </cell>
          <cell r="M321" t="str">
            <v>NON</v>
          </cell>
        </row>
        <row r="322">
          <cell r="B322" t="str">
            <v>MJM</v>
          </cell>
          <cell r="C322" t="str">
            <v>MPS000300</v>
          </cell>
          <cell r="D322" t="str">
            <v>raccord HEX 17</v>
          </cell>
          <cell r="H322">
            <v>4.9000000000000002E-2</v>
          </cell>
          <cell r="I322">
            <v>454</v>
          </cell>
          <cell r="J322">
            <v>0.67</v>
          </cell>
          <cell r="K322">
            <v>0.14000000000000001</v>
          </cell>
          <cell r="L322">
            <v>120</v>
          </cell>
          <cell r="M322" t="str">
            <v>NON</v>
          </cell>
        </row>
        <row r="323">
          <cell r="B323" t="str">
            <v>MJM</v>
          </cell>
          <cell r="C323" t="str">
            <v>PIG 50 SE-HARDING</v>
          </cell>
          <cell r="D323" t="str">
            <v>pignon simple etage</v>
          </cell>
          <cell r="H323">
            <v>0.45</v>
          </cell>
          <cell r="I323">
            <v>24</v>
          </cell>
          <cell r="J323">
            <v>0</v>
          </cell>
          <cell r="K323">
            <v>0.28416666666666668</v>
          </cell>
          <cell r="L323">
            <v>0</v>
          </cell>
          <cell r="M323" t="str">
            <v>OUI</v>
          </cell>
        </row>
        <row r="324">
          <cell r="B324" t="str">
            <v>MJM</v>
          </cell>
          <cell r="C324" t="str">
            <v>SH42Z1</v>
          </cell>
          <cell r="D324" t="str">
            <v xml:space="preserve">porta valvola </v>
          </cell>
          <cell r="H324">
            <v>2.2700000000000001E-2</v>
          </cell>
          <cell r="I324">
            <v>45</v>
          </cell>
          <cell r="J324">
            <v>4.5999999999999996</v>
          </cell>
          <cell r="K324">
            <v>0.4</v>
          </cell>
          <cell r="L324">
            <v>116</v>
          </cell>
          <cell r="M324" t="str">
            <v>OUI</v>
          </cell>
        </row>
        <row r="325">
          <cell r="B325" t="str">
            <v>MJM</v>
          </cell>
          <cell r="C325">
            <v>43585</v>
          </cell>
          <cell r="D325" t="str">
            <v>axe mécanisme 86</v>
          </cell>
          <cell r="H325">
            <v>0.61624999999999996</v>
          </cell>
          <cell r="I325">
            <v>36</v>
          </cell>
          <cell r="J325">
            <v>1.05</v>
          </cell>
          <cell r="K325">
            <v>1.35</v>
          </cell>
          <cell r="L325">
            <v>12</v>
          </cell>
          <cell r="M325" t="str">
            <v>NON</v>
          </cell>
        </row>
        <row r="326">
          <cell r="B326" t="str">
            <v>MJM</v>
          </cell>
          <cell r="C326" t="str">
            <v>G16922290</v>
          </cell>
          <cell r="D326" t="str">
            <v xml:space="preserve">PERNO DISINNESTO RULLO </v>
          </cell>
          <cell r="H326">
            <v>2.12E-2</v>
          </cell>
          <cell r="I326">
            <v>90</v>
          </cell>
          <cell r="J326">
            <v>2.8290000000000002</v>
          </cell>
          <cell r="K326">
            <v>0.09</v>
          </cell>
          <cell r="L326">
            <v>106</v>
          </cell>
          <cell r="M326" t="str">
            <v>NON</v>
          </cell>
        </row>
        <row r="327">
          <cell r="B327" t="str">
            <v>MJM</v>
          </cell>
          <cell r="C327">
            <v>512800</v>
          </cell>
          <cell r="D327" t="str">
            <v>PERNO DISINNESTO RULLO</v>
          </cell>
          <cell r="H327">
            <v>9.4999999999999998E-3</v>
          </cell>
          <cell r="I327">
            <v>180</v>
          </cell>
          <cell r="J327">
            <v>5.2</v>
          </cell>
          <cell r="K327">
            <v>0.09</v>
          </cell>
          <cell r="L327">
            <v>104</v>
          </cell>
          <cell r="M327" t="str">
            <v>NON</v>
          </cell>
        </row>
        <row r="328">
          <cell r="B328" t="str">
            <v>MJM</v>
          </cell>
          <cell r="C328">
            <v>43582</v>
          </cell>
          <cell r="D328" t="str">
            <v>axe mécanisme 75</v>
          </cell>
          <cell r="H328">
            <v>0.56884000000000001</v>
          </cell>
          <cell r="I328">
            <v>36</v>
          </cell>
          <cell r="J328">
            <v>1.05</v>
          </cell>
          <cell r="K328">
            <v>1.25</v>
          </cell>
          <cell r="L328">
            <v>13</v>
          </cell>
          <cell r="M328" t="str">
            <v>NON</v>
          </cell>
        </row>
        <row r="329">
          <cell r="B329" t="str">
            <v>MJM</v>
          </cell>
          <cell r="C329" t="str">
            <v>IC5253</v>
          </cell>
          <cell r="D329" t="str">
            <v>Body primary</v>
          </cell>
          <cell r="H329">
            <v>5.6800000000000003E-2</v>
          </cell>
          <cell r="I329">
            <v>45</v>
          </cell>
          <cell r="J329">
            <v>6.4</v>
          </cell>
          <cell r="K329">
            <v>0.8</v>
          </cell>
          <cell r="L329">
            <v>38</v>
          </cell>
          <cell r="M329" t="str">
            <v>NON</v>
          </cell>
        </row>
        <row r="330">
          <cell r="B330" t="str">
            <v>MJM</v>
          </cell>
          <cell r="C330" t="str">
            <v>ALBLO021018</v>
          </cell>
          <cell r="D330" t="str">
            <v>Bloc à clapets</v>
          </cell>
          <cell r="H330">
            <v>6.88E-2</v>
          </cell>
          <cell r="I330">
            <v>60</v>
          </cell>
          <cell r="J330">
            <v>1</v>
          </cell>
          <cell r="K330">
            <v>2.3889999999999998</v>
          </cell>
          <cell r="L330">
            <v>130</v>
          </cell>
          <cell r="M330" t="str">
            <v>OUI</v>
          </cell>
        </row>
        <row r="331">
          <cell r="B331" t="str">
            <v>MJM</v>
          </cell>
          <cell r="C331" t="str">
            <v>ALBLO021018-HARDING</v>
          </cell>
          <cell r="D331" t="str">
            <v xml:space="preserve">Bloc à clapets  </v>
          </cell>
          <cell r="H331">
            <v>6.88E-2</v>
          </cell>
          <cell r="I331">
            <v>27</v>
          </cell>
          <cell r="J331">
            <v>0</v>
          </cell>
          <cell r="K331">
            <v>1.1111</v>
          </cell>
          <cell r="L331">
            <v>0</v>
          </cell>
          <cell r="M331" t="str">
            <v>OUI</v>
          </cell>
        </row>
        <row r="332">
          <cell r="B332" t="str">
            <v>MJM</v>
          </cell>
          <cell r="C332" t="str">
            <v>200505-0F</v>
          </cell>
          <cell r="D332" t="str">
            <v>Gewindeeinsatz Ensat M4*5</v>
          </cell>
          <cell r="H332">
            <v>2.1299999999999999E-3</v>
          </cell>
          <cell r="I332">
            <v>50</v>
          </cell>
          <cell r="J332">
            <v>3.49</v>
          </cell>
          <cell r="K332">
            <v>0.24</v>
          </cell>
          <cell r="L332">
            <v>366</v>
          </cell>
          <cell r="M332" t="str">
            <v>NON</v>
          </cell>
        </row>
        <row r="333">
          <cell r="B333" t="str">
            <v>MJM</v>
          </cell>
          <cell r="C333" t="str">
            <v>OTT-170</v>
          </cell>
          <cell r="D333" t="str">
            <v>Clamping ring 120Fo</v>
          </cell>
          <cell r="H333">
            <v>2.0799999999999998E-3</v>
          </cell>
          <cell r="I333">
            <v>120</v>
          </cell>
          <cell r="J333">
            <v>8.35</v>
          </cell>
          <cell r="K333">
            <v>0.1583</v>
          </cell>
          <cell r="L333">
            <v>245</v>
          </cell>
          <cell r="M333" t="str">
            <v>NON</v>
          </cell>
        </row>
        <row r="334">
          <cell r="B334" t="str">
            <v>MJM</v>
          </cell>
          <cell r="C334" t="str">
            <v>OTT-171</v>
          </cell>
          <cell r="D334" t="str">
            <v>Clamping ring 240Fo</v>
          </cell>
          <cell r="H334">
            <v>2.0799999999999998E-3</v>
          </cell>
          <cell r="I334">
            <v>120</v>
          </cell>
          <cell r="J334">
            <v>8.35</v>
          </cell>
          <cell r="K334">
            <v>0.1583</v>
          </cell>
          <cell r="L334">
            <v>245</v>
          </cell>
          <cell r="M334" t="str">
            <v>OUI</v>
          </cell>
        </row>
        <row r="335">
          <cell r="B335" t="str">
            <v>MJM</v>
          </cell>
          <cell r="C335" t="str">
            <v>OTT-171-TSUGAMI</v>
          </cell>
          <cell r="D335" t="str">
            <v xml:space="preserve">Clamping ring 240Fo </v>
          </cell>
          <cell r="H335">
            <v>2.0799999999999998E-3</v>
          </cell>
          <cell r="I335">
            <v>240</v>
          </cell>
          <cell r="J335">
            <v>0</v>
          </cell>
          <cell r="K335">
            <v>4.1669999999999999E-2</v>
          </cell>
          <cell r="L335">
            <v>0</v>
          </cell>
          <cell r="M335" t="str">
            <v>OUI</v>
          </cell>
        </row>
        <row r="336">
          <cell r="B336" t="str">
            <v>MJM</v>
          </cell>
          <cell r="C336" t="str">
            <v>OTT-172-L32</v>
          </cell>
          <cell r="D336" t="str">
            <v>Clamping ring 360Fo</v>
          </cell>
          <cell r="H336">
            <v>2.0799999999999998E-3</v>
          </cell>
          <cell r="I336">
            <v>360</v>
          </cell>
          <cell r="J336">
            <v>0</v>
          </cell>
          <cell r="K336">
            <v>4.1669999999999999E-2</v>
          </cell>
          <cell r="L336">
            <v>0</v>
          </cell>
          <cell r="M336" t="str">
            <v>NON</v>
          </cell>
        </row>
        <row r="337">
          <cell r="B337" t="str">
            <v>MJM</v>
          </cell>
          <cell r="C337" t="str">
            <v>DE-10144</v>
          </cell>
          <cell r="D337" t="str">
            <v>insert W164 court</v>
          </cell>
          <cell r="H337">
            <v>3.0200000000000001E-2</v>
          </cell>
          <cell r="I337">
            <v>120</v>
          </cell>
          <cell r="J337">
            <v>1.04</v>
          </cell>
          <cell r="K337">
            <v>0.13200000000000001</v>
          </cell>
          <cell r="L337">
            <v>22</v>
          </cell>
          <cell r="M337" t="str">
            <v>NON</v>
          </cell>
        </row>
        <row r="338">
          <cell r="B338" t="str">
            <v>MJM</v>
          </cell>
          <cell r="C338" t="str">
            <v>SFM10048</v>
          </cell>
          <cell r="D338" t="str">
            <v>INSERT R 171</v>
          </cell>
          <cell r="H338">
            <v>6.6600000000000006E-2</v>
          </cell>
          <cell r="I338">
            <v>110</v>
          </cell>
          <cell r="J338">
            <v>1.04</v>
          </cell>
          <cell r="K338">
            <v>0.2</v>
          </cell>
          <cell r="L338">
            <v>10</v>
          </cell>
          <cell r="M338" t="str">
            <v>NON</v>
          </cell>
        </row>
        <row r="339">
          <cell r="B339" t="str">
            <v>MJM</v>
          </cell>
          <cell r="C339" t="str">
            <v>OTT-169</v>
          </cell>
          <cell r="D339" t="str">
            <v xml:space="preserve">Main Body for secondary fan out </v>
          </cell>
          <cell r="H339">
            <v>1.04E-2</v>
          </cell>
          <cell r="I339">
            <v>95</v>
          </cell>
          <cell r="J339">
            <v>8.35</v>
          </cell>
          <cell r="K339">
            <v>0.29399999999999998</v>
          </cell>
          <cell r="L339">
            <v>49</v>
          </cell>
          <cell r="M339" t="str">
            <v>NON</v>
          </cell>
        </row>
        <row r="340">
          <cell r="B340" t="str">
            <v>MJM</v>
          </cell>
          <cell r="C340">
            <v>355306</v>
          </cell>
          <cell r="D340" t="str">
            <v>armature intérieure</v>
          </cell>
          <cell r="H340">
            <v>1.01E-2</v>
          </cell>
          <cell r="I340">
            <v>180</v>
          </cell>
          <cell r="J340">
            <v>0.99</v>
          </cell>
          <cell r="K340">
            <v>7.8E-2</v>
          </cell>
          <cell r="L340">
            <v>148</v>
          </cell>
          <cell r="M340" t="str">
            <v>OUI</v>
          </cell>
        </row>
        <row r="341">
          <cell r="B341" t="str">
            <v>MJM</v>
          </cell>
          <cell r="C341">
            <v>200300</v>
          </cell>
          <cell r="D341" t="str">
            <v>tige de piston</v>
          </cell>
          <cell r="H341">
            <v>0.29499999999999998</v>
          </cell>
          <cell r="I341">
            <v>43</v>
          </cell>
          <cell r="J341">
            <v>2.4950000000000001</v>
          </cell>
          <cell r="K341">
            <v>1.5569999999999999</v>
          </cell>
          <cell r="L341">
            <v>16</v>
          </cell>
          <cell r="M341" t="str">
            <v>NON</v>
          </cell>
        </row>
        <row r="342">
          <cell r="B342" t="str">
            <v>MJM</v>
          </cell>
          <cell r="C342">
            <v>200200</v>
          </cell>
          <cell r="D342" t="str">
            <v>embout tige piston</v>
          </cell>
          <cell r="H342">
            <v>0.15090000000000001</v>
          </cell>
          <cell r="I342">
            <v>45</v>
          </cell>
          <cell r="J342">
            <v>5.71</v>
          </cell>
          <cell r="K342">
            <v>1.7050000000000001</v>
          </cell>
          <cell r="L342">
            <v>65</v>
          </cell>
          <cell r="M342" t="str">
            <v>OUI</v>
          </cell>
        </row>
        <row r="343">
          <cell r="B343" t="str">
            <v>MJM</v>
          </cell>
          <cell r="C343">
            <v>510081</v>
          </cell>
          <cell r="D343" t="str">
            <v xml:space="preserve">BUSS DIS 14-3003 1320x28.7 AVP CARB </v>
          </cell>
          <cell r="H343">
            <v>8.2170000000000007E-2</v>
          </cell>
          <cell r="I343">
            <v>90</v>
          </cell>
          <cell r="J343">
            <v>1.145</v>
          </cell>
          <cell r="K343">
            <v>8.8900000000000007E-2</v>
          </cell>
          <cell r="L343">
            <v>90</v>
          </cell>
          <cell r="M343" t="str">
            <v>OUI</v>
          </cell>
        </row>
        <row r="344">
          <cell r="B344" t="str">
            <v>MJM</v>
          </cell>
          <cell r="C344">
            <v>510087</v>
          </cell>
          <cell r="D344" t="str">
            <v>BUSSOLA D1320X18.2 AVP CARB</v>
          </cell>
          <cell r="H344">
            <v>5.4399999999999997E-2</v>
          </cell>
          <cell r="I344">
            <v>90</v>
          </cell>
          <cell r="J344">
            <v>1.121</v>
          </cell>
          <cell r="K344">
            <v>0.2</v>
          </cell>
          <cell r="L344">
            <v>136</v>
          </cell>
          <cell r="M344" t="str">
            <v>OUI</v>
          </cell>
        </row>
        <row r="345">
          <cell r="B345" t="str">
            <v>MJM</v>
          </cell>
          <cell r="C345" t="str">
            <v>ChSIEGE-JCN</v>
          </cell>
          <cell r="D345" t="str">
            <v>Siege JCU</v>
          </cell>
          <cell r="H345">
            <v>7.7000000000000002E-3</v>
          </cell>
          <cell r="I345">
            <v>45</v>
          </cell>
          <cell r="J345">
            <v>1.03</v>
          </cell>
          <cell r="K345">
            <v>1.62</v>
          </cell>
          <cell r="L345">
            <v>151</v>
          </cell>
          <cell r="M345" t="str">
            <v>NON</v>
          </cell>
        </row>
        <row r="346">
          <cell r="B346" t="str">
            <v>MJM</v>
          </cell>
          <cell r="C346">
            <v>199400</v>
          </cell>
          <cell r="D346" t="str">
            <v>tirant</v>
          </cell>
          <cell r="H346">
            <v>2.46E-2</v>
          </cell>
          <cell r="I346">
            <v>120</v>
          </cell>
          <cell r="J346">
            <v>1.04</v>
          </cell>
          <cell r="K346">
            <v>0.12</v>
          </cell>
          <cell r="L346">
            <v>27</v>
          </cell>
          <cell r="M346" t="str">
            <v>OUI</v>
          </cell>
        </row>
        <row r="347">
          <cell r="B347" t="str">
            <v>MJM</v>
          </cell>
          <cell r="C347" t="str">
            <v>P210203</v>
          </cell>
          <cell r="D347" t="str">
            <v>Axe levier</v>
          </cell>
          <cell r="H347">
            <v>4.8999999999999998E-3</v>
          </cell>
          <cell r="I347">
            <v>70</v>
          </cell>
          <cell r="J347">
            <v>4.4669999999999996</v>
          </cell>
          <cell r="K347">
            <v>0.28000000000000003</v>
          </cell>
          <cell r="L347">
            <v>66</v>
          </cell>
          <cell r="M347" t="str">
            <v>NON</v>
          </cell>
        </row>
        <row r="348">
          <cell r="B348" t="str">
            <v>MJM</v>
          </cell>
          <cell r="C348" t="str">
            <v>107264-L</v>
          </cell>
          <cell r="D348" t="str">
            <v>Wasseranscluss Stift</v>
          </cell>
          <cell r="H348">
            <v>6.5890000000000004E-2</v>
          </cell>
          <cell r="I348">
            <v>27</v>
          </cell>
          <cell r="J348">
            <v>3.26</v>
          </cell>
          <cell r="K348">
            <v>0.87</v>
          </cell>
          <cell r="L348">
            <v>55</v>
          </cell>
          <cell r="M348" t="str">
            <v>OUI</v>
          </cell>
        </row>
        <row r="349">
          <cell r="B349" t="str">
            <v>MJM</v>
          </cell>
          <cell r="C349" t="str">
            <v>PT8666</v>
          </cell>
          <cell r="D349" t="str">
            <v>Rehausse</v>
          </cell>
          <cell r="H349"/>
          <cell r="I349">
            <v>100</v>
          </cell>
          <cell r="J349"/>
          <cell r="K349">
            <v>0.5</v>
          </cell>
          <cell r="L349"/>
          <cell r="M349" t="str">
            <v>OUI</v>
          </cell>
        </row>
        <row r="350">
          <cell r="B350" t="str">
            <v>MJM</v>
          </cell>
          <cell r="C350" t="str">
            <v>PT8667</v>
          </cell>
          <cell r="D350" t="str">
            <v>Rehausse-NAKAMURHA</v>
          </cell>
          <cell r="H350"/>
          <cell r="I350">
            <v>67</v>
          </cell>
          <cell r="J350"/>
          <cell r="K350">
            <v>0.5</v>
          </cell>
          <cell r="L350"/>
          <cell r="M350" t="str">
            <v>OUI</v>
          </cell>
        </row>
        <row r="351">
          <cell r="B351" t="str">
            <v>MJM</v>
          </cell>
          <cell r="C351">
            <v>512520</v>
          </cell>
          <cell r="D351" t="str">
            <v>INSERTO MANOPOLA</v>
          </cell>
          <cell r="H351">
            <v>3.3500000000000002E-2</v>
          </cell>
          <cell r="I351">
            <v>52</v>
          </cell>
          <cell r="J351">
            <v>2.956</v>
          </cell>
          <cell r="K351">
            <v>0.52</v>
          </cell>
          <cell r="L351">
            <v>141</v>
          </cell>
          <cell r="M351" t="str">
            <v>OUI</v>
          </cell>
        </row>
        <row r="352">
          <cell r="B352" t="str">
            <v>MJM</v>
          </cell>
          <cell r="C352">
            <v>510021</v>
          </cell>
          <cell r="D352" t="str">
            <v>QUADRO 10*60 AVP</v>
          </cell>
          <cell r="H352">
            <v>5.3499999999999999E-2</v>
          </cell>
          <cell r="I352">
            <v>51</v>
          </cell>
          <cell r="J352">
            <v>1.35</v>
          </cell>
          <cell r="K352">
            <v>0.52</v>
          </cell>
          <cell r="L352">
            <v>44</v>
          </cell>
          <cell r="M352" t="str">
            <v>NON</v>
          </cell>
        </row>
        <row r="353">
          <cell r="B353" t="str">
            <v>MJM</v>
          </cell>
          <cell r="C353" t="str">
            <v>12.7x7.3x10.4</v>
          </cell>
          <cell r="D353" t="str">
            <v>Bague laiton 12.7x7.3x10.4</v>
          </cell>
          <cell r="H353"/>
          <cell r="I353"/>
          <cell r="J353"/>
          <cell r="K353">
            <v>0.12068965517241378</v>
          </cell>
          <cell r="L353"/>
          <cell r="M353"/>
        </row>
        <row r="354">
          <cell r="B354" t="str">
            <v>MJM</v>
          </cell>
          <cell r="C354">
            <v>100623</v>
          </cell>
          <cell r="D354" t="str">
            <v>axe cale</v>
          </cell>
          <cell r="H354">
            <v>1.1350000000000001E-2</v>
          </cell>
          <cell r="I354">
            <v>100</v>
          </cell>
          <cell r="J354">
            <v>3.71</v>
          </cell>
          <cell r="K354">
            <v>0.127</v>
          </cell>
          <cell r="L354">
            <v>69</v>
          </cell>
          <cell r="M354" t="str">
            <v>NON</v>
          </cell>
        </row>
        <row r="355">
          <cell r="B355" t="str">
            <v>MJM</v>
          </cell>
          <cell r="C355" t="str">
            <v>0015-CAD-0042-PP</v>
          </cell>
          <cell r="D355" t="str">
            <v>bague PP</v>
          </cell>
          <cell r="H355">
            <v>5.4999999999999997E-3</v>
          </cell>
          <cell r="I355">
            <v>180</v>
          </cell>
          <cell r="J355">
            <v>3.2490000000000001</v>
          </cell>
          <cell r="K355">
            <v>0.10299999999999999</v>
          </cell>
          <cell r="L355">
            <v>272</v>
          </cell>
          <cell r="M355" t="str">
            <v>OUI</v>
          </cell>
        </row>
        <row r="356">
          <cell r="B356" t="str">
            <v>MJM</v>
          </cell>
          <cell r="C356">
            <v>511040</v>
          </cell>
          <cell r="D356" t="str">
            <v>Bronzina 16/18*10.3</v>
          </cell>
          <cell r="H356">
            <v>2.9000000000000001E-2</v>
          </cell>
          <cell r="I356">
            <v>150</v>
          </cell>
          <cell r="J356">
            <v>6.4139999999999997</v>
          </cell>
          <cell r="K356">
            <v>0.22</v>
          </cell>
          <cell r="L356">
            <v>229</v>
          </cell>
          <cell r="M356" t="str">
            <v>NON</v>
          </cell>
        </row>
        <row r="357">
          <cell r="B357" t="str">
            <v>MJM</v>
          </cell>
          <cell r="C357">
            <v>510530</v>
          </cell>
          <cell r="D357" t="str">
            <v>Perno  AGGANCIO</v>
          </cell>
          <cell r="H357">
            <v>8.0999999999999996E-3</v>
          </cell>
          <cell r="I357">
            <v>90</v>
          </cell>
          <cell r="J357">
            <v>5.7</v>
          </cell>
          <cell r="K357">
            <v>0.09</v>
          </cell>
          <cell r="L357">
            <v>106</v>
          </cell>
          <cell r="M357" t="str">
            <v>NON</v>
          </cell>
        </row>
        <row r="358">
          <cell r="B358" t="str">
            <v>MJM</v>
          </cell>
          <cell r="C358">
            <v>43850</v>
          </cell>
          <cell r="D358" t="str">
            <v>Rouleau contacteur</v>
          </cell>
          <cell r="H358">
            <v>9.8200000000000006E-3</v>
          </cell>
          <cell r="I358">
            <v>180</v>
          </cell>
          <cell r="J358">
            <v>0.8</v>
          </cell>
          <cell r="K358">
            <v>0.08</v>
          </cell>
          <cell r="L358">
            <v>188</v>
          </cell>
          <cell r="M358" t="str">
            <v>OUI</v>
          </cell>
        </row>
        <row r="359">
          <cell r="B359" t="str">
            <v>MJM</v>
          </cell>
          <cell r="C359">
            <v>510530</v>
          </cell>
          <cell r="D359" t="str">
            <v>PERNO AGGANCIO</v>
          </cell>
          <cell r="H359">
            <v>2.12E-2</v>
          </cell>
          <cell r="I359">
            <v>90</v>
          </cell>
          <cell r="J359">
            <v>2.8290000000000002</v>
          </cell>
          <cell r="K359">
            <v>0.09</v>
          </cell>
          <cell r="L359">
            <v>106</v>
          </cell>
          <cell r="M359" t="str">
            <v>NON</v>
          </cell>
        </row>
        <row r="360">
          <cell r="B360" t="str">
            <v>MJM</v>
          </cell>
          <cell r="C360">
            <v>513280</v>
          </cell>
          <cell r="D360" t="str">
            <v xml:space="preserve">PERNO AGGANCIO-RULLO S-SC </v>
          </cell>
          <cell r="H360">
            <v>4.7000000000000002E-3</v>
          </cell>
          <cell r="I360">
            <v>120</v>
          </cell>
          <cell r="J360">
            <v>6.23</v>
          </cell>
          <cell r="K360">
            <v>0.09</v>
          </cell>
          <cell r="L360">
            <v>106</v>
          </cell>
          <cell r="M360" t="str">
            <v>NON</v>
          </cell>
        </row>
        <row r="361">
          <cell r="B361" t="str">
            <v>MJM</v>
          </cell>
          <cell r="C361">
            <v>511110</v>
          </cell>
          <cell r="D361" t="str">
            <v>perno 6-30</v>
          </cell>
          <cell r="H361">
            <v>7.8352999999999999E-3</v>
          </cell>
          <cell r="I361">
            <v>90</v>
          </cell>
          <cell r="J361">
            <v>3.0979999999999999</v>
          </cell>
          <cell r="K361">
            <v>9.5000000000000001E-2</v>
          </cell>
          <cell r="L361">
            <v>85</v>
          </cell>
          <cell r="M361" t="str">
            <v>OUI</v>
          </cell>
        </row>
        <row r="362">
          <cell r="B362" t="str">
            <v>MJM</v>
          </cell>
          <cell r="C362">
            <v>511100</v>
          </cell>
          <cell r="D362" t="str">
            <v>perno 6-62</v>
          </cell>
          <cell r="H362">
            <v>1.54E-2</v>
          </cell>
          <cell r="I362">
            <v>90</v>
          </cell>
          <cell r="J362">
            <v>3.0979999999999999</v>
          </cell>
          <cell r="K362">
            <v>0.16</v>
          </cell>
          <cell r="L362">
            <v>43</v>
          </cell>
          <cell r="M362" t="str">
            <v>NON</v>
          </cell>
        </row>
        <row r="363">
          <cell r="B363" t="str">
            <v>MJM</v>
          </cell>
          <cell r="C363" t="str">
            <v>SFM10048</v>
          </cell>
          <cell r="D363" t="str">
            <v>INSERT R171</v>
          </cell>
          <cell r="H363">
            <v>6.6600000000000006E-2</v>
          </cell>
          <cell r="I363">
            <v>110</v>
          </cell>
          <cell r="J363">
            <v>1.1499999999999999</v>
          </cell>
          <cell r="K363">
            <v>0.2</v>
          </cell>
          <cell r="L363">
            <v>10</v>
          </cell>
          <cell r="M363" t="str">
            <v>NON</v>
          </cell>
        </row>
        <row r="364">
          <cell r="B364" t="str">
            <v>MJM</v>
          </cell>
          <cell r="C364">
            <v>43504</v>
          </cell>
          <cell r="D364" t="str">
            <v>AXE BELIMO</v>
          </cell>
          <cell r="H364">
            <v>0.35210000000000002</v>
          </cell>
          <cell r="I364">
            <v>30</v>
          </cell>
          <cell r="J364">
            <v>1.1499999999999999</v>
          </cell>
          <cell r="K364">
            <v>1.84</v>
          </cell>
          <cell r="L364">
            <v>21</v>
          </cell>
          <cell r="M364" t="str">
            <v>NON</v>
          </cell>
        </row>
        <row r="365">
          <cell r="B365" t="str">
            <v>MJM</v>
          </cell>
          <cell r="C365">
            <v>35133801</v>
          </cell>
          <cell r="D365" t="str">
            <v>QAB 14*18-D16 NLD</v>
          </cell>
          <cell r="H365">
            <v>0.14430000000000001</v>
          </cell>
          <cell r="I365">
            <v>32</v>
          </cell>
          <cell r="J365">
            <v>0.69499999999999995</v>
          </cell>
          <cell r="K365">
            <v>0.35</v>
          </cell>
          <cell r="L365">
            <v>62</v>
          </cell>
          <cell r="M365" t="str">
            <v>NON</v>
          </cell>
        </row>
        <row r="366">
          <cell r="B366" t="str">
            <v>MJM</v>
          </cell>
          <cell r="C366">
            <v>35134600</v>
          </cell>
          <cell r="D366" t="str">
            <v>QAB 16*18-D20 BP</v>
          </cell>
          <cell r="H366">
            <v>0.1133</v>
          </cell>
          <cell r="I366">
            <v>60</v>
          </cell>
          <cell r="J366">
            <v>1</v>
          </cell>
          <cell r="K366">
            <v>0.3</v>
          </cell>
          <cell r="L366">
            <v>79</v>
          </cell>
          <cell r="M366" t="str">
            <v>NON</v>
          </cell>
        </row>
        <row r="367">
          <cell r="B367" t="str">
            <v>MJM</v>
          </cell>
          <cell r="C367">
            <v>35124801</v>
          </cell>
          <cell r="D367" t="str">
            <v>QA 10*12-D15 BP HT</v>
          </cell>
          <cell r="H367">
            <v>0.1043</v>
          </cell>
          <cell r="I367">
            <v>60</v>
          </cell>
          <cell r="J367">
            <v>1.22</v>
          </cell>
          <cell r="K367">
            <v>0.28999999999999998</v>
          </cell>
          <cell r="L367">
            <v>64</v>
          </cell>
          <cell r="M367" t="str">
            <v>OUI</v>
          </cell>
        </row>
        <row r="368">
          <cell r="B368" t="str">
            <v>MJM</v>
          </cell>
          <cell r="C368" t="str">
            <v>LC1327C200</v>
          </cell>
          <cell r="D368" t="str">
            <v>GOUJON</v>
          </cell>
          <cell r="H368">
            <v>1.44E-2</v>
          </cell>
          <cell r="I368">
            <v>24</v>
          </cell>
          <cell r="J368">
            <v>4.101</v>
          </cell>
          <cell r="K368">
            <v>1.75</v>
          </cell>
          <cell r="L368">
            <v>69</v>
          </cell>
          <cell r="M368" t="str">
            <v>NON</v>
          </cell>
        </row>
        <row r="369">
          <cell r="B369" t="str">
            <v>MJM</v>
          </cell>
          <cell r="C369" t="str">
            <v>E1PM953S111891</v>
          </cell>
          <cell r="D369" t="str">
            <v>EMBOUT</v>
          </cell>
          <cell r="H369">
            <v>5.3E-3</v>
          </cell>
          <cell r="I369">
            <v>60</v>
          </cell>
          <cell r="J369">
            <v>4.2039999999999997</v>
          </cell>
          <cell r="K369">
            <v>0.38</v>
          </cell>
          <cell r="L369">
            <v>282</v>
          </cell>
          <cell r="M369" t="str">
            <v>OUI</v>
          </cell>
        </row>
        <row r="370">
          <cell r="B370" t="str">
            <v>MJM</v>
          </cell>
          <cell r="C370" t="str">
            <v>PRESSEUR 29mm</v>
          </cell>
          <cell r="D370" t="str">
            <v>PRESSEUR 29 mm</v>
          </cell>
          <cell r="H370">
            <v>1.34E-3</v>
          </cell>
          <cell r="I370">
            <v>90</v>
          </cell>
          <cell r="J370">
            <v>19.2</v>
          </cell>
          <cell r="K370">
            <v>0.38</v>
          </cell>
          <cell r="L370">
            <v>89</v>
          </cell>
          <cell r="M370" t="str">
            <v>NON</v>
          </cell>
        </row>
        <row r="371">
          <cell r="B371" t="str">
            <v>MJM</v>
          </cell>
          <cell r="C371" t="str">
            <v xml:space="preserve"> PRESSEUR 19.6mm</v>
          </cell>
          <cell r="D371" t="str">
            <v xml:space="preserve"> PRESSEUR 19.6 mm</v>
          </cell>
          <cell r="H371">
            <v>9.3999999999999997E-4</v>
          </cell>
          <cell r="I371">
            <v>90</v>
          </cell>
          <cell r="J371">
            <v>19.2</v>
          </cell>
          <cell r="K371">
            <v>0.38</v>
          </cell>
          <cell r="L371">
            <v>127</v>
          </cell>
          <cell r="M371" t="str">
            <v>NON</v>
          </cell>
        </row>
        <row r="372">
          <cell r="B372" t="str">
            <v>MJM</v>
          </cell>
          <cell r="C372" t="str">
            <v>K0081</v>
          </cell>
          <cell r="D372" t="str">
            <v>Douille de réservoir</v>
          </cell>
          <cell r="H372">
            <v>1.5900000000000001E-2</v>
          </cell>
          <cell r="I372">
            <v>990</v>
          </cell>
          <cell r="J372">
            <v>0.9</v>
          </cell>
          <cell r="K372">
            <v>6.08E-2</v>
          </cell>
          <cell r="L372">
            <v>181</v>
          </cell>
          <cell r="M372" t="str">
            <v>NON</v>
          </cell>
        </row>
        <row r="373">
          <cell r="B373" t="str">
            <v>MJM</v>
          </cell>
          <cell r="C373" t="str">
            <v>-</v>
          </cell>
          <cell r="D373" t="str">
            <v>SUPPORT CIBLE</v>
          </cell>
          <cell r="H373">
            <v>9.2399999999999996E-2</v>
          </cell>
          <cell r="I373">
            <v>180</v>
          </cell>
          <cell r="J373">
            <v>3.88</v>
          </cell>
          <cell r="K373">
            <v>0.52500000000000002</v>
          </cell>
          <cell r="L373">
            <v>5</v>
          </cell>
          <cell r="M373" t="str">
            <v>OUI</v>
          </cell>
        </row>
        <row r="374">
          <cell r="B374" t="str">
            <v>MJM</v>
          </cell>
          <cell r="C374">
            <v>215215011</v>
          </cell>
          <cell r="D374" t="str">
            <v>douille carre 24</v>
          </cell>
          <cell r="H374">
            <v>0.125</v>
          </cell>
          <cell r="I374">
            <v>47</v>
          </cell>
          <cell r="J374">
            <v>3.78</v>
          </cell>
          <cell r="K374">
            <v>0.6</v>
          </cell>
          <cell r="L374">
            <v>119</v>
          </cell>
          <cell r="M374" t="str">
            <v>NON</v>
          </cell>
        </row>
        <row r="375">
          <cell r="B375" t="str">
            <v>MJM</v>
          </cell>
          <cell r="C375">
            <v>651128</v>
          </cell>
          <cell r="D375" t="str">
            <v>INSERT  M10</v>
          </cell>
          <cell r="H375">
            <v>3.9899999999999998E-2</v>
          </cell>
          <cell r="I375">
            <v>120</v>
          </cell>
          <cell r="J375">
            <v>1.0900000000000001</v>
          </cell>
          <cell r="K375">
            <v>0.22</v>
          </cell>
          <cell r="L375">
            <v>100</v>
          </cell>
          <cell r="M375" t="str">
            <v>NON</v>
          </cell>
        </row>
        <row r="376">
          <cell r="B376" t="str">
            <v>MJM</v>
          </cell>
          <cell r="C376" t="str">
            <v>-</v>
          </cell>
          <cell r="D376" t="str">
            <v>INSERT  X204</v>
          </cell>
          <cell r="H376">
            <v>6.6600000000000006E-2</v>
          </cell>
          <cell r="I376">
            <v>130</v>
          </cell>
          <cell r="J376"/>
          <cell r="K376"/>
          <cell r="L376"/>
          <cell r="M376"/>
        </row>
        <row r="377">
          <cell r="B377" t="str">
            <v>MJM</v>
          </cell>
          <cell r="C377" t="str">
            <v>301-603-005-CP2</v>
          </cell>
          <cell r="D377" t="str">
            <v>FANOUT FOR 72FO JENOPTEC-CP2</v>
          </cell>
          <cell r="H377"/>
          <cell r="I377"/>
          <cell r="J377"/>
          <cell r="K377"/>
          <cell r="L377"/>
          <cell r="M377"/>
        </row>
        <row r="378">
          <cell r="B378" t="str">
            <v>MJM</v>
          </cell>
          <cell r="C378">
            <v>199400</v>
          </cell>
          <cell r="D378" t="str">
            <v>TIRANT ACIER D6</v>
          </cell>
          <cell r="H378"/>
          <cell r="I378"/>
          <cell r="J378"/>
          <cell r="K378"/>
          <cell r="L378"/>
          <cell r="M378"/>
        </row>
        <row r="379">
          <cell r="B379"/>
          <cell r="C379" t="str">
            <v>MIM</v>
          </cell>
          <cell r="D379" t="str">
            <v>BOULE RETROVISEUR</v>
          </cell>
          <cell r="H379"/>
          <cell r="I379"/>
          <cell r="J379"/>
          <cell r="K379"/>
          <cell r="L379"/>
          <cell r="M379"/>
        </row>
        <row r="380">
          <cell r="B380"/>
          <cell r="C380" t="str">
            <v>MIM</v>
          </cell>
          <cell r="D380" t="str">
            <v>ECROU M12*1,25</v>
          </cell>
          <cell r="H380"/>
          <cell r="I380"/>
          <cell r="J380"/>
          <cell r="K380"/>
          <cell r="L380"/>
          <cell r="M380"/>
        </row>
        <row r="381">
          <cell r="B381"/>
          <cell r="C381" t="str">
            <v>MIM</v>
          </cell>
          <cell r="D381" t="str">
            <v>bague int silent bloc 14 18 68.5</v>
          </cell>
          <cell r="H381"/>
          <cell r="I381"/>
          <cell r="J381"/>
          <cell r="K381"/>
          <cell r="L381"/>
          <cell r="M381"/>
        </row>
        <row r="382">
          <cell r="B382"/>
          <cell r="C382" t="str">
            <v>MIM</v>
          </cell>
          <cell r="D382" t="str">
            <v>ECROU Ø   10 LG10</v>
          </cell>
          <cell r="H382"/>
          <cell r="I382"/>
          <cell r="J382"/>
          <cell r="K382"/>
          <cell r="L382"/>
          <cell r="M382"/>
        </row>
        <row r="383">
          <cell r="B383"/>
          <cell r="C383" t="str">
            <v>MIM</v>
          </cell>
          <cell r="D383" t="str">
            <v>ecrou de l'axe 11 AV</v>
          </cell>
          <cell r="H383"/>
          <cell r="I383"/>
          <cell r="J383"/>
          <cell r="K383"/>
          <cell r="L383"/>
          <cell r="M383"/>
        </row>
        <row r="384">
          <cell r="B384"/>
          <cell r="C384" t="str">
            <v>MIM</v>
          </cell>
          <cell r="D384" t="str">
            <v>bague epaulé 14 20 67</v>
          </cell>
          <cell r="H384"/>
          <cell r="I384"/>
          <cell r="J384"/>
          <cell r="K384"/>
          <cell r="L384"/>
          <cell r="M384"/>
        </row>
        <row r="385">
          <cell r="B385"/>
          <cell r="C385" t="str">
            <v>MIM</v>
          </cell>
          <cell r="D385" t="str">
            <v xml:space="preserve">ECROU H19 LG13,5 GOUJON DE 11 AV  </v>
          </cell>
          <cell r="H385">
            <v>4.3299999999999998E-2</v>
          </cell>
          <cell r="I385">
            <v>120</v>
          </cell>
          <cell r="J385">
            <v>0.75</v>
          </cell>
          <cell r="K385">
            <v>0.20416666666666666</v>
          </cell>
          <cell r="L385"/>
          <cell r="M385"/>
        </row>
        <row r="386">
          <cell r="B386"/>
          <cell r="C386" t="str">
            <v>MIM</v>
          </cell>
          <cell r="D386" t="str">
            <v>goujon de 14 NM</v>
          </cell>
          <cell r="H386"/>
          <cell r="I386"/>
          <cell r="J386">
            <v>1.3</v>
          </cell>
          <cell r="K386">
            <v>1.25</v>
          </cell>
          <cell r="L386"/>
          <cell r="M386"/>
        </row>
        <row r="387">
          <cell r="B387"/>
          <cell r="C387" t="str">
            <v>MIM</v>
          </cell>
          <cell r="D387" t="str">
            <v xml:space="preserve">ECROU H19 LG 5 Goujon de 10 AR </v>
          </cell>
          <cell r="H387">
            <v>2.8000000000000001E-2</v>
          </cell>
          <cell r="I387">
            <v>120</v>
          </cell>
          <cell r="J387">
            <v>0.75</v>
          </cell>
          <cell r="K387">
            <v>8.4999999999999992E-2</v>
          </cell>
          <cell r="L387"/>
          <cell r="M387"/>
        </row>
        <row r="388">
          <cell r="B388"/>
          <cell r="C388" t="str">
            <v>T-Rm200</v>
          </cell>
          <cell r="D388" t="str">
            <v>rivet mécanisme</v>
          </cell>
          <cell r="H388">
            <v>3.3E-3</v>
          </cell>
          <cell r="I388">
            <v>220</v>
          </cell>
          <cell r="J388">
            <v>0.75</v>
          </cell>
          <cell r="K388">
            <v>2.5000000000000001E-2</v>
          </cell>
          <cell r="L388"/>
          <cell r="M388"/>
        </row>
        <row r="389">
          <cell r="B389"/>
          <cell r="C389" t="str">
            <v>I143</v>
          </cell>
          <cell r="D389" t="str">
            <v>Ecrou de roue origine</v>
          </cell>
          <cell r="H389">
            <v>9.2999999999999999E-2</v>
          </cell>
          <cell r="I389">
            <v>90</v>
          </cell>
          <cell r="J389">
            <v>0.75</v>
          </cell>
          <cell r="K389">
            <v>0.72250000000000003</v>
          </cell>
          <cell r="L389"/>
          <cell r="M389"/>
        </row>
        <row r="390">
          <cell r="B390"/>
          <cell r="C390" t="str">
            <v>8-1830</v>
          </cell>
          <cell r="D390" t="str">
            <v>Bague 12 18 40</v>
          </cell>
          <cell r="H390">
            <v>0</v>
          </cell>
          <cell r="I390">
            <v>0</v>
          </cell>
          <cell r="J390">
            <v>0</v>
          </cell>
          <cell r="K390">
            <v>6.25E-2</v>
          </cell>
          <cell r="L390"/>
          <cell r="M390"/>
        </row>
        <row r="391">
          <cell r="B391"/>
          <cell r="C391" t="str">
            <v>0-4998</v>
          </cell>
          <cell r="D391" t="str">
            <v>bague 16x20x45</v>
          </cell>
          <cell r="H391">
            <v>0</v>
          </cell>
          <cell r="I391">
            <v>0</v>
          </cell>
          <cell r="J391">
            <v>0</v>
          </cell>
          <cell r="K391">
            <v>6.25E-2</v>
          </cell>
          <cell r="L391"/>
          <cell r="M391"/>
        </row>
        <row r="392">
          <cell r="B392"/>
          <cell r="C392" t="str">
            <v>0-4236</v>
          </cell>
          <cell r="D392" t="str">
            <v>Bague 16x20x38</v>
          </cell>
          <cell r="H392">
            <v>0</v>
          </cell>
          <cell r="I392">
            <v>0</v>
          </cell>
          <cell r="J392">
            <v>0</v>
          </cell>
          <cell r="K392">
            <v>6.25E-2</v>
          </cell>
          <cell r="L392"/>
          <cell r="M392"/>
        </row>
        <row r="393">
          <cell r="B393"/>
          <cell r="C393" t="str">
            <v>4-79 35</v>
          </cell>
          <cell r="D393" t="str">
            <v xml:space="preserve"> Bague 10x18x55</v>
          </cell>
          <cell r="H393">
            <v>0</v>
          </cell>
          <cell r="I393">
            <v>0</v>
          </cell>
          <cell r="J393">
            <v>0</v>
          </cell>
          <cell r="K393">
            <v>8.3333333333333343E-2</v>
          </cell>
          <cell r="L393"/>
          <cell r="M393"/>
        </row>
        <row r="394">
          <cell r="B394"/>
          <cell r="C394" t="str">
            <v>0-6009</v>
          </cell>
          <cell r="D394" t="str">
            <v>Bague 10x18x45</v>
          </cell>
          <cell r="H394">
            <v>0</v>
          </cell>
          <cell r="I394">
            <v>0</v>
          </cell>
          <cell r="J394">
            <v>0</v>
          </cell>
          <cell r="K394">
            <v>8.3333333333333343E-2</v>
          </cell>
          <cell r="L394"/>
          <cell r="M394"/>
        </row>
        <row r="395">
          <cell r="B395"/>
          <cell r="C395" t="str">
            <v>0-4229</v>
          </cell>
          <cell r="D395" t="str">
            <v>bague 14x18x40</v>
          </cell>
          <cell r="H395">
            <v>0</v>
          </cell>
          <cell r="I395">
            <v>0</v>
          </cell>
          <cell r="J395">
            <v>0</v>
          </cell>
          <cell r="K395">
            <v>6.25E-2</v>
          </cell>
          <cell r="L395"/>
          <cell r="M395"/>
        </row>
        <row r="396">
          <cell r="B396"/>
          <cell r="C396" t="str">
            <v>0-4230</v>
          </cell>
          <cell r="D396" t="str">
            <v>Bague 14x18x44</v>
          </cell>
          <cell r="H396">
            <v>0</v>
          </cell>
          <cell r="I396">
            <v>0</v>
          </cell>
          <cell r="J396">
            <v>0</v>
          </cell>
          <cell r="K396">
            <v>6.25E-2</v>
          </cell>
          <cell r="L396"/>
          <cell r="M396"/>
        </row>
        <row r="397">
          <cell r="B397"/>
          <cell r="C397" t="str">
            <v>0-4232</v>
          </cell>
          <cell r="D397" t="str">
            <v>bague 14x18x50</v>
          </cell>
          <cell r="H397">
            <v>0</v>
          </cell>
          <cell r="I397">
            <v>0</v>
          </cell>
          <cell r="J397">
            <v>0</v>
          </cell>
          <cell r="K397">
            <v>6.25E-2</v>
          </cell>
          <cell r="L397"/>
          <cell r="M397"/>
        </row>
        <row r="398">
          <cell r="B398"/>
          <cell r="C398"/>
          <cell r="D398" t="str">
            <v>échantillon</v>
          </cell>
          <cell r="H398">
            <v>0</v>
          </cell>
          <cell r="I398">
            <v>0</v>
          </cell>
          <cell r="J398">
            <v>0</v>
          </cell>
          <cell r="K398">
            <v>0</v>
          </cell>
          <cell r="L398">
            <v>0</v>
          </cell>
          <cell r="M398">
            <v>0</v>
          </cell>
        </row>
        <row r="399">
          <cell r="B399"/>
          <cell r="C399" t="str">
            <v>0-5280</v>
          </cell>
          <cell r="D399" t="str">
            <v>Bague 12x20x40</v>
          </cell>
          <cell r="H399">
            <v>0</v>
          </cell>
          <cell r="I399">
            <v>0</v>
          </cell>
          <cell r="J399">
            <v>0</v>
          </cell>
          <cell r="K399">
            <v>8.3333333333333343E-2</v>
          </cell>
          <cell r="L399"/>
          <cell r="M399"/>
        </row>
        <row r="400">
          <cell r="B400"/>
          <cell r="C400" t="str">
            <v>ECR M14*1,5</v>
          </cell>
          <cell r="D400" t="str">
            <v>Ecrou bride M14*1.5</v>
          </cell>
          <cell r="H400">
            <v>7.3999999999999996E-2</v>
          </cell>
          <cell r="I400">
            <v>90</v>
          </cell>
          <cell r="J400">
            <v>1.1250000000000002</v>
          </cell>
          <cell r="K400">
            <v>0.23000000000000004</v>
          </cell>
          <cell r="L400"/>
          <cell r="M400"/>
        </row>
        <row r="401">
          <cell r="B401"/>
          <cell r="C401">
            <v>6069</v>
          </cell>
          <cell r="D401" t="str">
            <v>Bague 14x20x40</v>
          </cell>
          <cell r="H401">
            <v>5.8000000000000003E-2</v>
          </cell>
          <cell r="I401">
            <v>90</v>
          </cell>
          <cell r="J401">
            <v>1.25</v>
          </cell>
          <cell r="K401">
            <v>0.17916666666666667</v>
          </cell>
          <cell r="L401"/>
          <cell r="M401"/>
        </row>
        <row r="402">
          <cell r="B402"/>
          <cell r="C402">
            <v>6131</v>
          </cell>
          <cell r="D402" t="str">
            <v>Insert 16 22 38</v>
          </cell>
          <cell r="H402">
            <v>6.1100000000000002E-2</v>
          </cell>
          <cell r="I402">
            <v>90</v>
          </cell>
          <cell r="J402">
            <v>1.8</v>
          </cell>
          <cell r="K402">
            <v>0.17499999999999999</v>
          </cell>
          <cell r="L402"/>
          <cell r="M402"/>
        </row>
        <row r="403">
          <cell r="B403"/>
          <cell r="C403">
            <v>6082</v>
          </cell>
          <cell r="D403" t="str">
            <v>bague 20x14x50</v>
          </cell>
          <cell r="H403">
            <v>7.0999999999999994E-2</v>
          </cell>
          <cell r="I403">
            <v>90</v>
          </cell>
          <cell r="J403">
            <v>3</v>
          </cell>
          <cell r="K403">
            <v>0.2</v>
          </cell>
          <cell r="L403"/>
          <cell r="M403"/>
        </row>
        <row r="404">
          <cell r="B404"/>
          <cell r="C404" t="str">
            <v>4-74 41</v>
          </cell>
          <cell r="D404" t="str">
            <v>Bague 10x16x52</v>
          </cell>
          <cell r="H404">
            <v>0</v>
          </cell>
          <cell r="I404">
            <v>130</v>
          </cell>
          <cell r="J404">
            <v>0</v>
          </cell>
          <cell r="K404">
            <v>6.25E-2</v>
          </cell>
          <cell r="L404"/>
          <cell r="M404"/>
        </row>
        <row r="405">
          <cell r="B405"/>
          <cell r="C405" t="str">
            <v>0-3741</v>
          </cell>
          <cell r="D405" t="str">
            <v>Bague 10 16 26</v>
          </cell>
          <cell r="H405">
            <v>0</v>
          </cell>
          <cell r="I405">
            <v>130</v>
          </cell>
          <cell r="J405">
            <v>0</v>
          </cell>
          <cell r="K405">
            <v>6.25E-2</v>
          </cell>
          <cell r="L405"/>
          <cell r="M405"/>
        </row>
        <row r="406">
          <cell r="B406" t="str">
            <v>MIM</v>
          </cell>
          <cell r="C406" t="str">
            <v>I143-DECOL</v>
          </cell>
          <cell r="D406" t="str">
            <v>Ecrou de roue</v>
          </cell>
          <cell r="H406">
            <v>9.2999999999999999E-2</v>
          </cell>
          <cell r="I406">
            <v>90</v>
          </cell>
          <cell r="J406">
            <v>0.76250000000000007</v>
          </cell>
          <cell r="K406">
            <v>0.72250000000000003</v>
          </cell>
          <cell r="L406"/>
          <cell r="M406"/>
        </row>
        <row r="407">
          <cell r="B407" t="str">
            <v>MIM</v>
          </cell>
          <cell r="C407" t="str">
            <v>14*18*32</v>
          </cell>
          <cell r="D407" t="str">
            <v>bague galvanise 14*18*32</v>
          </cell>
          <cell r="H407"/>
          <cell r="I407">
            <v>120</v>
          </cell>
          <cell r="J407"/>
          <cell r="K407"/>
          <cell r="L407"/>
          <cell r="M407"/>
        </row>
        <row r="408">
          <cell r="B408" t="str">
            <v>MIM</v>
          </cell>
          <cell r="C408" t="str">
            <v>12*20*14,5</v>
          </cell>
          <cell r="D408" t="str">
            <v>bague brute 12*20*14,5</v>
          </cell>
          <cell r="H408"/>
          <cell r="I408">
            <v>60</v>
          </cell>
          <cell r="J408"/>
          <cell r="K408"/>
          <cell r="L408"/>
          <cell r="M408"/>
        </row>
        <row r="409">
          <cell r="B409" t="str">
            <v>MIM</v>
          </cell>
          <cell r="C409" t="str">
            <v>0-3883</v>
          </cell>
          <cell r="D409" t="str">
            <v>Anneau Brute 30*38*25</v>
          </cell>
          <cell r="H409"/>
          <cell r="I409">
            <v>60</v>
          </cell>
          <cell r="J409"/>
          <cell r="K409">
            <v>0.193</v>
          </cell>
          <cell r="L409"/>
          <cell r="M409"/>
        </row>
        <row r="410">
          <cell r="B410" t="str">
            <v>MIM</v>
          </cell>
          <cell r="C410" t="str">
            <v>RAC-F113</v>
          </cell>
          <cell r="D410" t="str">
            <v>RACCORD FIAT 113 PROD</v>
          </cell>
          <cell r="H410"/>
          <cell r="I410">
            <v>60</v>
          </cell>
          <cell r="J410"/>
          <cell r="K410"/>
          <cell r="L410"/>
          <cell r="M410"/>
        </row>
        <row r="411">
          <cell r="B411" t="str">
            <v>MIM</v>
          </cell>
          <cell r="C411" t="str">
            <v>14*18*50</v>
          </cell>
          <cell r="D411" t="str">
            <v>Bague galvanisée 14x18x50</v>
          </cell>
          <cell r="H411"/>
          <cell r="I411">
            <v>61</v>
          </cell>
          <cell r="J411"/>
          <cell r="K411">
            <v>0.14000000000000001</v>
          </cell>
          <cell r="L411"/>
          <cell r="M411" t="str">
            <v>oui</v>
          </cell>
        </row>
        <row r="412">
          <cell r="B412" t="str">
            <v>MIM</v>
          </cell>
          <cell r="C412" t="str">
            <v>12*20*50</v>
          </cell>
          <cell r="D412" t="str">
            <v>Bague galvanisée 12x20x50</v>
          </cell>
          <cell r="H412"/>
          <cell r="I412">
            <v>62</v>
          </cell>
          <cell r="J412"/>
          <cell r="K412">
            <v>0.33100000000000002</v>
          </cell>
          <cell r="L412"/>
          <cell r="M412" t="str">
            <v>oui</v>
          </cell>
        </row>
        <row r="413">
          <cell r="B413" t="str">
            <v>MIM</v>
          </cell>
          <cell r="C413">
            <v>181261</v>
          </cell>
          <cell r="D413" t="str">
            <v>BAGUE EPAULEE 12*22*61</v>
          </cell>
          <cell r="H413"/>
          <cell r="I413">
            <v>62</v>
          </cell>
          <cell r="J413"/>
          <cell r="K413">
            <v>1.6319999999999999</v>
          </cell>
          <cell r="L413"/>
          <cell r="M413" t="str">
            <v>non</v>
          </cell>
        </row>
        <row r="414">
          <cell r="B414" t="str">
            <v>MIM</v>
          </cell>
          <cell r="C414" t="str">
            <v>BROCH L 230</v>
          </cell>
          <cell r="D414" t="str">
            <v>BROCHE ACIER D13 ZINGUE L230</v>
          </cell>
          <cell r="H414"/>
          <cell r="I414"/>
          <cell r="J414"/>
          <cell r="K414"/>
          <cell r="L414"/>
          <cell r="M414"/>
        </row>
        <row r="415">
          <cell r="B415" t="str">
            <v>MIM</v>
          </cell>
          <cell r="C415" t="str">
            <v>14*20*62</v>
          </cell>
          <cell r="D415" t="str">
            <v>Bague 14x20x62</v>
          </cell>
          <cell r="H415"/>
          <cell r="I415">
            <v>120</v>
          </cell>
          <cell r="J415"/>
          <cell r="K415"/>
          <cell r="L415"/>
          <cell r="M415" t="str">
            <v>oui</v>
          </cell>
        </row>
        <row r="416">
          <cell r="B416" t="str">
            <v>MIM</v>
          </cell>
          <cell r="C416" t="str">
            <v>30*38*21</v>
          </cell>
          <cell r="D416" t="str">
            <v>anneau brute 30*38*21</v>
          </cell>
          <cell r="H416"/>
          <cell r="I416">
            <v>120</v>
          </cell>
          <cell r="J416"/>
          <cell r="K416">
            <v>0.17499999999999999</v>
          </cell>
          <cell r="L416"/>
          <cell r="M416" t="str">
            <v>oui</v>
          </cell>
        </row>
        <row r="417">
          <cell r="B417" t="str">
            <v>MIM</v>
          </cell>
          <cell r="C417" t="str">
            <v>0-5191-1</v>
          </cell>
          <cell r="D417" t="str">
            <v>bague galvanise 12*20*50</v>
          </cell>
          <cell r="H417"/>
          <cell r="I417">
            <v>90</v>
          </cell>
          <cell r="J417"/>
          <cell r="K417"/>
          <cell r="L417"/>
          <cell r="M417" t="str">
            <v>oui</v>
          </cell>
        </row>
        <row r="418">
          <cell r="B418" t="str">
            <v>MIM</v>
          </cell>
          <cell r="C418" t="str">
            <v>0-5307A-1</v>
          </cell>
          <cell r="D418" t="str">
            <v>bague galvanise 14*22*63</v>
          </cell>
          <cell r="H418"/>
          <cell r="I418">
            <v>90</v>
          </cell>
          <cell r="J418"/>
          <cell r="K418"/>
          <cell r="L418"/>
          <cell r="M418" t="str">
            <v>NON</v>
          </cell>
        </row>
        <row r="419">
          <cell r="B419" t="str">
            <v>MIM</v>
          </cell>
          <cell r="C419" t="str">
            <v>0-5307A-1</v>
          </cell>
          <cell r="D419" t="str">
            <v>Bague 14x22x63</v>
          </cell>
          <cell r="H419"/>
          <cell r="I419">
            <v>90</v>
          </cell>
          <cell r="J419"/>
          <cell r="K419"/>
          <cell r="L419"/>
          <cell r="M419" t="str">
            <v>NON</v>
          </cell>
        </row>
        <row r="420">
          <cell r="B420" t="str">
            <v>MIM</v>
          </cell>
          <cell r="C420" t="str">
            <v>ECROU h10</v>
          </cell>
          <cell r="D420" t="str">
            <v>ecrou acier hex 10</v>
          </cell>
          <cell r="H420"/>
          <cell r="I420">
            <v>120</v>
          </cell>
          <cell r="J420"/>
          <cell r="K420">
            <v>6.5000000000000002E-2</v>
          </cell>
          <cell r="L420"/>
          <cell r="M420" t="str">
            <v>NON</v>
          </cell>
        </row>
        <row r="421">
          <cell r="B421" t="str">
            <v>MIM</v>
          </cell>
          <cell r="C421" t="str">
            <v>4-7137-1</v>
          </cell>
          <cell r="D421" t="str">
            <v>bague galvanisee 12*22*60.5</v>
          </cell>
          <cell r="H421"/>
          <cell r="I421">
            <v>120</v>
          </cell>
          <cell r="J421"/>
          <cell r="K421">
            <v>0.31</v>
          </cell>
          <cell r="L421"/>
          <cell r="M421" t="str">
            <v>oui</v>
          </cell>
        </row>
        <row r="422">
          <cell r="B422" t="str">
            <v>MIM</v>
          </cell>
          <cell r="C422" t="str">
            <v>0-3779-1</v>
          </cell>
          <cell r="D422" t="str">
            <v>Bague 12*16*40</v>
          </cell>
          <cell r="H422"/>
          <cell r="I422">
            <v>120</v>
          </cell>
          <cell r="J422"/>
          <cell r="K422">
            <v>0.11799999999999999</v>
          </cell>
          <cell r="L422"/>
          <cell r="M422" t="str">
            <v>oui</v>
          </cell>
        </row>
        <row r="423">
          <cell r="B423" t="str">
            <v>MIM</v>
          </cell>
          <cell r="C423" t="str">
            <v>4-76 86</v>
          </cell>
          <cell r="D423" t="str">
            <v>Bague brute 20x28x43</v>
          </cell>
          <cell r="H423"/>
          <cell r="I423">
            <v>80</v>
          </cell>
          <cell r="J423"/>
          <cell r="K423">
            <v>0.62</v>
          </cell>
          <cell r="L423"/>
          <cell r="M423" t="str">
            <v>non</v>
          </cell>
        </row>
        <row r="424">
          <cell r="B424" t="str">
            <v>MIM</v>
          </cell>
          <cell r="C424" t="str">
            <v>12*22*65</v>
          </cell>
          <cell r="D424" t="str">
            <v>bague 12*22*65</v>
          </cell>
          <cell r="H424"/>
          <cell r="I424">
            <v>80</v>
          </cell>
          <cell r="J424"/>
          <cell r="K424">
            <v>0.33200000000000002</v>
          </cell>
          <cell r="L424"/>
          <cell r="M424" t="str">
            <v>oui</v>
          </cell>
        </row>
        <row r="425">
          <cell r="B425" t="str">
            <v>MIM</v>
          </cell>
          <cell r="C425" t="str">
            <v>28*24*30</v>
          </cell>
          <cell r="D425" t="str">
            <v>Insert 24x28x30</v>
          </cell>
          <cell r="H425"/>
          <cell r="I425">
            <v>90</v>
          </cell>
          <cell r="J425"/>
          <cell r="K425">
            <v>0.128</v>
          </cell>
          <cell r="L425"/>
          <cell r="M425" t="str">
            <v xml:space="preserve">non </v>
          </cell>
        </row>
        <row r="426">
          <cell r="B426" t="str">
            <v>MIM</v>
          </cell>
          <cell r="C426">
            <v>7012</v>
          </cell>
          <cell r="D426" t="str">
            <v xml:space="preserve">PORTE ROTULE </v>
          </cell>
          <cell r="H426"/>
          <cell r="I426">
            <v>20</v>
          </cell>
          <cell r="J426"/>
          <cell r="K426"/>
          <cell r="L426"/>
          <cell r="M426" t="str">
            <v xml:space="preserve">OUI </v>
          </cell>
        </row>
        <row r="427">
          <cell r="B427" t="str">
            <v>MIM</v>
          </cell>
          <cell r="C427" t="str">
            <v>4-7423-1</v>
          </cell>
          <cell r="D427" t="str">
            <v>bague galnanisee 10*18*32</v>
          </cell>
          <cell r="H427"/>
          <cell r="I427">
            <v>120</v>
          </cell>
          <cell r="J427"/>
          <cell r="K427"/>
          <cell r="L427"/>
          <cell r="M427" t="str">
            <v xml:space="preserve">OUI </v>
          </cell>
        </row>
        <row r="428">
          <cell r="B428" t="str">
            <v>MIM</v>
          </cell>
          <cell r="C428" t="str">
            <v>0-5579-1</v>
          </cell>
          <cell r="D428" t="str">
            <v>bague galnanisee 10*14*10</v>
          </cell>
          <cell r="H428"/>
          <cell r="I428">
            <v>120</v>
          </cell>
          <cell r="J428"/>
          <cell r="K428"/>
          <cell r="L428"/>
          <cell r="M428" t="str">
            <v xml:space="preserve">OUI </v>
          </cell>
        </row>
        <row r="429">
          <cell r="B429" t="str">
            <v>MIM</v>
          </cell>
          <cell r="C429" t="str">
            <v>4-7219-1</v>
          </cell>
          <cell r="D429" t="str">
            <v>bague galvanisee 12*20*48</v>
          </cell>
          <cell r="H429"/>
          <cell r="I429">
            <v>120</v>
          </cell>
          <cell r="J429"/>
          <cell r="K429"/>
          <cell r="L429"/>
          <cell r="M429" t="str">
            <v xml:space="preserve">OUI </v>
          </cell>
        </row>
        <row r="430">
          <cell r="B430" t="str">
            <v>MJM</v>
          </cell>
          <cell r="C430" t="str">
            <v>TO 005-OP1</v>
          </cell>
          <cell r="D430" t="str">
            <v xml:space="preserve">axe etrier tayota -pm </v>
          </cell>
          <cell r="H430"/>
          <cell r="I430">
            <v>30</v>
          </cell>
          <cell r="J430"/>
          <cell r="K430"/>
          <cell r="L430"/>
          <cell r="M430" t="str">
            <v>NON</v>
          </cell>
        </row>
        <row r="431">
          <cell r="B431" t="str">
            <v>MJM</v>
          </cell>
          <cell r="C431" t="str">
            <v>0-3773-1-R</v>
          </cell>
          <cell r="D431" t="str">
            <v>bague galnanisee 16*12*32</v>
          </cell>
          <cell r="H431"/>
          <cell r="I431">
            <v>120</v>
          </cell>
          <cell r="J431"/>
          <cell r="K431"/>
          <cell r="L431"/>
          <cell r="M431" t="str">
            <v>OUI</v>
          </cell>
        </row>
        <row r="432">
          <cell r="B432" t="str">
            <v>MJM</v>
          </cell>
          <cell r="C432" t="str">
            <v>0-5255-1</v>
          </cell>
          <cell r="D432" t="str">
            <v>Bague galvanisée 12*18*38</v>
          </cell>
          <cell r="H432"/>
          <cell r="I432">
            <v>120</v>
          </cell>
          <cell r="J432"/>
          <cell r="K432"/>
          <cell r="L432"/>
          <cell r="M432" t="str">
            <v>OUI</v>
          </cell>
        </row>
        <row r="433">
          <cell r="B433" t="str">
            <v>MJM</v>
          </cell>
          <cell r="C433" t="str">
            <v>0-5191-1</v>
          </cell>
          <cell r="D433" t="str">
            <v>bague galvanisee 12*20*52</v>
          </cell>
          <cell r="H433"/>
          <cell r="I433">
            <v>120</v>
          </cell>
          <cell r="J433"/>
          <cell r="K433"/>
          <cell r="L433"/>
          <cell r="M433" t="str">
            <v>OUI</v>
          </cell>
        </row>
        <row r="434">
          <cell r="B434" t="str">
            <v>mim</v>
          </cell>
          <cell r="C434" t="str">
            <v>TO005-CP2-PROD</v>
          </cell>
          <cell r="D434" t="str">
            <v>AXE ETRIER TOYOTA GM PROD</v>
          </cell>
          <cell r="H434"/>
          <cell r="I434">
            <v>30</v>
          </cell>
          <cell r="J434"/>
          <cell r="K434"/>
          <cell r="L434"/>
          <cell r="M434" t="str">
            <v>non</v>
          </cell>
        </row>
        <row r="435">
          <cell r="B435" t="str">
            <v>mim</v>
          </cell>
          <cell r="C435" t="str">
            <v>4-8209</v>
          </cell>
          <cell r="D435" t="str">
            <v>bague epaulee 14*30*66,5</v>
          </cell>
          <cell r="H435"/>
          <cell r="I435">
            <v>24</v>
          </cell>
          <cell r="J435"/>
          <cell r="K435"/>
          <cell r="L435"/>
          <cell r="M435" t="str">
            <v>non</v>
          </cell>
        </row>
        <row r="436">
          <cell r="B436" t="str">
            <v>mim</v>
          </cell>
          <cell r="C436" t="str">
            <v>0-3795-1</v>
          </cell>
          <cell r="D436" t="str">
            <v>bague galvanisee 18*12*40</v>
          </cell>
          <cell r="H436"/>
          <cell r="I436">
            <v>120</v>
          </cell>
          <cell r="J436"/>
          <cell r="K436"/>
          <cell r="L436"/>
          <cell r="M436" t="str">
            <v>oui</v>
          </cell>
        </row>
        <row r="437">
          <cell r="B437" t="str">
            <v>mim</v>
          </cell>
          <cell r="C437" t="str">
            <v>10,2*12,7</v>
          </cell>
          <cell r="D437" t="str">
            <v>BAGUE LAITON 10,2*12,7</v>
          </cell>
          <cell r="H437"/>
          <cell r="I437">
            <v>90</v>
          </cell>
          <cell r="J437"/>
          <cell r="K437"/>
          <cell r="L437"/>
          <cell r="M437" t="str">
            <v>oui</v>
          </cell>
        </row>
        <row r="438">
          <cell r="B438" t="str">
            <v>mjm</v>
          </cell>
          <cell r="C438">
            <v>5016</v>
          </cell>
          <cell r="D438" t="str">
            <v>FIXATION SUPERIEUR VIS</v>
          </cell>
          <cell r="H438"/>
          <cell r="I438">
            <v>120</v>
          </cell>
          <cell r="J438"/>
          <cell r="K438"/>
          <cell r="L438"/>
          <cell r="M438"/>
        </row>
        <row r="439">
          <cell r="B439" t="str">
            <v>mim</v>
          </cell>
          <cell r="C439" t="str">
            <v>4-7003</v>
          </cell>
          <cell r="D439" t="str">
            <v>Bague Galvanisée 16*28*66</v>
          </cell>
          <cell r="H439"/>
          <cell r="I439">
            <v>70</v>
          </cell>
          <cell r="J439"/>
          <cell r="K439"/>
          <cell r="L439"/>
          <cell r="M439"/>
        </row>
        <row r="440">
          <cell r="B440" t="str">
            <v>mjm</v>
          </cell>
          <cell r="C440" t="str">
            <v>P210203</v>
          </cell>
          <cell r="D440" t="str">
            <v xml:space="preserve">AXE LEVIER PORTE </v>
          </cell>
          <cell r="H440"/>
          <cell r="I440">
            <v>110</v>
          </cell>
          <cell r="J440"/>
          <cell r="K440"/>
          <cell r="L440"/>
          <cell r="M440"/>
        </row>
        <row r="441">
          <cell r="B441" t="str">
            <v>mjm</v>
          </cell>
          <cell r="C441" t="str">
            <v>301-603-011-CP1</v>
          </cell>
          <cell r="D441" t="str">
            <v>FANOUT FOR 36FO JENOPTEC-CP1</v>
          </cell>
          <cell r="H441"/>
          <cell r="I441"/>
          <cell r="J441"/>
          <cell r="K441"/>
          <cell r="L441"/>
          <cell r="M441"/>
        </row>
        <row r="442">
          <cell r="B442" t="str">
            <v>mjm</v>
          </cell>
          <cell r="C442" t="str">
            <v>901-609-001-CP3</v>
          </cell>
          <cell r="D442" t="str">
            <v>FANOUT FOR 72FO JENOPTEC-CP3</v>
          </cell>
          <cell r="H442"/>
          <cell r="I442"/>
          <cell r="J442"/>
          <cell r="K442"/>
          <cell r="L442"/>
          <cell r="M442"/>
        </row>
        <row r="443">
          <cell r="B443" t="str">
            <v>MJM</v>
          </cell>
          <cell r="C443" t="str">
            <v>Tz36000005388</v>
          </cell>
          <cell r="D443" t="str">
            <v>AXE LISSE D8</v>
          </cell>
          <cell r="H443"/>
          <cell r="I443"/>
          <cell r="J443"/>
          <cell r="K443"/>
          <cell r="L443"/>
          <cell r="M443"/>
        </row>
        <row r="444">
          <cell r="B444" t="str">
            <v>MIM</v>
          </cell>
          <cell r="C444" t="str">
            <v>0-5177-1</v>
          </cell>
          <cell r="D444" t="str">
            <v>BAGUE GALVANISEE 10*16*80</v>
          </cell>
          <cell r="H444"/>
          <cell r="I444">
            <v>120</v>
          </cell>
          <cell r="J444"/>
          <cell r="K444"/>
          <cell r="L444"/>
          <cell r="M444"/>
        </row>
        <row r="445">
          <cell r="B445" t="str">
            <v>MJM</v>
          </cell>
          <cell r="C445" t="str">
            <v>301-603-011-CP2</v>
          </cell>
          <cell r="D445" t="str">
            <v>FANOUT FOR 36FO JENOPTEC-CP2</v>
          </cell>
          <cell r="H445"/>
          <cell r="I445">
            <v>120</v>
          </cell>
          <cell r="J445"/>
          <cell r="K445"/>
          <cell r="L445"/>
          <cell r="M445"/>
        </row>
        <row r="446">
          <cell r="B446" t="str">
            <v>MJM</v>
          </cell>
          <cell r="C446" t="str">
            <v>FO014</v>
          </cell>
          <cell r="D446" t="str">
            <v>GOUJON DE ROUE MAZDA</v>
          </cell>
          <cell r="H446"/>
          <cell r="I446"/>
          <cell r="J446"/>
          <cell r="K446"/>
          <cell r="L446"/>
          <cell r="M446"/>
        </row>
        <row r="447">
          <cell r="B447" t="str">
            <v>MIM</v>
          </cell>
          <cell r="C447" t="str">
            <v>T-RM200</v>
          </cell>
          <cell r="D447" t="str">
            <v>RIVET MECANISME D6</v>
          </cell>
          <cell r="H447"/>
          <cell r="I447"/>
          <cell r="J447"/>
          <cell r="K447"/>
          <cell r="L447"/>
          <cell r="M447"/>
        </row>
        <row r="448">
          <cell r="B448" t="str">
            <v>MIM</v>
          </cell>
          <cell r="C448" t="str">
            <v>14.2x20x48.5</v>
          </cell>
          <cell r="D448" t="str">
            <v>Insert Zinguée 14.2*20*48.5</v>
          </cell>
          <cell r="H448"/>
          <cell r="I448">
            <v>60</v>
          </cell>
          <cell r="J448"/>
          <cell r="K448"/>
          <cell r="L448"/>
          <cell r="M448"/>
        </row>
        <row r="449">
          <cell r="B449" t="str">
            <v>MIM</v>
          </cell>
          <cell r="C449" t="str">
            <v>I009-CP2-PROD</v>
          </cell>
          <cell r="D449" t="str">
            <v>RONDELLE BOUCHON CARTER PROD</v>
          </cell>
          <cell r="H449"/>
          <cell r="I449">
            <v>100</v>
          </cell>
          <cell r="J449"/>
          <cell r="K449"/>
          <cell r="L449"/>
          <cell r="M449"/>
        </row>
        <row r="450">
          <cell r="B450" t="str">
            <v>MIM</v>
          </cell>
          <cell r="C450" t="str">
            <v>F029-CP5</v>
          </cell>
          <cell r="D450" t="str">
            <v>GOUPILLE TUBE D'EAU PUNTO 2-CP5 PROD</v>
          </cell>
          <cell r="H450"/>
          <cell r="I450">
            <v>120</v>
          </cell>
          <cell r="J450"/>
          <cell r="K450"/>
          <cell r="L450"/>
          <cell r="M450"/>
        </row>
        <row r="451">
          <cell r="B451" t="str">
            <v>MIM</v>
          </cell>
          <cell r="C451" t="str">
            <v>I094-CP1-PROD</v>
          </cell>
          <cell r="D451" t="str">
            <v>AXE TRIANGLE SUSPENSION-CP1 PROD</v>
          </cell>
          <cell r="H451"/>
          <cell r="I451">
            <v>100</v>
          </cell>
          <cell r="J451"/>
          <cell r="K451"/>
          <cell r="L451"/>
          <cell r="M451"/>
        </row>
        <row r="452">
          <cell r="B452" t="str">
            <v>MIM</v>
          </cell>
          <cell r="C452" t="str">
            <v>B003-PROD</v>
          </cell>
          <cell r="D452" t="str">
            <v>GOUJON TREMPETTE 404 PROD</v>
          </cell>
          <cell r="H452"/>
          <cell r="I452">
            <v>90</v>
          </cell>
          <cell r="J452"/>
          <cell r="K452"/>
          <cell r="L452"/>
          <cell r="M452"/>
        </row>
        <row r="453">
          <cell r="B453" t="str">
            <v>MIM</v>
          </cell>
          <cell r="C453" t="str">
            <v>0-3777-1</v>
          </cell>
          <cell r="D453" t="str">
            <v>Bague Galvanisée 12*16*36</v>
          </cell>
          <cell r="H453"/>
          <cell r="I453">
            <v>91</v>
          </cell>
          <cell r="J453"/>
          <cell r="K453"/>
          <cell r="L453"/>
          <cell r="M453"/>
        </row>
        <row r="454">
          <cell r="B454" t="str">
            <v>MIM</v>
          </cell>
          <cell r="C454" t="str">
            <v>MI029-030-CP2-PROD</v>
          </cell>
          <cell r="D454" t="str">
            <v>BOULON AXE ETRIER MIT-CP2 PROD</v>
          </cell>
          <cell r="H454"/>
          <cell r="I454">
            <v>92</v>
          </cell>
          <cell r="J454"/>
          <cell r="K454"/>
          <cell r="L454"/>
          <cell r="M454"/>
        </row>
        <row r="455">
          <cell r="B455" t="str">
            <v>MIM</v>
          </cell>
          <cell r="C455" t="str">
            <v>16X22X50</v>
          </cell>
          <cell r="D455" t="str">
            <v>INSERT 16*22*50</v>
          </cell>
          <cell r="H455"/>
          <cell r="I455">
            <v>93</v>
          </cell>
          <cell r="J455"/>
          <cell r="K455"/>
          <cell r="L455"/>
          <cell r="M455"/>
        </row>
        <row r="456">
          <cell r="C456"/>
          <cell r="I456"/>
          <cell r="J456"/>
        </row>
        <row r="457">
          <cell r="C457"/>
          <cell r="I457"/>
          <cell r="J457"/>
        </row>
        <row r="458">
          <cell r="C458"/>
          <cell r="I458"/>
          <cell r="J458"/>
        </row>
        <row r="459">
          <cell r="C459"/>
          <cell r="I459"/>
          <cell r="J459"/>
        </row>
        <row r="460">
          <cell r="C460"/>
          <cell r="I460"/>
          <cell r="J460"/>
        </row>
        <row r="461">
          <cell r="C461"/>
          <cell r="I461"/>
          <cell r="J461"/>
        </row>
        <row r="462">
          <cell r="C462"/>
          <cell r="I462"/>
          <cell r="J462"/>
        </row>
        <row r="463">
          <cell r="C463"/>
          <cell r="I463"/>
          <cell r="J463"/>
        </row>
        <row r="464">
          <cell r="C464"/>
          <cell r="I464"/>
          <cell r="J464"/>
        </row>
        <row r="465">
          <cell r="C465"/>
          <cell r="I465"/>
          <cell r="J465"/>
        </row>
        <row r="466">
          <cell r="C466"/>
          <cell r="I466"/>
          <cell r="J466"/>
        </row>
        <row r="467">
          <cell r="C467"/>
          <cell r="I467"/>
          <cell r="J467"/>
        </row>
        <row r="468">
          <cell r="C468"/>
          <cell r="I468"/>
          <cell r="J468"/>
        </row>
        <row r="469">
          <cell r="C469"/>
          <cell r="I469"/>
          <cell r="J469"/>
        </row>
        <row r="470">
          <cell r="C470"/>
          <cell r="I470"/>
          <cell r="J470"/>
        </row>
        <row r="471">
          <cell r="C471"/>
          <cell r="I471"/>
          <cell r="J471"/>
        </row>
        <row r="472">
          <cell r="C472"/>
          <cell r="I472"/>
          <cell r="J472"/>
        </row>
        <row r="473">
          <cell r="C473"/>
          <cell r="I473"/>
          <cell r="J473"/>
        </row>
        <row r="474">
          <cell r="C474"/>
          <cell r="I474"/>
          <cell r="J474"/>
        </row>
        <row r="475">
          <cell r="C475"/>
          <cell r="I475"/>
          <cell r="J475"/>
        </row>
        <row r="476">
          <cell r="C476"/>
          <cell r="I476"/>
          <cell r="J476"/>
        </row>
        <row r="477">
          <cell r="C477"/>
          <cell r="I477"/>
          <cell r="J477"/>
        </row>
        <row r="478">
          <cell r="C478"/>
          <cell r="I478"/>
          <cell r="J478"/>
        </row>
        <row r="479">
          <cell r="C479"/>
          <cell r="I479"/>
          <cell r="J479"/>
        </row>
        <row r="480">
          <cell r="C480"/>
          <cell r="I480"/>
          <cell r="J480"/>
        </row>
        <row r="481">
          <cell r="C481"/>
          <cell r="I481"/>
          <cell r="J481"/>
        </row>
        <row r="482">
          <cell r="C482"/>
          <cell r="I482"/>
          <cell r="J482"/>
        </row>
        <row r="483">
          <cell r="C483"/>
          <cell r="I483"/>
          <cell r="J483"/>
        </row>
        <row r="484">
          <cell r="C484"/>
          <cell r="I484"/>
          <cell r="J484"/>
        </row>
        <row r="485">
          <cell r="C485"/>
          <cell r="I485"/>
          <cell r="J485"/>
        </row>
        <row r="486">
          <cell r="C486"/>
          <cell r="I486"/>
          <cell r="J486"/>
        </row>
        <row r="487">
          <cell r="C487"/>
          <cell r="I487"/>
          <cell r="J487"/>
        </row>
        <row r="488">
          <cell r="C488"/>
          <cell r="I488"/>
          <cell r="J488"/>
        </row>
        <row r="489">
          <cell r="C489"/>
          <cell r="I489"/>
          <cell r="J489"/>
        </row>
        <row r="490">
          <cell r="C490"/>
          <cell r="I490"/>
          <cell r="J490"/>
        </row>
        <row r="491">
          <cell r="C491"/>
          <cell r="I491"/>
          <cell r="J491"/>
        </row>
        <row r="492">
          <cell r="C492"/>
          <cell r="I492"/>
          <cell r="J492"/>
        </row>
        <row r="493">
          <cell r="C493"/>
          <cell r="I493"/>
          <cell r="J493"/>
        </row>
        <row r="494">
          <cell r="C494"/>
          <cell r="I494"/>
          <cell r="J494"/>
        </row>
        <row r="495">
          <cell r="C495"/>
          <cell r="I495"/>
          <cell r="J495"/>
        </row>
        <row r="496">
          <cell r="C496"/>
          <cell r="I496"/>
          <cell r="J496"/>
        </row>
        <row r="497">
          <cell r="C497"/>
          <cell r="I497"/>
          <cell r="J497"/>
        </row>
        <row r="498">
          <cell r="C498"/>
          <cell r="I498"/>
          <cell r="J498"/>
        </row>
        <row r="499">
          <cell r="C499"/>
          <cell r="I499"/>
          <cell r="J499"/>
        </row>
        <row r="500">
          <cell r="C500"/>
          <cell r="I500"/>
          <cell r="J500"/>
        </row>
        <row r="501">
          <cell r="C501"/>
          <cell r="I501"/>
          <cell r="J501"/>
        </row>
        <row r="502">
          <cell r="C502"/>
          <cell r="I502"/>
          <cell r="J502"/>
        </row>
        <row r="503">
          <cell r="C503"/>
          <cell r="I503"/>
          <cell r="J503"/>
        </row>
        <row r="504">
          <cell r="C504"/>
          <cell r="I504"/>
          <cell r="J504"/>
        </row>
        <row r="505">
          <cell r="C505"/>
          <cell r="I505"/>
          <cell r="J505"/>
        </row>
        <row r="506">
          <cell r="C506"/>
          <cell r="I506"/>
          <cell r="J506"/>
        </row>
        <row r="507">
          <cell r="C507"/>
          <cell r="I507"/>
          <cell r="J507"/>
        </row>
        <row r="508">
          <cell r="C508"/>
          <cell r="I508"/>
          <cell r="J508"/>
        </row>
        <row r="509">
          <cell r="C509"/>
          <cell r="I509"/>
          <cell r="J509"/>
        </row>
        <row r="510">
          <cell r="C510"/>
          <cell r="I510"/>
          <cell r="J510"/>
        </row>
        <row r="511">
          <cell r="C511"/>
          <cell r="I511"/>
          <cell r="J511"/>
        </row>
        <row r="512">
          <cell r="C512"/>
          <cell r="I512"/>
          <cell r="J512"/>
        </row>
        <row r="513">
          <cell r="C513"/>
          <cell r="I513"/>
          <cell r="J513"/>
        </row>
        <row r="514">
          <cell r="C514"/>
          <cell r="I514"/>
          <cell r="J514"/>
        </row>
        <row r="515">
          <cell r="C515"/>
          <cell r="I515"/>
          <cell r="J515"/>
        </row>
        <row r="516">
          <cell r="C516"/>
          <cell r="I516"/>
          <cell r="J516"/>
        </row>
        <row r="517">
          <cell r="C517"/>
          <cell r="I517"/>
          <cell r="J517"/>
        </row>
        <row r="518">
          <cell r="C518"/>
          <cell r="I518"/>
          <cell r="J518"/>
        </row>
        <row r="519">
          <cell r="C519"/>
          <cell r="I519"/>
          <cell r="J519"/>
        </row>
        <row r="520">
          <cell r="C520"/>
          <cell r="I520"/>
          <cell r="J520"/>
        </row>
        <row r="521">
          <cell r="C521"/>
          <cell r="I521"/>
          <cell r="J521"/>
        </row>
        <row r="522">
          <cell r="C522"/>
          <cell r="I522"/>
          <cell r="J522"/>
        </row>
        <row r="523">
          <cell r="C523"/>
          <cell r="I523"/>
          <cell r="J523"/>
        </row>
        <row r="524">
          <cell r="C524"/>
          <cell r="I524"/>
          <cell r="J524"/>
        </row>
        <row r="525">
          <cell r="C525"/>
          <cell r="I525"/>
          <cell r="J525"/>
        </row>
        <row r="526">
          <cell r="C526"/>
          <cell r="I526"/>
          <cell r="J526"/>
        </row>
        <row r="527">
          <cell r="C527"/>
          <cell r="I527"/>
          <cell r="J527"/>
        </row>
        <row r="528">
          <cell r="C528"/>
          <cell r="I528"/>
          <cell r="J528"/>
        </row>
        <row r="529">
          <cell r="C529"/>
          <cell r="I529"/>
          <cell r="J529"/>
        </row>
        <row r="530">
          <cell r="C530"/>
          <cell r="I530"/>
          <cell r="J530"/>
        </row>
        <row r="531">
          <cell r="C531"/>
          <cell r="I531"/>
          <cell r="J531"/>
        </row>
        <row r="532">
          <cell r="C532"/>
          <cell r="I532"/>
          <cell r="J532"/>
        </row>
        <row r="533">
          <cell r="C533"/>
          <cell r="I533"/>
          <cell r="J533"/>
        </row>
        <row r="534">
          <cell r="C534"/>
          <cell r="I534"/>
          <cell r="J534"/>
        </row>
        <row r="535">
          <cell r="C535"/>
          <cell r="I535"/>
          <cell r="J535"/>
        </row>
        <row r="536">
          <cell r="C536"/>
          <cell r="I536"/>
          <cell r="J536"/>
        </row>
        <row r="537">
          <cell r="C537"/>
          <cell r="I537"/>
          <cell r="J537"/>
        </row>
        <row r="538">
          <cell r="C538"/>
          <cell r="I538"/>
          <cell r="J538"/>
        </row>
        <row r="539">
          <cell r="C539"/>
          <cell r="I539"/>
          <cell r="J539"/>
        </row>
        <row r="540">
          <cell r="C540"/>
          <cell r="I540"/>
          <cell r="J540"/>
        </row>
        <row r="541">
          <cell r="C541"/>
          <cell r="I541"/>
          <cell r="J541"/>
        </row>
        <row r="542">
          <cell r="C542"/>
          <cell r="I542"/>
          <cell r="J542"/>
        </row>
        <row r="543">
          <cell r="C543"/>
          <cell r="I543"/>
          <cell r="J543"/>
        </row>
        <row r="544">
          <cell r="C544"/>
          <cell r="I544"/>
          <cell r="J544"/>
        </row>
        <row r="545">
          <cell r="C545"/>
          <cell r="I545"/>
          <cell r="J545"/>
        </row>
        <row r="546">
          <cell r="C546"/>
          <cell r="I546"/>
          <cell r="J546"/>
        </row>
        <row r="547">
          <cell r="C547"/>
          <cell r="I547"/>
          <cell r="J547"/>
        </row>
        <row r="548">
          <cell r="C548"/>
          <cell r="I548"/>
          <cell r="J548"/>
        </row>
        <row r="549">
          <cell r="C549"/>
          <cell r="I549"/>
          <cell r="J549"/>
        </row>
        <row r="550">
          <cell r="C550"/>
          <cell r="I550"/>
          <cell r="J550"/>
        </row>
        <row r="551">
          <cell r="C551"/>
          <cell r="I551"/>
          <cell r="J551"/>
        </row>
        <row r="552">
          <cell r="C552"/>
          <cell r="I552"/>
          <cell r="J552"/>
        </row>
        <row r="553">
          <cell r="C553"/>
          <cell r="I553"/>
          <cell r="J553"/>
        </row>
        <row r="554">
          <cell r="C554"/>
          <cell r="I554"/>
          <cell r="J554"/>
        </row>
        <row r="555">
          <cell r="C555"/>
          <cell r="I555"/>
          <cell r="J555"/>
        </row>
        <row r="556">
          <cell r="C556"/>
          <cell r="I556"/>
          <cell r="J556"/>
        </row>
        <row r="557">
          <cell r="C557"/>
          <cell r="I557"/>
          <cell r="J557"/>
        </row>
        <row r="558">
          <cell r="C558"/>
          <cell r="I558"/>
          <cell r="J558"/>
        </row>
        <row r="559">
          <cell r="C559"/>
          <cell r="I559"/>
          <cell r="J559"/>
        </row>
        <row r="560">
          <cell r="C560"/>
          <cell r="I560"/>
          <cell r="J560"/>
        </row>
        <row r="561">
          <cell r="C561"/>
          <cell r="I561"/>
          <cell r="J561"/>
        </row>
        <row r="562">
          <cell r="C562"/>
          <cell r="I562"/>
          <cell r="J562"/>
        </row>
        <row r="563">
          <cell r="C563"/>
          <cell r="I563"/>
          <cell r="J563"/>
        </row>
        <row r="564">
          <cell r="C564"/>
          <cell r="I564"/>
          <cell r="J564"/>
        </row>
        <row r="565">
          <cell r="C565"/>
          <cell r="I565"/>
          <cell r="J565"/>
        </row>
        <row r="566">
          <cell r="C566"/>
          <cell r="I566"/>
          <cell r="J566"/>
        </row>
        <row r="567">
          <cell r="C567"/>
          <cell r="I567"/>
          <cell r="J567"/>
        </row>
        <row r="568">
          <cell r="C568"/>
          <cell r="I568"/>
          <cell r="J568"/>
        </row>
        <row r="569">
          <cell r="C569"/>
          <cell r="I569"/>
          <cell r="J569"/>
        </row>
        <row r="570">
          <cell r="C570"/>
          <cell r="I570"/>
          <cell r="J570"/>
        </row>
        <row r="571">
          <cell r="C571"/>
          <cell r="I571"/>
          <cell r="J571"/>
        </row>
        <row r="572">
          <cell r="C572"/>
          <cell r="I572"/>
          <cell r="J572"/>
        </row>
        <row r="573">
          <cell r="C573"/>
          <cell r="I573"/>
          <cell r="J573"/>
        </row>
        <row r="574">
          <cell r="C574"/>
          <cell r="I574"/>
          <cell r="J574"/>
        </row>
        <row r="575">
          <cell r="C575"/>
          <cell r="I575"/>
          <cell r="J575"/>
        </row>
        <row r="576">
          <cell r="C576"/>
          <cell r="I576"/>
          <cell r="J576"/>
        </row>
        <row r="577">
          <cell r="C577"/>
          <cell r="I577"/>
          <cell r="J577"/>
        </row>
        <row r="578">
          <cell r="C578"/>
          <cell r="I578"/>
          <cell r="J578"/>
        </row>
        <row r="579">
          <cell r="C579"/>
          <cell r="I579"/>
          <cell r="J579"/>
        </row>
        <row r="580">
          <cell r="C580"/>
          <cell r="I580"/>
          <cell r="J580"/>
        </row>
        <row r="581">
          <cell r="C581"/>
          <cell r="I581"/>
          <cell r="J581"/>
        </row>
        <row r="582">
          <cell r="C582"/>
          <cell r="I582"/>
          <cell r="J582"/>
        </row>
        <row r="583">
          <cell r="C583"/>
          <cell r="I583"/>
          <cell r="J583"/>
        </row>
        <row r="584">
          <cell r="C584"/>
          <cell r="I584"/>
          <cell r="J584"/>
        </row>
        <row r="585">
          <cell r="C585"/>
          <cell r="I585"/>
          <cell r="J585"/>
        </row>
        <row r="586">
          <cell r="C586"/>
          <cell r="I586"/>
          <cell r="J586"/>
        </row>
        <row r="587">
          <cell r="C587"/>
          <cell r="I587"/>
          <cell r="J587"/>
        </row>
        <row r="588">
          <cell r="C588"/>
          <cell r="I588"/>
          <cell r="J588"/>
        </row>
        <row r="589">
          <cell r="C589"/>
          <cell r="I589"/>
          <cell r="J589"/>
        </row>
        <row r="590">
          <cell r="C590"/>
          <cell r="I590"/>
          <cell r="J590"/>
        </row>
        <row r="591">
          <cell r="C591"/>
          <cell r="I591"/>
          <cell r="J591"/>
        </row>
        <row r="592">
          <cell r="C592"/>
          <cell r="I592"/>
          <cell r="J592"/>
        </row>
        <row r="593">
          <cell r="C593"/>
          <cell r="I593"/>
          <cell r="J593"/>
        </row>
        <row r="594">
          <cell r="C594"/>
          <cell r="I594"/>
          <cell r="J594"/>
        </row>
        <row r="595">
          <cell r="C595"/>
          <cell r="I595"/>
          <cell r="J595"/>
        </row>
        <row r="596">
          <cell r="C596"/>
          <cell r="I596"/>
          <cell r="J596"/>
        </row>
        <row r="597">
          <cell r="C597"/>
          <cell r="I597"/>
          <cell r="J597"/>
        </row>
        <row r="598">
          <cell r="C598"/>
          <cell r="I598"/>
          <cell r="J598"/>
        </row>
        <row r="599">
          <cell r="C599"/>
          <cell r="I599"/>
          <cell r="J599"/>
        </row>
        <row r="600">
          <cell r="C600"/>
          <cell r="I600"/>
          <cell r="J600"/>
        </row>
        <row r="601">
          <cell r="C601"/>
          <cell r="I601"/>
          <cell r="J601"/>
        </row>
        <row r="602">
          <cell r="C602"/>
          <cell r="I602"/>
          <cell r="J602"/>
        </row>
        <row r="603">
          <cell r="C603"/>
          <cell r="I603"/>
          <cell r="J603"/>
        </row>
        <row r="604">
          <cell r="C604"/>
          <cell r="I604"/>
          <cell r="J604"/>
        </row>
        <row r="605">
          <cell r="C605"/>
          <cell r="I605"/>
          <cell r="J605"/>
        </row>
        <row r="606">
          <cell r="C606"/>
          <cell r="I606"/>
          <cell r="J606"/>
        </row>
        <row r="607">
          <cell r="C607"/>
          <cell r="I607"/>
          <cell r="J607"/>
        </row>
        <row r="608">
          <cell r="C608"/>
          <cell r="I608"/>
          <cell r="J608"/>
        </row>
        <row r="609">
          <cell r="C609"/>
          <cell r="I609"/>
          <cell r="J609"/>
        </row>
        <row r="610">
          <cell r="C610"/>
          <cell r="I610"/>
          <cell r="J610"/>
        </row>
        <row r="611">
          <cell r="C611"/>
          <cell r="I611"/>
          <cell r="J611"/>
        </row>
        <row r="612">
          <cell r="C612"/>
          <cell r="I612"/>
          <cell r="J612"/>
        </row>
        <row r="613">
          <cell r="C613"/>
          <cell r="I613"/>
          <cell r="J613"/>
        </row>
        <row r="614">
          <cell r="C614"/>
          <cell r="I614"/>
          <cell r="J614"/>
        </row>
        <row r="615">
          <cell r="C615"/>
          <cell r="I615"/>
          <cell r="J615"/>
        </row>
        <row r="616">
          <cell r="C616"/>
          <cell r="I616"/>
          <cell r="J616"/>
        </row>
        <row r="617">
          <cell r="C617"/>
          <cell r="I617"/>
          <cell r="J617"/>
        </row>
        <row r="618">
          <cell r="C618"/>
          <cell r="I618"/>
          <cell r="J618"/>
        </row>
        <row r="619">
          <cell r="C619"/>
          <cell r="I619"/>
          <cell r="J619"/>
        </row>
        <row r="620">
          <cell r="C620"/>
          <cell r="I620"/>
          <cell r="J620"/>
        </row>
        <row r="621">
          <cell r="C621"/>
          <cell r="I621"/>
          <cell r="J621"/>
        </row>
        <row r="622">
          <cell r="C622"/>
          <cell r="I622"/>
          <cell r="J622"/>
        </row>
        <row r="623">
          <cell r="C623"/>
          <cell r="I623"/>
          <cell r="J623"/>
        </row>
        <row r="624">
          <cell r="C624"/>
          <cell r="I624"/>
          <cell r="J624"/>
        </row>
        <row r="625">
          <cell r="C625"/>
          <cell r="I625"/>
          <cell r="J625"/>
        </row>
        <row r="626">
          <cell r="C626"/>
          <cell r="I626"/>
          <cell r="J626"/>
        </row>
        <row r="627">
          <cell r="C627"/>
          <cell r="I627"/>
          <cell r="J627"/>
        </row>
        <row r="628">
          <cell r="C628"/>
          <cell r="I628"/>
          <cell r="J628"/>
        </row>
        <row r="629">
          <cell r="C629"/>
          <cell r="I629"/>
          <cell r="J629"/>
        </row>
        <row r="630">
          <cell r="C630"/>
          <cell r="I630"/>
          <cell r="J630"/>
        </row>
        <row r="631">
          <cell r="C631"/>
          <cell r="I631"/>
          <cell r="J631"/>
        </row>
        <row r="632">
          <cell r="C632"/>
          <cell r="I632"/>
          <cell r="J632"/>
        </row>
        <row r="633">
          <cell r="C633"/>
          <cell r="I633"/>
          <cell r="J633"/>
        </row>
        <row r="634">
          <cell r="C634"/>
          <cell r="I634"/>
          <cell r="J634"/>
        </row>
        <row r="635">
          <cell r="C635"/>
          <cell r="I635"/>
          <cell r="J635"/>
        </row>
        <row r="636">
          <cell r="C636"/>
          <cell r="I636"/>
          <cell r="J636"/>
        </row>
        <row r="637">
          <cell r="C637"/>
          <cell r="I637"/>
          <cell r="J637"/>
        </row>
        <row r="638">
          <cell r="C638"/>
          <cell r="I638"/>
          <cell r="J638"/>
        </row>
        <row r="639">
          <cell r="C639"/>
          <cell r="I639"/>
          <cell r="J639"/>
        </row>
        <row r="640">
          <cell r="C640"/>
          <cell r="I640"/>
          <cell r="J640"/>
        </row>
        <row r="641">
          <cell r="C641"/>
          <cell r="I641"/>
          <cell r="J641"/>
        </row>
        <row r="642">
          <cell r="C642"/>
          <cell r="I642"/>
          <cell r="J642"/>
        </row>
        <row r="643">
          <cell r="C643"/>
          <cell r="I643"/>
          <cell r="J643"/>
        </row>
        <row r="644">
          <cell r="C644"/>
          <cell r="I644"/>
          <cell r="J644"/>
        </row>
        <row r="645">
          <cell r="C645"/>
          <cell r="I645"/>
          <cell r="J645"/>
        </row>
        <row r="646">
          <cell r="C646"/>
          <cell r="I646"/>
          <cell r="J646"/>
        </row>
        <row r="647">
          <cell r="C647"/>
          <cell r="I647"/>
          <cell r="J647"/>
        </row>
        <row r="648">
          <cell r="C648"/>
          <cell r="I648"/>
          <cell r="J648"/>
        </row>
        <row r="649">
          <cell r="C649"/>
          <cell r="I649"/>
          <cell r="J649"/>
        </row>
        <row r="650">
          <cell r="C650"/>
          <cell r="I650"/>
          <cell r="J650"/>
        </row>
        <row r="651">
          <cell r="C651"/>
          <cell r="I651"/>
          <cell r="J651"/>
        </row>
        <row r="652">
          <cell r="C652"/>
          <cell r="I652"/>
          <cell r="J652"/>
        </row>
        <row r="653">
          <cell r="C653"/>
          <cell r="I653"/>
          <cell r="J653"/>
        </row>
        <row r="654">
          <cell r="C654"/>
          <cell r="I654"/>
          <cell r="J654"/>
        </row>
        <row r="655">
          <cell r="C655"/>
          <cell r="I655"/>
          <cell r="J655"/>
        </row>
        <row r="656">
          <cell r="C656"/>
          <cell r="I656"/>
          <cell r="J656"/>
        </row>
        <row r="657">
          <cell r="C657"/>
          <cell r="I657"/>
          <cell r="J657"/>
        </row>
        <row r="658">
          <cell r="C658"/>
          <cell r="I658"/>
          <cell r="J658"/>
        </row>
        <row r="659">
          <cell r="C659"/>
          <cell r="I659"/>
          <cell r="J659"/>
        </row>
        <row r="660">
          <cell r="C660"/>
          <cell r="I660"/>
          <cell r="J660"/>
        </row>
        <row r="661">
          <cell r="C661"/>
          <cell r="I661"/>
          <cell r="J661"/>
        </row>
        <row r="662">
          <cell r="C662"/>
          <cell r="I662"/>
          <cell r="J662"/>
        </row>
        <row r="663">
          <cell r="C663"/>
          <cell r="I663"/>
          <cell r="J663"/>
        </row>
        <row r="664">
          <cell r="C664"/>
          <cell r="I664"/>
          <cell r="J664"/>
        </row>
        <row r="665">
          <cell r="C665"/>
          <cell r="I665"/>
          <cell r="J665"/>
        </row>
        <row r="666">
          <cell r="C666"/>
          <cell r="I666"/>
          <cell r="J666"/>
        </row>
        <row r="667">
          <cell r="C667"/>
          <cell r="I667"/>
          <cell r="J667"/>
        </row>
        <row r="668">
          <cell r="C668"/>
          <cell r="I668"/>
          <cell r="J668"/>
        </row>
        <row r="669">
          <cell r="C669"/>
          <cell r="I669"/>
          <cell r="J669"/>
        </row>
        <row r="670">
          <cell r="C670"/>
          <cell r="I670"/>
          <cell r="J670"/>
        </row>
        <row r="671">
          <cell r="C671"/>
          <cell r="I671"/>
          <cell r="J671"/>
        </row>
        <row r="672">
          <cell r="C672"/>
          <cell r="I672"/>
          <cell r="J672"/>
        </row>
        <row r="673">
          <cell r="C673"/>
          <cell r="I673"/>
          <cell r="J673"/>
        </row>
        <row r="674">
          <cell r="C674"/>
          <cell r="I674"/>
          <cell r="J674"/>
        </row>
        <row r="675">
          <cell r="C675"/>
          <cell r="I675"/>
          <cell r="J675"/>
        </row>
        <row r="676">
          <cell r="C676"/>
          <cell r="I676"/>
          <cell r="J676"/>
        </row>
        <row r="677">
          <cell r="C677"/>
          <cell r="I677"/>
          <cell r="J677"/>
        </row>
        <row r="678">
          <cell r="C678"/>
          <cell r="I678"/>
          <cell r="J678"/>
        </row>
        <row r="679">
          <cell r="C679"/>
          <cell r="I679"/>
          <cell r="J679"/>
        </row>
        <row r="680">
          <cell r="C680"/>
          <cell r="I680"/>
          <cell r="J680"/>
        </row>
        <row r="681">
          <cell r="C681"/>
          <cell r="I681"/>
          <cell r="J681"/>
        </row>
        <row r="682">
          <cell r="C682"/>
          <cell r="I682"/>
          <cell r="J682"/>
        </row>
        <row r="683">
          <cell r="C683"/>
          <cell r="I683"/>
          <cell r="J683"/>
        </row>
        <row r="684">
          <cell r="C684"/>
          <cell r="I684"/>
          <cell r="J684"/>
        </row>
        <row r="685">
          <cell r="C685"/>
          <cell r="I685"/>
          <cell r="J685"/>
        </row>
        <row r="686">
          <cell r="C686"/>
          <cell r="I686"/>
          <cell r="J686"/>
        </row>
        <row r="687">
          <cell r="C687"/>
          <cell r="I687"/>
          <cell r="J687"/>
        </row>
        <row r="688">
          <cell r="C688"/>
          <cell r="I688"/>
          <cell r="J688"/>
        </row>
        <row r="689">
          <cell r="C689"/>
          <cell r="I689"/>
          <cell r="J689"/>
        </row>
        <row r="690">
          <cell r="C690"/>
          <cell r="I690"/>
          <cell r="J690"/>
        </row>
        <row r="691">
          <cell r="C691"/>
          <cell r="I691"/>
          <cell r="J691"/>
        </row>
        <row r="692">
          <cell r="C692"/>
          <cell r="I692"/>
          <cell r="J692"/>
        </row>
        <row r="693">
          <cell r="C693"/>
          <cell r="I693"/>
          <cell r="J693"/>
        </row>
        <row r="694">
          <cell r="C694"/>
          <cell r="I694"/>
          <cell r="J694"/>
        </row>
        <row r="695">
          <cell r="C695"/>
          <cell r="I695"/>
          <cell r="J695"/>
        </row>
        <row r="696">
          <cell r="C696"/>
          <cell r="I696"/>
          <cell r="J696"/>
        </row>
        <row r="697">
          <cell r="C697"/>
          <cell r="I697"/>
          <cell r="J697"/>
        </row>
        <row r="698">
          <cell r="C698"/>
          <cell r="I698"/>
          <cell r="J698"/>
        </row>
        <row r="699">
          <cell r="C699"/>
          <cell r="I699"/>
          <cell r="J699"/>
        </row>
        <row r="700">
          <cell r="C700"/>
          <cell r="I700"/>
          <cell r="J700"/>
        </row>
        <row r="701">
          <cell r="C701"/>
          <cell r="I701"/>
          <cell r="J701"/>
        </row>
        <row r="702">
          <cell r="C702"/>
          <cell r="I702"/>
          <cell r="J702"/>
        </row>
        <row r="703">
          <cell r="C703"/>
          <cell r="I703"/>
          <cell r="J703"/>
        </row>
        <row r="704">
          <cell r="C704"/>
          <cell r="I704"/>
          <cell r="J704"/>
        </row>
        <row r="705">
          <cell r="C705"/>
          <cell r="I705"/>
          <cell r="J705"/>
        </row>
        <row r="706">
          <cell r="C706"/>
          <cell r="I706"/>
          <cell r="J706"/>
        </row>
        <row r="707">
          <cell r="C707"/>
          <cell r="I707"/>
          <cell r="J707"/>
        </row>
        <row r="708">
          <cell r="C708"/>
          <cell r="I708"/>
          <cell r="J708"/>
        </row>
        <row r="709">
          <cell r="C709"/>
          <cell r="I709"/>
          <cell r="J709"/>
        </row>
        <row r="710">
          <cell r="C710"/>
          <cell r="I710"/>
          <cell r="J710"/>
        </row>
        <row r="711">
          <cell r="C711"/>
          <cell r="I711"/>
          <cell r="J711"/>
        </row>
        <row r="712">
          <cell r="C712"/>
          <cell r="I712"/>
          <cell r="J712"/>
        </row>
        <row r="713">
          <cell r="C713"/>
          <cell r="I713"/>
          <cell r="J713"/>
        </row>
        <row r="714">
          <cell r="C714"/>
          <cell r="I714"/>
          <cell r="J714"/>
        </row>
        <row r="715">
          <cell r="C715"/>
          <cell r="I715"/>
          <cell r="J715"/>
        </row>
        <row r="716">
          <cell r="C716"/>
          <cell r="I716"/>
          <cell r="J716"/>
        </row>
        <row r="717">
          <cell r="C717"/>
          <cell r="I717"/>
          <cell r="J717"/>
        </row>
        <row r="718">
          <cell r="C718"/>
          <cell r="I718"/>
          <cell r="J718"/>
        </row>
        <row r="719">
          <cell r="C719"/>
          <cell r="I719"/>
          <cell r="J719"/>
        </row>
        <row r="720">
          <cell r="C720"/>
          <cell r="I720"/>
          <cell r="J720"/>
        </row>
        <row r="721">
          <cell r="C721"/>
          <cell r="I721"/>
          <cell r="J721"/>
        </row>
        <row r="722">
          <cell r="C722"/>
          <cell r="I722"/>
          <cell r="J722"/>
        </row>
        <row r="723">
          <cell r="C723"/>
          <cell r="I723"/>
          <cell r="J723"/>
        </row>
        <row r="724">
          <cell r="C724"/>
          <cell r="I724"/>
          <cell r="J724"/>
        </row>
        <row r="725">
          <cell r="C725"/>
          <cell r="I725"/>
          <cell r="J725"/>
        </row>
        <row r="726">
          <cell r="C726"/>
          <cell r="I726"/>
          <cell r="J726"/>
        </row>
        <row r="727">
          <cell r="C727"/>
          <cell r="I727"/>
          <cell r="J727"/>
        </row>
        <row r="728">
          <cell r="C728"/>
          <cell r="I728"/>
          <cell r="J728"/>
        </row>
        <row r="729">
          <cell r="C729"/>
          <cell r="I729"/>
          <cell r="J729"/>
        </row>
        <row r="730">
          <cell r="C730"/>
          <cell r="I730"/>
          <cell r="J730"/>
        </row>
        <row r="731">
          <cell r="C731"/>
          <cell r="I731"/>
          <cell r="J731"/>
        </row>
        <row r="732">
          <cell r="C732"/>
          <cell r="I732"/>
          <cell r="J732"/>
        </row>
        <row r="733">
          <cell r="C733"/>
          <cell r="I733"/>
          <cell r="J733"/>
        </row>
        <row r="734">
          <cell r="C734"/>
          <cell r="I734"/>
          <cell r="J734"/>
        </row>
        <row r="735">
          <cell r="C735"/>
          <cell r="I735"/>
          <cell r="J735"/>
        </row>
        <row r="736">
          <cell r="C736"/>
          <cell r="I736"/>
          <cell r="J736"/>
        </row>
        <row r="737">
          <cell r="C737"/>
          <cell r="I737"/>
          <cell r="J737"/>
        </row>
        <row r="738">
          <cell r="C738"/>
          <cell r="I738"/>
          <cell r="J738"/>
        </row>
        <row r="739">
          <cell r="C739"/>
          <cell r="I739"/>
          <cell r="J739"/>
        </row>
        <row r="740">
          <cell r="C740"/>
          <cell r="I740"/>
          <cell r="J740"/>
        </row>
        <row r="741">
          <cell r="C741"/>
          <cell r="I741"/>
          <cell r="J741"/>
        </row>
        <row r="742">
          <cell r="C742"/>
          <cell r="I742"/>
          <cell r="J742"/>
        </row>
        <row r="743">
          <cell r="C743"/>
          <cell r="I743"/>
          <cell r="J743"/>
        </row>
        <row r="744">
          <cell r="C744"/>
          <cell r="I744"/>
          <cell r="J744"/>
        </row>
        <row r="745">
          <cell r="C745"/>
          <cell r="I745"/>
          <cell r="J745"/>
        </row>
        <row r="746">
          <cell r="C746"/>
          <cell r="I746"/>
          <cell r="J746"/>
        </row>
        <row r="747">
          <cell r="C747"/>
          <cell r="I747"/>
          <cell r="J747"/>
        </row>
        <row r="748">
          <cell r="C748"/>
          <cell r="I748"/>
          <cell r="J748"/>
        </row>
        <row r="749">
          <cell r="C749"/>
          <cell r="I749"/>
          <cell r="J749"/>
        </row>
        <row r="750">
          <cell r="C750"/>
          <cell r="I750"/>
          <cell r="J750"/>
        </row>
        <row r="751">
          <cell r="C751"/>
          <cell r="I751"/>
          <cell r="J751"/>
        </row>
        <row r="752">
          <cell r="C752"/>
          <cell r="I752"/>
          <cell r="J752"/>
        </row>
        <row r="753">
          <cell r="C753"/>
          <cell r="I753"/>
          <cell r="J753"/>
        </row>
        <row r="754">
          <cell r="C754"/>
          <cell r="I754"/>
          <cell r="J754"/>
        </row>
        <row r="755">
          <cell r="C755"/>
          <cell r="I755"/>
          <cell r="J755"/>
        </row>
        <row r="756">
          <cell r="C756"/>
          <cell r="I756"/>
          <cell r="J756"/>
        </row>
        <row r="757">
          <cell r="C757"/>
          <cell r="I757"/>
          <cell r="J757"/>
        </row>
        <row r="758">
          <cell r="C758"/>
          <cell r="I758"/>
          <cell r="J758"/>
        </row>
        <row r="759">
          <cell r="C759"/>
          <cell r="I759"/>
          <cell r="J759"/>
        </row>
        <row r="760">
          <cell r="C760"/>
          <cell r="I760"/>
          <cell r="J760"/>
        </row>
        <row r="761">
          <cell r="C761"/>
          <cell r="I761"/>
          <cell r="J761"/>
        </row>
        <row r="762">
          <cell r="C762"/>
          <cell r="I762"/>
          <cell r="J762"/>
        </row>
        <row r="763">
          <cell r="C763"/>
          <cell r="I763"/>
          <cell r="J763"/>
        </row>
        <row r="764">
          <cell r="C764"/>
          <cell r="I764"/>
          <cell r="J764"/>
        </row>
        <row r="765">
          <cell r="C765"/>
          <cell r="I765"/>
          <cell r="J765"/>
        </row>
        <row r="766">
          <cell r="C766"/>
          <cell r="I766"/>
          <cell r="J766"/>
        </row>
        <row r="767">
          <cell r="C767"/>
          <cell r="I767"/>
          <cell r="J767"/>
        </row>
        <row r="768">
          <cell r="C768"/>
          <cell r="I768"/>
          <cell r="J768"/>
        </row>
        <row r="769">
          <cell r="C769"/>
          <cell r="I769"/>
          <cell r="J769"/>
        </row>
        <row r="770">
          <cell r="C770"/>
          <cell r="I770"/>
          <cell r="J770"/>
        </row>
        <row r="771">
          <cell r="C771"/>
          <cell r="I771"/>
          <cell r="J771"/>
        </row>
        <row r="772">
          <cell r="C772"/>
          <cell r="I772"/>
          <cell r="J772"/>
        </row>
        <row r="773">
          <cell r="C773"/>
          <cell r="I773"/>
          <cell r="J773"/>
        </row>
        <row r="774">
          <cell r="C774"/>
          <cell r="I774"/>
          <cell r="J774"/>
        </row>
        <row r="775">
          <cell r="C775"/>
          <cell r="I775"/>
          <cell r="J775"/>
        </row>
        <row r="776">
          <cell r="C776"/>
          <cell r="I776"/>
          <cell r="J776"/>
        </row>
        <row r="777">
          <cell r="C777"/>
          <cell r="I777"/>
          <cell r="J777"/>
        </row>
        <row r="778">
          <cell r="C778"/>
          <cell r="I778"/>
          <cell r="J778"/>
        </row>
        <row r="779">
          <cell r="C779"/>
          <cell r="I779"/>
          <cell r="J779"/>
        </row>
        <row r="780">
          <cell r="C780"/>
          <cell r="I780"/>
          <cell r="J780"/>
        </row>
        <row r="781">
          <cell r="C781"/>
          <cell r="I781"/>
          <cell r="J781"/>
        </row>
        <row r="782">
          <cell r="C782"/>
          <cell r="I782"/>
          <cell r="J782"/>
        </row>
        <row r="783">
          <cell r="C783"/>
          <cell r="I783"/>
          <cell r="J783"/>
        </row>
        <row r="784">
          <cell r="C784"/>
          <cell r="I784"/>
          <cell r="J784"/>
        </row>
        <row r="785">
          <cell r="C785"/>
          <cell r="I785"/>
          <cell r="J785"/>
        </row>
        <row r="786">
          <cell r="C786"/>
          <cell r="I786"/>
          <cell r="J786"/>
        </row>
        <row r="787">
          <cell r="C787"/>
          <cell r="I787"/>
          <cell r="J787"/>
        </row>
        <row r="788">
          <cell r="C788"/>
          <cell r="I788"/>
          <cell r="J788"/>
        </row>
        <row r="789">
          <cell r="C789"/>
          <cell r="I789"/>
          <cell r="J789"/>
        </row>
        <row r="790">
          <cell r="C790"/>
          <cell r="I790"/>
          <cell r="J790"/>
        </row>
        <row r="791">
          <cell r="C791"/>
          <cell r="I791"/>
          <cell r="J791"/>
        </row>
        <row r="792">
          <cell r="C792"/>
          <cell r="I792"/>
          <cell r="J792"/>
        </row>
        <row r="793">
          <cell r="C793"/>
          <cell r="I793"/>
          <cell r="J793"/>
        </row>
        <row r="794">
          <cell r="C794"/>
          <cell r="I794"/>
          <cell r="J794"/>
        </row>
        <row r="795">
          <cell r="C795"/>
          <cell r="I795"/>
          <cell r="J795"/>
        </row>
        <row r="796">
          <cell r="C796"/>
          <cell r="I796"/>
          <cell r="J796"/>
        </row>
        <row r="797">
          <cell r="C797"/>
          <cell r="I797"/>
          <cell r="J797"/>
        </row>
        <row r="798">
          <cell r="C798"/>
          <cell r="I798"/>
          <cell r="J798"/>
        </row>
        <row r="799">
          <cell r="C799"/>
          <cell r="I799"/>
          <cell r="J799"/>
        </row>
        <row r="800">
          <cell r="C800"/>
          <cell r="I800"/>
          <cell r="J800"/>
        </row>
        <row r="801">
          <cell r="C801"/>
          <cell r="I801"/>
          <cell r="J801"/>
        </row>
        <row r="802">
          <cell r="C802"/>
          <cell r="I802"/>
          <cell r="J802"/>
        </row>
        <row r="803">
          <cell r="C803"/>
          <cell r="I803"/>
          <cell r="J803"/>
        </row>
        <row r="804">
          <cell r="C804"/>
          <cell r="I804"/>
          <cell r="J804"/>
        </row>
        <row r="805">
          <cell r="C805"/>
          <cell r="I805"/>
          <cell r="J805"/>
        </row>
        <row r="806">
          <cell r="C806"/>
          <cell r="I806"/>
          <cell r="J806"/>
        </row>
        <row r="807">
          <cell r="C807"/>
          <cell r="I807"/>
          <cell r="J807"/>
        </row>
        <row r="808">
          <cell r="C808"/>
          <cell r="I808"/>
          <cell r="J808"/>
        </row>
        <row r="809">
          <cell r="C809"/>
          <cell r="I809"/>
          <cell r="J809"/>
        </row>
        <row r="810">
          <cell r="C810"/>
          <cell r="I810"/>
          <cell r="J810"/>
        </row>
        <row r="811">
          <cell r="C811"/>
          <cell r="I811"/>
          <cell r="J811"/>
        </row>
        <row r="812">
          <cell r="C812"/>
          <cell r="I812"/>
          <cell r="J812"/>
        </row>
        <row r="813">
          <cell r="C813"/>
          <cell r="I813"/>
          <cell r="J813"/>
        </row>
        <row r="814">
          <cell r="C814"/>
          <cell r="I814"/>
          <cell r="J814"/>
        </row>
        <row r="815">
          <cell r="C815"/>
          <cell r="I815"/>
          <cell r="J815"/>
        </row>
        <row r="816">
          <cell r="C816"/>
          <cell r="I816"/>
          <cell r="J816"/>
        </row>
        <row r="817">
          <cell r="C817"/>
          <cell r="I817"/>
          <cell r="J817"/>
        </row>
        <row r="818">
          <cell r="C818"/>
          <cell r="I818"/>
          <cell r="J818"/>
        </row>
        <row r="819">
          <cell r="C819"/>
          <cell r="I819"/>
          <cell r="J819"/>
        </row>
        <row r="820">
          <cell r="C820"/>
          <cell r="I820"/>
          <cell r="J820"/>
        </row>
        <row r="821">
          <cell r="C821"/>
          <cell r="I821"/>
          <cell r="J821"/>
        </row>
        <row r="822">
          <cell r="C822"/>
          <cell r="I822"/>
          <cell r="J822"/>
        </row>
        <row r="823">
          <cell r="C823"/>
          <cell r="I823"/>
          <cell r="J823"/>
        </row>
        <row r="824">
          <cell r="C824"/>
          <cell r="I824"/>
          <cell r="J824"/>
        </row>
        <row r="825">
          <cell r="C825"/>
          <cell r="I825"/>
          <cell r="J825"/>
        </row>
        <row r="826">
          <cell r="C826"/>
          <cell r="I826"/>
          <cell r="J826"/>
        </row>
        <row r="827">
          <cell r="C827"/>
          <cell r="I827"/>
          <cell r="J827"/>
        </row>
        <row r="828">
          <cell r="C828"/>
          <cell r="I828"/>
          <cell r="J828"/>
        </row>
        <row r="829">
          <cell r="C829"/>
          <cell r="I829"/>
          <cell r="J829"/>
        </row>
        <row r="830">
          <cell r="C830"/>
          <cell r="I830"/>
          <cell r="J830"/>
        </row>
        <row r="831">
          <cell r="C831"/>
          <cell r="I831"/>
          <cell r="J831"/>
        </row>
        <row r="832">
          <cell r="C832"/>
          <cell r="I832"/>
          <cell r="J832"/>
        </row>
        <row r="833">
          <cell r="C833"/>
          <cell r="I833"/>
          <cell r="J833"/>
        </row>
        <row r="834">
          <cell r="C834"/>
          <cell r="I834"/>
          <cell r="J834"/>
        </row>
        <row r="835">
          <cell r="C835"/>
          <cell r="I835"/>
          <cell r="J835"/>
        </row>
        <row r="836">
          <cell r="C836"/>
          <cell r="I836"/>
          <cell r="J836"/>
        </row>
        <row r="837">
          <cell r="C837"/>
          <cell r="I837"/>
          <cell r="J837"/>
        </row>
        <row r="838">
          <cell r="C838"/>
          <cell r="I838"/>
          <cell r="J838"/>
        </row>
        <row r="839">
          <cell r="C839"/>
          <cell r="I839"/>
          <cell r="J839"/>
        </row>
        <row r="840">
          <cell r="C840"/>
          <cell r="I840"/>
          <cell r="J840"/>
        </row>
        <row r="841">
          <cell r="B841"/>
          <cell r="C841"/>
          <cell r="D841"/>
          <cell r="H841"/>
          <cell r="I841"/>
          <cell r="J841"/>
          <cell r="K841"/>
          <cell r="L841"/>
          <cell r="M841"/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50"/>
  <dimension ref="A1:AD82"/>
  <sheetViews>
    <sheetView view="pageBreakPreview" zoomScale="40" zoomScaleSheetLayoutView="40" workbookViewId="0">
      <selection activeCell="N8" sqref="N8"/>
    </sheetView>
  </sheetViews>
  <sheetFormatPr baseColWidth="10" defaultRowHeight="21.75" customHeight="1"/>
  <cols>
    <col min="1" max="1" width="11.42578125" style="2" customWidth="1"/>
    <col min="2" max="2" width="22.85546875" style="2" customWidth="1"/>
    <col min="3" max="3" width="30.42578125" style="70" customWidth="1"/>
    <col min="4" max="4" width="32.28515625" style="70" customWidth="1"/>
    <col min="5" max="5" width="13.140625" style="70" customWidth="1"/>
    <col min="6" max="6" width="19.140625" style="2" customWidth="1"/>
    <col min="7" max="7" width="33.140625" style="2" customWidth="1"/>
    <col min="8" max="8" width="15.85546875" style="70" customWidth="1"/>
    <col min="9" max="9" width="19.42578125" style="2" customWidth="1"/>
    <col min="10" max="10" width="14.7109375" style="2" customWidth="1"/>
    <col min="11" max="11" width="17.140625" style="70" customWidth="1"/>
    <col min="12" max="12" width="18.28515625" style="70" customWidth="1"/>
    <col min="13" max="13" width="18" style="2" customWidth="1"/>
    <col min="14" max="14" width="10" style="70" customWidth="1"/>
    <col min="15" max="15" width="9.85546875" style="70" customWidth="1"/>
    <col min="16" max="16" width="19.85546875" style="2" customWidth="1"/>
    <col min="17" max="17" width="18.5703125" style="2" customWidth="1"/>
    <col min="18" max="18" width="77.7109375" style="2" bestFit="1" customWidth="1"/>
    <col min="19" max="19" width="17.28515625" style="2" customWidth="1"/>
    <col min="20" max="20" width="32.42578125" style="2" customWidth="1"/>
    <col min="21" max="21" width="18.5703125" style="2" customWidth="1"/>
    <col min="22" max="22" width="12.5703125" style="2" customWidth="1"/>
    <col min="23" max="23" width="18.7109375" style="2" customWidth="1"/>
    <col min="24" max="24" width="25.5703125" style="2" customWidth="1"/>
    <col min="25" max="25" width="17.5703125" style="2" customWidth="1"/>
    <col min="26" max="26" width="0.140625" style="2" hidden="1" customWidth="1"/>
    <col min="27" max="28" width="15.5703125" style="2" customWidth="1"/>
    <col min="29" max="29" width="14.7109375" style="2" customWidth="1"/>
    <col min="30" max="16384" width="11.42578125" style="2"/>
  </cols>
  <sheetData>
    <row r="1" spans="1:30" ht="54.75" customHeight="1" thickBot="1">
      <c r="A1" s="193" t="s">
        <v>17</v>
      </c>
      <c r="B1" s="193"/>
      <c r="C1" s="193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200" t="s">
        <v>18</v>
      </c>
      <c r="T1" s="200"/>
      <c r="U1" s="1"/>
      <c r="V1" s="1"/>
      <c r="W1" s="1"/>
      <c r="X1" s="1"/>
      <c r="Y1" s="1"/>
      <c r="Z1" s="1"/>
      <c r="AA1" s="1"/>
      <c r="AB1" s="1"/>
      <c r="AC1" s="1"/>
    </row>
    <row r="2" spans="1:30" ht="42.75" customHeight="1">
      <c r="A2" s="195" t="s">
        <v>19</v>
      </c>
      <c r="B2" s="187" t="s">
        <v>20</v>
      </c>
      <c r="C2" s="187" t="s">
        <v>21</v>
      </c>
      <c r="D2" s="187" t="s">
        <v>22</v>
      </c>
      <c r="E2" s="187" t="s">
        <v>23</v>
      </c>
      <c r="F2" s="187"/>
      <c r="G2" s="187" t="s">
        <v>24</v>
      </c>
      <c r="H2" s="187" t="s">
        <v>25</v>
      </c>
      <c r="I2" s="187" t="s">
        <v>26</v>
      </c>
      <c r="J2" s="187" t="s">
        <v>27</v>
      </c>
      <c r="K2" s="187" t="s">
        <v>28</v>
      </c>
      <c r="L2" s="187" t="s">
        <v>29</v>
      </c>
      <c r="M2" s="186" t="s">
        <v>30</v>
      </c>
      <c r="N2" s="186"/>
      <c r="O2" s="186"/>
      <c r="P2" s="186"/>
      <c r="Q2" s="189"/>
      <c r="R2" s="197" t="s">
        <v>31</v>
      </c>
      <c r="S2" s="199" t="s">
        <v>32</v>
      </c>
      <c r="T2" s="190"/>
      <c r="U2" s="189" t="s">
        <v>33</v>
      </c>
      <c r="V2" s="190"/>
      <c r="W2" s="182" t="s">
        <v>34</v>
      </c>
      <c r="X2" s="191" t="s">
        <v>35</v>
      </c>
      <c r="Y2" s="178" t="s">
        <v>36</v>
      </c>
      <c r="Z2" s="179"/>
      <c r="AA2" s="182" t="s">
        <v>37</v>
      </c>
      <c r="AB2" s="182" t="s">
        <v>38</v>
      </c>
      <c r="AC2" s="184" t="s">
        <v>39</v>
      </c>
    </row>
    <row r="3" spans="1:30" ht="87" customHeight="1" thickBot="1">
      <c r="A3" s="196"/>
      <c r="B3" s="188"/>
      <c r="C3" s="188"/>
      <c r="D3" s="188"/>
      <c r="E3" s="3" t="s">
        <v>40</v>
      </c>
      <c r="F3" s="3" t="s">
        <v>41</v>
      </c>
      <c r="G3" s="188"/>
      <c r="H3" s="188"/>
      <c r="I3" s="188"/>
      <c r="J3" s="188"/>
      <c r="K3" s="188"/>
      <c r="L3" s="188"/>
      <c r="M3" s="3" t="s">
        <v>42</v>
      </c>
      <c r="N3" s="3" t="s">
        <v>43</v>
      </c>
      <c r="O3" s="3" t="s">
        <v>44</v>
      </c>
      <c r="P3" s="3" t="s">
        <v>45</v>
      </c>
      <c r="Q3" s="4" t="s">
        <v>46</v>
      </c>
      <c r="R3" s="198"/>
      <c r="S3" s="5" t="s">
        <v>47</v>
      </c>
      <c r="T3" s="3" t="s">
        <v>48</v>
      </c>
      <c r="U3" s="3" t="s">
        <v>49</v>
      </c>
      <c r="V3" s="3" t="s">
        <v>50</v>
      </c>
      <c r="W3" s="183"/>
      <c r="X3" s="192"/>
      <c r="Y3" s="180"/>
      <c r="Z3" s="181"/>
      <c r="AA3" s="183"/>
      <c r="AB3" s="183"/>
      <c r="AC3" s="185"/>
    </row>
    <row r="4" spans="1:30" ht="78" customHeight="1" thickBot="1">
      <c r="A4" s="6" t="s">
        <v>51</v>
      </c>
      <c r="B4" s="7" t="s">
        <v>0</v>
      </c>
      <c r="C4" s="8" t="str">
        <f>IFERROR(INDEX([2]BDD!C:C,MATCH(D4,[2]BDD!D:D,0)),"")</f>
        <v>0-4229-1</v>
      </c>
      <c r="D4" s="8" t="s">
        <v>52</v>
      </c>
      <c r="E4" s="7">
        <v>120</v>
      </c>
      <c r="F4" s="9">
        <f>IF(D4="",0,INDEX([2]BDD!I:I,MATCH(D4,[2]BDD!D:D,0)))</f>
        <v>120</v>
      </c>
      <c r="G4" s="10">
        <f>IF(D4="",0,INDEX([2]BDD!H:H,MATCH(D4,[2]BDD!D:D,0)))</f>
        <v>0</v>
      </c>
      <c r="H4" s="11">
        <v>8</v>
      </c>
      <c r="I4" s="12">
        <f t="shared" ref="I4:I11" si="0">IFERROR(M4/E4,"")</f>
        <v>3.0333333333333332</v>
      </c>
      <c r="J4" s="13">
        <f t="shared" ref="J4:J10" si="1">IFERROR((N4+O4)/E4,"")</f>
        <v>3.0333333333333332</v>
      </c>
      <c r="K4" s="14">
        <v>179</v>
      </c>
      <c r="L4" s="14">
        <v>543</v>
      </c>
      <c r="M4" s="8">
        <f t="shared" ref="M4:M11" si="2">L4-K4</f>
        <v>364</v>
      </c>
      <c r="N4" s="14">
        <v>364</v>
      </c>
      <c r="O4" s="15"/>
      <c r="P4" s="16">
        <f t="shared" ref="P4:P9" si="3">(N4+O4)-M4</f>
        <v>0</v>
      </c>
      <c r="Q4" s="17">
        <f>IFERROR(J4/H4,"")</f>
        <v>0.37916666666666665</v>
      </c>
      <c r="R4" s="18" t="s">
        <v>53</v>
      </c>
      <c r="S4" s="19">
        <f>IF(D4="",0,INDEX([2]BDD!K:K,MATCH(D4,[2]BDD!D:D,0)))</f>
        <v>0.11586206896551725</v>
      </c>
      <c r="T4" s="20">
        <f>N4*S4</f>
        <v>42.173793103448276</v>
      </c>
      <c r="U4" s="19">
        <f>IF(D4="",0,INDEX([2]BDD!J:J,MATCH(D4,[2]BDD!D:D,0)))</f>
        <v>0</v>
      </c>
      <c r="V4" s="20">
        <f t="shared" ref="V4:V11" si="4">(M4*G4)*U4</f>
        <v>0</v>
      </c>
      <c r="W4" s="21">
        <f>O4*(G4*U4)</f>
        <v>0</v>
      </c>
      <c r="X4" s="22">
        <f>T4-V4</f>
        <v>42.173793103448276</v>
      </c>
      <c r="Y4" s="22">
        <f>IFERROR(X4/H4,"")</f>
        <v>5.2717241379310344</v>
      </c>
      <c r="Z4" s="13"/>
      <c r="AA4" s="23">
        <f>IF(D4="",0,INDEX([2]BDD!L:L,MATCH(D4,[2]BDD!D:D,0)))</f>
        <v>0</v>
      </c>
      <c r="AB4" s="24" t="str">
        <f>IF(D4="",0,INDEX([2]BDD!M:M,MATCH(D4,[2]BDD!D:D,0)))</f>
        <v>oui</v>
      </c>
      <c r="AC4" s="25" t="str">
        <f>IF(D4="","",INDEX([2]BDD!B:B,MATCH(D4,[2]BDD!D:D,0)))</f>
        <v>MIM</v>
      </c>
    </row>
    <row r="5" spans="1:30" s="34" customFormat="1" ht="77.25" customHeight="1" thickBot="1">
      <c r="A5" s="26" t="s">
        <v>54</v>
      </c>
      <c r="B5" s="27" t="s">
        <v>1</v>
      </c>
      <c r="C5" s="8" t="str">
        <f>IFERROR(INDEX([2]BDD!C:C,MATCH(D5,[2]BDD!D:D,0)),"")</f>
        <v>TVRC 100</v>
      </c>
      <c r="D5" s="27" t="s">
        <v>55</v>
      </c>
      <c r="E5" s="27">
        <v>120</v>
      </c>
      <c r="F5" s="27">
        <f>IF(D5="",0,INDEX([2]BDD!I:I,MATCH(D5,[2]BDD!D:D,0)))</f>
        <v>120</v>
      </c>
      <c r="G5" s="28">
        <f>IF(D5="",0,INDEX([2]BDD!H:H,MATCH(D5,[2]BDD!D:D,0)))</f>
        <v>1.5100000000000001E-2</v>
      </c>
      <c r="H5" s="11">
        <v>8</v>
      </c>
      <c r="I5" s="29">
        <f t="shared" si="0"/>
        <v>7</v>
      </c>
      <c r="J5" s="30">
        <f t="shared" si="1"/>
        <v>7</v>
      </c>
      <c r="K5" s="31">
        <v>117053</v>
      </c>
      <c r="L5" s="31">
        <v>117893</v>
      </c>
      <c r="M5" s="27">
        <f t="shared" si="2"/>
        <v>840</v>
      </c>
      <c r="N5" s="31">
        <v>840</v>
      </c>
      <c r="O5" s="32"/>
      <c r="P5" s="33">
        <f t="shared" si="3"/>
        <v>0</v>
      </c>
      <c r="Q5" s="17">
        <f t="shared" ref="Q5:Q11" si="5">IFERROR(J5/H5,"")</f>
        <v>0.875</v>
      </c>
      <c r="R5" s="18"/>
      <c r="S5" s="19">
        <f>IF(D5="",0,INDEX([2]BDD!K:K,MATCH(D5,[2]BDD!D:D,0)))</f>
        <v>5.8333333333333341E-2</v>
      </c>
      <c r="T5" s="20">
        <f t="shared" ref="T5:T11" si="6">N5*S5</f>
        <v>49.000000000000007</v>
      </c>
      <c r="U5" s="19">
        <f>IF(D5="",0,INDEX([2]BDD!J:J,MATCH(D5,[2]BDD!D:D,0)))</f>
        <v>1.754</v>
      </c>
      <c r="V5" s="20">
        <f t="shared" si="4"/>
        <v>22.247736000000003</v>
      </c>
      <c r="W5" s="21">
        <f t="shared" ref="W5:W10" si="7">O5*(G5*U5)</f>
        <v>0</v>
      </c>
      <c r="X5" s="22">
        <f t="shared" ref="X5:X11" si="8">T5-V5</f>
        <v>26.752264000000004</v>
      </c>
      <c r="Y5" s="22">
        <f t="shared" ref="Y5:Y11" si="9">IFERROR(X5/H5,"")</f>
        <v>3.3440330000000005</v>
      </c>
      <c r="Z5" s="13"/>
      <c r="AA5" s="23">
        <f>IF(D5="",0,INDEX([2]BDD!L:L,MATCH(D5,[2]BDD!D:D,0)))</f>
        <v>256</v>
      </c>
      <c r="AB5" s="24" t="str">
        <f>IF(D5="",0,INDEX([2]BDD!M:M,MATCH(D5,[2]BDD!D:D,0)))</f>
        <v>NON</v>
      </c>
      <c r="AC5" s="25" t="str">
        <f>IF(D5="","",INDEX([2]BDD!B:B,MATCH(D5,[2]BDD!D:D,0)))</f>
        <v>MIM</v>
      </c>
      <c r="AD5" s="2"/>
    </row>
    <row r="6" spans="1:30" ht="65.25" customHeight="1" thickBot="1">
      <c r="A6" s="26" t="s">
        <v>56</v>
      </c>
      <c r="B6" s="27" t="s">
        <v>2</v>
      </c>
      <c r="C6" s="27">
        <f>IFERROR(INDEX([2]BDD!C:C,MATCH(D6,[2]BDD!D:D,0)),"")</f>
        <v>5016</v>
      </c>
      <c r="D6" s="27" t="s">
        <v>57</v>
      </c>
      <c r="E6" s="27">
        <v>120</v>
      </c>
      <c r="F6" s="27">
        <v>70</v>
      </c>
      <c r="G6" s="27">
        <f>IF(D6="",0,INDEX([2]BDD!H:H,MATCH(D6,[2]BDD!D:D,0)))</f>
        <v>0</v>
      </c>
      <c r="H6" s="11">
        <v>8</v>
      </c>
      <c r="I6" s="29">
        <f t="shared" si="0"/>
        <v>7.2333333333333334</v>
      </c>
      <c r="J6" s="30">
        <f t="shared" si="1"/>
        <v>7.2333333333333334</v>
      </c>
      <c r="K6" s="31">
        <v>71622</v>
      </c>
      <c r="L6" s="31">
        <v>72490</v>
      </c>
      <c r="M6" s="27">
        <f t="shared" si="2"/>
        <v>868</v>
      </c>
      <c r="N6" s="31">
        <v>868</v>
      </c>
      <c r="O6" s="32"/>
      <c r="P6" s="33">
        <f t="shared" si="3"/>
        <v>0</v>
      </c>
      <c r="Q6" s="17">
        <f t="shared" si="5"/>
        <v>0.90416666666666667</v>
      </c>
      <c r="R6" s="35"/>
      <c r="S6" s="19">
        <f>IF(D6="",0,INDEX([2]BDD!K:K,MATCH(D6,[2]BDD!D:D,0)))</f>
        <v>0</v>
      </c>
      <c r="T6" s="20">
        <f t="shared" si="6"/>
        <v>0</v>
      </c>
      <c r="U6" s="19">
        <f>IF(D6="",0,INDEX([2]BDD!J:J,MATCH(D6,[2]BDD!D:D,0)))</f>
        <v>0</v>
      </c>
      <c r="V6" s="20">
        <f t="shared" si="4"/>
        <v>0</v>
      </c>
      <c r="W6" s="21">
        <f t="shared" si="7"/>
        <v>0</v>
      </c>
      <c r="X6" s="22">
        <f t="shared" si="8"/>
        <v>0</v>
      </c>
      <c r="Y6" s="22">
        <f t="shared" si="9"/>
        <v>0</v>
      </c>
      <c r="Z6" s="13"/>
      <c r="AA6" s="23">
        <f>IF(D6="",0,INDEX([2]BDD!L:L,MATCH(D6,[2]BDD!D:D,0)))</f>
        <v>0</v>
      </c>
      <c r="AB6" s="24">
        <f>IF(D6="",0,INDEX([2]BDD!M:M,MATCH(D6,[2]BDD!D:D,0)))</f>
        <v>0</v>
      </c>
      <c r="AC6" s="25" t="str">
        <f>IF(D6="","",INDEX([2]BDD!B:B,MATCH(D6,[2]BDD!D:D,0)))</f>
        <v>mjm</v>
      </c>
    </row>
    <row r="7" spans="1:30" ht="72" customHeight="1" thickBot="1">
      <c r="A7" s="26" t="s">
        <v>58</v>
      </c>
      <c r="B7" s="27" t="s">
        <v>3</v>
      </c>
      <c r="C7" s="27">
        <f>IFERROR(INDEX([2]BDD!C:C,MATCH(D7,[2]BDD!D:D,0)),"")</f>
        <v>510081</v>
      </c>
      <c r="D7" s="27" t="s">
        <v>59</v>
      </c>
      <c r="E7" s="27">
        <v>70</v>
      </c>
      <c r="F7" s="27">
        <f>IF(D7="",0,INDEX([2]BDD!I:I,MATCH(D7,[2]BDD!D:D,0)))</f>
        <v>90</v>
      </c>
      <c r="G7" s="28">
        <f>IF(D7="",0,INDEX([2]BDD!H:H,MATCH(D7,[2]BDD!D:D,0)))</f>
        <v>8.2170000000000007E-2</v>
      </c>
      <c r="H7" s="11">
        <v>8</v>
      </c>
      <c r="I7" s="29">
        <f t="shared" si="0"/>
        <v>0.41428571428571431</v>
      </c>
      <c r="J7" s="30">
        <f t="shared" si="1"/>
        <v>0.41428571428571431</v>
      </c>
      <c r="K7" s="31">
        <v>28942</v>
      </c>
      <c r="L7" s="31">
        <v>28971</v>
      </c>
      <c r="M7" s="27">
        <f t="shared" si="2"/>
        <v>29</v>
      </c>
      <c r="N7" s="31">
        <v>29</v>
      </c>
      <c r="O7" s="32"/>
      <c r="P7" s="33">
        <f t="shared" si="3"/>
        <v>0</v>
      </c>
      <c r="Q7" s="17">
        <f t="shared" si="5"/>
        <v>5.1785714285714289E-2</v>
      </c>
      <c r="R7" s="18" t="s">
        <v>60</v>
      </c>
      <c r="S7" s="19">
        <f>IF(D7="",0,INDEX([2]BDD!K:K,MATCH(D7,[2]BDD!D:D,0)))</f>
        <v>8.8900000000000007E-2</v>
      </c>
      <c r="T7" s="20">
        <f t="shared" si="6"/>
        <v>2.5781000000000001</v>
      </c>
      <c r="U7" s="19">
        <f>IF(D7="",0,INDEX([2]BDD!J:J,MATCH(D7,[2]BDD!D:D,0)))</f>
        <v>1.145</v>
      </c>
      <c r="V7" s="20">
        <f t="shared" si="4"/>
        <v>2.7284548499999999</v>
      </c>
      <c r="W7" s="21">
        <f t="shared" si="7"/>
        <v>0</v>
      </c>
      <c r="X7" s="22">
        <f t="shared" si="8"/>
        <v>-0.15035484999999982</v>
      </c>
      <c r="Y7" s="22">
        <f t="shared" si="9"/>
        <v>-1.8794356249999977E-2</v>
      </c>
      <c r="Z7" s="13"/>
      <c r="AA7" s="23">
        <f>IF(D7="",0,INDEX([2]BDD!L:L,MATCH(D7,[2]BDD!D:D,0)))</f>
        <v>90</v>
      </c>
      <c r="AB7" s="24" t="str">
        <f>IF(D7="",0,INDEX([2]BDD!M:M,MATCH(D7,[2]BDD!D:D,0)))</f>
        <v>OUI</v>
      </c>
      <c r="AC7" s="25" t="str">
        <f>IF(D7="","",INDEX([2]BDD!B:B,MATCH(D7,[2]BDD!D:D,0)))</f>
        <v>MJM</v>
      </c>
    </row>
    <row r="8" spans="1:30" ht="66" customHeight="1" thickBot="1">
      <c r="A8" s="26" t="s">
        <v>61</v>
      </c>
      <c r="B8" s="27" t="s">
        <v>4</v>
      </c>
      <c r="C8" s="27" t="str">
        <f>IFERROR(INDEX([2]BDD!C:C,MATCH(D8,[2]BDD!D:D,0)),"")</f>
        <v>T-RC300</v>
      </c>
      <c r="D8" s="27" t="s">
        <v>62</v>
      </c>
      <c r="E8" s="27">
        <v>120</v>
      </c>
      <c r="F8" s="27">
        <f>IF(D8="",0,INDEX([2]BDD!I:I,MATCH(D8,[2]BDD!D:D,0)))</f>
        <v>120</v>
      </c>
      <c r="G8" s="27">
        <f>IF(D8="",0,INDEX([2]BDD!H:H,MATCH(D8,[2]BDD!D:D,0)))</f>
        <v>2.3599999999999999E-2</v>
      </c>
      <c r="H8" s="11">
        <v>8</v>
      </c>
      <c r="I8" s="29">
        <f t="shared" si="0"/>
        <v>7.4416666666666664</v>
      </c>
      <c r="J8" s="30">
        <f t="shared" si="1"/>
        <v>7.4416666666666664</v>
      </c>
      <c r="K8" s="31">
        <v>16947</v>
      </c>
      <c r="L8" s="31">
        <v>17840</v>
      </c>
      <c r="M8" s="27">
        <f t="shared" si="2"/>
        <v>893</v>
      </c>
      <c r="N8" s="31">
        <v>893</v>
      </c>
      <c r="O8" s="32"/>
      <c r="P8" s="33">
        <f t="shared" si="3"/>
        <v>0</v>
      </c>
      <c r="Q8" s="17">
        <f t="shared" si="5"/>
        <v>0.9302083333333333</v>
      </c>
      <c r="R8" s="36"/>
      <c r="S8" s="19">
        <f>IF(D8="",0,INDEX([2]BDD!K:K,MATCH(D8,[2]BDD!D:D,0)))</f>
        <v>7.0833333333333345E-2</v>
      </c>
      <c r="T8" s="20">
        <f t="shared" si="6"/>
        <v>63.254166666666677</v>
      </c>
      <c r="U8" s="19">
        <f>IF(D8="",0,INDEX([2]BDD!J:J,MATCH(D8,[2]BDD!D:D,0)))</f>
        <v>0.73083333333333333</v>
      </c>
      <c r="V8" s="20">
        <f t="shared" si="4"/>
        <v>15.402166333333334</v>
      </c>
      <c r="W8" s="21">
        <f t="shared" si="7"/>
        <v>0</v>
      </c>
      <c r="X8" s="22">
        <f t="shared" si="8"/>
        <v>47.852000333333343</v>
      </c>
      <c r="Y8" s="22">
        <f t="shared" si="9"/>
        <v>5.9815000416666679</v>
      </c>
      <c r="Z8" s="13"/>
      <c r="AA8" s="23">
        <f>IF(D8="",0,INDEX([2]BDD!L:L,MATCH(D8,[2]BDD!D:D,0)))</f>
        <v>102</v>
      </c>
      <c r="AB8" s="24" t="str">
        <f>IF(D8="",0,INDEX([2]BDD!M:M,MATCH(D8,[2]BDD!D:D,0)))</f>
        <v>NON</v>
      </c>
      <c r="AC8" s="25" t="str">
        <f>IF(D8="","",INDEX([2]BDD!B:B,MATCH(D8,[2]BDD!D:D,0)))</f>
        <v>MIM</v>
      </c>
    </row>
    <row r="9" spans="1:30" s="34" customFormat="1" ht="80.25" customHeight="1" thickBot="1">
      <c r="A9" s="37" t="s">
        <v>63</v>
      </c>
      <c r="B9" s="9" t="s">
        <v>5</v>
      </c>
      <c r="C9" s="9">
        <f>IFERROR(INDEX([2]BDD!C:C,MATCH(D9,[2]BDD!D:D,0)),"")</f>
        <v>199400</v>
      </c>
      <c r="D9" s="9" t="s">
        <v>64</v>
      </c>
      <c r="E9" s="9">
        <v>120</v>
      </c>
      <c r="F9" s="9">
        <f>IF(D9="",0,INDEX([2]BDD!I:I,MATCH(D9,[2]BDD!D:D,0)))</f>
        <v>0</v>
      </c>
      <c r="G9" s="9">
        <f>IF(D9="",0,INDEX([2]BDD!H:H,MATCH(D9,[2]BDD!D:D,0)))</f>
        <v>0</v>
      </c>
      <c r="H9" s="38">
        <v>8</v>
      </c>
      <c r="I9" s="39">
        <f t="shared" si="0"/>
        <v>2.4583333333333335</v>
      </c>
      <c r="J9" s="40">
        <f>IFERROR((N9+O9)/E9,"")</f>
        <v>2.4583333333333335</v>
      </c>
      <c r="K9" s="41">
        <v>0</v>
      </c>
      <c r="L9" s="41">
        <v>295</v>
      </c>
      <c r="M9" s="9">
        <f t="shared" si="2"/>
        <v>295</v>
      </c>
      <c r="N9" s="41">
        <v>295</v>
      </c>
      <c r="O9" s="42"/>
      <c r="P9" s="33">
        <f t="shared" si="3"/>
        <v>0</v>
      </c>
      <c r="Q9" s="17">
        <f t="shared" si="5"/>
        <v>0.30729166666666669</v>
      </c>
      <c r="R9" s="36" t="s">
        <v>65</v>
      </c>
      <c r="S9" s="19">
        <f>IF(D9="",0,INDEX([2]BDD!K:K,MATCH(D9,[2]BDD!D:D,0)))</f>
        <v>0</v>
      </c>
      <c r="T9" s="20">
        <f t="shared" si="6"/>
        <v>0</v>
      </c>
      <c r="U9" s="19">
        <f>IF(D9="",0,INDEX([2]BDD!J:J,MATCH(D9,[2]BDD!D:D,0)))</f>
        <v>0</v>
      </c>
      <c r="V9" s="20">
        <f t="shared" si="4"/>
        <v>0</v>
      </c>
      <c r="W9" s="21">
        <f t="shared" si="7"/>
        <v>0</v>
      </c>
      <c r="X9" s="22">
        <f t="shared" si="8"/>
        <v>0</v>
      </c>
      <c r="Y9" s="22">
        <f t="shared" si="9"/>
        <v>0</v>
      </c>
      <c r="Z9" s="13"/>
      <c r="AA9" s="23">
        <f>IF(D9="",0,INDEX([2]BDD!L:L,MATCH(D9,[2]BDD!D:D,0)))</f>
        <v>0</v>
      </c>
      <c r="AB9" s="24">
        <f>IF(D9="",0,INDEX([2]BDD!M:M,MATCH(D9,[2]BDD!D:D,0)))</f>
        <v>0</v>
      </c>
      <c r="AC9" s="25" t="str">
        <f>IF(D9="","",INDEX([2]BDD!B:B,MATCH(D9,[2]BDD!D:D,0)))</f>
        <v>MJM</v>
      </c>
      <c r="AD9" s="2"/>
    </row>
    <row r="10" spans="1:30" s="34" customFormat="1" ht="84" customHeight="1" thickBot="1">
      <c r="A10" s="26" t="s">
        <v>66</v>
      </c>
      <c r="B10" s="9" t="s">
        <v>6</v>
      </c>
      <c r="C10" s="9" t="str">
        <f>IFERROR(INDEX([2]BDD!C:C,MATCH(D10,[2]BDD!D:D,0)),"")</f>
        <v>16X22X50</v>
      </c>
      <c r="D10" s="9" t="s">
        <v>67</v>
      </c>
      <c r="E10" s="9">
        <v>120</v>
      </c>
      <c r="F10" s="9">
        <f>IF(D10="",0,INDEX([2]BDD!I:I,MATCH(D10,[2]BDD!D:D,0)))</f>
        <v>93</v>
      </c>
      <c r="G10" s="9">
        <f>IF(D10="",0,INDEX([2]BDD!H:H,MATCH(D10,[2]BDD!D:D,0)))</f>
        <v>0</v>
      </c>
      <c r="H10" s="38">
        <v>8</v>
      </c>
      <c r="I10" s="39">
        <f t="shared" si="0"/>
        <v>3.9416666666666669</v>
      </c>
      <c r="J10" s="40">
        <f t="shared" si="1"/>
        <v>3.9416666666666669</v>
      </c>
      <c r="K10" s="41">
        <v>0</v>
      </c>
      <c r="L10" s="41">
        <v>473</v>
      </c>
      <c r="M10" s="9">
        <f t="shared" si="2"/>
        <v>473</v>
      </c>
      <c r="N10" s="41">
        <v>473</v>
      </c>
      <c r="O10" s="42"/>
      <c r="P10" s="33">
        <f>(N10+O10)-M10</f>
        <v>0</v>
      </c>
      <c r="Q10" s="43">
        <f t="shared" si="5"/>
        <v>0.49270833333333336</v>
      </c>
      <c r="R10" s="44" t="s">
        <v>68</v>
      </c>
      <c r="S10" s="19">
        <f>IF(D10="",0,INDEX([2]BDD!K:K,MATCH(D10,[2]BDD!D:D,0)))</f>
        <v>0</v>
      </c>
      <c r="T10" s="20">
        <f t="shared" si="6"/>
        <v>0</v>
      </c>
      <c r="U10" s="19">
        <f>IF(D10="",0,INDEX([2]BDD!J:J,MATCH(D10,[2]BDD!D:D,0)))</f>
        <v>0</v>
      </c>
      <c r="V10" s="20">
        <f t="shared" si="4"/>
        <v>0</v>
      </c>
      <c r="W10" s="21">
        <f t="shared" si="7"/>
        <v>0</v>
      </c>
      <c r="X10" s="22">
        <f t="shared" si="8"/>
        <v>0</v>
      </c>
      <c r="Y10" s="22">
        <f t="shared" si="9"/>
        <v>0</v>
      </c>
      <c r="Z10" s="13"/>
      <c r="AA10" s="23">
        <f>IF(D10="",0,INDEX([2]BDD!L:L,MATCH(D10,[2]BDD!D:D,0)))</f>
        <v>0</v>
      </c>
      <c r="AB10" s="24">
        <f>IF(D10="",0,INDEX([2]BDD!M:M,MATCH(D10,[2]BDD!D:D,0)))</f>
        <v>0</v>
      </c>
      <c r="AC10" s="25" t="str">
        <f>IF(D10="","",INDEX([2]BDD!B:B,MATCH(D10,[2]BDD!D:D,0)))</f>
        <v>MIM</v>
      </c>
      <c r="AD10" s="2"/>
    </row>
    <row r="11" spans="1:30" s="34" customFormat="1" ht="69" customHeight="1">
      <c r="A11" s="45" t="s">
        <v>69</v>
      </c>
      <c r="B11" s="27" t="s">
        <v>7</v>
      </c>
      <c r="C11" s="27" t="str">
        <f>IFERROR(INDEX([2]BDD!C:C,MATCH(D11,[2]BDD!D:D,0)),"")</f>
        <v/>
      </c>
      <c r="D11" s="27"/>
      <c r="E11" s="27"/>
      <c r="F11" s="9">
        <f>IF(D11="",0,INDEX([2]BDD!I:I,MATCH(D11,[2]BDD!D:D,0)))</f>
        <v>0</v>
      </c>
      <c r="G11" s="27">
        <f>IF(D11="",0,INDEX([2]BDD!H:H,MATCH(D11,[2]BDD!D:D,0)))</f>
        <v>0</v>
      </c>
      <c r="H11" s="11">
        <v>8</v>
      </c>
      <c r="I11" s="29" t="str">
        <f t="shared" si="0"/>
        <v/>
      </c>
      <c r="J11" s="30" t="str">
        <f>IFERROR((N11+O11)/E11,"")</f>
        <v/>
      </c>
      <c r="K11" s="31">
        <v>0</v>
      </c>
      <c r="L11" s="31">
        <v>0</v>
      </c>
      <c r="M11" s="27">
        <f t="shared" si="2"/>
        <v>0</v>
      </c>
      <c r="N11" s="31">
        <v>0</v>
      </c>
      <c r="O11" s="32"/>
      <c r="P11" s="33">
        <f>(N11+O11)-M11</f>
        <v>0</v>
      </c>
      <c r="Q11" s="17" t="str">
        <f t="shared" si="5"/>
        <v/>
      </c>
      <c r="R11" s="46"/>
      <c r="S11" s="19">
        <f>IF(D11="",0,INDEX([2]BDD!K:K,MATCH(D11,[2]BDD!D:D,0)))</f>
        <v>0</v>
      </c>
      <c r="T11" s="20">
        <f t="shared" si="6"/>
        <v>0</v>
      </c>
      <c r="U11" s="19">
        <f>IF(D11="",0,INDEX([2]BDD!J:J,MATCH(D11,[2]BDD!D:D,0)))</f>
        <v>0</v>
      </c>
      <c r="V11" s="20">
        <f t="shared" si="4"/>
        <v>0</v>
      </c>
      <c r="W11" s="21">
        <f>O11*(G11*U11)</f>
        <v>0</v>
      </c>
      <c r="X11" s="22">
        <f t="shared" si="8"/>
        <v>0</v>
      </c>
      <c r="Y11" s="22">
        <f t="shared" si="9"/>
        <v>0</v>
      </c>
      <c r="Z11" s="13"/>
      <c r="AA11" s="23">
        <f>IF(D11="",0,INDEX([2]BDD!L:L,MATCH(D11,[2]BDD!D:D,0)))</f>
        <v>0</v>
      </c>
      <c r="AB11" s="24">
        <f>IF(D11="",0,INDEX([2]BDD!M:M,MATCH(D11,[2]BDD!D:D,0)))</f>
        <v>0</v>
      </c>
      <c r="AC11" s="25" t="str">
        <f>IF(D11="","",INDEX([2]BDD!B:B,MATCH(D11,[2]BDD!D:D,0)))</f>
        <v/>
      </c>
      <c r="AD11" s="2"/>
    </row>
    <row r="12" spans="1:30" ht="0.75" customHeight="1" thickBot="1">
      <c r="A12" s="47"/>
      <c r="B12" s="47"/>
      <c r="C12" s="48"/>
      <c r="D12" s="48"/>
      <c r="E12" s="48"/>
      <c r="F12" s="9">
        <f>IF(D12="",0,INDEX([2]BDD!I:I,MATCH(D12,[2]BDD!D:D,0)))</f>
        <v>0</v>
      </c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9"/>
      <c r="S12" s="175">
        <f>SUM(T4:T11)</f>
        <v>157.00605977011497</v>
      </c>
      <c r="T12" s="176"/>
      <c r="U12" s="177">
        <f>SUM(V4:V11)</f>
        <v>40.378357183333335</v>
      </c>
      <c r="V12" s="176"/>
      <c r="W12" s="50">
        <f>SUM(W4:W11)</f>
        <v>0</v>
      </c>
      <c r="X12" s="51">
        <f>SUM(X4:X11)</f>
        <v>116.62770258678162</v>
      </c>
      <c r="Y12" s="52"/>
      <c r="Z12" s="52"/>
      <c r="AA12" s="52"/>
      <c r="AB12" s="52"/>
      <c r="AC12" s="49"/>
    </row>
    <row r="13" spans="1:30" ht="102" customHeight="1" thickTop="1" thickBot="1">
      <c r="A13" s="193"/>
      <c r="B13" s="193"/>
      <c r="C13" s="193"/>
      <c r="D13" s="193"/>
      <c r="E13" s="193"/>
      <c r="F13" s="193"/>
      <c r="G13" s="193"/>
      <c r="H13" s="193"/>
      <c r="I13" s="193"/>
      <c r="J13" s="193"/>
      <c r="K13" s="193"/>
      <c r="L13" s="193"/>
      <c r="M13" s="193"/>
      <c r="N13" s="193"/>
      <c r="O13" s="193"/>
      <c r="P13" s="193"/>
      <c r="Q13" s="193"/>
      <c r="R13" s="1"/>
      <c r="S13" s="194"/>
      <c r="T13" s="194"/>
      <c r="U13" s="1"/>
      <c r="V13" s="1"/>
      <c r="W13" s="1"/>
      <c r="X13" s="1"/>
      <c r="Y13" s="1"/>
      <c r="Z13" s="1"/>
      <c r="AA13" s="53"/>
      <c r="AB13" s="1"/>
      <c r="AC13" s="1"/>
    </row>
    <row r="14" spans="1:30" ht="42.75" customHeight="1">
      <c r="A14" s="195" t="s">
        <v>70</v>
      </c>
      <c r="B14" s="187" t="s">
        <v>20</v>
      </c>
      <c r="C14" s="187" t="s">
        <v>21</v>
      </c>
      <c r="D14" s="187" t="s">
        <v>22</v>
      </c>
      <c r="E14" s="187" t="s">
        <v>23</v>
      </c>
      <c r="F14" s="187"/>
      <c r="G14" s="187" t="s">
        <v>71</v>
      </c>
      <c r="H14" s="187" t="s">
        <v>25</v>
      </c>
      <c r="I14" s="187" t="s">
        <v>72</v>
      </c>
      <c r="J14" s="187" t="s">
        <v>27</v>
      </c>
      <c r="K14" s="187" t="s">
        <v>28</v>
      </c>
      <c r="L14" s="187" t="s">
        <v>29</v>
      </c>
      <c r="M14" s="186" t="s">
        <v>30</v>
      </c>
      <c r="N14" s="186"/>
      <c r="O14" s="186"/>
      <c r="P14" s="186"/>
      <c r="Q14" s="186"/>
      <c r="R14" s="187" t="s">
        <v>31</v>
      </c>
      <c r="S14" s="189" t="s">
        <v>32</v>
      </c>
      <c r="T14" s="190"/>
      <c r="U14" s="189" t="s">
        <v>33</v>
      </c>
      <c r="V14" s="190"/>
      <c r="W14" s="182" t="s">
        <v>34</v>
      </c>
      <c r="X14" s="191" t="s">
        <v>35</v>
      </c>
      <c r="Y14" s="178" t="s">
        <v>36</v>
      </c>
      <c r="Z14" s="179"/>
      <c r="AA14" s="182" t="s">
        <v>37</v>
      </c>
      <c r="AB14" s="182" t="s">
        <v>38</v>
      </c>
      <c r="AC14" s="184" t="s">
        <v>73</v>
      </c>
    </row>
    <row r="15" spans="1:30" ht="93" customHeight="1" thickBot="1">
      <c r="A15" s="196"/>
      <c r="B15" s="188"/>
      <c r="C15" s="188"/>
      <c r="D15" s="188"/>
      <c r="E15" s="3" t="s">
        <v>74</v>
      </c>
      <c r="F15" s="3" t="s">
        <v>41</v>
      </c>
      <c r="G15" s="188"/>
      <c r="H15" s="188"/>
      <c r="I15" s="188"/>
      <c r="J15" s="188"/>
      <c r="K15" s="188"/>
      <c r="L15" s="188"/>
      <c r="M15" s="3" t="s">
        <v>75</v>
      </c>
      <c r="N15" s="3" t="s">
        <v>43</v>
      </c>
      <c r="O15" s="3" t="s">
        <v>44</v>
      </c>
      <c r="P15" s="3" t="s">
        <v>45</v>
      </c>
      <c r="Q15" s="3" t="s">
        <v>46</v>
      </c>
      <c r="R15" s="188"/>
      <c r="S15" s="3" t="s">
        <v>76</v>
      </c>
      <c r="T15" s="3" t="s">
        <v>48</v>
      </c>
      <c r="U15" s="3" t="s">
        <v>49</v>
      </c>
      <c r="V15" s="3" t="s">
        <v>50</v>
      </c>
      <c r="W15" s="183"/>
      <c r="X15" s="192"/>
      <c r="Y15" s="180"/>
      <c r="Z15" s="181"/>
      <c r="AA15" s="183"/>
      <c r="AB15" s="183"/>
      <c r="AC15" s="185"/>
    </row>
    <row r="16" spans="1:30" s="34" customFormat="1" ht="70.5" customHeight="1" thickBot="1">
      <c r="A16" s="6" t="s">
        <v>77</v>
      </c>
      <c r="B16" s="27" t="s">
        <v>8</v>
      </c>
      <c r="C16" s="8" t="str">
        <f>IFERROR(INDEX([2]BDD!C:C,MATCH(D16,[2]BDD!D:D,0)),"")</f>
        <v>outi-plot</v>
      </c>
      <c r="D16" s="54" t="s">
        <v>78</v>
      </c>
      <c r="E16" s="8">
        <v>100</v>
      </c>
      <c r="F16" s="27">
        <f>IF(D16="",0,INDEX([2]BDD!I:I,MATCH(D16,[2]BDD!D:D,0)))</f>
        <v>75</v>
      </c>
      <c r="G16" s="8">
        <f>IF(D16="",0,INDEX([2]BDD!H:H,MATCH(D16,[2]BDD!D:D,0)))</f>
        <v>4.2976739999999996E-3</v>
      </c>
      <c r="H16" s="10">
        <v>8</v>
      </c>
      <c r="I16" s="12">
        <f t="shared" ref="I16:I21" si="10">IFERROR(M16/E16,"")</f>
        <v>6.68</v>
      </c>
      <c r="J16" s="13">
        <f t="shared" ref="J16:J24" si="11">IFERROR((N16+O16)/E16,"")</f>
        <v>6.68</v>
      </c>
      <c r="K16" s="14">
        <v>16488</v>
      </c>
      <c r="L16" s="14">
        <v>17156</v>
      </c>
      <c r="M16" s="8">
        <f>L16-K16</f>
        <v>668</v>
      </c>
      <c r="N16" s="14">
        <v>668</v>
      </c>
      <c r="O16" s="55"/>
      <c r="P16" s="56">
        <f t="shared" ref="P16:P21" si="12">(N16+O16)-M16</f>
        <v>0</v>
      </c>
      <c r="Q16" s="17">
        <f>IFERROR(J16/H16,"")</f>
        <v>0.83499999999999996</v>
      </c>
      <c r="R16" s="57" t="s">
        <v>79</v>
      </c>
      <c r="S16" s="58">
        <f>IF(D16="",0,INDEX([2]BDD!K:K,MATCH(D16,[2]BDD!D:D,0)))</f>
        <v>0.18</v>
      </c>
      <c r="T16" s="20">
        <f t="shared" ref="T16:T23" si="13">N16*S16</f>
        <v>120.24</v>
      </c>
      <c r="U16" s="19">
        <f>IF(D16="",0,INDEX([2]BDD!J:J,MATCH(D16,[2]BDD!D:D,0)))</f>
        <v>2.883</v>
      </c>
      <c r="V16" s="20">
        <f t="shared" ref="V16:V21" si="14">(M16*G16)*U16</f>
        <v>8.2766496868560004</v>
      </c>
      <c r="W16" s="21">
        <f>O16*(G16*U16)</f>
        <v>0</v>
      </c>
      <c r="X16" s="22">
        <f t="shared" ref="X16:X24" si="15">T16-V16</f>
        <v>111.96335031314399</v>
      </c>
      <c r="Y16" s="22">
        <f t="shared" ref="Y16:Y24" si="16">IFERROR(X16/H16,"")</f>
        <v>13.995418789142999</v>
      </c>
      <c r="Z16" s="13"/>
      <c r="AA16" s="23">
        <f>IF(D16="",0,INDEX([2]BDD!L:L,MATCH(D16,[2]BDD!D:D,0)))</f>
        <v>430</v>
      </c>
      <c r="AB16" s="24" t="str">
        <f>IF(D16="",0,INDEX([2]BDD!M:M,MATCH(D16,[2]BDD!D:D,0)))</f>
        <v>NON</v>
      </c>
      <c r="AC16" s="59" t="str">
        <f>IF(D16="","",INDEX([2]BDD!B:B,MATCH(D16,[2]BDD!D:D,0)))</f>
        <v>MJM</v>
      </c>
    </row>
    <row r="17" spans="1:30" s="34" customFormat="1" ht="69.75" customHeight="1" thickBot="1">
      <c r="A17" s="26" t="s">
        <v>80</v>
      </c>
      <c r="B17" s="27" t="s">
        <v>9</v>
      </c>
      <c r="C17" s="27" t="str">
        <f>IFERROR(INDEX([2]BDD!C:C,MATCH(D17,[2]BDD!D:D,0)),"")</f>
        <v>MI029-030-CP2-PROD</v>
      </c>
      <c r="D17" s="60" t="s">
        <v>81</v>
      </c>
      <c r="E17" s="27">
        <v>60</v>
      </c>
      <c r="F17" s="27">
        <f>IF(D17="",0,INDEX([2]BDD!I:I,MATCH(D17,[2]BDD!D:D,0)))</f>
        <v>92</v>
      </c>
      <c r="G17" s="28">
        <f>IF(D17="",0,INDEX([2]BDD!H:H,MATCH(D17,[2]BDD!D:D,0)))</f>
        <v>0</v>
      </c>
      <c r="H17" s="11">
        <v>8</v>
      </c>
      <c r="I17" s="29">
        <f t="shared" si="10"/>
        <v>6.35</v>
      </c>
      <c r="J17" s="30">
        <f t="shared" si="11"/>
        <v>6.35</v>
      </c>
      <c r="K17" s="31">
        <v>1110</v>
      </c>
      <c r="L17" s="31">
        <v>1491</v>
      </c>
      <c r="M17" s="27">
        <f>L17-K17</f>
        <v>381</v>
      </c>
      <c r="N17" s="31">
        <v>381</v>
      </c>
      <c r="O17" s="61"/>
      <c r="P17" s="62">
        <f t="shared" si="12"/>
        <v>0</v>
      </c>
      <c r="Q17" s="17">
        <f>IFERROR(J17/H17,"")</f>
        <v>0.79374999999999996</v>
      </c>
      <c r="R17" s="63" t="s">
        <v>82</v>
      </c>
      <c r="S17" s="58">
        <f>IF(D17="",0,INDEX([2]BDD!K:K,MATCH(D17,[2]BDD!D:D,0)))</f>
        <v>0</v>
      </c>
      <c r="T17" s="20">
        <f t="shared" si="13"/>
        <v>0</v>
      </c>
      <c r="U17" s="19">
        <f>IF(D17="",0,INDEX([2]BDD!J:J,MATCH(D17,[2]BDD!D:D,0)))</f>
        <v>0</v>
      </c>
      <c r="V17" s="20">
        <f t="shared" si="14"/>
        <v>0</v>
      </c>
      <c r="W17" s="21">
        <f t="shared" ref="W17:W23" si="17">O17*(G17*U17)</f>
        <v>0</v>
      </c>
      <c r="X17" s="22">
        <f t="shared" si="15"/>
        <v>0</v>
      </c>
      <c r="Y17" s="22">
        <f t="shared" si="16"/>
        <v>0</v>
      </c>
      <c r="Z17" s="13"/>
      <c r="AA17" s="23">
        <f>IF(D17="",0,INDEX([2]BDD!L:L,MATCH(D17,[2]BDD!D:D,0)))</f>
        <v>0</v>
      </c>
      <c r="AB17" s="24">
        <f>IF(D17="",0,INDEX([2]BDD!M:M,MATCH(D17,[2]BDD!D:D,0)))</f>
        <v>0</v>
      </c>
      <c r="AC17" s="59" t="str">
        <f>IF(D17="","",INDEX([2]BDD!B:B,MATCH(D17,[2]BDD!D:D,0)))</f>
        <v>MIM</v>
      </c>
    </row>
    <row r="18" spans="1:30" s="34" customFormat="1" ht="79.5" customHeight="1" thickBot="1">
      <c r="A18" s="64" t="s">
        <v>83</v>
      </c>
      <c r="B18" s="65" t="s">
        <v>10</v>
      </c>
      <c r="C18" s="27" t="str">
        <f>IFERROR(INDEX([2]BDD!C:C,MATCH(D18,[2]BDD!D:D,0)),"")</f>
        <v>I143-CP1</v>
      </c>
      <c r="D18" s="60" t="s">
        <v>84</v>
      </c>
      <c r="E18" s="27">
        <v>60</v>
      </c>
      <c r="F18" s="27">
        <v>45</v>
      </c>
      <c r="G18" s="27">
        <f>IF(D18="",0,INDEX([2]BDD!H:H,MATCH(D18,[2]BDD!D:D,0)))</f>
        <v>0</v>
      </c>
      <c r="H18" s="11">
        <v>8</v>
      </c>
      <c r="I18" s="29">
        <f t="shared" si="10"/>
        <v>7.3166666666666664</v>
      </c>
      <c r="J18" s="30">
        <f t="shared" si="11"/>
        <v>7.3166666666666664</v>
      </c>
      <c r="K18" s="31">
        <v>3440</v>
      </c>
      <c r="L18" s="31">
        <v>3879</v>
      </c>
      <c r="M18" s="27">
        <f>L18-K18</f>
        <v>439</v>
      </c>
      <c r="N18" s="31">
        <v>439</v>
      </c>
      <c r="O18" s="61"/>
      <c r="P18" s="62">
        <v>0</v>
      </c>
      <c r="Q18" s="43">
        <f>IFERROR((J18)/H18,"")</f>
        <v>0.9145833333333333</v>
      </c>
      <c r="R18" s="66"/>
      <c r="S18" s="58">
        <f>IF(D18="",0,INDEX([2]BDD!K:K,MATCH(D18,[2]BDD!D:D,0)))</f>
        <v>0</v>
      </c>
      <c r="T18" s="20">
        <f>N18*S18</f>
        <v>0</v>
      </c>
      <c r="U18" s="19">
        <f>IF(D18="",0,INDEX([2]BDD!J:J,MATCH(D18,[2]BDD!D:D,0)))</f>
        <v>0</v>
      </c>
      <c r="V18" s="20">
        <f t="shared" si="14"/>
        <v>0</v>
      </c>
      <c r="W18" s="21">
        <f t="shared" si="17"/>
        <v>0</v>
      </c>
      <c r="X18" s="22">
        <f t="shared" si="15"/>
        <v>0</v>
      </c>
      <c r="Y18" s="22">
        <f t="shared" si="16"/>
        <v>0</v>
      </c>
      <c r="Z18" s="13"/>
      <c r="AA18" s="23">
        <f>IF(D18="",0,INDEX([2]BDD!L:L,MATCH(D18,[2]BDD!D:D,0)))</f>
        <v>0</v>
      </c>
      <c r="AB18" s="24" t="str">
        <f>IF(D18="",0,INDEX([2]BDD!M:M,MATCH(D18,[2]BDD!D:D,0)))</f>
        <v>oui</v>
      </c>
      <c r="AC18" s="59" t="str">
        <f>IF(D18="","",INDEX([2]BDD!B:B,MATCH(D18,[2]BDD!D:D,0)))</f>
        <v>MIM</v>
      </c>
    </row>
    <row r="19" spans="1:30" s="70" customFormat="1" ht="66" customHeight="1" thickBot="1">
      <c r="A19" s="67" t="s">
        <v>85</v>
      </c>
      <c r="B19" s="68" t="s">
        <v>11</v>
      </c>
      <c r="C19" s="27" t="str">
        <f>IFERROR(INDEX([2]BDD!C:C,MATCH(D19,[2]BDD!D:D,0)),"")</f>
        <v>SH42Z1</v>
      </c>
      <c r="D19" s="60" t="s">
        <v>86</v>
      </c>
      <c r="E19" s="27">
        <v>60</v>
      </c>
      <c r="F19" s="27">
        <v>30</v>
      </c>
      <c r="G19" s="27">
        <f>IF(D19="",0,INDEX([2]BDD!H:H,MATCH(D19,[2]BDD!D:D,0)))</f>
        <v>2.2700000000000001E-2</v>
      </c>
      <c r="H19" s="11">
        <v>8</v>
      </c>
      <c r="I19" s="29">
        <f t="shared" si="10"/>
        <v>7.7166666666666668</v>
      </c>
      <c r="J19" s="30">
        <f t="shared" si="11"/>
        <v>7.7166666666666668</v>
      </c>
      <c r="K19" s="31">
        <v>8173</v>
      </c>
      <c r="L19" s="31">
        <v>8636</v>
      </c>
      <c r="M19" s="27">
        <f>L19-K19</f>
        <v>463</v>
      </c>
      <c r="N19" s="31">
        <v>463</v>
      </c>
      <c r="O19" s="61"/>
      <c r="P19" s="62">
        <f t="shared" si="12"/>
        <v>0</v>
      </c>
      <c r="Q19" s="17">
        <f t="shared" ref="Q19:Q24" si="18">IFERROR(J19/H19,"")</f>
        <v>0.96458333333333335</v>
      </c>
      <c r="R19" s="69"/>
      <c r="S19" s="58">
        <f>IF(D19="",0,INDEX([2]BDD!K:K,MATCH(D19,[2]BDD!D:D,0)))</f>
        <v>0.4</v>
      </c>
      <c r="T19" s="20">
        <f t="shared" si="13"/>
        <v>185.20000000000002</v>
      </c>
      <c r="U19" s="19">
        <f>IF(D19="",0,INDEX([2]BDD!J:J,MATCH(D19,[2]BDD!D:D,0)))</f>
        <v>4.5999999999999996</v>
      </c>
      <c r="V19" s="20">
        <f t="shared" si="14"/>
        <v>48.34646</v>
      </c>
      <c r="W19" s="21">
        <f t="shared" si="17"/>
        <v>0</v>
      </c>
      <c r="X19" s="22">
        <f t="shared" si="15"/>
        <v>136.85354000000001</v>
      </c>
      <c r="Y19" s="22">
        <f t="shared" si="16"/>
        <v>17.106692500000001</v>
      </c>
      <c r="Z19" s="13"/>
      <c r="AA19" s="23">
        <f>IF(D19="",0,INDEX([2]BDD!L:L,MATCH(D19,[2]BDD!D:D,0)))</f>
        <v>116</v>
      </c>
      <c r="AB19" s="24" t="str">
        <f>IF(D19="",0,INDEX([2]BDD!M:M,MATCH(D19,[2]BDD!D:D,0)))</f>
        <v>OUI</v>
      </c>
      <c r="AC19" s="59" t="str">
        <f>IF(D19="","",INDEX([2]BDD!B:B,MATCH(D19,[2]BDD!D:D,0)))</f>
        <v>MJM</v>
      </c>
      <c r="AD19" s="34"/>
    </row>
    <row r="20" spans="1:30" s="70" customFormat="1" ht="69" customHeight="1" thickBot="1">
      <c r="A20" s="67" t="s">
        <v>87</v>
      </c>
      <c r="B20" s="68" t="s">
        <v>12</v>
      </c>
      <c r="C20" s="27" t="str">
        <f>IFERROR(INDEX([2]BDD!C:C,MATCH(D20,[2]BDD!D:D,0)),"")</f>
        <v>MPS000300</v>
      </c>
      <c r="D20" s="60" t="s">
        <v>88</v>
      </c>
      <c r="E20" s="27">
        <v>454</v>
      </c>
      <c r="F20" s="27">
        <f>IF(D20="",0,INDEX([2]BDD!I:I,MATCH(D20,[2]BDD!D:D,0)))</f>
        <v>454</v>
      </c>
      <c r="G20" s="27">
        <f>IF(D20="",0,INDEX([2]BDD!H:H,MATCH(D20,[2]BDD!D:D,0)))</f>
        <v>4.9000000000000002E-2</v>
      </c>
      <c r="H20" s="11">
        <v>5</v>
      </c>
      <c r="I20" s="29">
        <f t="shared" si="10"/>
        <v>3.9339207048458151</v>
      </c>
      <c r="J20" s="30">
        <f t="shared" si="11"/>
        <v>3.9339207048458151</v>
      </c>
      <c r="K20" s="31">
        <v>59122</v>
      </c>
      <c r="L20" s="31">
        <v>60908</v>
      </c>
      <c r="M20" s="27">
        <f>L20-K20</f>
        <v>1786</v>
      </c>
      <c r="N20" s="31">
        <v>1786</v>
      </c>
      <c r="O20" s="33"/>
      <c r="P20" s="62">
        <f t="shared" si="12"/>
        <v>0</v>
      </c>
      <c r="Q20" s="17">
        <f t="shared" si="18"/>
        <v>0.78678414096916305</v>
      </c>
      <c r="R20" s="63" t="s">
        <v>89</v>
      </c>
      <c r="S20" s="58">
        <f>IF(D20="",0,INDEX([2]BDD!K:K,MATCH(D20,[2]BDD!D:D,0)))</f>
        <v>0.14000000000000001</v>
      </c>
      <c r="T20" s="20">
        <f t="shared" si="13"/>
        <v>250.04000000000002</v>
      </c>
      <c r="U20" s="19">
        <f>IF(D20="",0,INDEX([2]BDD!J:J,MATCH(D20,[2]BDD!D:D,0)))</f>
        <v>0.67</v>
      </c>
      <c r="V20" s="20">
        <f t="shared" si="14"/>
        <v>58.634380000000007</v>
      </c>
      <c r="W20" s="21">
        <f>O20*(G20*U20)</f>
        <v>0</v>
      </c>
      <c r="X20" s="22">
        <f t="shared" si="15"/>
        <v>191.40562</v>
      </c>
      <c r="Y20" s="22">
        <f t="shared" si="16"/>
        <v>38.281123999999998</v>
      </c>
      <c r="Z20" s="13"/>
      <c r="AA20" s="23">
        <f>IF(D20="",0,INDEX([2]BDD!L:L,MATCH(D20,[2]BDD!D:D,0)))</f>
        <v>120</v>
      </c>
      <c r="AB20" s="24" t="str">
        <f>IF(D20="",0,INDEX([2]BDD!M:M,MATCH(D20,[2]BDD!D:D,0)))</f>
        <v>NON</v>
      </c>
      <c r="AC20" s="59" t="str">
        <f>IF(D20="","",INDEX([2]BDD!B:B,MATCH(D20,[2]BDD!D:D,0)))</f>
        <v>MJM</v>
      </c>
      <c r="AD20" s="34"/>
    </row>
    <row r="21" spans="1:30" s="70" customFormat="1" ht="66.75" customHeight="1">
      <c r="A21" s="71" t="s">
        <v>90</v>
      </c>
      <c r="B21" s="65" t="s">
        <v>13</v>
      </c>
      <c r="C21" s="27" t="str">
        <f>IFERROR(INDEX([2]BDD!C:C,MATCH(D21,[2]BDD!D:D,0)),"")</f>
        <v>PIG 50 SE-HARDING</v>
      </c>
      <c r="D21" s="31" t="s">
        <v>91</v>
      </c>
      <c r="E21" s="9">
        <v>38</v>
      </c>
      <c r="F21" s="27">
        <f>IF(D21="",0,INDEX([2]BDD!I:I,MATCH(D21,[2]BDD!D:D,0)))</f>
        <v>24</v>
      </c>
      <c r="G21" s="27">
        <f>IF(D21="",0,INDEX([2]BDD!H:H,MATCH(D21,[2]BDD!D:D,0)))</f>
        <v>0.45</v>
      </c>
      <c r="H21" s="11">
        <v>8</v>
      </c>
      <c r="I21" s="39">
        <f t="shared" si="10"/>
        <v>6.7105263157894735</v>
      </c>
      <c r="J21" s="40">
        <f t="shared" si="11"/>
        <v>6.7105263157894735</v>
      </c>
      <c r="K21" s="41">
        <v>732</v>
      </c>
      <c r="L21" s="41">
        <v>737</v>
      </c>
      <c r="M21" s="9">
        <f>((L21-K21))*51</f>
        <v>255</v>
      </c>
      <c r="N21" s="41">
        <v>255</v>
      </c>
      <c r="O21" s="33"/>
      <c r="P21" s="62">
        <f t="shared" si="12"/>
        <v>0</v>
      </c>
      <c r="Q21" s="17">
        <f t="shared" si="18"/>
        <v>0.83881578947368418</v>
      </c>
      <c r="R21" s="31" t="s">
        <v>92</v>
      </c>
      <c r="S21" s="58">
        <f>IF(D21="",0,INDEX([2]BDD!K:K,MATCH(D21,[2]BDD!D:D,0)))</f>
        <v>0.28416666666666668</v>
      </c>
      <c r="T21" s="20">
        <f t="shared" si="13"/>
        <v>72.462500000000006</v>
      </c>
      <c r="U21" s="19">
        <f>IF(D21="",0,INDEX([2]BDD!J:J,MATCH(D21,[2]BDD!D:D,0)))</f>
        <v>0</v>
      </c>
      <c r="V21" s="20">
        <f t="shared" si="14"/>
        <v>0</v>
      </c>
      <c r="W21" s="21">
        <f t="shared" si="17"/>
        <v>0</v>
      </c>
      <c r="X21" s="22">
        <f t="shared" si="15"/>
        <v>72.462500000000006</v>
      </c>
      <c r="Y21" s="22">
        <f t="shared" si="16"/>
        <v>9.0578125000000007</v>
      </c>
      <c r="Z21" s="13"/>
      <c r="AA21" s="23">
        <f>IF(D21="",0,INDEX([2]BDD!L:L,MATCH(D21,[2]BDD!D:D,0)))</f>
        <v>0</v>
      </c>
      <c r="AB21" s="24" t="str">
        <f>IF(D21="",0,INDEX([2]BDD!M:M,MATCH(D21,[2]BDD!D:D,0)))</f>
        <v>OUI</v>
      </c>
      <c r="AC21" s="59" t="str">
        <f>IF(D21="","",INDEX([2]BDD!B:B,MATCH(D21,[2]BDD!D:D,0)))</f>
        <v>MJM</v>
      </c>
      <c r="AD21" s="34"/>
    </row>
    <row r="22" spans="1:30" s="70" customFormat="1" ht="64.5" customHeight="1">
      <c r="A22" s="72" t="s">
        <v>93</v>
      </c>
      <c r="B22" s="72" t="s">
        <v>14</v>
      </c>
      <c r="C22" s="27" t="str">
        <f>IFERROR(INDEX([2]BDD!C:C,MATCH(D22,[2]BDD!D:D,0)),"")</f>
        <v>I009-CP2-PROD</v>
      </c>
      <c r="D22" s="60" t="s">
        <v>94</v>
      </c>
      <c r="E22" s="27">
        <v>100</v>
      </c>
      <c r="F22" s="27">
        <f>IF(D22="",0,INDEX([2]BDD!I:I,MATCH(D22,[2]BDD!D:D,0)))</f>
        <v>100</v>
      </c>
      <c r="G22" s="27">
        <f>IF(D22="",0,INDEX([2]BDD!H:H,MATCH(D22,[2]BDD!D:D,0)))</f>
        <v>0</v>
      </c>
      <c r="H22" s="11">
        <v>5</v>
      </c>
      <c r="I22" s="29">
        <f>IFERROR(M22/E22,"")</f>
        <v>4.7</v>
      </c>
      <c r="J22" s="40">
        <f t="shared" si="11"/>
        <v>4.7</v>
      </c>
      <c r="K22" s="31">
        <v>9340</v>
      </c>
      <c r="L22" s="31">
        <v>9810</v>
      </c>
      <c r="M22" s="31">
        <f>L22-K22</f>
        <v>470</v>
      </c>
      <c r="N22" s="31">
        <v>470</v>
      </c>
      <c r="O22" s="33"/>
      <c r="P22" s="33">
        <v>0</v>
      </c>
      <c r="Q22" s="17">
        <f>IFERROR(J22/H22,"")</f>
        <v>0.94000000000000006</v>
      </c>
      <c r="R22" s="73"/>
      <c r="S22" s="74">
        <f>IF(D22="",0,INDEX([2]BDD!K:K,MATCH(D22,[2]BDD!D:D,0)))</f>
        <v>0</v>
      </c>
      <c r="T22" s="62">
        <f t="shared" si="13"/>
        <v>0</v>
      </c>
      <c r="U22" s="75">
        <f>IF(D22="",0,INDEX([2]BDD!J:J,MATCH(D22,[2]BDD!D:D,0)))</f>
        <v>0</v>
      </c>
      <c r="V22" s="62">
        <f>(M22*G22)*U22</f>
        <v>0</v>
      </c>
      <c r="W22" s="76">
        <f t="shared" si="17"/>
        <v>0</v>
      </c>
      <c r="X22" s="77">
        <f>T22-V22</f>
        <v>0</v>
      </c>
      <c r="Y22" s="77">
        <f>IFERROR(X22/H22,"")</f>
        <v>0</v>
      </c>
      <c r="Z22" s="30"/>
      <c r="AA22" s="78">
        <f>IF(D22="",0,INDEX([2]BDD!L:L,MATCH(D22,[2]BDD!D:D,0)))</f>
        <v>0</v>
      </c>
      <c r="AB22" s="77">
        <f>IF(D22="",0,INDEX([2]BDD!M:M,MATCH(D22,[2]BDD!D:D,0)))</f>
        <v>0</v>
      </c>
      <c r="AC22" s="77" t="str">
        <f>IF(D22="","",INDEX([2]BDD!B:B,MATCH(D22,[2]BDD!D:D,0)))</f>
        <v>MIM</v>
      </c>
      <c r="AD22" s="34"/>
    </row>
    <row r="23" spans="1:30" s="70" customFormat="1" ht="68.25" customHeight="1" thickBot="1">
      <c r="A23" s="79" t="s">
        <v>95</v>
      </c>
      <c r="B23" s="80" t="s">
        <v>15</v>
      </c>
      <c r="C23" s="81">
        <f>IFERROR(INDEX([2]BDD!C:C,MATCH(D23,[2]BDD!D:D,0)),"")</f>
        <v>0</v>
      </c>
      <c r="D23" s="82" t="s">
        <v>96</v>
      </c>
      <c r="E23" s="81">
        <v>24</v>
      </c>
      <c r="F23" s="83">
        <f>IF(D23="",0,INDEX([2]BDD!I:I,MATCH(D23,[2]BDD!D:D,0)))</f>
        <v>0</v>
      </c>
      <c r="G23" s="81">
        <f>IF(D23="",0,INDEX([2]BDD!H:H,MATCH(D23,[2]BDD!D:D,0)))</f>
        <v>0</v>
      </c>
      <c r="H23" s="84">
        <v>8</v>
      </c>
      <c r="I23" s="85">
        <f>IFERROR(M23/E23,"")</f>
        <v>0</v>
      </c>
      <c r="J23" s="30">
        <f t="shared" si="11"/>
        <v>0</v>
      </c>
      <c r="K23" s="86">
        <v>314</v>
      </c>
      <c r="L23" s="86">
        <v>314</v>
      </c>
      <c r="M23" s="86">
        <f>L23-K23</f>
        <v>0</v>
      </c>
      <c r="N23" s="86">
        <v>0</v>
      </c>
      <c r="O23" s="87"/>
      <c r="P23" s="88">
        <f>(N23+O23)-M23</f>
        <v>0</v>
      </c>
      <c r="Q23" s="89">
        <f t="shared" si="18"/>
        <v>0</v>
      </c>
      <c r="R23" s="31" t="s">
        <v>97</v>
      </c>
      <c r="S23" s="90">
        <f>IF(D23="",0,INDEX([2]BDD!K:K,MATCH(D23,[2]BDD!D:D,0)))</f>
        <v>0</v>
      </c>
      <c r="T23" s="91">
        <f t="shared" si="13"/>
        <v>0</v>
      </c>
      <c r="U23" s="92">
        <f>IF(D23="",0,INDEX([2]BDD!J:J,MATCH(D23,[2]BDD!D:D,0)))</f>
        <v>0</v>
      </c>
      <c r="V23" s="91">
        <f>(M23*G23)*U23</f>
        <v>0</v>
      </c>
      <c r="W23" s="93">
        <f t="shared" si="17"/>
        <v>0</v>
      </c>
      <c r="X23" s="94">
        <f>T23-V23</f>
        <v>0</v>
      </c>
      <c r="Y23" s="94">
        <f>IFERROR(X23/H23,"")</f>
        <v>0</v>
      </c>
      <c r="Z23" s="95"/>
      <c r="AA23" s="96">
        <f>IF(D23="",0,INDEX([2]BDD!L:L,MATCH(D23,[2]BDD!D:D,0)))</f>
        <v>0</v>
      </c>
      <c r="AB23" s="97">
        <f>IF(D23="",0,INDEX([2]BDD!M:M,MATCH(D23,[2]BDD!D:D,0)))</f>
        <v>0</v>
      </c>
      <c r="AC23" s="98" t="str">
        <f>IF(D23="","",INDEX([2]BDD!B:B,MATCH(D23,[2]BDD!D:D,0)))</f>
        <v>MIM</v>
      </c>
      <c r="AD23" s="34"/>
    </row>
    <row r="24" spans="1:30" s="70" customFormat="1" ht="93.75" customHeight="1" thickBot="1">
      <c r="A24" s="99" t="s">
        <v>98</v>
      </c>
      <c r="B24" s="99" t="s">
        <v>16</v>
      </c>
      <c r="C24" s="100" t="str">
        <f>IFERROR(INDEX([2]BDD!C:C,MATCH(D24,[2]BDD!D:D,0)),"")</f>
        <v>T-RM200</v>
      </c>
      <c r="D24" s="101" t="s">
        <v>99</v>
      </c>
      <c r="E24" s="100">
        <v>400</v>
      </c>
      <c r="F24" s="100">
        <v>600</v>
      </c>
      <c r="G24" s="100">
        <f>IF(D24="",0,INDEX([2]BDD!H:H,MATCH(D24,[2]BDD!D:D,0)))</f>
        <v>0</v>
      </c>
      <c r="H24" s="11">
        <v>5</v>
      </c>
      <c r="I24" s="102">
        <f>IFERROR(M24/E24,"")</f>
        <v>0</v>
      </c>
      <c r="J24" s="103">
        <f t="shared" si="11"/>
        <v>0</v>
      </c>
      <c r="K24" s="104">
        <v>71805</v>
      </c>
      <c r="L24" s="104">
        <v>71805</v>
      </c>
      <c r="M24" s="104">
        <f>L24-K24</f>
        <v>0</v>
      </c>
      <c r="N24" s="104">
        <v>0</v>
      </c>
      <c r="O24" s="105"/>
      <c r="P24" s="33">
        <f>(N24+O24)-M24</f>
        <v>0</v>
      </c>
      <c r="Q24" s="106">
        <f t="shared" si="18"/>
        <v>0</v>
      </c>
      <c r="R24" s="31" t="s">
        <v>97</v>
      </c>
      <c r="S24" s="58">
        <f>IF(D24="",0,INDEX([2]BDD!K:K,MATCH(D24,[2]BDD!D:D,0)))</f>
        <v>0</v>
      </c>
      <c r="T24" s="20">
        <f>N24*S24</f>
        <v>0</v>
      </c>
      <c r="U24" s="19">
        <f>IF(D24="",0,INDEX([2]BDD!J:J,MATCH(D24,[2]BDD!D:D,0)))</f>
        <v>0</v>
      </c>
      <c r="V24" s="20">
        <f>(M24*G24)*U24</f>
        <v>0</v>
      </c>
      <c r="W24" s="21">
        <f>O24*(G24*U24)</f>
        <v>0</v>
      </c>
      <c r="X24" s="22">
        <f t="shared" si="15"/>
        <v>0</v>
      </c>
      <c r="Y24" s="22">
        <f t="shared" si="16"/>
        <v>0</v>
      </c>
      <c r="Z24" s="13"/>
      <c r="AA24" s="23">
        <f>IF(D24="",0,INDEX([2]BDD!L:L,MATCH(D24,[2]BDD!D:D,0)))</f>
        <v>0</v>
      </c>
      <c r="AB24" s="24">
        <f>IF(D24="",0,INDEX([2]BDD!M:M,MATCH(D24,[2]BDD!D:D,0)))</f>
        <v>0</v>
      </c>
      <c r="AC24" s="59" t="str">
        <f>IF(D24="","",INDEX([2]BDD!B:B,MATCH(D24,[2]BDD!D:D,0)))</f>
        <v>MIM</v>
      </c>
      <c r="AD24" s="34"/>
    </row>
    <row r="25" spans="1:30" ht="46.5" customHeight="1" thickBot="1">
      <c r="A25" s="107"/>
      <c r="B25" s="107"/>
      <c r="C25" s="107"/>
      <c r="D25" s="107"/>
      <c r="E25" s="107"/>
      <c r="F25" s="107"/>
      <c r="G25" s="107"/>
      <c r="H25" s="107"/>
      <c r="I25" s="108"/>
      <c r="J25" s="109"/>
      <c r="K25" s="107"/>
      <c r="L25" s="107"/>
      <c r="M25" s="107"/>
      <c r="N25" s="107"/>
      <c r="O25" s="107"/>
      <c r="P25" s="110"/>
      <c r="Q25" s="111"/>
      <c r="S25" s="175">
        <f>T24+T23+T22+T21+T20+T19+T17</f>
        <v>507.7025000000001</v>
      </c>
      <c r="T25" s="176"/>
      <c r="U25" s="177">
        <f>V24+V23+V22+V21+V20+V19+V17</f>
        <v>106.98084</v>
      </c>
      <c r="V25" s="176"/>
      <c r="W25" s="112">
        <f>W24+W23+W22+W21+W20+W19+W17</f>
        <v>0</v>
      </c>
      <c r="X25" s="51">
        <f>X24+X23+X22+X21+X20+X19+X17</f>
        <v>400.72165999999999</v>
      </c>
      <c r="Y25" s="113"/>
      <c r="Z25" s="109"/>
      <c r="AA25" s="109"/>
      <c r="AB25" s="109"/>
      <c r="AC25" s="114"/>
    </row>
    <row r="26" spans="1:30" ht="23.25" customHeight="1" thickTop="1" thickBot="1">
      <c r="A26" s="115"/>
      <c r="B26" s="115"/>
      <c r="C26" s="115"/>
      <c r="D26" s="115"/>
      <c r="E26" s="115"/>
      <c r="F26" s="115"/>
      <c r="G26" s="115"/>
      <c r="H26" s="115"/>
      <c r="I26" s="116"/>
      <c r="J26" s="117"/>
      <c r="K26" s="115"/>
      <c r="L26" s="115"/>
      <c r="M26" s="115"/>
      <c r="N26" s="115"/>
      <c r="O26" s="118"/>
      <c r="P26" s="118"/>
      <c r="Q26" s="119"/>
      <c r="S26" s="120"/>
      <c r="T26" s="120"/>
      <c r="U26" s="120"/>
      <c r="V26" s="120"/>
      <c r="W26" s="121"/>
      <c r="X26" s="121"/>
      <c r="Y26" s="122"/>
      <c r="Z26" s="122"/>
      <c r="AA26" s="122"/>
      <c r="AB26" s="122"/>
      <c r="AC26" s="123"/>
    </row>
    <row r="27" spans="1:30" s="139" customFormat="1" ht="1.5" hidden="1" customHeight="1" thickTop="1" thickBot="1">
      <c r="A27" s="124" t="s">
        <v>95</v>
      </c>
      <c r="B27" s="125" t="s">
        <v>100</v>
      </c>
      <c r="C27" s="126">
        <f>IFERROR(INDEX([2]BDD!C:C,MATCH(D27,[2]BDD!D:D,0)),"")</f>
        <v>0</v>
      </c>
      <c r="D27" s="127" t="s">
        <v>96</v>
      </c>
      <c r="E27" s="127">
        <v>24</v>
      </c>
      <c r="F27" s="128">
        <f>IF(D27="",0,INDEX([2]BDD!I:I,MATCH(D27,[2]BDD!D:D,0)))</f>
        <v>0</v>
      </c>
      <c r="G27" s="125">
        <f>IF(D27="",0,INDEX([2]BDD!H:H,MATCH(D27,[2]BDD!D:D,0)))</f>
        <v>0</v>
      </c>
      <c r="H27" s="129">
        <v>8</v>
      </c>
      <c r="I27" s="130">
        <f>IFERROR(M27/E27,"")</f>
        <v>0</v>
      </c>
      <c r="J27" s="131">
        <f>IFERROR((N27+O27)/E27,"")</f>
        <v>0</v>
      </c>
      <c r="K27" s="132">
        <v>314</v>
      </c>
      <c r="L27" s="132">
        <v>314</v>
      </c>
      <c r="M27" s="127">
        <f>L27-K27</f>
        <v>0</v>
      </c>
      <c r="N27" s="132">
        <v>0</v>
      </c>
      <c r="O27" s="133"/>
      <c r="P27" s="134">
        <f>(N27+O27)-M27</f>
        <v>0</v>
      </c>
      <c r="Q27" s="135">
        <f>IFERROR(J27/H27,"")</f>
        <v>0</v>
      </c>
      <c r="R27" s="2" t="s">
        <v>97</v>
      </c>
      <c r="S27" s="127">
        <f>IF(D27="",0,INDEX([2]BDD!K:K,MATCH(D27,[2]BDD!D:D,0)))</f>
        <v>0</v>
      </c>
      <c r="T27" s="127">
        <f>N27*S27</f>
        <v>0</v>
      </c>
      <c r="U27" s="127">
        <f>IF(D27="",0,INDEX([2]BDD!J:J,MATCH(D27,[2]BDD!D:D,0)))</f>
        <v>0</v>
      </c>
      <c r="V27" s="127">
        <f>(M27*G27)*U27</f>
        <v>0</v>
      </c>
      <c r="W27" s="130">
        <f>O27*(G27*U27)</f>
        <v>0</v>
      </c>
      <c r="X27" s="131">
        <f>T27-V27</f>
        <v>0</v>
      </c>
      <c r="Y27" s="131">
        <f>IFERROR(X27/H27,"")</f>
        <v>0</v>
      </c>
      <c r="Z27" s="136"/>
      <c r="AA27" s="137"/>
      <c r="AB27" s="137"/>
      <c r="AC27" s="138" t="str">
        <f>IF(D27="","",INDEX([2]BDD!B:B,MATCH(D27,[2]BDD!D:D,0)))</f>
        <v>MIM</v>
      </c>
      <c r="AD27" s="70"/>
    </row>
    <row r="28" spans="1:30" ht="60" hidden="1" customHeight="1" thickTop="1" thickBot="1">
      <c r="A28" s="140"/>
      <c r="B28" s="140"/>
      <c r="C28" s="140"/>
      <c r="D28" s="140"/>
      <c r="E28" s="140"/>
      <c r="F28" s="140"/>
      <c r="G28" s="140"/>
      <c r="H28" s="140"/>
      <c r="I28" s="140"/>
      <c r="J28" s="140"/>
      <c r="K28" s="140"/>
      <c r="L28" s="140"/>
      <c r="M28" s="140"/>
      <c r="N28" s="140"/>
      <c r="O28" s="140"/>
      <c r="P28" s="140"/>
      <c r="Q28" s="140"/>
      <c r="S28" s="175">
        <f>T27</f>
        <v>0</v>
      </c>
      <c r="T28" s="176"/>
      <c r="U28" s="177">
        <f>V27</f>
        <v>0</v>
      </c>
      <c r="V28" s="176"/>
      <c r="W28" s="141">
        <f>W27</f>
        <v>0</v>
      </c>
      <c r="X28" s="142">
        <f>X27</f>
        <v>0</v>
      </c>
      <c r="Y28" s="121"/>
      <c r="Z28" s="121"/>
      <c r="AA28" s="121"/>
      <c r="AB28" s="121"/>
      <c r="AC28" s="143"/>
    </row>
    <row r="29" spans="1:30" ht="50.1" customHeight="1" thickTop="1" thickBot="1">
      <c r="A29" s="144"/>
      <c r="B29" s="144"/>
      <c r="C29" s="144"/>
      <c r="D29" s="144"/>
      <c r="E29" s="169" t="s">
        <v>101</v>
      </c>
      <c r="F29" s="170"/>
      <c r="G29" s="170"/>
      <c r="H29" s="170"/>
      <c r="I29" s="171"/>
      <c r="J29" s="172"/>
      <c r="K29" s="173"/>
      <c r="L29" s="173"/>
      <c r="M29" s="174"/>
      <c r="N29" s="145"/>
      <c r="O29" s="145"/>
      <c r="P29" s="146"/>
      <c r="Q29" s="146"/>
      <c r="S29" s="164"/>
      <c r="T29" s="164"/>
      <c r="U29" s="147"/>
      <c r="V29" s="148"/>
      <c r="W29" s="148"/>
      <c r="X29" s="163"/>
      <c r="Y29" s="163"/>
      <c r="Z29" s="163"/>
      <c r="AA29" s="149"/>
      <c r="AB29" s="149"/>
      <c r="AC29" s="163"/>
      <c r="AD29" s="168"/>
    </row>
    <row r="30" spans="1:30" ht="50.1" customHeight="1" thickTop="1" thickBot="1">
      <c r="A30" s="144"/>
      <c r="B30" s="144"/>
      <c r="C30" s="144"/>
      <c r="D30" s="144"/>
      <c r="E30" s="169" t="s">
        <v>102</v>
      </c>
      <c r="F30" s="170"/>
      <c r="G30" s="170"/>
      <c r="H30" s="170"/>
      <c r="I30" s="171"/>
      <c r="J30" s="172"/>
      <c r="K30" s="173"/>
      <c r="L30" s="173"/>
      <c r="M30" s="174"/>
      <c r="N30" s="145"/>
      <c r="O30" s="145"/>
      <c r="P30" s="146"/>
      <c r="Q30" s="146"/>
      <c r="R30" s="146"/>
      <c r="S30" s="147"/>
      <c r="T30" s="147"/>
      <c r="U30" s="147"/>
      <c r="V30" s="148"/>
      <c r="W30" s="148"/>
      <c r="X30" s="149"/>
      <c r="Y30" s="149"/>
      <c r="Z30" s="149"/>
      <c r="AA30" s="149"/>
      <c r="AB30" s="149"/>
      <c r="AC30" s="163"/>
      <c r="AD30" s="168"/>
    </row>
    <row r="31" spans="1:30" ht="50.1" customHeight="1" thickTop="1" thickBot="1">
      <c r="A31" s="144"/>
      <c r="B31" s="144"/>
      <c r="C31" s="144"/>
      <c r="D31" s="144"/>
      <c r="E31" s="169" t="s">
        <v>103</v>
      </c>
      <c r="F31" s="170"/>
      <c r="G31" s="170"/>
      <c r="H31" s="170"/>
      <c r="I31" s="171"/>
      <c r="J31" s="172"/>
      <c r="K31" s="173"/>
      <c r="L31" s="173"/>
      <c r="M31" s="174"/>
      <c r="N31" s="145"/>
      <c r="O31" s="145"/>
      <c r="P31" s="146"/>
      <c r="Q31" s="146"/>
      <c r="R31" s="146"/>
      <c r="S31" s="147"/>
      <c r="T31" s="147"/>
      <c r="U31" s="147"/>
      <c r="V31" s="148"/>
      <c r="W31" s="148"/>
      <c r="X31" s="149"/>
      <c r="Y31" s="149"/>
      <c r="Z31" s="149"/>
      <c r="AA31" s="149"/>
      <c r="AB31" s="149"/>
      <c r="AC31" s="163"/>
      <c r="AD31" s="168"/>
    </row>
    <row r="32" spans="1:30" ht="48" customHeight="1" thickTop="1">
      <c r="A32" s="150"/>
      <c r="B32" s="150"/>
      <c r="C32" s="151"/>
      <c r="D32" s="151"/>
      <c r="E32" s="152"/>
      <c r="F32" s="152"/>
      <c r="G32" s="152"/>
      <c r="H32" s="152"/>
      <c r="I32" s="152"/>
      <c r="J32" s="153"/>
      <c r="K32" s="153"/>
      <c r="L32" s="153"/>
      <c r="M32" s="153"/>
      <c r="N32" s="145"/>
      <c r="O32" s="145"/>
      <c r="P32" s="146"/>
      <c r="Q32" s="146"/>
      <c r="R32" s="146"/>
      <c r="S32" s="164"/>
      <c r="T32" s="164"/>
      <c r="U32" s="164"/>
      <c r="V32" s="164"/>
      <c r="W32" s="164"/>
      <c r="X32" s="163"/>
      <c r="Y32" s="163"/>
      <c r="Z32" s="163"/>
      <c r="AA32" s="149"/>
      <c r="AB32" s="149"/>
      <c r="AC32" s="163"/>
      <c r="AD32" s="168"/>
    </row>
    <row r="33" spans="1:30" ht="49.5" hidden="1" customHeight="1" thickTop="1" thickBot="1">
      <c r="A33" s="144"/>
      <c r="B33" s="144"/>
      <c r="C33" s="144"/>
      <c r="D33" s="144"/>
      <c r="E33" s="169" t="s">
        <v>104</v>
      </c>
      <c r="F33" s="170"/>
      <c r="G33" s="170"/>
      <c r="H33" s="170"/>
      <c r="I33" s="171"/>
      <c r="J33" s="172">
        <f>X28</f>
        <v>0</v>
      </c>
      <c r="K33" s="173"/>
      <c r="L33" s="173"/>
      <c r="M33" s="174"/>
      <c r="N33" s="145"/>
      <c r="O33" s="145"/>
      <c r="P33" s="146"/>
      <c r="Q33" s="146"/>
      <c r="R33" s="146"/>
      <c r="S33" s="164"/>
      <c r="T33" s="164"/>
      <c r="U33" s="164"/>
      <c r="V33" s="164"/>
      <c r="W33" s="164"/>
      <c r="X33" s="163"/>
      <c r="Y33" s="163"/>
      <c r="Z33" s="163"/>
      <c r="AA33" s="149"/>
      <c r="AB33" s="149"/>
      <c r="AC33" s="149"/>
      <c r="AD33" s="168"/>
    </row>
    <row r="34" spans="1:30" ht="24.75" customHeight="1">
      <c r="A34" s="154"/>
      <c r="B34" s="154"/>
      <c r="C34" s="165" t="s">
        <v>105</v>
      </c>
      <c r="D34" s="166"/>
      <c r="E34" s="166"/>
      <c r="F34" s="166"/>
      <c r="G34" s="166"/>
      <c r="H34" s="166"/>
      <c r="I34" s="167"/>
      <c r="J34" s="165" t="s">
        <v>106</v>
      </c>
      <c r="K34" s="166"/>
      <c r="L34" s="166"/>
      <c r="M34" s="166"/>
      <c r="N34" s="166"/>
      <c r="O34" s="166"/>
      <c r="P34" s="167"/>
      <c r="Q34" s="146"/>
      <c r="R34" s="146"/>
      <c r="S34" s="164"/>
      <c r="T34" s="164"/>
      <c r="U34" s="164"/>
      <c r="V34" s="164"/>
      <c r="W34" s="164"/>
      <c r="X34" s="163"/>
      <c r="Y34" s="163"/>
      <c r="Z34" s="163"/>
      <c r="AA34" s="149"/>
      <c r="AB34" s="149"/>
      <c r="AC34" s="163"/>
      <c r="AD34" s="168"/>
    </row>
    <row r="35" spans="1:30" ht="20.25">
      <c r="A35" s="154"/>
      <c r="B35" s="154"/>
      <c r="C35" s="165" t="s">
        <v>107</v>
      </c>
      <c r="D35" s="166"/>
      <c r="E35" s="166"/>
      <c r="F35" s="166"/>
      <c r="G35" s="166"/>
      <c r="H35" s="166"/>
      <c r="I35" s="167"/>
      <c r="J35" s="165" t="s">
        <v>108</v>
      </c>
      <c r="K35" s="166"/>
      <c r="L35" s="166"/>
      <c r="M35" s="166"/>
      <c r="N35" s="166"/>
      <c r="O35" s="166"/>
      <c r="P35" s="167"/>
      <c r="Q35" s="146"/>
      <c r="R35" s="155"/>
      <c r="S35" s="164"/>
      <c r="T35" s="164"/>
      <c r="U35" s="164"/>
      <c r="V35" s="164"/>
      <c r="W35" s="164"/>
      <c r="X35" s="163"/>
      <c r="Y35" s="163"/>
      <c r="Z35" s="163"/>
      <c r="AA35" s="149"/>
      <c r="AB35" s="149"/>
      <c r="AC35" s="163"/>
      <c r="AD35" s="168"/>
    </row>
    <row r="36" spans="1:30" ht="20.25">
      <c r="A36" s="150"/>
      <c r="B36" s="150"/>
      <c r="C36" s="165" t="s">
        <v>109</v>
      </c>
      <c r="D36" s="166"/>
      <c r="E36" s="166"/>
      <c r="F36" s="166"/>
      <c r="G36" s="166"/>
      <c r="H36" s="166"/>
      <c r="I36" s="167"/>
      <c r="J36" s="165" t="s">
        <v>110</v>
      </c>
      <c r="K36" s="166"/>
      <c r="L36" s="166"/>
      <c r="M36" s="166"/>
      <c r="N36" s="166"/>
      <c r="O36" s="166"/>
      <c r="P36" s="167"/>
      <c r="Q36" s="155"/>
      <c r="R36" s="155"/>
      <c r="S36" s="162"/>
      <c r="T36" s="162"/>
      <c r="U36" s="162"/>
      <c r="V36" s="162"/>
      <c r="W36" s="162"/>
      <c r="X36" s="163"/>
      <c r="Y36" s="163"/>
      <c r="Z36" s="163"/>
      <c r="AA36" s="149"/>
      <c r="AB36" s="149"/>
      <c r="AC36" s="163"/>
      <c r="AD36" s="168"/>
    </row>
    <row r="37" spans="1:30" ht="15.75">
      <c r="A37" s="150"/>
      <c r="B37" s="150"/>
      <c r="C37" s="151"/>
      <c r="D37" s="151"/>
      <c r="E37" s="156"/>
      <c r="F37" s="156"/>
      <c r="G37" s="156"/>
      <c r="H37" s="156"/>
      <c r="I37" s="156"/>
      <c r="J37" s="156"/>
      <c r="K37" s="156"/>
      <c r="L37" s="156"/>
      <c r="M37" s="156"/>
      <c r="N37" s="145"/>
      <c r="O37" s="145"/>
      <c r="P37" s="155"/>
      <c r="Q37" s="155"/>
      <c r="R37" s="155"/>
      <c r="S37" s="162"/>
      <c r="T37" s="162"/>
      <c r="U37" s="162"/>
      <c r="V37" s="162"/>
      <c r="W37" s="162"/>
      <c r="X37" s="163"/>
      <c r="Y37" s="163"/>
      <c r="Z37" s="163"/>
      <c r="AA37" s="149"/>
      <c r="AB37" s="149"/>
      <c r="AC37" s="163"/>
      <c r="AD37" s="168"/>
    </row>
    <row r="38" spans="1:30" ht="15.75">
      <c r="A38" s="157"/>
      <c r="B38" s="157"/>
      <c r="C38" s="158"/>
      <c r="D38" s="158"/>
      <c r="E38" s="159"/>
      <c r="F38" s="159"/>
      <c r="G38" s="159"/>
      <c r="H38" s="159"/>
      <c r="I38" s="159"/>
      <c r="J38" s="159"/>
      <c r="K38" s="159"/>
      <c r="L38" s="159"/>
      <c r="M38" s="159"/>
      <c r="N38" s="145"/>
      <c r="O38" s="145"/>
      <c r="P38" s="155"/>
      <c r="Q38" s="155"/>
      <c r="R38" s="160"/>
      <c r="S38" s="164"/>
      <c r="T38" s="164"/>
      <c r="U38" s="147"/>
      <c r="V38" s="148"/>
      <c r="W38" s="148"/>
      <c r="X38" s="163"/>
      <c r="Y38" s="163"/>
      <c r="Z38" s="163"/>
      <c r="AA38" s="149"/>
      <c r="AB38" s="149"/>
      <c r="AC38" s="163"/>
      <c r="AD38" s="168"/>
    </row>
    <row r="39" spans="1:30" ht="11.25">
      <c r="M39" s="160"/>
      <c r="N39" s="161"/>
      <c r="O39" s="161"/>
      <c r="P39" s="160"/>
      <c r="Q39" s="160"/>
      <c r="R39" s="160"/>
      <c r="S39" s="160"/>
      <c r="T39" s="160"/>
      <c r="U39" s="160"/>
      <c r="V39" s="160"/>
      <c r="W39" s="160"/>
      <c r="X39" s="160"/>
      <c r="Y39" s="160"/>
    </row>
    <row r="40" spans="1:30" ht="11.25">
      <c r="M40" s="160"/>
      <c r="N40" s="161"/>
      <c r="O40" s="161"/>
      <c r="P40" s="160"/>
      <c r="Q40" s="160"/>
      <c r="R40" s="160"/>
      <c r="S40" s="160"/>
      <c r="T40" s="160"/>
      <c r="U40" s="160"/>
      <c r="V40" s="160"/>
      <c r="W40" s="160"/>
      <c r="X40" s="160"/>
      <c r="Y40" s="160"/>
    </row>
    <row r="41" spans="1:30" ht="11.25">
      <c r="M41" s="160"/>
      <c r="N41" s="161"/>
      <c r="O41" s="161"/>
      <c r="P41" s="160"/>
      <c r="Q41" s="160"/>
      <c r="R41" s="160"/>
      <c r="S41" s="160"/>
      <c r="T41" s="160"/>
      <c r="U41" s="160"/>
      <c r="V41" s="160"/>
      <c r="W41" s="160"/>
      <c r="X41" s="160"/>
      <c r="Y41" s="160"/>
    </row>
    <row r="42" spans="1:30" ht="11.25">
      <c r="M42" s="160"/>
      <c r="N42" s="161"/>
      <c r="O42" s="161"/>
      <c r="P42" s="160"/>
      <c r="Q42" s="160"/>
      <c r="R42" s="160"/>
      <c r="S42" s="160"/>
      <c r="T42" s="160"/>
      <c r="U42" s="160"/>
      <c r="V42" s="160"/>
      <c r="W42" s="160"/>
      <c r="X42" s="160"/>
      <c r="Y42" s="160"/>
    </row>
    <row r="43" spans="1:30" ht="11.25">
      <c r="M43" s="160"/>
      <c r="N43" s="161"/>
      <c r="O43" s="161"/>
      <c r="P43" s="160"/>
      <c r="Q43" s="160"/>
      <c r="R43" s="160"/>
      <c r="S43" s="160"/>
      <c r="T43" s="160"/>
      <c r="U43" s="160"/>
      <c r="V43" s="160"/>
      <c r="W43" s="160"/>
      <c r="X43" s="160"/>
      <c r="Y43" s="160"/>
    </row>
    <row r="44" spans="1:30" ht="11.25">
      <c r="M44" s="160"/>
      <c r="N44" s="161"/>
      <c r="O44" s="161"/>
      <c r="P44" s="160"/>
      <c r="Q44" s="160"/>
      <c r="R44" s="160"/>
      <c r="S44" s="160"/>
      <c r="T44" s="160"/>
      <c r="U44" s="160"/>
      <c r="V44" s="160"/>
      <c r="W44" s="160"/>
      <c r="X44" s="160"/>
      <c r="Y44" s="160"/>
    </row>
    <row r="45" spans="1:30" ht="11.25">
      <c r="M45" s="160"/>
      <c r="N45" s="161"/>
      <c r="O45" s="161"/>
      <c r="P45" s="160"/>
      <c r="Q45" s="160"/>
      <c r="R45" s="160"/>
      <c r="S45" s="160"/>
      <c r="T45" s="160"/>
      <c r="U45" s="160"/>
      <c r="V45" s="160"/>
      <c r="W45" s="160"/>
      <c r="X45" s="160"/>
      <c r="Y45" s="160"/>
    </row>
    <row r="46" spans="1:30" ht="11.25">
      <c r="M46" s="160"/>
      <c r="N46" s="161"/>
      <c r="O46" s="161"/>
      <c r="P46" s="160"/>
      <c r="Q46" s="160"/>
      <c r="R46" s="160"/>
      <c r="S46" s="160"/>
      <c r="T46" s="160"/>
      <c r="U46" s="160"/>
      <c r="V46" s="160"/>
      <c r="W46" s="160"/>
      <c r="X46" s="160"/>
      <c r="Y46" s="160"/>
    </row>
    <row r="47" spans="1:30" ht="11.25">
      <c r="M47" s="160"/>
      <c r="N47" s="161"/>
      <c r="O47" s="161"/>
      <c r="P47" s="160"/>
      <c r="Q47" s="160"/>
      <c r="S47" s="160"/>
      <c r="T47" s="160"/>
      <c r="U47" s="160"/>
      <c r="V47" s="160"/>
      <c r="W47" s="160"/>
      <c r="X47" s="160"/>
      <c r="Y47" s="160"/>
    </row>
    <row r="48" spans="1:30" ht="11.25"/>
    <row r="49" ht="11.25"/>
    <row r="50" ht="11.25"/>
    <row r="51" ht="11.25"/>
    <row r="52" ht="11.25"/>
    <row r="53" ht="11.25"/>
    <row r="54" ht="11.25"/>
    <row r="55" ht="11.25"/>
    <row r="56" ht="11.25"/>
    <row r="57" ht="11.25"/>
    <row r="58" ht="11.25"/>
    <row r="59" ht="11.25"/>
    <row r="60" ht="11.25"/>
    <row r="61" ht="11.25"/>
    <row r="62" ht="11.25"/>
    <row r="63" ht="11.25"/>
    <row r="64" ht="11.25"/>
    <row r="65" ht="11.25"/>
    <row r="66" ht="11.25"/>
    <row r="67" ht="11.25"/>
    <row r="68" ht="11.25"/>
    <row r="69" ht="11.25"/>
    <row r="70" ht="11.25"/>
    <row r="71" ht="11.25"/>
    <row r="72" ht="11.25"/>
    <row r="73" ht="11.25"/>
    <row r="74" ht="11.25"/>
    <row r="75" ht="11.25"/>
    <row r="76" ht="11.25"/>
    <row r="77" ht="11.25"/>
    <row r="78" ht="11.25"/>
    <row r="79" ht="11.25"/>
    <row r="80" ht="11.25"/>
    <row r="81" ht="11.25"/>
    <row r="82" ht="11.25"/>
  </sheetData>
  <autoFilter ref="A14:AC25">
    <filterColumn colId="4" showButton="0"/>
    <filterColumn colId="12" showButton="0"/>
    <filterColumn colId="13" showButton="0"/>
    <filterColumn colId="14" showButton="0"/>
    <filterColumn colId="15" showButton="0"/>
    <filterColumn colId="18" showButton="0"/>
    <filterColumn colId="20" showButton="0"/>
    <filterColumn colId="24" showButton="0"/>
  </autoFilter>
  <mergeCells count="86">
    <mergeCell ref="A1:R1"/>
    <mergeCell ref="S1:T1"/>
    <mergeCell ref="A2:A3"/>
    <mergeCell ref="B2:B3"/>
    <mergeCell ref="C2:C3"/>
    <mergeCell ref="D2:D3"/>
    <mergeCell ref="E2:F2"/>
    <mergeCell ref="G2:G3"/>
    <mergeCell ref="H2:H3"/>
    <mergeCell ref="I2:I3"/>
    <mergeCell ref="AB2:AB3"/>
    <mergeCell ref="J2:J3"/>
    <mergeCell ref="K2:K3"/>
    <mergeCell ref="L2:L3"/>
    <mergeCell ref="M2:Q2"/>
    <mergeCell ref="R2:R3"/>
    <mergeCell ref="S2:T2"/>
    <mergeCell ref="L14:L15"/>
    <mergeCell ref="AC2:AC3"/>
    <mergeCell ref="S12:T12"/>
    <mergeCell ref="U12:V12"/>
    <mergeCell ref="A13:Q13"/>
    <mergeCell ref="S13:T13"/>
    <mergeCell ref="A14:A15"/>
    <mergeCell ref="B14:B15"/>
    <mergeCell ref="C14:C15"/>
    <mergeCell ref="D14:D15"/>
    <mergeCell ref="E14:F14"/>
    <mergeCell ref="U2:V2"/>
    <mergeCell ref="W2:W3"/>
    <mergeCell ref="X2:X3"/>
    <mergeCell ref="Y2:Z3"/>
    <mergeCell ref="AA2:AA3"/>
    <mergeCell ref="G14:G15"/>
    <mergeCell ref="H14:H15"/>
    <mergeCell ref="I14:I15"/>
    <mergeCell ref="J14:J15"/>
    <mergeCell ref="K14:K15"/>
    <mergeCell ref="M14:Q14"/>
    <mergeCell ref="R14:R15"/>
    <mergeCell ref="S14:T14"/>
    <mergeCell ref="U14:V14"/>
    <mergeCell ref="W14:W15"/>
    <mergeCell ref="Y14:Z15"/>
    <mergeCell ref="AA14:AA15"/>
    <mergeCell ref="AB14:AB15"/>
    <mergeCell ref="AC14:AC15"/>
    <mergeCell ref="S25:T25"/>
    <mergeCell ref="U25:V25"/>
    <mergeCell ref="X14:X15"/>
    <mergeCell ref="S28:T28"/>
    <mergeCell ref="U28:V28"/>
    <mergeCell ref="E29:I29"/>
    <mergeCell ref="J29:M29"/>
    <mergeCell ref="S29:T29"/>
    <mergeCell ref="AC29:AC32"/>
    <mergeCell ref="AD29:AD38"/>
    <mergeCell ref="E30:I30"/>
    <mergeCell ref="J30:M30"/>
    <mergeCell ref="E31:I31"/>
    <mergeCell ref="J31:M31"/>
    <mergeCell ref="S32:W32"/>
    <mergeCell ref="X32:Z32"/>
    <mergeCell ref="E33:I33"/>
    <mergeCell ref="J33:M33"/>
    <mergeCell ref="X29:Z29"/>
    <mergeCell ref="S33:W33"/>
    <mergeCell ref="X33:Z33"/>
    <mergeCell ref="C34:I34"/>
    <mergeCell ref="J34:P34"/>
    <mergeCell ref="S34:W34"/>
    <mergeCell ref="X34:Z34"/>
    <mergeCell ref="C35:I35"/>
    <mergeCell ref="J35:P35"/>
    <mergeCell ref="S35:W35"/>
    <mergeCell ref="X35:Z35"/>
    <mergeCell ref="C36:I36"/>
    <mergeCell ref="J36:P36"/>
    <mergeCell ref="S36:W36"/>
    <mergeCell ref="X36:Z36"/>
    <mergeCell ref="S37:W37"/>
    <mergeCell ref="X37:Z37"/>
    <mergeCell ref="S38:T38"/>
    <mergeCell ref="X38:Z38"/>
    <mergeCell ref="AC34:AC35"/>
    <mergeCell ref="AC36:AC38"/>
  </mergeCells>
  <dataValidations count="1">
    <dataValidation type="list" allowBlank="1" showInputMessage="1" showErrorMessage="1" sqref="D21">
      <formula1>pieces</formula1>
    </dataValidation>
  </dataValidations>
  <pageMargins left="0.51181102362204722" right="0.39370078740157483" top="0.19685039370078741" bottom="0.23622047244094491" header="0.15748031496062992" footer="0.15748031496062992"/>
  <pageSetup paperSize="9" scale="23" orientation="landscape" r:id="rId1"/>
  <rowBreaks count="1" manualBreakCount="1">
    <brk id="24" max="28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N45"/>
  <sheetViews>
    <sheetView tabSelected="1" workbookViewId="0">
      <selection activeCell="C20" sqref="C20"/>
    </sheetView>
  </sheetViews>
  <sheetFormatPr baseColWidth="10" defaultRowHeight="15"/>
  <cols>
    <col min="2" max="2" width="23.28515625" bestFit="1" customWidth="1"/>
    <col min="3" max="3" width="10.42578125" customWidth="1"/>
    <col min="4" max="4" width="11" customWidth="1"/>
  </cols>
  <sheetData>
    <row r="1" spans="1:14" ht="15" customHeight="1">
      <c r="A1" s="201" t="s">
        <v>111</v>
      </c>
      <c r="B1" s="201"/>
      <c r="C1" s="201"/>
      <c r="D1" s="201"/>
      <c r="E1" s="201"/>
      <c r="F1" s="201"/>
      <c r="G1" s="201"/>
      <c r="H1" s="201"/>
      <c r="I1" s="201"/>
      <c r="J1" s="201"/>
      <c r="K1" s="201"/>
      <c r="L1" s="201"/>
      <c r="M1" s="201"/>
      <c r="N1" s="201"/>
    </row>
    <row r="2" spans="1:14" ht="15" customHeight="1">
      <c r="A2" s="201"/>
      <c r="B2" s="201"/>
      <c r="C2" s="201"/>
      <c r="D2" s="201"/>
      <c r="E2" s="201"/>
      <c r="F2" s="201"/>
      <c r="G2" s="201"/>
      <c r="H2" s="201"/>
      <c r="I2" s="201"/>
      <c r="J2" s="201"/>
      <c r="K2" s="201"/>
      <c r="L2" s="201"/>
      <c r="M2" s="201"/>
      <c r="N2" s="201"/>
    </row>
    <row r="3" spans="1:14" ht="15" customHeight="1">
      <c r="A3" s="201"/>
      <c r="B3" s="201"/>
      <c r="C3" s="201"/>
      <c r="D3" s="201"/>
      <c r="E3" s="201"/>
      <c r="F3" s="201"/>
      <c r="G3" s="201"/>
      <c r="H3" s="201"/>
      <c r="I3" s="201"/>
      <c r="J3" s="201"/>
      <c r="K3" s="201"/>
      <c r="L3" s="201"/>
      <c r="M3" s="201"/>
      <c r="N3" s="201"/>
    </row>
    <row r="4" spans="1:14" ht="15.75" customHeight="1">
      <c r="A4" s="201"/>
      <c r="B4" s="201"/>
      <c r="C4" s="201"/>
      <c r="D4" s="201"/>
      <c r="E4" s="201"/>
      <c r="F4" s="201"/>
      <c r="G4" s="201"/>
      <c r="H4" s="201"/>
      <c r="I4" s="201"/>
      <c r="J4" s="201"/>
      <c r="K4" s="201"/>
      <c r="L4" s="201"/>
      <c r="M4" s="201"/>
      <c r="N4" s="201"/>
    </row>
    <row r="5" spans="1:14" ht="18" customHeight="1">
      <c r="B5" s="202" t="s">
        <v>112</v>
      </c>
      <c r="C5" s="203" t="s">
        <v>113</v>
      </c>
      <c r="D5" s="204"/>
      <c r="E5" s="204"/>
      <c r="F5" s="204"/>
      <c r="G5" s="204"/>
      <c r="H5" s="204"/>
      <c r="I5" s="204"/>
      <c r="J5" s="204"/>
      <c r="K5" s="204"/>
      <c r="L5" s="204"/>
      <c r="M5" s="204"/>
      <c r="N5" s="204"/>
    </row>
    <row r="6" spans="1:14">
      <c r="B6" s="205" t="s">
        <v>114</v>
      </c>
      <c r="C6" s="206">
        <v>43101</v>
      </c>
      <c r="D6" s="207">
        <v>43132</v>
      </c>
      <c r="E6" s="207">
        <v>43160</v>
      </c>
      <c r="F6" s="207">
        <v>43191</v>
      </c>
      <c r="G6" s="207">
        <v>43221</v>
      </c>
      <c r="H6" s="207">
        <v>43252</v>
      </c>
      <c r="I6" s="207">
        <v>43282</v>
      </c>
      <c r="J6" s="207">
        <v>43313</v>
      </c>
      <c r="K6" s="207">
        <v>43344</v>
      </c>
      <c r="L6" s="207">
        <v>43374</v>
      </c>
      <c r="M6" s="207">
        <v>43405</v>
      </c>
      <c r="N6" s="207">
        <v>43435</v>
      </c>
    </row>
    <row r="7" spans="1:14">
      <c r="B7" s="208" t="s">
        <v>0</v>
      </c>
      <c r="C7" s="209"/>
      <c r="D7" s="209"/>
      <c r="E7" s="209"/>
      <c r="F7" s="209"/>
      <c r="G7" s="209"/>
      <c r="H7" s="209"/>
      <c r="I7" s="209"/>
      <c r="J7" s="209"/>
      <c r="K7" s="209"/>
      <c r="L7" s="209"/>
      <c r="M7" s="209"/>
      <c r="N7" s="209"/>
    </row>
    <row r="8" spans="1:14">
      <c r="B8" s="210" t="s">
        <v>1</v>
      </c>
      <c r="C8" s="209"/>
      <c r="D8" s="209"/>
      <c r="E8" s="209"/>
      <c r="F8" s="209"/>
      <c r="G8" s="209"/>
      <c r="H8" s="209"/>
      <c r="I8" s="209"/>
      <c r="J8" s="209"/>
      <c r="K8" s="209"/>
      <c r="L8" s="209"/>
      <c r="M8" s="209"/>
      <c r="N8" s="209"/>
    </row>
    <row r="9" spans="1:14">
      <c r="B9" s="210" t="s">
        <v>2</v>
      </c>
      <c r="C9" s="209"/>
      <c r="D9" s="209"/>
      <c r="E9" s="209"/>
      <c r="F9" s="209"/>
      <c r="G9" s="209"/>
      <c r="H9" s="209"/>
      <c r="I9" s="209"/>
      <c r="J9" s="209"/>
      <c r="K9" s="209"/>
      <c r="L9" s="209"/>
      <c r="M9" s="209"/>
      <c r="N9" s="209"/>
    </row>
    <row r="10" spans="1:14">
      <c r="B10" s="210" t="s">
        <v>3</v>
      </c>
      <c r="C10" s="209"/>
      <c r="D10" s="209"/>
      <c r="E10" s="209"/>
      <c r="F10" s="209"/>
      <c r="G10" s="209"/>
      <c r="H10" s="209"/>
      <c r="I10" s="209"/>
      <c r="J10" s="209"/>
      <c r="K10" s="209"/>
      <c r="L10" s="209"/>
      <c r="M10" s="209"/>
      <c r="N10" s="209"/>
    </row>
    <row r="11" spans="1:14">
      <c r="B11" s="210" t="s">
        <v>4</v>
      </c>
      <c r="C11" s="209"/>
      <c r="D11" s="209"/>
      <c r="E11" s="209"/>
      <c r="F11" s="209"/>
      <c r="G11" s="209"/>
      <c r="H11" s="209"/>
      <c r="I11" s="209"/>
      <c r="J11" s="209"/>
      <c r="K11" s="209"/>
      <c r="L11" s="209"/>
      <c r="M11" s="209"/>
      <c r="N11" s="209"/>
    </row>
    <row r="12" spans="1:14">
      <c r="B12" s="210" t="s">
        <v>5</v>
      </c>
      <c r="C12" s="209"/>
      <c r="D12" s="209"/>
      <c r="E12" s="209"/>
      <c r="F12" s="209"/>
      <c r="G12" s="209"/>
      <c r="H12" s="209"/>
      <c r="I12" s="209"/>
      <c r="J12" s="209"/>
      <c r="K12" s="209"/>
      <c r="L12" s="209"/>
      <c r="M12" s="209"/>
      <c r="N12" s="209"/>
    </row>
    <row r="13" spans="1:14">
      <c r="B13" s="210" t="s">
        <v>6</v>
      </c>
      <c r="C13" s="209"/>
      <c r="D13" s="209"/>
      <c r="E13" s="209"/>
      <c r="F13" s="209"/>
      <c r="G13" s="209"/>
      <c r="H13" s="209"/>
      <c r="I13" s="209"/>
      <c r="J13" s="209"/>
      <c r="K13" s="209"/>
      <c r="L13" s="209"/>
      <c r="M13" s="209"/>
      <c r="N13" s="209"/>
    </row>
    <row r="14" spans="1:14">
      <c r="B14" s="210" t="s">
        <v>7</v>
      </c>
      <c r="C14" s="209"/>
      <c r="D14" s="209"/>
      <c r="E14" s="209"/>
      <c r="F14" s="209"/>
      <c r="G14" s="209"/>
      <c r="H14" s="209"/>
      <c r="I14" s="209"/>
      <c r="J14" s="209"/>
      <c r="K14" s="209"/>
      <c r="L14" s="209"/>
      <c r="M14" s="209"/>
      <c r="N14" s="209"/>
    </row>
    <row r="15" spans="1:14">
      <c r="B15" s="210" t="s">
        <v>8</v>
      </c>
      <c r="C15" s="209"/>
      <c r="D15" s="209"/>
      <c r="E15" s="209"/>
      <c r="F15" s="209"/>
      <c r="G15" s="209"/>
      <c r="H15" s="209"/>
      <c r="I15" s="209"/>
      <c r="J15" s="209"/>
      <c r="K15" s="209"/>
      <c r="L15" s="209"/>
      <c r="M15" s="209"/>
      <c r="N15" s="209"/>
    </row>
    <row r="16" spans="1:14">
      <c r="B16" s="210" t="s">
        <v>9</v>
      </c>
      <c r="C16" s="209"/>
      <c r="D16" s="209"/>
      <c r="E16" s="209"/>
      <c r="F16" s="209"/>
      <c r="G16" s="209"/>
      <c r="H16" s="209"/>
      <c r="I16" s="209"/>
      <c r="J16" s="209"/>
      <c r="K16" s="209"/>
      <c r="L16" s="209"/>
      <c r="M16" s="209"/>
      <c r="N16" s="209"/>
    </row>
    <row r="17" spans="2:14">
      <c r="B17" s="210" t="s">
        <v>10</v>
      </c>
      <c r="C17" s="209"/>
      <c r="D17" s="209"/>
      <c r="E17" s="209"/>
      <c r="F17" s="209"/>
      <c r="G17" s="209"/>
      <c r="H17" s="209"/>
      <c r="I17" s="209"/>
      <c r="J17" s="209"/>
      <c r="K17" s="209"/>
      <c r="L17" s="209"/>
      <c r="M17" s="209"/>
      <c r="N17" s="209"/>
    </row>
    <row r="18" spans="2:14">
      <c r="B18" s="211" t="s">
        <v>11</v>
      </c>
      <c r="C18" s="209"/>
      <c r="D18" s="209"/>
      <c r="E18" s="209"/>
      <c r="F18" s="209"/>
      <c r="G18" s="209"/>
      <c r="H18" s="209"/>
      <c r="I18" s="209"/>
      <c r="J18" s="209"/>
      <c r="K18" s="209"/>
      <c r="L18" s="209"/>
      <c r="M18" s="209"/>
      <c r="N18" s="209"/>
    </row>
    <row r="19" spans="2:14">
      <c r="B19" s="210" t="s">
        <v>12</v>
      </c>
      <c r="C19" s="209"/>
      <c r="D19" s="209"/>
      <c r="E19" s="209"/>
      <c r="F19" s="209"/>
      <c r="G19" s="209"/>
      <c r="H19" s="209"/>
      <c r="I19" s="209"/>
      <c r="J19" s="209"/>
      <c r="K19" s="209"/>
      <c r="L19" s="209"/>
      <c r="M19" s="209"/>
      <c r="N19" s="209"/>
    </row>
    <row r="20" spans="2:14">
      <c r="B20" s="210" t="s">
        <v>13</v>
      </c>
      <c r="C20" s="209"/>
      <c r="D20" s="209"/>
      <c r="E20" s="209"/>
      <c r="F20" s="209"/>
      <c r="G20" s="209"/>
      <c r="H20" s="209"/>
      <c r="I20" s="209"/>
      <c r="J20" s="209"/>
      <c r="K20" s="209"/>
      <c r="L20" s="209"/>
      <c r="M20" s="209"/>
      <c r="N20" s="209"/>
    </row>
    <row r="21" spans="2:14">
      <c r="B21" s="210" t="s">
        <v>14</v>
      </c>
      <c r="C21" s="209"/>
      <c r="D21" s="209"/>
      <c r="E21" s="209"/>
      <c r="F21" s="209"/>
      <c r="G21" s="209"/>
      <c r="H21" s="209"/>
      <c r="I21" s="209"/>
      <c r="J21" s="209"/>
      <c r="K21" s="209"/>
      <c r="L21" s="209"/>
      <c r="M21" s="209"/>
      <c r="N21" s="209"/>
    </row>
    <row r="22" spans="2:14">
      <c r="B22" s="210" t="s">
        <v>15</v>
      </c>
      <c r="C22" s="209"/>
      <c r="D22" s="209"/>
      <c r="E22" s="209"/>
      <c r="F22" s="209"/>
      <c r="G22" s="209"/>
      <c r="H22" s="209"/>
      <c r="I22" s="209"/>
      <c r="J22" s="209"/>
      <c r="K22" s="209"/>
      <c r="L22" s="209"/>
      <c r="M22" s="209"/>
      <c r="N22" s="209"/>
    </row>
    <row r="23" spans="2:14" ht="15.75" thickBot="1">
      <c r="B23" s="212" t="s">
        <v>16</v>
      </c>
      <c r="C23" s="209"/>
      <c r="D23" s="209"/>
      <c r="E23" s="209"/>
      <c r="F23" s="209"/>
      <c r="G23" s="209"/>
      <c r="H23" s="209"/>
      <c r="I23" s="209"/>
      <c r="J23" s="209"/>
      <c r="K23" s="209"/>
      <c r="L23" s="209"/>
      <c r="M23" s="209"/>
      <c r="N23" s="209"/>
    </row>
    <row r="24" spans="2:14" ht="15.75" thickBot="1">
      <c r="B24" s="213" t="s">
        <v>115</v>
      </c>
      <c r="C24" s="214">
        <v>31</v>
      </c>
      <c r="D24" s="214">
        <v>28</v>
      </c>
      <c r="E24" s="214">
        <v>31</v>
      </c>
      <c r="F24" s="214">
        <v>30</v>
      </c>
      <c r="G24" s="214">
        <v>31</v>
      </c>
      <c r="H24" s="214">
        <v>30</v>
      </c>
      <c r="I24" s="214">
        <v>31</v>
      </c>
      <c r="J24" s="214">
        <v>31</v>
      </c>
      <c r="K24" s="214">
        <v>30</v>
      </c>
      <c r="L24" s="214">
        <v>31</v>
      </c>
      <c r="M24" s="214">
        <v>30</v>
      </c>
      <c r="N24" s="214">
        <v>31</v>
      </c>
    </row>
    <row r="27" spans="2:14">
      <c r="C27" s="215" t="s">
        <v>116</v>
      </c>
      <c r="D27" s="215"/>
      <c r="E27" s="215"/>
      <c r="F27" s="215"/>
      <c r="G27" s="215"/>
      <c r="H27" s="215"/>
      <c r="I27" s="215"/>
      <c r="J27" s="215"/>
      <c r="K27" s="215"/>
      <c r="L27" s="215"/>
      <c r="M27" s="215"/>
      <c r="N27" s="215"/>
    </row>
    <row r="28" spans="2:14">
      <c r="B28" s="216" t="s">
        <v>117</v>
      </c>
      <c r="C28" s="206">
        <v>43101</v>
      </c>
      <c r="D28" s="207">
        <v>43132</v>
      </c>
      <c r="E28" s="207">
        <v>43160</v>
      </c>
      <c r="F28" s="207">
        <v>43191</v>
      </c>
      <c r="G28" s="207">
        <v>43221</v>
      </c>
      <c r="H28" s="207">
        <v>43252</v>
      </c>
      <c r="I28" s="207">
        <v>43282</v>
      </c>
      <c r="J28" s="207">
        <v>43313</v>
      </c>
      <c r="K28" s="207">
        <v>43344</v>
      </c>
      <c r="L28" s="207">
        <v>43374</v>
      </c>
      <c r="M28" s="207">
        <v>43405</v>
      </c>
      <c r="N28" s="207">
        <v>43435</v>
      </c>
    </row>
    <row r="29" spans="2:14">
      <c r="B29" s="208" t="s">
        <v>0</v>
      </c>
      <c r="C29" s="209">
        <f t="shared" ref="C29:N44" si="0">C7/31*100</f>
        <v>0</v>
      </c>
      <c r="D29" s="209">
        <f t="shared" ref="D29:D35" si="1">D7/28*100</f>
        <v>0</v>
      </c>
      <c r="E29" s="209">
        <f t="shared" ref="E29:N35" si="2">E7/31*100</f>
        <v>0</v>
      </c>
      <c r="F29" s="209">
        <f t="shared" ref="F29:F35" si="3">F7/30*100</f>
        <v>0</v>
      </c>
      <c r="G29" s="209">
        <f t="shared" si="2"/>
        <v>0</v>
      </c>
      <c r="H29" s="209">
        <f t="shared" ref="H29:H35" si="4">H7/30*100</f>
        <v>0</v>
      </c>
      <c r="I29" s="209">
        <f t="shared" si="2"/>
        <v>0</v>
      </c>
      <c r="J29" s="209">
        <f t="shared" si="2"/>
        <v>0</v>
      </c>
      <c r="K29" s="209">
        <f t="shared" ref="K29:K35" si="5">K7/30*100</f>
        <v>0</v>
      </c>
      <c r="L29" s="209">
        <f t="shared" si="2"/>
        <v>0</v>
      </c>
      <c r="M29" s="209">
        <f t="shared" ref="M29:M35" si="6">M7/30*100</f>
        <v>0</v>
      </c>
      <c r="N29" s="209">
        <f t="shared" si="2"/>
        <v>0</v>
      </c>
    </row>
    <row r="30" spans="2:14">
      <c r="B30" s="210" t="s">
        <v>1</v>
      </c>
      <c r="C30" s="209">
        <f t="shared" si="0"/>
        <v>0</v>
      </c>
      <c r="D30" s="209">
        <f t="shared" si="1"/>
        <v>0</v>
      </c>
      <c r="E30" s="209">
        <f t="shared" si="2"/>
        <v>0</v>
      </c>
      <c r="F30" s="209">
        <f t="shared" si="3"/>
        <v>0</v>
      </c>
      <c r="G30" s="209">
        <f t="shared" si="2"/>
        <v>0</v>
      </c>
      <c r="H30" s="209">
        <f t="shared" si="4"/>
        <v>0</v>
      </c>
      <c r="I30" s="209">
        <f t="shared" si="2"/>
        <v>0</v>
      </c>
      <c r="J30" s="209">
        <f t="shared" si="2"/>
        <v>0</v>
      </c>
      <c r="K30" s="209">
        <f t="shared" si="5"/>
        <v>0</v>
      </c>
      <c r="L30" s="209">
        <f t="shared" si="2"/>
        <v>0</v>
      </c>
      <c r="M30" s="209">
        <f t="shared" si="6"/>
        <v>0</v>
      </c>
      <c r="N30" s="209">
        <f t="shared" si="2"/>
        <v>0</v>
      </c>
    </row>
    <row r="31" spans="2:14">
      <c r="B31" s="210" t="s">
        <v>2</v>
      </c>
      <c r="C31" s="209">
        <f t="shared" si="0"/>
        <v>0</v>
      </c>
      <c r="D31" s="209">
        <f t="shared" si="1"/>
        <v>0</v>
      </c>
      <c r="E31" s="209">
        <f t="shared" si="2"/>
        <v>0</v>
      </c>
      <c r="F31" s="209">
        <f t="shared" si="3"/>
        <v>0</v>
      </c>
      <c r="G31" s="209">
        <f t="shared" si="2"/>
        <v>0</v>
      </c>
      <c r="H31" s="209">
        <f t="shared" si="4"/>
        <v>0</v>
      </c>
      <c r="I31" s="209">
        <f t="shared" si="2"/>
        <v>0</v>
      </c>
      <c r="J31" s="209">
        <f t="shared" si="2"/>
        <v>0</v>
      </c>
      <c r="K31" s="209">
        <f t="shared" si="5"/>
        <v>0</v>
      </c>
      <c r="L31" s="209">
        <f t="shared" si="2"/>
        <v>0</v>
      </c>
      <c r="M31" s="209">
        <f t="shared" si="6"/>
        <v>0</v>
      </c>
      <c r="N31" s="209">
        <f t="shared" si="2"/>
        <v>0</v>
      </c>
    </row>
    <row r="32" spans="2:14">
      <c r="B32" s="210" t="s">
        <v>3</v>
      </c>
      <c r="C32" s="209">
        <f t="shared" si="0"/>
        <v>0</v>
      </c>
      <c r="D32" s="209">
        <f t="shared" si="1"/>
        <v>0</v>
      </c>
      <c r="E32" s="209">
        <f t="shared" si="2"/>
        <v>0</v>
      </c>
      <c r="F32" s="209">
        <f t="shared" si="3"/>
        <v>0</v>
      </c>
      <c r="G32" s="209">
        <f t="shared" si="2"/>
        <v>0</v>
      </c>
      <c r="H32" s="209">
        <f t="shared" si="4"/>
        <v>0</v>
      </c>
      <c r="I32" s="209">
        <f t="shared" si="2"/>
        <v>0</v>
      </c>
      <c r="J32" s="209">
        <f t="shared" si="2"/>
        <v>0</v>
      </c>
      <c r="K32" s="209">
        <f t="shared" si="5"/>
        <v>0</v>
      </c>
      <c r="L32" s="209">
        <f t="shared" si="2"/>
        <v>0</v>
      </c>
      <c r="M32" s="209">
        <f t="shared" si="6"/>
        <v>0</v>
      </c>
      <c r="N32" s="209">
        <f t="shared" si="2"/>
        <v>0</v>
      </c>
    </row>
    <row r="33" spans="2:14">
      <c r="B33" s="210" t="s">
        <v>4</v>
      </c>
      <c r="C33" s="209">
        <f t="shared" si="0"/>
        <v>0</v>
      </c>
      <c r="D33" s="209">
        <f t="shared" si="1"/>
        <v>0</v>
      </c>
      <c r="E33" s="209">
        <f t="shared" si="2"/>
        <v>0</v>
      </c>
      <c r="F33" s="209">
        <f t="shared" si="3"/>
        <v>0</v>
      </c>
      <c r="G33" s="209">
        <f t="shared" si="2"/>
        <v>0</v>
      </c>
      <c r="H33" s="209">
        <f t="shared" si="4"/>
        <v>0</v>
      </c>
      <c r="I33" s="209">
        <f t="shared" si="2"/>
        <v>0</v>
      </c>
      <c r="J33" s="209">
        <f t="shared" si="2"/>
        <v>0</v>
      </c>
      <c r="K33" s="209">
        <f t="shared" si="5"/>
        <v>0</v>
      </c>
      <c r="L33" s="209">
        <f t="shared" si="2"/>
        <v>0</v>
      </c>
      <c r="M33" s="209">
        <f t="shared" si="6"/>
        <v>0</v>
      </c>
      <c r="N33" s="209">
        <f t="shared" si="2"/>
        <v>0</v>
      </c>
    </row>
    <row r="34" spans="2:14">
      <c r="B34" s="210" t="s">
        <v>5</v>
      </c>
      <c r="C34" s="209">
        <f t="shared" si="0"/>
        <v>0</v>
      </c>
      <c r="D34" s="209">
        <f t="shared" si="1"/>
        <v>0</v>
      </c>
      <c r="E34" s="209">
        <f t="shared" si="2"/>
        <v>0</v>
      </c>
      <c r="F34" s="209">
        <f t="shared" si="3"/>
        <v>0</v>
      </c>
      <c r="G34" s="209">
        <f t="shared" si="2"/>
        <v>0</v>
      </c>
      <c r="H34" s="209">
        <f t="shared" si="4"/>
        <v>0</v>
      </c>
      <c r="I34" s="209">
        <f t="shared" si="2"/>
        <v>0</v>
      </c>
      <c r="J34" s="209">
        <f t="shared" si="2"/>
        <v>0</v>
      </c>
      <c r="K34" s="209">
        <f t="shared" si="5"/>
        <v>0</v>
      </c>
      <c r="L34" s="209">
        <f t="shared" si="2"/>
        <v>0</v>
      </c>
      <c r="M34" s="209">
        <f t="shared" si="6"/>
        <v>0</v>
      </c>
      <c r="N34" s="209">
        <f t="shared" si="2"/>
        <v>0</v>
      </c>
    </row>
    <row r="35" spans="2:14">
      <c r="B35" s="210" t="s">
        <v>6</v>
      </c>
      <c r="C35" s="209">
        <f t="shared" si="0"/>
        <v>0</v>
      </c>
      <c r="D35" s="209">
        <f t="shared" si="1"/>
        <v>0</v>
      </c>
      <c r="E35" s="209">
        <f t="shared" si="2"/>
        <v>0</v>
      </c>
      <c r="F35" s="209">
        <f t="shared" si="3"/>
        <v>0</v>
      </c>
      <c r="G35" s="209">
        <f t="shared" si="2"/>
        <v>0</v>
      </c>
      <c r="H35" s="209">
        <f t="shared" si="4"/>
        <v>0</v>
      </c>
      <c r="I35" s="209">
        <f t="shared" si="2"/>
        <v>0</v>
      </c>
      <c r="J35" s="209">
        <f t="shared" si="2"/>
        <v>0</v>
      </c>
      <c r="K35" s="209">
        <f t="shared" si="5"/>
        <v>0</v>
      </c>
      <c r="L35" s="209">
        <f t="shared" si="2"/>
        <v>0</v>
      </c>
      <c r="M35" s="209">
        <f t="shared" si="6"/>
        <v>0</v>
      </c>
      <c r="N35" s="209">
        <f t="shared" si="2"/>
        <v>0</v>
      </c>
    </row>
    <row r="36" spans="2:14">
      <c r="B36" s="210" t="s">
        <v>7</v>
      </c>
      <c r="C36" s="209">
        <f t="shared" si="0"/>
        <v>0</v>
      </c>
      <c r="D36" s="209">
        <f t="shared" si="0"/>
        <v>0</v>
      </c>
      <c r="E36" s="209">
        <f t="shared" si="0"/>
        <v>0</v>
      </c>
      <c r="F36" s="209">
        <f t="shared" si="0"/>
        <v>0</v>
      </c>
      <c r="G36" s="209">
        <f t="shared" si="0"/>
        <v>0</v>
      </c>
      <c r="H36" s="209">
        <f t="shared" si="0"/>
        <v>0</v>
      </c>
      <c r="I36" s="209">
        <f t="shared" si="0"/>
        <v>0</v>
      </c>
      <c r="J36" s="209">
        <f t="shared" si="0"/>
        <v>0</v>
      </c>
      <c r="K36" s="209">
        <f t="shared" si="0"/>
        <v>0</v>
      </c>
      <c r="L36" s="209">
        <f t="shared" si="0"/>
        <v>0</v>
      </c>
      <c r="M36" s="209">
        <f t="shared" si="0"/>
        <v>0</v>
      </c>
      <c r="N36" s="209">
        <f t="shared" si="0"/>
        <v>0</v>
      </c>
    </row>
    <row r="37" spans="2:14">
      <c r="B37" s="210" t="s">
        <v>8</v>
      </c>
      <c r="C37" s="209">
        <f t="shared" si="0"/>
        <v>0</v>
      </c>
      <c r="D37" s="209">
        <f t="shared" ref="D37:D45" si="7">D15/28*100</f>
        <v>0</v>
      </c>
      <c r="E37" s="209">
        <f t="shared" si="0"/>
        <v>0</v>
      </c>
      <c r="F37" s="209">
        <f t="shared" ref="F37:F45" si="8">F15/30*100</f>
        <v>0</v>
      </c>
      <c r="G37" s="209">
        <f t="shared" si="0"/>
        <v>0</v>
      </c>
      <c r="H37" s="209">
        <f t="shared" ref="H37:H45" si="9">H15/30*100</f>
        <v>0</v>
      </c>
      <c r="I37" s="209">
        <f t="shared" si="0"/>
        <v>0</v>
      </c>
      <c r="J37" s="209">
        <f t="shared" si="0"/>
        <v>0</v>
      </c>
      <c r="K37" s="209">
        <f t="shared" ref="K37:K45" si="10">K15/30*100</f>
        <v>0</v>
      </c>
      <c r="L37" s="209">
        <f t="shared" si="0"/>
        <v>0</v>
      </c>
      <c r="M37" s="209">
        <f t="shared" ref="M37:M45" si="11">M15/30*100</f>
        <v>0</v>
      </c>
      <c r="N37" s="209">
        <f t="shared" si="0"/>
        <v>0</v>
      </c>
    </row>
    <row r="38" spans="2:14">
      <c r="B38" s="210" t="s">
        <v>9</v>
      </c>
      <c r="C38" s="209">
        <f t="shared" si="0"/>
        <v>0</v>
      </c>
      <c r="D38" s="209">
        <f t="shared" si="7"/>
        <v>0</v>
      </c>
      <c r="E38" s="209">
        <f t="shared" si="0"/>
        <v>0</v>
      </c>
      <c r="F38" s="209">
        <f t="shared" si="8"/>
        <v>0</v>
      </c>
      <c r="G38" s="209">
        <f t="shared" si="0"/>
        <v>0</v>
      </c>
      <c r="H38" s="209">
        <f t="shared" si="9"/>
        <v>0</v>
      </c>
      <c r="I38" s="209">
        <f t="shared" si="0"/>
        <v>0</v>
      </c>
      <c r="J38" s="209">
        <f t="shared" si="0"/>
        <v>0</v>
      </c>
      <c r="K38" s="209">
        <f t="shared" si="10"/>
        <v>0</v>
      </c>
      <c r="L38" s="209">
        <f t="shared" si="0"/>
        <v>0</v>
      </c>
      <c r="M38" s="209">
        <f t="shared" si="11"/>
        <v>0</v>
      </c>
      <c r="N38" s="209">
        <f t="shared" si="0"/>
        <v>0</v>
      </c>
    </row>
    <row r="39" spans="2:14">
      <c r="B39" s="210" t="s">
        <v>10</v>
      </c>
      <c r="C39" s="209">
        <f t="shared" si="0"/>
        <v>0</v>
      </c>
      <c r="D39" s="209">
        <f t="shared" si="7"/>
        <v>0</v>
      </c>
      <c r="E39" s="209">
        <f t="shared" si="0"/>
        <v>0</v>
      </c>
      <c r="F39" s="209">
        <f t="shared" si="8"/>
        <v>0</v>
      </c>
      <c r="G39" s="209">
        <f t="shared" si="0"/>
        <v>0</v>
      </c>
      <c r="H39" s="209">
        <f t="shared" si="9"/>
        <v>0</v>
      </c>
      <c r="I39" s="209">
        <f t="shared" si="0"/>
        <v>0</v>
      </c>
      <c r="J39" s="209">
        <f t="shared" si="0"/>
        <v>0</v>
      </c>
      <c r="K39" s="209">
        <f t="shared" si="10"/>
        <v>0</v>
      </c>
      <c r="L39" s="209">
        <f t="shared" si="0"/>
        <v>0</v>
      </c>
      <c r="M39" s="209">
        <f t="shared" si="11"/>
        <v>0</v>
      </c>
      <c r="N39" s="209">
        <f t="shared" si="0"/>
        <v>0</v>
      </c>
    </row>
    <row r="40" spans="2:14">
      <c r="B40" s="211" t="s">
        <v>11</v>
      </c>
      <c r="C40" s="209">
        <f t="shared" si="0"/>
        <v>0</v>
      </c>
      <c r="D40" s="209">
        <f t="shared" si="7"/>
        <v>0</v>
      </c>
      <c r="E40" s="209">
        <f t="shared" si="0"/>
        <v>0</v>
      </c>
      <c r="F40" s="209">
        <f t="shared" si="8"/>
        <v>0</v>
      </c>
      <c r="G40" s="209">
        <f t="shared" si="0"/>
        <v>0</v>
      </c>
      <c r="H40" s="209">
        <f t="shared" si="9"/>
        <v>0</v>
      </c>
      <c r="I40" s="209">
        <f t="shared" si="0"/>
        <v>0</v>
      </c>
      <c r="J40" s="209">
        <f t="shared" si="0"/>
        <v>0</v>
      </c>
      <c r="K40" s="209">
        <f t="shared" si="10"/>
        <v>0</v>
      </c>
      <c r="L40" s="209">
        <f t="shared" si="0"/>
        <v>0</v>
      </c>
      <c r="M40" s="209">
        <f t="shared" si="11"/>
        <v>0</v>
      </c>
      <c r="N40" s="209">
        <f t="shared" si="0"/>
        <v>0</v>
      </c>
    </row>
    <row r="41" spans="2:14">
      <c r="B41" s="210" t="s">
        <v>12</v>
      </c>
      <c r="C41" s="209">
        <f t="shared" si="0"/>
        <v>0</v>
      </c>
      <c r="D41" s="209">
        <f t="shared" si="7"/>
        <v>0</v>
      </c>
      <c r="E41" s="209">
        <f t="shared" si="0"/>
        <v>0</v>
      </c>
      <c r="F41" s="209">
        <f t="shared" si="8"/>
        <v>0</v>
      </c>
      <c r="G41" s="209">
        <f t="shared" si="0"/>
        <v>0</v>
      </c>
      <c r="H41" s="209">
        <f t="shared" si="9"/>
        <v>0</v>
      </c>
      <c r="I41" s="209">
        <f t="shared" si="0"/>
        <v>0</v>
      </c>
      <c r="J41" s="209">
        <f t="shared" si="0"/>
        <v>0</v>
      </c>
      <c r="K41" s="209">
        <f t="shared" si="10"/>
        <v>0</v>
      </c>
      <c r="L41" s="209">
        <f t="shared" si="0"/>
        <v>0</v>
      </c>
      <c r="M41" s="209">
        <f t="shared" si="11"/>
        <v>0</v>
      </c>
      <c r="N41" s="209">
        <f t="shared" si="0"/>
        <v>0</v>
      </c>
    </row>
    <row r="42" spans="2:14">
      <c r="B42" s="210" t="s">
        <v>13</v>
      </c>
      <c r="C42" s="209">
        <f t="shared" si="0"/>
        <v>0</v>
      </c>
      <c r="D42" s="209">
        <f t="shared" si="7"/>
        <v>0</v>
      </c>
      <c r="E42" s="209">
        <f t="shared" si="0"/>
        <v>0</v>
      </c>
      <c r="F42" s="209">
        <f t="shared" si="8"/>
        <v>0</v>
      </c>
      <c r="G42" s="209">
        <f t="shared" si="0"/>
        <v>0</v>
      </c>
      <c r="H42" s="209">
        <f t="shared" si="9"/>
        <v>0</v>
      </c>
      <c r="I42" s="209">
        <f t="shared" si="0"/>
        <v>0</v>
      </c>
      <c r="J42" s="209">
        <f t="shared" si="0"/>
        <v>0</v>
      </c>
      <c r="K42" s="209">
        <f t="shared" si="10"/>
        <v>0</v>
      </c>
      <c r="L42" s="209">
        <f t="shared" si="0"/>
        <v>0</v>
      </c>
      <c r="M42" s="209">
        <f t="shared" si="11"/>
        <v>0</v>
      </c>
      <c r="N42" s="209">
        <f t="shared" si="0"/>
        <v>0</v>
      </c>
    </row>
    <row r="43" spans="2:14">
      <c r="B43" s="210" t="s">
        <v>14</v>
      </c>
      <c r="C43" s="209">
        <f t="shared" si="0"/>
        <v>0</v>
      </c>
      <c r="D43" s="209">
        <f t="shared" si="7"/>
        <v>0</v>
      </c>
      <c r="E43" s="209">
        <f t="shared" si="0"/>
        <v>0</v>
      </c>
      <c r="F43" s="209">
        <f t="shared" si="8"/>
        <v>0</v>
      </c>
      <c r="G43" s="209">
        <f t="shared" si="0"/>
        <v>0</v>
      </c>
      <c r="H43" s="209">
        <f t="shared" si="9"/>
        <v>0</v>
      </c>
      <c r="I43" s="209">
        <f t="shared" si="0"/>
        <v>0</v>
      </c>
      <c r="J43" s="209">
        <f t="shared" si="0"/>
        <v>0</v>
      </c>
      <c r="K43" s="209">
        <f t="shared" si="10"/>
        <v>0</v>
      </c>
      <c r="L43" s="209">
        <f t="shared" si="0"/>
        <v>0</v>
      </c>
      <c r="M43" s="209">
        <f t="shared" si="11"/>
        <v>0</v>
      </c>
      <c r="N43" s="209">
        <f t="shared" si="0"/>
        <v>0</v>
      </c>
    </row>
    <row r="44" spans="2:14">
      <c r="B44" s="210" t="s">
        <v>15</v>
      </c>
      <c r="C44" s="209">
        <f t="shared" si="0"/>
        <v>0</v>
      </c>
      <c r="D44" s="209">
        <f t="shared" si="7"/>
        <v>0</v>
      </c>
      <c r="E44" s="209">
        <f t="shared" si="0"/>
        <v>0</v>
      </c>
      <c r="F44" s="209">
        <f t="shared" si="8"/>
        <v>0</v>
      </c>
      <c r="G44" s="209">
        <f t="shared" si="0"/>
        <v>0</v>
      </c>
      <c r="H44" s="209">
        <f t="shared" si="9"/>
        <v>0</v>
      </c>
      <c r="I44" s="209">
        <f t="shared" si="0"/>
        <v>0</v>
      </c>
      <c r="J44" s="209">
        <f t="shared" si="0"/>
        <v>0</v>
      </c>
      <c r="K44" s="209">
        <f t="shared" si="10"/>
        <v>0</v>
      </c>
      <c r="L44" s="209">
        <f t="shared" si="0"/>
        <v>0</v>
      </c>
      <c r="M44" s="209">
        <f t="shared" si="11"/>
        <v>0</v>
      </c>
      <c r="N44" s="209">
        <f t="shared" si="0"/>
        <v>0</v>
      </c>
    </row>
    <row r="45" spans="2:14" ht="15.75" thickBot="1">
      <c r="B45" s="212" t="s">
        <v>16</v>
      </c>
      <c r="C45" s="209">
        <f t="shared" ref="C45:N45" si="12">C23/31*100</f>
        <v>0</v>
      </c>
      <c r="D45" s="209">
        <f t="shared" si="7"/>
        <v>0</v>
      </c>
      <c r="E45" s="209">
        <f t="shared" si="12"/>
        <v>0</v>
      </c>
      <c r="F45" s="209">
        <f t="shared" si="8"/>
        <v>0</v>
      </c>
      <c r="G45" s="209">
        <f t="shared" si="12"/>
        <v>0</v>
      </c>
      <c r="H45" s="209">
        <f t="shared" si="9"/>
        <v>0</v>
      </c>
      <c r="I45" s="209">
        <f t="shared" si="12"/>
        <v>0</v>
      </c>
      <c r="J45" s="209">
        <f t="shared" si="12"/>
        <v>0</v>
      </c>
      <c r="K45" s="209">
        <f t="shared" si="10"/>
        <v>0</v>
      </c>
      <c r="L45" s="209">
        <f t="shared" si="12"/>
        <v>0</v>
      </c>
      <c r="M45" s="209">
        <f t="shared" si="11"/>
        <v>0</v>
      </c>
      <c r="N45" s="209">
        <f t="shared" si="12"/>
        <v>0</v>
      </c>
    </row>
  </sheetData>
  <mergeCells count="3">
    <mergeCell ref="A1:N4"/>
    <mergeCell ref="C5:N5"/>
    <mergeCell ref="C27:N27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06-10-18</vt:lpstr>
      <vt:lpstr>Feuil1</vt:lpstr>
      <vt:lpstr>'06-10-18'!Zone_d_impression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Raouf</cp:lastModifiedBy>
  <dcterms:created xsi:type="dcterms:W3CDTF">2018-11-01T08:57:21Z</dcterms:created>
  <dcterms:modified xsi:type="dcterms:W3CDTF">2018-11-01T13:53:52Z</dcterms:modified>
</cp:coreProperties>
</file>