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i\Desktop\"/>
    </mc:Choice>
  </mc:AlternateContent>
  <xr:revisionPtr revIDLastSave="0" documentId="8_{618BBEB8-9449-41AB-A9C8-7C3429D0D0FA}" xr6:coauthVersionLast="37" xr6:coauthVersionMax="37" xr10:uidLastSave="{00000000-0000-0000-0000-000000000000}"/>
  <bookViews>
    <workbookView xWindow="0" yWindow="0" windowWidth="24000" windowHeight="9465" xr2:uid="{2C8F40E7-7E64-4BB1-B683-7240731F8E47}"/>
  </bookViews>
  <sheets>
    <sheet name="Feuil1" sheetId="1" r:id="rId1"/>
  </sheets>
  <externalReferences>
    <externalReference r:id="rId2"/>
  </externalReferenc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16" i="1" l="1"/>
  <c r="B17" i="1" s="1"/>
  <c r="B18" i="1" s="1"/>
  <c r="B19" i="1" s="1"/>
  <c r="B20" i="1" s="1"/>
  <c r="B21" i="1" s="1"/>
  <c r="B22" i="1" s="1"/>
  <c r="G16" i="1"/>
  <c r="G17" i="1"/>
  <c r="G18" i="1"/>
  <c r="G19" i="1"/>
  <c r="G20" i="1"/>
  <c r="G21" i="1"/>
  <c r="F22" i="1"/>
  <c r="E14" i="1"/>
  <c r="E13" i="1"/>
  <c r="E12" i="1"/>
  <c r="E11" i="1"/>
  <c r="E10" i="1"/>
  <c r="C9" i="1"/>
  <c r="I9" i="1"/>
  <c r="E9" i="1"/>
  <c r="L23" i="1"/>
  <c r="F12" i="1"/>
  <c r="F10" i="1"/>
  <c r="H9" i="1"/>
  <c r="J9" i="1"/>
  <c r="F9" i="1"/>
  <c r="F13" i="1"/>
  <c r="F11" i="1"/>
  <c r="L9" i="1"/>
  <c r="D9" i="1"/>
  <c r="F14" i="1"/>
  <c r="G22" i="1" l="1"/>
  <c r="K16" i="1" s="1"/>
  <c r="B9" i="1"/>
  <c r="B10" i="1" s="1"/>
  <c r="B11" i="1" s="1"/>
  <c r="B12" i="1" s="1"/>
  <c r="B13" i="1" s="1"/>
  <c r="B14" i="1" s="1"/>
  <c r="B15" i="1" s="1"/>
  <c r="G23" i="1"/>
  <c r="F15" i="1"/>
  <c r="F29" i="1"/>
  <c r="G9" i="1"/>
  <c r="G10" i="1"/>
  <c r="G11" i="1"/>
  <c r="G12" i="1"/>
  <c r="G13" i="1"/>
  <c r="G14" i="1"/>
  <c r="B23" i="1"/>
  <c r="B24" i="1" s="1"/>
  <c r="B25" i="1" s="1"/>
  <c r="B26" i="1" s="1"/>
  <c r="B27" i="1" s="1"/>
  <c r="B28" i="1" s="1"/>
  <c r="B29" i="1" s="1"/>
  <c r="G24" i="1"/>
  <c r="G25" i="1"/>
  <c r="G26" i="1"/>
  <c r="G27" i="1"/>
  <c r="G28" i="1"/>
  <c r="G15" i="1" l="1"/>
  <c r="K9" i="1" s="1"/>
  <c r="G29" i="1"/>
  <c r="K2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Eureka Gestion 33</author>
  </authors>
  <commentList>
    <comment ref="B8" authorId="0" shapeId="0" xr:uid="{F3355E6D-309C-4EE9-A93F-9DF9440ACE3D}">
      <text>
        <r>
          <rPr>
            <b/>
            <sz val="9"/>
            <color indexed="81"/>
            <rFont val="Tahoma"/>
            <charset val="1"/>
          </rPr>
          <t>Eureka Gestion 33:</t>
        </r>
        <r>
          <rPr>
            <sz val="9"/>
            <color indexed="81"/>
            <rFont val="Tahoma"/>
            <charset val="1"/>
          </rPr>
          <t xml:space="preserve">
Pour faire segment aprés</t>
        </r>
      </text>
    </comment>
  </commentList>
</comments>
</file>

<file path=xl/sharedStrings.xml><?xml version="1.0" encoding="utf-8"?>
<sst xmlns="http://schemas.openxmlformats.org/spreadsheetml/2006/main" count="18" uniqueCount="16">
  <si>
    <t>Date</t>
  </si>
  <si>
    <t>Client</t>
  </si>
  <si>
    <t xml:space="preserve">Produits </t>
  </si>
  <si>
    <t>Qté de bouteille ou litre</t>
  </si>
  <si>
    <t>Montant</t>
  </si>
  <si>
    <t>Somme reçue en CB</t>
  </si>
  <si>
    <t>Somme reçue en chèque</t>
  </si>
  <si>
    <t>Somme reçue en espèces</t>
  </si>
  <si>
    <t>Contrôle</t>
  </si>
  <si>
    <t>Observations</t>
  </si>
  <si>
    <t>Comptabilisé
oui/non</t>
  </si>
  <si>
    <t>Total</t>
  </si>
  <si>
    <t>n°action</t>
  </si>
  <si>
    <t>Action</t>
  </si>
  <si>
    <t>Mois</t>
  </si>
  <si>
    <t>Tableau de synthese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</si>
</sst>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dd/mm/yy;@"/>
    <numFmt numFmtId="165" formatCode="mmmm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Arial Black"/>
      <family val="2"/>
    </font>
    <font>
      <b/>
      <sz val="14"/>
      <color theme="5" tint="-0.249977111117893"/>
      <name val="Arial Black"/>
      <family val="2"/>
    </font>
    <font>
      <sz val="11"/>
      <color theme="5" tint="-0.249977111117893"/>
      <name val="Arial Black"/>
      <family val="2"/>
    </font>
    <font>
      <sz val="11"/>
      <color theme="0"/>
      <name val="Arial Black"/>
      <family val="2"/>
    </font>
    <font>
      <sz val="20"/>
      <color theme="5" tint="-0.249977111117893"/>
      <name val="Arial Black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5" tint="-0.249977111117893"/>
      <name val="Arial Black"/>
      <family val="2"/>
    </font>
    <font>
      <b/>
      <sz val="12"/>
      <color theme="5" tint="-0.249977111117893"/>
      <name val="Arial Black"/>
      <family val="2"/>
    </font>
    <font>
      <sz val="12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ck">
        <color theme="0"/>
      </right>
      <top/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uble">
        <color theme="0"/>
      </bottom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 style="double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double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ck">
        <color theme="0"/>
      </right>
      <top/>
      <bottom style="thick">
        <color theme="0"/>
      </bottom>
      <diagonal/>
    </border>
    <border>
      <left/>
      <right/>
      <top style="thick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2" fontId="3" fillId="3" borderId="3" xfId="0" applyNumberFormat="1" applyFont="1" applyFill="1" applyBorder="1" applyAlignment="1" applyProtection="1">
      <alignment horizontal="center" vertical="center"/>
      <protection locked="0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2" fontId="3" fillId="3" borderId="7" xfId="0" applyNumberFormat="1" applyFont="1" applyFill="1" applyBorder="1" applyAlignment="1" applyProtection="1">
      <alignment horizontal="center" vertical="center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4" fillId="3" borderId="11" xfId="0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center" vertical="center"/>
      <protection locked="0"/>
    </xf>
    <xf numFmtId="2" fontId="3" fillId="3" borderId="14" xfId="0" applyNumberFormat="1" applyFont="1" applyFill="1" applyBorder="1" applyAlignment="1" applyProtection="1">
      <alignment horizontal="center" vertical="center"/>
      <protection locked="0"/>
    </xf>
    <xf numFmtId="0" fontId="5" fillId="3" borderId="17" xfId="0" applyFont="1" applyFill="1" applyBorder="1" applyAlignment="1" applyProtection="1">
      <alignment horizontal="center" vertical="center" wrapText="1"/>
      <protection locked="0"/>
    </xf>
    <xf numFmtId="0" fontId="4" fillId="3" borderId="18" xfId="0" applyFont="1" applyFill="1" applyBorder="1" applyAlignment="1" applyProtection="1">
      <alignment horizontal="center" vertical="center"/>
      <protection locked="0"/>
    </xf>
    <xf numFmtId="0" fontId="6" fillId="3" borderId="18" xfId="0" applyFont="1" applyFill="1" applyBorder="1" applyAlignment="1" applyProtection="1">
      <alignment horizontal="center" vertical="center"/>
      <protection locked="0"/>
    </xf>
    <xf numFmtId="49" fontId="6" fillId="3" borderId="6" xfId="0" applyNumberFormat="1" applyFont="1" applyFill="1" applyBorder="1" applyAlignment="1" applyProtection="1">
      <alignment horizontal="center" vertical="center"/>
      <protection locked="0"/>
    </xf>
    <xf numFmtId="49" fontId="6" fillId="3" borderId="11" xfId="0" applyNumberFormat="1" applyFont="1" applyFill="1" applyBorder="1" applyAlignment="1" applyProtection="1">
      <alignment horizontal="center" vertical="center"/>
      <protection locked="0"/>
    </xf>
    <xf numFmtId="49" fontId="6" fillId="3" borderId="18" xfId="0" applyNumberFormat="1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 applyProtection="1">
      <alignment horizontal="center" vertical="center"/>
      <protection locked="0"/>
    </xf>
    <xf numFmtId="49" fontId="3" fillId="3" borderId="7" xfId="0" applyNumberFormat="1" applyFont="1" applyFill="1" applyBorder="1" applyAlignment="1" applyProtection="1">
      <alignment horizontal="center" vertical="center"/>
      <protection locked="0"/>
    </xf>
    <xf numFmtId="49" fontId="3" fillId="3" borderId="14" xfId="0" applyNumberFormat="1" applyFont="1" applyFill="1" applyBorder="1" applyAlignment="1" applyProtection="1">
      <alignment horizontal="center" vertical="center"/>
      <protection locked="0"/>
    </xf>
    <xf numFmtId="165" fontId="9" fillId="3" borderId="19" xfId="0" applyNumberFormat="1" applyFont="1" applyFill="1" applyBorder="1" applyAlignment="1" applyProtection="1">
      <alignment horizontal="center" vertical="center"/>
      <protection locked="0"/>
    </xf>
    <xf numFmtId="164" fontId="10" fillId="3" borderId="3" xfId="0" applyNumberFormat="1" applyFont="1" applyFill="1" applyBorder="1" applyAlignment="1" applyProtection="1">
      <alignment horizontal="center" vertical="center"/>
      <protection locked="0"/>
    </xf>
    <xf numFmtId="2" fontId="10" fillId="3" borderId="3" xfId="0" applyNumberFormat="1" applyFont="1" applyFill="1" applyBorder="1" applyAlignment="1" applyProtection="1">
      <alignment horizontal="center" vertical="center"/>
      <protection locked="0"/>
    </xf>
    <xf numFmtId="1" fontId="9" fillId="3" borderId="4" xfId="0" applyNumberFormat="1" applyFont="1" applyFill="1" applyBorder="1" applyAlignment="1">
      <alignment horizontal="left" vertical="center"/>
    </xf>
    <xf numFmtId="1" fontId="9" fillId="3" borderId="4" xfId="0" applyNumberFormat="1" applyFont="1" applyFill="1" applyBorder="1" applyAlignment="1">
      <alignment horizontal="center" vertical="center"/>
    </xf>
    <xf numFmtId="44" fontId="9" fillId="3" borderId="4" xfId="1" applyFont="1" applyFill="1" applyBorder="1" applyAlignment="1" applyProtection="1">
      <alignment horizontal="center" vertical="center"/>
      <protection locked="0"/>
    </xf>
    <xf numFmtId="44" fontId="9" fillId="3" borderId="5" xfId="0" applyNumberFormat="1" applyFont="1" applyFill="1" applyBorder="1" applyAlignment="1">
      <alignment horizontal="center" vertical="center"/>
    </xf>
    <xf numFmtId="165" fontId="9" fillId="3" borderId="12" xfId="0" applyNumberFormat="1" applyFont="1" applyFill="1" applyBorder="1" applyAlignment="1" applyProtection="1">
      <alignment horizontal="center" vertical="center"/>
      <protection locked="0"/>
    </xf>
    <xf numFmtId="164" fontId="10" fillId="3" borderId="7" xfId="0" applyNumberFormat="1" applyFont="1" applyFill="1" applyBorder="1" applyAlignment="1" applyProtection="1">
      <alignment horizontal="center" vertical="center"/>
      <protection locked="0"/>
    </xf>
    <xf numFmtId="2" fontId="10" fillId="3" borderId="7" xfId="0" applyNumberFormat="1" applyFont="1" applyFill="1" applyBorder="1" applyAlignment="1" applyProtection="1">
      <alignment horizontal="center" vertical="center"/>
      <protection locked="0"/>
    </xf>
    <xf numFmtId="0" fontId="9" fillId="3" borderId="8" xfId="0" applyFont="1" applyFill="1" applyBorder="1" applyAlignment="1" applyProtection="1">
      <alignment horizontal="left" vertical="center"/>
      <protection locked="0"/>
    </xf>
    <xf numFmtId="0" fontId="9" fillId="3" borderId="8" xfId="0" applyFont="1" applyFill="1" applyBorder="1" applyAlignment="1" applyProtection="1">
      <alignment horizontal="center" vertical="center"/>
      <protection locked="0"/>
    </xf>
    <xf numFmtId="44" fontId="9" fillId="3" borderId="9" xfId="1" applyFont="1" applyFill="1" applyBorder="1" applyAlignment="1" applyProtection="1">
      <alignment horizontal="center" vertical="center"/>
      <protection locked="0"/>
    </xf>
    <xf numFmtId="0" fontId="9" fillId="3" borderId="10" xfId="0" applyFont="1" applyFill="1" applyBorder="1" applyAlignment="1">
      <alignment horizontal="center" vertical="center"/>
    </xf>
    <xf numFmtId="0" fontId="9" fillId="3" borderId="12" xfId="0" applyFont="1" applyFill="1" applyBorder="1" applyAlignment="1" applyProtection="1">
      <alignment horizontal="left" vertical="center"/>
      <protection locked="0"/>
    </xf>
    <xf numFmtId="1" fontId="9" fillId="3" borderId="13" xfId="0" applyNumberFormat="1" applyFont="1" applyFill="1" applyBorder="1" applyAlignment="1" applyProtection="1">
      <alignment horizontal="center"/>
      <protection locked="0"/>
    </xf>
    <xf numFmtId="44" fontId="9" fillId="3" borderId="13" xfId="1" applyFont="1" applyFill="1" applyBorder="1" applyProtection="1">
      <protection locked="0"/>
    </xf>
    <xf numFmtId="165" fontId="9" fillId="3" borderId="21" xfId="0" applyNumberFormat="1" applyFont="1" applyFill="1" applyBorder="1" applyAlignment="1" applyProtection="1">
      <alignment horizontal="center" vertical="center"/>
      <protection locked="0"/>
    </xf>
    <xf numFmtId="164" fontId="10" fillId="3" borderId="14" xfId="0" applyNumberFormat="1" applyFont="1" applyFill="1" applyBorder="1" applyAlignment="1" applyProtection="1">
      <alignment horizontal="center" vertical="center"/>
      <protection locked="0"/>
    </xf>
    <xf numFmtId="2" fontId="10" fillId="3" borderId="14" xfId="0" applyNumberFormat="1" applyFont="1" applyFill="1" applyBorder="1" applyAlignment="1" applyProtection="1">
      <alignment horizontal="center" vertical="center"/>
      <protection locked="0"/>
    </xf>
    <xf numFmtId="2" fontId="9" fillId="3" borderId="15" xfId="0" applyNumberFormat="1" applyFont="1" applyFill="1" applyBorder="1" applyAlignment="1" applyProtection="1">
      <alignment horizontal="center"/>
      <protection locked="0"/>
    </xf>
    <xf numFmtId="1" fontId="9" fillId="3" borderId="16" xfId="0" applyNumberFormat="1" applyFont="1" applyFill="1" applyBorder="1" applyAlignment="1" applyProtection="1">
      <alignment horizontal="center"/>
      <protection locked="0"/>
    </xf>
    <xf numFmtId="44" fontId="9" fillId="3" borderId="16" xfId="1" applyFont="1" applyFill="1" applyBorder="1" applyProtection="1">
      <protection locked="0"/>
    </xf>
    <xf numFmtId="0" fontId="9" fillId="3" borderId="17" xfId="0" applyFont="1" applyFill="1" applyBorder="1" applyAlignment="1">
      <alignment horizontal="center" vertical="center"/>
    </xf>
    <xf numFmtId="2" fontId="9" fillId="3" borderId="19" xfId="0" applyNumberFormat="1" applyFont="1" applyFill="1" applyBorder="1" applyAlignment="1" applyProtection="1">
      <alignment horizontal="left" vertical="center"/>
      <protection locked="0"/>
    </xf>
    <xf numFmtId="0" fontId="11" fillId="0" borderId="0" xfId="0" applyFont="1"/>
    <xf numFmtId="0" fontId="12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1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5" tint="-0.249977111117893"/>
        <name val="Arial Black"/>
        <family val="2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5" tint="-0.249977111117893"/>
        <name val="Arial Black"/>
        <family val="2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5" tint="-0.249977111117893"/>
        <name val="Arial Black"/>
        <family val="2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5" tint="-0.249977111117893"/>
        <name val="Arial Black"/>
        <family val="2"/>
        <scheme val="none"/>
      </font>
      <numFmt numFmtId="165" formatCode="mmmm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border outline="0">
        <bottom style="thick">
          <color theme="0"/>
        </bottom>
      </border>
    </dxf>
    <dxf>
      <border outline="0">
        <left style="thin">
          <color theme="0"/>
        </left>
        <right style="thin">
          <color theme="0"/>
        </right>
        <top style="thick">
          <color theme="0"/>
        </top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 Black"/>
        <family val="2"/>
        <scheme val="none"/>
      </font>
      <fill>
        <patternFill patternType="solid">
          <fgColor indexed="64"/>
          <bgColor theme="5" tint="-0.249977111117893"/>
        </patternFill>
      </fill>
      <alignment horizontal="center" vertical="center" textRotation="0" wrapText="1" indent="0" justifyLastLine="0" shrinkToFit="0" readingOrder="0"/>
    </dxf>
    <dxf>
      <border outline="0">
        <bottom style="thick">
          <color theme="0"/>
        </bottom>
      </border>
    </dxf>
    <dxf>
      <border outline="0">
        <left style="thin">
          <color theme="0"/>
        </left>
        <right style="thin">
          <color theme="0"/>
        </right>
        <top style="thick">
          <color theme="0"/>
        </top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 Black"/>
        <family val="2"/>
        <scheme val="none"/>
      </font>
      <fill>
        <patternFill patternType="solid">
          <fgColor indexed="64"/>
          <bgColor theme="5" tint="-0.24997711111789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i/OneDrive/Documents/Actions%20&#224;%20comptabiliser%20pour%20stoc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PLICATION"/>
      <sheetName val="APPLICATION 4"/>
      <sheetName val="Tarif de base"/>
      <sheetName val="formulaire"/>
    </sheetNames>
    <sheetDataSet>
      <sheetData sheetId="0"/>
      <sheetData sheetId="1"/>
      <sheetData sheetId="2">
        <row r="1">
          <cell r="D1" t="str">
            <v>Désignation avec tarif</v>
          </cell>
        </row>
        <row r="3">
          <cell r="D3" t="str">
            <v>Tarifs</v>
          </cell>
          <cell r="E3" t="str">
            <v>Colonne1</v>
          </cell>
        </row>
        <row r="4">
          <cell r="D4" t="str">
            <v xml:space="preserve">A.O.C. Côtes de Bourg Rouge 1995 à 25 € </v>
          </cell>
          <cell r="E4">
            <v>25</v>
          </cell>
        </row>
        <row r="5">
          <cell r="D5" t="str">
            <v xml:space="preserve">Rouge Benoît PAILLET 2003(Fût de Chêne) à 6 € </v>
          </cell>
          <cell r="E5">
            <v>6</v>
          </cell>
        </row>
        <row r="6">
          <cell r="D6" t="str">
            <v xml:space="preserve">Rouge Benoît PAILLET 2005 à 5 € </v>
          </cell>
          <cell r="E6">
            <v>5</v>
          </cell>
        </row>
        <row r="7">
          <cell r="D7" t="str">
            <v xml:space="preserve">Rouge Benoît PAILLET 2005(Fût de Chêne) à 6 € </v>
          </cell>
          <cell r="E7">
            <v>6</v>
          </cell>
        </row>
        <row r="8">
          <cell r="D8" t="str">
            <v xml:space="preserve">A.O.C. Côtes de Bourg Rouge 2007 à 5 € </v>
          </cell>
          <cell r="E8">
            <v>5</v>
          </cell>
        </row>
        <row r="9">
          <cell r="D9" t="str">
            <v xml:space="preserve">A.O.C. Côtes de Bourg Rouge 2012 à 7 € </v>
          </cell>
          <cell r="E9">
            <v>7</v>
          </cell>
        </row>
        <row r="10">
          <cell r="D10" t="str">
            <v xml:space="preserve">A.O.C  Côtes de Bourg Rouge 2014 à 7 € </v>
          </cell>
          <cell r="E10">
            <v>7</v>
          </cell>
        </row>
        <row r="11">
          <cell r="D11" t="str">
            <v xml:space="preserve">Bordeaux Blanc 2015 à 4 € </v>
          </cell>
          <cell r="E11">
            <v>4</v>
          </cell>
        </row>
        <row r="12">
          <cell r="D12" t="str">
            <v xml:space="preserve">Bordeaux Blanc 2016 à 4 € </v>
          </cell>
          <cell r="E12">
            <v>4</v>
          </cell>
        </row>
        <row r="13">
          <cell r="D13" t="str">
            <v xml:space="preserve">Bordeaux Rosé 2015 à 5 € </v>
          </cell>
          <cell r="E13">
            <v>5</v>
          </cell>
        </row>
        <row r="14">
          <cell r="D14" t="str">
            <v xml:space="preserve">Bordeaux Rosé 2017 à 5 € </v>
          </cell>
          <cell r="E14">
            <v>5</v>
          </cell>
        </row>
        <row r="15">
          <cell r="D15" t="str">
            <v xml:space="preserve">Clos Maine Gravereau Rouge 2014 à 4 € </v>
          </cell>
          <cell r="E15">
            <v>4</v>
          </cell>
        </row>
        <row r="16">
          <cell r="D16" t="str">
            <v xml:space="preserve">Bag in Box Bordeaux 5L  Rouge 2016  à 20 € </v>
          </cell>
          <cell r="E16">
            <v>20</v>
          </cell>
        </row>
      </sheetData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893684-EA84-41CE-9FAA-248BE2A3D2F3}" name="Tableau7" displayName="Tableau7" ref="B8:B29" totalsRowShown="0" headerRowDxfId="12" dataDxfId="5" headerRowBorderDxfId="10" tableBorderDxfId="11">
  <autoFilter ref="B8:B29" xr:uid="{05922211-7627-4F7B-AFF4-AD9D827B37DA}"/>
  <tableColumns count="1">
    <tableColumn id="1" xr3:uid="{B0DB1CF1-4359-4CCC-AB07-E3199D6D9C9A}" name="Mois" dataDxfId="6">
      <calculatedColumnFormula>B8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34AB9C2-41A7-49B0-BD73-00B10C8FB541}" name="Tableau8" displayName="Tableau8" ref="E8:E29" totalsRowShown="0" headerRowDxfId="9" dataDxfId="3" headerRowBorderDxfId="7" tableBorderDxfId="8">
  <autoFilter ref="E8:E29" xr:uid="{45AEAD89-7208-451B-9F30-12D297A63344}"/>
  <tableColumns count="1">
    <tableColumn id="1" xr3:uid="{FEA64750-D1FE-460D-8B82-D5C668CFA8F9}" name="Produits 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57B03-7B1F-48F8-9EB9-122E3DE496CA}">
  <dimension ref="A2:N30"/>
  <sheetViews>
    <sheetView tabSelected="1" workbookViewId="0">
      <selection activeCell="Q13" sqref="Q13"/>
    </sheetView>
  </sheetViews>
  <sheetFormatPr baseColWidth="10" defaultRowHeight="15" x14ac:dyDescent="0.25"/>
  <cols>
    <col min="2" max="2" width="13.85546875" bestFit="1" customWidth="1"/>
    <col min="3" max="3" width="11.85546875" customWidth="1"/>
    <col min="5" max="5" width="27.28515625" customWidth="1"/>
    <col min="6" max="6" width="11.5703125" bestFit="1" customWidth="1"/>
    <col min="7" max="7" width="15.85546875" bestFit="1" customWidth="1"/>
    <col min="8" max="10" width="12" bestFit="1" customWidth="1"/>
  </cols>
  <sheetData>
    <row r="2" spans="1:14" ht="38.25" customHeight="1" x14ac:dyDescent="0.4">
      <c r="A2" s="48" t="s">
        <v>15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7" spans="1:14" ht="15.75" thickBot="1" x14ac:dyDescent="0.3"/>
    <row r="8" spans="1:14" ht="57.75" thickTop="1" thickBot="1" x14ac:dyDescent="0.3">
      <c r="A8" s="18" t="s">
        <v>13</v>
      </c>
      <c r="B8" s="2" t="s">
        <v>14</v>
      </c>
      <c r="C8" s="1" t="s">
        <v>0</v>
      </c>
      <c r="D8" s="1" t="s">
        <v>1</v>
      </c>
      <c r="E8" s="2" t="s">
        <v>2</v>
      </c>
      <c r="F8" s="1" t="s">
        <v>3</v>
      </c>
      <c r="G8" s="1" t="s">
        <v>4</v>
      </c>
      <c r="H8" s="1" t="s">
        <v>5</v>
      </c>
      <c r="I8" s="1" t="s">
        <v>6</v>
      </c>
      <c r="J8" s="1" t="s">
        <v>7</v>
      </c>
      <c r="K8" s="1" t="s">
        <v>8</v>
      </c>
      <c r="L8" s="1" t="s">
        <v>9</v>
      </c>
      <c r="M8" s="1" t="s">
        <v>10</v>
      </c>
      <c r="N8" s="1" t="s">
        <v>12</v>
      </c>
    </row>
    <row r="9" spans="1:14" ht="19.5" customHeight="1" thickTop="1" x14ac:dyDescent="0.25">
      <c r="A9" s="3"/>
      <c r="B9" s="22" t="str">
        <f ca="1">IF(C9&lt;&gt;"",C9,"")</f>
        <v/>
      </c>
      <c r="C9" s="23" t="str">
        <f ca="1">IFERROR(INDIRECT("'C:\Users\Moi\OneDrive\Documents\[Formulaires Gravereau.xlsx]Action"&amp;ROW()-10&amp;"'!$D$4"),"")</f>
        <v/>
      </c>
      <c r="D9" s="24" t="str">
        <f ca="1">IFERROR(INDIRECT("'C:\Users\Moi\OneDrive\Documents\[Formulaires Gravereau.xlsx]Action"&amp;ROW()-10&amp;"'!$h$4"),"")</f>
        <v/>
      </c>
      <c r="E9" s="25" t="str">
        <f ca="1">IFERROR(INDIRECT("'C:\Users\Moi\OneDrive\Documents\[Formulaires Gravereau.xlsx]Action"&amp;ROW()-10&amp;"'!$D$9"),"")</f>
        <v/>
      </c>
      <c r="F9" s="26" t="str">
        <f ca="1">IFERROR(INDIRECT("'C:\Users\Moi\OneDrive\Documents\[Formulaires Gravereau.xlsx]Action"&amp;ROW()-10&amp;"'!$h$9"),"")</f>
        <v/>
      </c>
      <c r="G9" s="27" t="str">
        <f ca="1">IFERROR(VLOOKUP(E9,'[1]Tarif de base'!D:E,2,FALSE)*F9,"")</f>
        <v/>
      </c>
      <c r="H9" s="28" t="str">
        <f ca="1">IFERROR(INDIRECT("'C:\Users\Moi\OneDrive\Documents\[Formulaires Gravereau.xlsx]Action"&amp;ROW()-10&amp;"'!$d$26"),"")</f>
        <v/>
      </c>
      <c r="I9" s="28" t="str">
        <f ca="1">IFERROR(INDIRECT("'C:\Users\Moi\OneDrive\Documents\[Formulaires Gravereau.xlsx]Action"&amp;ROW()-10&amp;"'!$d$28"),"")</f>
        <v/>
      </c>
      <c r="J9" s="28" t="str">
        <f ca="1">IFERROR(INDIRECT("'C:\Users\Moi\OneDrive\Documents\[Formulaires Gravereau.xlsx]Action"&amp;ROW()-10&amp;"'!$h$26"),"")</f>
        <v/>
      </c>
      <c r="K9" s="4" t="str">
        <f ca="1">IFERROR(IF(G15-H9-I9-J9&lt;&gt;0,"Attention il manque "&amp;G15-H9-I9-J9&amp;"€","Règlement OK"),"Pas de règlement")</f>
        <v>Pas de règlement</v>
      </c>
      <c r="L9" s="5" t="str">
        <f ca="1">IFERROR(INDIRECT("'C:\Users\Moi\OneDrive\Documents\[Formulaires Gravereau.xlsx]Action"&amp;ROW()-10&amp;"'!$d$30"),"")</f>
        <v/>
      </c>
      <c r="M9" s="6"/>
      <c r="N9" s="15">
        <v>1</v>
      </c>
    </row>
    <row r="10" spans="1:14" ht="18.75" customHeight="1" x14ac:dyDescent="0.25">
      <c r="A10" s="7"/>
      <c r="B10" s="29" t="str">
        <f t="shared" ref="B10:B29" ca="1" si="0">B9</f>
        <v/>
      </c>
      <c r="C10" s="30"/>
      <c r="D10" s="31"/>
      <c r="E10" s="32" t="str">
        <f ca="1">IFERROR(INDIRECT("'C:\Users\Moi\OneDrive\Documents\[Formulaires Gravereau.xlsx]Action"&amp;ROW()-11&amp;"'!$D$11"),"")</f>
        <v/>
      </c>
      <c r="F10" s="33" t="str">
        <f ca="1">IFERROR(INDIRECT("'C:\Users\Moi\OneDrive\Documents\[Formulaires Gravereau.xlsx]Action"&amp;ROW()-11&amp;"'!$h$11"),"")</f>
        <v/>
      </c>
      <c r="G10" s="34" t="str">
        <f ca="1">IFERROR(VLOOKUP(E10,'[1]Tarif de base'!D:E,2,FALSE)*F10,"")</f>
        <v/>
      </c>
      <c r="H10" s="35"/>
      <c r="I10" s="35"/>
      <c r="J10" s="35"/>
      <c r="K10" s="8"/>
      <c r="L10" s="9"/>
      <c r="M10" s="10"/>
      <c r="N10" s="16"/>
    </row>
    <row r="11" spans="1:14" ht="18.75" customHeight="1" x14ac:dyDescent="0.25">
      <c r="A11" s="7"/>
      <c r="B11" s="29" t="str">
        <f t="shared" ca="1" si="0"/>
        <v/>
      </c>
      <c r="C11" s="30"/>
      <c r="D11" s="31"/>
      <c r="E11" s="36" t="str">
        <f ca="1">IFERROR(INDIRECT("'C:\Users\Moi\OneDrive\Documents\[Formulaires Gravereau.xlsx]Action"&amp;ROW()-12&amp;"'!$D$13"),"")</f>
        <v/>
      </c>
      <c r="F11" s="33" t="str">
        <f ca="1">IFERROR(INDIRECT("'C:\Users\Moi\OneDrive\Documents\[Formulaires Gravereau.xlsx]Action"&amp;ROW()-12&amp;"'!$h$13"),"")</f>
        <v/>
      </c>
      <c r="G11" s="34" t="str">
        <f ca="1">IFERROR(VLOOKUP(E11,'[1]Tarif de base'!D:E,2,FALSE)*F11,"")</f>
        <v/>
      </c>
      <c r="H11" s="35"/>
      <c r="I11" s="35"/>
      <c r="J11" s="35"/>
      <c r="K11" s="8"/>
      <c r="L11" s="9"/>
      <c r="M11" s="10"/>
      <c r="N11" s="16"/>
    </row>
    <row r="12" spans="1:14" ht="18.75" customHeight="1" x14ac:dyDescent="0.25">
      <c r="A12" s="7"/>
      <c r="B12" s="29" t="str">
        <f t="shared" ca="1" si="0"/>
        <v/>
      </c>
      <c r="C12" s="30"/>
      <c r="D12" s="31"/>
      <c r="E12" s="36" t="str">
        <f ca="1">IFERROR(INDIRECT("'C:\Users\Moi\OneDrive\Documents\[Formulaires Gravereau.xlsx]Action"&amp;ROW()-13&amp;"'!$D$15"),"")</f>
        <v/>
      </c>
      <c r="F12" s="33" t="str">
        <f ca="1">IFERROR(INDIRECT("'C:\Users\Moi\OneDrive\Documents\[Formulaires Gravereau.xlsx]Action"&amp;ROW()-13&amp;"'!$h$15"),"")</f>
        <v/>
      </c>
      <c r="G12" s="34" t="str">
        <f ca="1">IFERROR(VLOOKUP(E12,'[1]Tarif de base'!D:E,2,FALSE)*F12,"")</f>
        <v/>
      </c>
      <c r="H12" s="35"/>
      <c r="I12" s="35"/>
      <c r="J12" s="35"/>
      <c r="K12" s="8"/>
      <c r="L12" s="9"/>
      <c r="M12" s="10"/>
      <c r="N12" s="16"/>
    </row>
    <row r="13" spans="1:14" ht="18.75" customHeight="1" x14ac:dyDescent="0.25">
      <c r="A13" s="7"/>
      <c r="B13" s="29" t="str">
        <f t="shared" ca="1" si="0"/>
        <v/>
      </c>
      <c r="C13" s="30"/>
      <c r="D13" s="31"/>
      <c r="E13" s="36" t="str">
        <f ca="1">IFERROR(INDIRECT("'C:\Users\Moi\OneDrive\Documents\[Formulaires Gravereau.xlsx]Action"&amp;ROW()-14&amp;"'!$D$17"),"")</f>
        <v/>
      </c>
      <c r="F13" s="33" t="str">
        <f ca="1">IFERROR(INDIRECT("'C:\Users\Moi\OneDrive\Documents\[Formulaires Gravereau.xlsx]Action"&amp;ROW()-14&amp;"'!$h$17"),"")</f>
        <v/>
      </c>
      <c r="G13" s="34" t="str">
        <f ca="1">IFERROR(VLOOKUP(E13,'[1]Tarif de base'!D:E,2,FALSE)*F13,"")</f>
        <v/>
      </c>
      <c r="H13" s="35"/>
      <c r="I13" s="35"/>
      <c r="J13" s="35"/>
      <c r="K13" s="8"/>
      <c r="L13" s="9"/>
      <c r="M13" s="10"/>
      <c r="N13" s="16"/>
    </row>
    <row r="14" spans="1:14" ht="19.5" customHeight="1" thickBot="1" x14ac:dyDescent="0.45">
      <c r="A14" s="7"/>
      <c r="B14" s="29" t="str">
        <f t="shared" ca="1" si="0"/>
        <v/>
      </c>
      <c r="C14" s="30"/>
      <c r="D14" s="31"/>
      <c r="E14" s="36" t="str">
        <f ca="1">IFERROR(INDIRECT("'C:\Users\Moi\OneDrive\Documents\[Formulaires Gravereau.xlsx]Action"&amp;ROW()-15&amp;"'!$D$19"),"")</f>
        <v/>
      </c>
      <c r="F14" s="37" t="str">
        <f ca="1">IFERROR(INDIRECT("'C:\Users\Moi\OneDrive\Documents\[Formulaires Gravereau.xlsx]Action"&amp;ROW()-15&amp;"'!$h$19"),"")</f>
        <v/>
      </c>
      <c r="G14" s="38" t="str">
        <f ca="1">IFERROR(VLOOKUP(E14,'[1]Tarif de base'!D:E,2,FALSE)*F14,"")</f>
        <v/>
      </c>
      <c r="H14" s="35"/>
      <c r="I14" s="35"/>
      <c r="J14" s="35"/>
      <c r="K14" s="8"/>
      <c r="L14" s="9"/>
      <c r="M14" s="10"/>
      <c r="N14" s="16"/>
    </row>
    <row r="15" spans="1:14" ht="20.25" customHeight="1" thickTop="1" thickBot="1" x14ac:dyDescent="0.45">
      <c r="A15" s="11"/>
      <c r="B15" s="39" t="str">
        <f t="shared" ca="1" si="0"/>
        <v/>
      </c>
      <c r="C15" s="40"/>
      <c r="D15" s="41"/>
      <c r="E15" s="42" t="s">
        <v>11</v>
      </c>
      <c r="F15" s="43">
        <f ca="1">SUM(F9:F14)</f>
        <v>0</v>
      </c>
      <c r="G15" s="44">
        <f ca="1">SUM(G9:G14)</f>
        <v>0</v>
      </c>
      <c r="H15" s="45"/>
      <c r="I15" s="45"/>
      <c r="J15" s="45"/>
      <c r="K15" s="12"/>
      <c r="L15" s="13"/>
      <c r="M15" s="14"/>
      <c r="N15" s="17"/>
    </row>
    <row r="16" spans="1:14" ht="19.5" customHeight="1" thickTop="1" x14ac:dyDescent="0.25">
      <c r="A16" s="19"/>
      <c r="B16" s="22" t="str">
        <f>IF(C16&lt;&gt;"",C16,"")</f>
        <v/>
      </c>
      <c r="C16" s="23"/>
      <c r="D16" s="24"/>
      <c r="E16" s="46"/>
      <c r="F16" s="26"/>
      <c r="G16" s="27" t="str">
        <f>IFERROR(VLOOKUP(E16,'[1]Tarif de base'!D:E,2,FALSE)*F16,"")</f>
        <v/>
      </c>
      <c r="H16" s="28"/>
      <c r="I16" s="28"/>
      <c r="J16" s="28"/>
      <c r="K16" s="4" t="str">
        <f>IFERROR(IF(G22-H16-I16-J16&lt;&gt;0,"Attention il manque "&amp;G22-H16-I16-J16&amp;"€","Règlement OK"),"Pas de règlement")</f>
        <v>Règlement OK</v>
      </c>
      <c r="L16" s="5"/>
      <c r="M16" s="6"/>
      <c r="N16" s="6">
        <v>2</v>
      </c>
    </row>
    <row r="17" spans="1:14" ht="18.75" customHeight="1" x14ac:dyDescent="0.25">
      <c r="A17" s="20"/>
      <c r="B17" s="29" t="str">
        <f t="shared" si="0"/>
        <v/>
      </c>
      <c r="C17" s="30"/>
      <c r="D17" s="31"/>
      <c r="E17" s="36"/>
      <c r="F17" s="33"/>
      <c r="G17" s="34" t="str">
        <f>IFERROR(VLOOKUP(E17,'[1]Tarif de base'!D:E,2,FALSE)*F17,"")</f>
        <v/>
      </c>
      <c r="H17" s="35"/>
      <c r="I17" s="35"/>
      <c r="J17" s="35"/>
      <c r="K17" s="8"/>
      <c r="L17" s="9"/>
      <c r="M17" s="10"/>
      <c r="N17" s="10"/>
    </row>
    <row r="18" spans="1:14" ht="18.75" customHeight="1" x14ac:dyDescent="0.25">
      <c r="A18" s="20"/>
      <c r="B18" s="29" t="str">
        <f t="shared" si="0"/>
        <v/>
      </c>
      <c r="C18" s="30"/>
      <c r="D18" s="31"/>
      <c r="E18" s="36"/>
      <c r="F18" s="33"/>
      <c r="G18" s="34" t="str">
        <f>IFERROR(VLOOKUP(E18,'[1]Tarif de base'!D:E,2,FALSE)*F18,"")</f>
        <v/>
      </c>
      <c r="H18" s="35"/>
      <c r="I18" s="35"/>
      <c r="J18" s="35"/>
      <c r="K18" s="8"/>
      <c r="L18" s="9"/>
      <c r="M18" s="10"/>
      <c r="N18" s="10"/>
    </row>
    <row r="19" spans="1:14" ht="18.75" customHeight="1" x14ac:dyDescent="0.25">
      <c r="A19" s="20"/>
      <c r="B19" s="29" t="str">
        <f t="shared" si="0"/>
        <v/>
      </c>
      <c r="C19" s="30"/>
      <c r="D19" s="31"/>
      <c r="E19" s="36"/>
      <c r="F19" s="33"/>
      <c r="G19" s="34" t="str">
        <f>IFERROR(VLOOKUP(E19,'[1]Tarif de base'!D:E,2,FALSE)*F19,"")</f>
        <v/>
      </c>
      <c r="H19" s="35"/>
      <c r="I19" s="35"/>
      <c r="J19" s="35"/>
      <c r="K19" s="8"/>
      <c r="L19" s="9"/>
      <c r="M19" s="10"/>
      <c r="N19" s="10"/>
    </row>
    <row r="20" spans="1:14" ht="18.75" customHeight="1" x14ac:dyDescent="0.25">
      <c r="A20" s="20"/>
      <c r="B20" s="29" t="str">
        <f t="shared" si="0"/>
        <v/>
      </c>
      <c r="C20" s="30"/>
      <c r="D20" s="31"/>
      <c r="E20" s="36"/>
      <c r="F20" s="33"/>
      <c r="G20" s="34" t="str">
        <f>IFERROR(VLOOKUP(E20,'[1]Tarif de base'!D:E,2,FALSE)*F20,"")</f>
        <v/>
      </c>
      <c r="H20" s="35"/>
      <c r="I20" s="35"/>
      <c r="J20" s="35"/>
      <c r="K20" s="8"/>
      <c r="L20" s="9"/>
      <c r="M20" s="10"/>
      <c r="N20" s="10"/>
    </row>
    <row r="21" spans="1:14" ht="19.5" customHeight="1" thickBot="1" x14ac:dyDescent="0.45">
      <c r="A21" s="20"/>
      <c r="B21" s="29" t="str">
        <f t="shared" si="0"/>
        <v/>
      </c>
      <c r="C21" s="30"/>
      <c r="D21" s="31"/>
      <c r="E21" s="36"/>
      <c r="F21" s="37"/>
      <c r="G21" s="38" t="str">
        <f>IFERROR(VLOOKUP(E21,'[1]Tarif de base'!D:E,2,FALSE)*F21,"")</f>
        <v/>
      </c>
      <c r="H21" s="35"/>
      <c r="I21" s="35"/>
      <c r="J21" s="35"/>
      <c r="K21" s="8"/>
      <c r="L21" s="9"/>
      <c r="M21" s="10"/>
      <c r="N21" s="10"/>
    </row>
    <row r="22" spans="1:14" ht="20.25" customHeight="1" thickTop="1" thickBot="1" x14ac:dyDescent="0.45">
      <c r="A22" s="21"/>
      <c r="B22" s="39" t="str">
        <f t="shared" si="0"/>
        <v/>
      </c>
      <c r="C22" s="40"/>
      <c r="D22" s="41"/>
      <c r="E22" s="42" t="s">
        <v>11</v>
      </c>
      <c r="F22" s="43">
        <f>SUM(F16:F21)</f>
        <v>0</v>
      </c>
      <c r="G22" s="44">
        <f>SUM(G16:G21)</f>
        <v>0</v>
      </c>
      <c r="H22" s="45"/>
      <c r="I22" s="45"/>
      <c r="J22" s="45"/>
      <c r="K22" s="12"/>
      <c r="L22" s="13"/>
      <c r="M22" s="14"/>
      <c r="N22" s="14"/>
    </row>
    <row r="23" spans="1:14" ht="20.25" thickTop="1" x14ac:dyDescent="0.25">
      <c r="A23" s="19"/>
      <c r="B23" s="22" t="str">
        <f>IF(C23&lt;&gt;"",C23,"")</f>
        <v/>
      </c>
      <c r="C23" s="23"/>
      <c r="D23" s="24"/>
      <c r="E23" s="46"/>
      <c r="F23" s="26"/>
      <c r="G23" s="27" t="str">
        <f>IFERROR(VLOOKUP(E23,'[1]Tarif de base'!D:E,2,FALSE)*F23,"")</f>
        <v/>
      </c>
      <c r="H23" s="28"/>
      <c r="I23" s="28"/>
      <c r="J23" s="28"/>
      <c r="K23" s="4" t="str">
        <f>IFERROR(IF(G29-H23-I23-J23&lt;&gt;0,"Attention il manque "&amp;G29-H23-I23-J23&amp;"€","Règlement OK"),"Pas de règlement")</f>
        <v>Règlement OK</v>
      </c>
      <c r="L23" s="5">
        <f ca="1">IFERROR(INDIRECT("'C:\Users\Moi\OneDrive\Documents\[Formulaires Gravereau.xlsx]Action"&amp;$N23&amp;"'!$d$30"),"")</f>
        <v>0</v>
      </c>
      <c r="M23" s="6"/>
      <c r="N23" s="6">
        <v>3</v>
      </c>
    </row>
    <row r="24" spans="1:14" ht="19.5" x14ac:dyDescent="0.25">
      <c r="A24" s="20"/>
      <c r="B24" s="29" t="str">
        <f t="shared" si="0"/>
        <v/>
      </c>
      <c r="C24" s="30"/>
      <c r="D24" s="31"/>
      <c r="E24" s="36"/>
      <c r="F24" s="33"/>
      <c r="G24" s="34" t="str">
        <f>IFERROR(VLOOKUP(E24,'[1]Tarif de base'!D:E,2,FALSE)*F24,"")</f>
        <v/>
      </c>
      <c r="H24" s="35"/>
      <c r="I24" s="35"/>
      <c r="J24" s="35"/>
      <c r="K24" s="8"/>
      <c r="L24" s="9"/>
      <c r="M24" s="10"/>
      <c r="N24" s="10"/>
    </row>
    <row r="25" spans="1:14" ht="19.5" x14ac:dyDescent="0.25">
      <c r="A25" s="20"/>
      <c r="B25" s="29" t="str">
        <f t="shared" si="0"/>
        <v/>
      </c>
      <c r="C25" s="30"/>
      <c r="D25" s="31"/>
      <c r="E25" s="36"/>
      <c r="F25" s="33"/>
      <c r="G25" s="34" t="str">
        <f>IFERROR(VLOOKUP(E25,'[1]Tarif de base'!D:E,2,FALSE)*F25,"")</f>
        <v/>
      </c>
      <c r="H25" s="35"/>
      <c r="I25" s="35"/>
      <c r="J25" s="35"/>
      <c r="K25" s="8"/>
      <c r="L25" s="9"/>
      <c r="M25" s="10"/>
      <c r="N25" s="10"/>
    </row>
    <row r="26" spans="1:14" ht="19.5" x14ac:dyDescent="0.25">
      <c r="A26" s="20"/>
      <c r="B26" s="29" t="str">
        <f t="shared" si="0"/>
        <v/>
      </c>
      <c r="C26" s="30"/>
      <c r="D26" s="31"/>
      <c r="E26" s="36"/>
      <c r="F26" s="33"/>
      <c r="G26" s="34" t="str">
        <f>IFERROR(VLOOKUP(E26,'[1]Tarif de base'!D:E,2,FALSE)*F26,"")</f>
        <v/>
      </c>
      <c r="H26" s="35"/>
      <c r="I26" s="35"/>
      <c r="J26" s="35"/>
      <c r="K26" s="8"/>
      <c r="L26" s="9"/>
      <c r="M26" s="10"/>
      <c r="N26" s="10"/>
    </row>
    <row r="27" spans="1:14" ht="19.5" x14ac:dyDescent="0.25">
      <c r="A27" s="20"/>
      <c r="B27" s="29" t="str">
        <f t="shared" si="0"/>
        <v/>
      </c>
      <c r="C27" s="30"/>
      <c r="D27" s="31"/>
      <c r="E27" s="36"/>
      <c r="F27" s="33"/>
      <c r="G27" s="34" t="str">
        <f>IFERROR(VLOOKUP(E27,'[1]Tarif de base'!D:E,2,FALSE)*F27,"")</f>
        <v/>
      </c>
      <c r="H27" s="35"/>
      <c r="I27" s="35"/>
      <c r="J27" s="35"/>
      <c r="K27" s="8"/>
      <c r="L27" s="9"/>
      <c r="M27" s="10"/>
      <c r="N27" s="10"/>
    </row>
    <row r="28" spans="1:14" ht="20.25" thickBot="1" x14ac:dyDescent="0.45">
      <c r="A28" s="20"/>
      <c r="B28" s="29" t="str">
        <f t="shared" si="0"/>
        <v/>
      </c>
      <c r="C28" s="30"/>
      <c r="D28" s="31"/>
      <c r="E28" s="36"/>
      <c r="F28" s="37"/>
      <c r="G28" s="38" t="str">
        <f>IFERROR(VLOOKUP(E28,'[1]Tarif de base'!D:E,2,FALSE)*F28,"")</f>
        <v/>
      </c>
      <c r="H28" s="35"/>
      <c r="I28" s="35"/>
      <c r="J28" s="35"/>
      <c r="K28" s="8"/>
      <c r="L28" s="9"/>
      <c r="M28" s="10"/>
      <c r="N28" s="10"/>
    </row>
    <row r="29" spans="1:14" ht="21" thickTop="1" thickBot="1" x14ac:dyDescent="0.45">
      <c r="A29" s="21"/>
      <c r="B29" s="39" t="str">
        <f t="shared" si="0"/>
        <v/>
      </c>
      <c r="C29" s="40"/>
      <c r="D29" s="41"/>
      <c r="E29" s="42" t="s">
        <v>11</v>
      </c>
      <c r="F29" s="43">
        <f>SUM(F23:F28)</f>
        <v>0</v>
      </c>
      <c r="G29" s="44">
        <f>SUM(G23:G28)</f>
        <v>0</v>
      </c>
      <c r="H29" s="45"/>
      <c r="I29" s="45"/>
      <c r="J29" s="45"/>
      <c r="K29" s="12"/>
      <c r="L29" s="13"/>
      <c r="M29" s="14"/>
      <c r="N29" s="14"/>
    </row>
    <row r="30" spans="1:14" ht="16.5" thickTop="1" x14ac:dyDescent="0.25">
      <c r="B30" s="47"/>
      <c r="C30" s="47"/>
      <c r="D30" s="47"/>
      <c r="E30" s="47"/>
      <c r="F30" s="47"/>
      <c r="G30" s="47"/>
      <c r="H30" s="47"/>
      <c r="I30" s="47"/>
      <c r="J30" s="47"/>
    </row>
  </sheetData>
  <mergeCells count="31">
    <mergeCell ref="K23:K29"/>
    <mergeCell ref="L23:L29"/>
    <mergeCell ref="M23:M29"/>
    <mergeCell ref="N23:N29"/>
    <mergeCell ref="A2:N2"/>
    <mergeCell ref="A23:A29"/>
    <mergeCell ref="C23:C29"/>
    <mergeCell ref="D23:D29"/>
    <mergeCell ref="H23:H29"/>
    <mergeCell ref="I23:I29"/>
    <mergeCell ref="J23:J29"/>
    <mergeCell ref="A9:A15"/>
    <mergeCell ref="D9:D15"/>
    <mergeCell ref="N9:N15"/>
    <mergeCell ref="A16:A22"/>
    <mergeCell ref="D16:D22"/>
    <mergeCell ref="N16:N22"/>
    <mergeCell ref="L16:L22"/>
    <mergeCell ref="M9:M15"/>
    <mergeCell ref="M16:M22"/>
    <mergeCell ref="K9:K15"/>
    <mergeCell ref="L9:L15"/>
    <mergeCell ref="C16:C22"/>
    <mergeCell ref="H16:H22"/>
    <mergeCell ref="I16:I22"/>
    <mergeCell ref="J16:J22"/>
    <mergeCell ref="K16:K22"/>
    <mergeCell ref="C9:C15"/>
    <mergeCell ref="H9:H15"/>
    <mergeCell ref="I9:I15"/>
    <mergeCell ref="J9:J15"/>
  </mergeCells>
  <conditionalFormatting sqref="K23:K29">
    <cfRule type="notContainsText" dxfId="2" priority="1" operator="notContains" text="Règlement ok">
      <formula>ISERROR(SEARCH("Règlement ok",K23))</formula>
    </cfRule>
  </conditionalFormatting>
  <conditionalFormatting sqref="K9:K22">
    <cfRule type="notContainsText" dxfId="1" priority="2" operator="notContains" text="Règlement ok">
      <formula>ISERROR(SEARCH("Règlement ok",K9))</formula>
    </cfRule>
  </conditionalFormatting>
  <dataValidations count="1">
    <dataValidation type="list" allowBlank="1" showInputMessage="1" showErrorMessage="1" sqref="M9:M29" xr:uid="{734A99BD-BA50-4C56-B335-7622FA4589BD}">
      <formula1>"oui,non"</formula1>
    </dataValidation>
  </dataValidations>
  <pageMargins left="0.7" right="0.7" top="0.75" bottom="0.75" header="0.3" footer="0.3"/>
  <pageSetup paperSize="9" orientation="portrait" horizontalDpi="4294967293" verticalDpi="4294967293" r:id="rId1"/>
  <legacy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Eureka Gestion 33</dc:creator>
  <cp:lastModifiedBy>Eureka Gestion 33</cp:lastModifiedBy>
  <dcterms:created xsi:type="dcterms:W3CDTF">2018-10-29T13:33:31Z</dcterms:created>
  <dcterms:modified xsi:type="dcterms:W3CDTF">2018-10-29T13:43:57Z</dcterms:modified>
</cp:coreProperties>
</file>