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60" windowWidth="24675" windowHeight="11535"/>
  </bookViews>
  <sheets>
    <sheet name="table de données" sheetId="1" r:id="rId1"/>
  </sheets>
  <externalReferences>
    <externalReference r:id="rId2"/>
    <externalReference r:id="rId3"/>
  </externalReferences>
  <definedNames>
    <definedName name="DateFin" localSheetId="0">OFFSET([1]Donnees_Filtre!#REF!,,,COUNTA([1]Donnees_Filtre!$H:$H)-1)</definedName>
    <definedName name="DateFin">OFFSET([2]Donnees_Filtre!#REF!,,,COUNTA([2]Donnees_Filtre!$H:$H)-1)</definedName>
    <definedName name="Planning">#REF!</definedName>
  </definedNames>
  <calcPr calcId="125725"/>
</workbook>
</file>

<file path=xl/calcChain.xml><?xml version="1.0" encoding="utf-8"?>
<calcChain xmlns="http://schemas.openxmlformats.org/spreadsheetml/2006/main">
  <c r="J16" i="1"/>
  <c r="I16"/>
  <c r="D17" l="1"/>
  <c r="D18"/>
  <c r="D19"/>
  <c r="D20"/>
  <c r="M250"/>
  <c r="L250"/>
  <c r="K250"/>
  <c r="M249"/>
  <c r="L249"/>
  <c r="K249"/>
  <c r="M248"/>
  <c r="L248"/>
  <c r="K248"/>
  <c r="M247"/>
  <c r="L247"/>
  <c r="K247"/>
  <c r="M246"/>
  <c r="L246"/>
  <c r="K246"/>
  <c r="M245"/>
  <c r="L245"/>
  <c r="K245"/>
  <c r="M244"/>
  <c r="L244"/>
  <c r="K244"/>
  <c r="M243"/>
  <c r="L243"/>
  <c r="K243"/>
  <c r="M242"/>
  <c r="L242"/>
  <c r="K242"/>
  <c r="M241"/>
  <c r="L241"/>
  <c r="K241"/>
  <c r="M240"/>
  <c r="L240"/>
  <c r="K240"/>
  <c r="M239"/>
  <c r="L239"/>
  <c r="K239"/>
  <c r="L183"/>
  <c r="H182"/>
  <c r="H181"/>
  <c r="H180"/>
  <c r="H179"/>
  <c r="H178"/>
  <c r="H177"/>
  <c r="H176"/>
  <c r="H175"/>
  <c r="H174"/>
  <c r="H173"/>
  <c r="H172"/>
  <c r="H171"/>
  <c r="G171"/>
  <c r="G172" s="1"/>
  <c r="G173" s="1"/>
  <c r="G174" s="1"/>
  <c r="G175" s="1"/>
  <c r="G176" s="1"/>
  <c r="G177" s="1"/>
  <c r="G178" s="1"/>
  <c r="G179" s="1"/>
  <c r="G180" s="1"/>
  <c r="G181" s="1"/>
  <c r="G182" s="1"/>
  <c r="E171"/>
  <c r="E172" s="1"/>
  <c r="E173" s="1"/>
  <c r="E174" s="1"/>
  <c r="E175" s="1"/>
  <c r="E176" s="1"/>
  <c r="E177" s="1"/>
  <c r="E178" s="1"/>
  <c r="E179" s="1"/>
  <c r="E180" s="1"/>
  <c r="E181" s="1"/>
  <c r="E182" s="1"/>
  <c r="C171"/>
  <c r="C172" s="1"/>
  <c r="G162"/>
  <c r="D162"/>
  <c r="G161"/>
  <c r="D161"/>
  <c r="G160"/>
  <c r="D160"/>
  <c r="G159"/>
  <c r="D159"/>
  <c r="G158"/>
  <c r="D158"/>
  <c r="G157"/>
  <c r="D157"/>
  <c r="G156"/>
  <c r="D156"/>
  <c r="G155"/>
  <c r="D155"/>
  <c r="G154"/>
  <c r="D154"/>
  <c r="G153"/>
  <c r="D153"/>
  <c r="G152"/>
  <c r="D152"/>
  <c r="L151"/>
  <c r="L152" s="1"/>
  <c r="L153" s="1"/>
  <c r="L154" s="1"/>
  <c r="L155" s="1"/>
  <c r="L156" s="1"/>
  <c r="L157" s="1"/>
  <c r="L158" s="1"/>
  <c r="L159" s="1"/>
  <c r="L160" s="1"/>
  <c r="L161" s="1"/>
  <c r="L162" s="1"/>
  <c r="K151"/>
  <c r="K152" s="1"/>
  <c r="I151"/>
  <c r="I152" s="1"/>
  <c r="I153" s="1"/>
  <c r="I154" s="1"/>
  <c r="I155" s="1"/>
  <c r="I156" s="1"/>
  <c r="I157" s="1"/>
  <c r="I158" s="1"/>
  <c r="I159" s="1"/>
  <c r="I160" s="1"/>
  <c r="I161" s="1"/>
  <c r="I162" s="1"/>
  <c r="H151"/>
  <c r="H152" s="1"/>
  <c r="G151"/>
  <c r="D151"/>
  <c r="G145"/>
  <c r="D145"/>
  <c r="G144"/>
  <c r="D144"/>
  <c r="G143"/>
  <c r="D143"/>
  <c r="G142"/>
  <c r="D142"/>
  <c r="G141"/>
  <c r="D141"/>
  <c r="G140"/>
  <c r="D140"/>
  <c r="G139"/>
  <c r="D139"/>
  <c r="G138"/>
  <c r="D138"/>
  <c r="G137"/>
  <c r="D137"/>
  <c r="G136"/>
  <c r="D136"/>
  <c r="G135"/>
  <c r="D135"/>
  <c r="L134"/>
  <c r="L135" s="1"/>
  <c r="L136" s="1"/>
  <c r="L137" s="1"/>
  <c r="L138" s="1"/>
  <c r="L139" s="1"/>
  <c r="L140" s="1"/>
  <c r="L141" s="1"/>
  <c r="L142" s="1"/>
  <c r="L143" s="1"/>
  <c r="L144" s="1"/>
  <c r="L145" s="1"/>
  <c r="K134"/>
  <c r="K135" s="1"/>
  <c r="I134"/>
  <c r="I135" s="1"/>
  <c r="I136" s="1"/>
  <c r="I137" s="1"/>
  <c r="I138" s="1"/>
  <c r="I139" s="1"/>
  <c r="I140" s="1"/>
  <c r="I141" s="1"/>
  <c r="I142" s="1"/>
  <c r="I143" s="1"/>
  <c r="I144" s="1"/>
  <c r="I145" s="1"/>
  <c r="H134"/>
  <c r="H135" s="1"/>
  <c r="G134"/>
  <c r="D134"/>
  <c r="G128"/>
  <c r="H234" s="1"/>
  <c r="D128"/>
  <c r="G127"/>
  <c r="H233" s="1"/>
  <c r="D127"/>
  <c r="G126"/>
  <c r="H232" s="1"/>
  <c r="D126"/>
  <c r="G125"/>
  <c r="H231" s="1"/>
  <c r="D125"/>
  <c r="G124"/>
  <c r="H230" s="1"/>
  <c r="D124"/>
  <c r="G123"/>
  <c r="H229" s="1"/>
  <c r="D123"/>
  <c r="G122"/>
  <c r="H228" s="1"/>
  <c r="D122"/>
  <c r="G121"/>
  <c r="H227" s="1"/>
  <c r="D121"/>
  <c r="G120"/>
  <c r="H226" s="1"/>
  <c r="D120"/>
  <c r="G119"/>
  <c r="H225" s="1"/>
  <c r="D119"/>
  <c r="G118"/>
  <c r="H224" s="1"/>
  <c r="D118"/>
  <c r="L117"/>
  <c r="L118" s="1"/>
  <c r="L119" s="1"/>
  <c r="L120" s="1"/>
  <c r="L121" s="1"/>
  <c r="L122" s="1"/>
  <c r="L123" s="1"/>
  <c r="L124" s="1"/>
  <c r="L125" s="1"/>
  <c r="L126" s="1"/>
  <c r="L127" s="1"/>
  <c r="L128" s="1"/>
  <c r="K117"/>
  <c r="K118" s="1"/>
  <c r="I117"/>
  <c r="I118" s="1"/>
  <c r="I119" s="1"/>
  <c r="I120" s="1"/>
  <c r="I121" s="1"/>
  <c r="I122" s="1"/>
  <c r="I123" s="1"/>
  <c r="I124" s="1"/>
  <c r="I125" s="1"/>
  <c r="I126" s="1"/>
  <c r="I127" s="1"/>
  <c r="I128" s="1"/>
  <c r="H117"/>
  <c r="H118" s="1"/>
  <c r="G117"/>
  <c r="H223" s="1"/>
  <c r="D117"/>
  <c r="H108"/>
  <c r="E108"/>
  <c r="H107"/>
  <c r="E107"/>
  <c r="H106"/>
  <c r="E106"/>
  <c r="H105"/>
  <c r="E105"/>
  <c r="H104"/>
  <c r="E104"/>
  <c r="H103"/>
  <c r="E103"/>
  <c r="H102"/>
  <c r="E102"/>
  <c r="H101"/>
  <c r="E101"/>
  <c r="H100"/>
  <c r="E100"/>
  <c r="H99"/>
  <c r="E99"/>
  <c r="H98"/>
  <c r="E98"/>
  <c r="N97"/>
  <c r="N98" s="1"/>
  <c r="N99" s="1"/>
  <c r="N100" s="1"/>
  <c r="N101" s="1"/>
  <c r="N102" s="1"/>
  <c r="N103" s="1"/>
  <c r="N104" s="1"/>
  <c r="N105" s="1"/>
  <c r="N106" s="1"/>
  <c r="N107" s="1"/>
  <c r="N108" s="1"/>
  <c r="M97"/>
  <c r="M98" s="1"/>
  <c r="K97"/>
  <c r="K98" s="1"/>
  <c r="K99" s="1"/>
  <c r="K100" s="1"/>
  <c r="K101" s="1"/>
  <c r="K102" s="1"/>
  <c r="K103" s="1"/>
  <c r="K104" s="1"/>
  <c r="K105" s="1"/>
  <c r="K106" s="1"/>
  <c r="K107" s="1"/>
  <c r="K108" s="1"/>
  <c r="J97"/>
  <c r="L97" s="1"/>
  <c r="I97"/>
  <c r="I98" s="1"/>
  <c r="I99" s="1"/>
  <c r="I100" s="1"/>
  <c r="I101" s="1"/>
  <c r="I102" s="1"/>
  <c r="I103" s="1"/>
  <c r="I104" s="1"/>
  <c r="I105" s="1"/>
  <c r="I106" s="1"/>
  <c r="I107" s="1"/>
  <c r="I108" s="1"/>
  <c r="H97"/>
  <c r="E97"/>
  <c r="H91"/>
  <c r="E91"/>
  <c r="H90"/>
  <c r="E90"/>
  <c r="H89"/>
  <c r="E89"/>
  <c r="H88"/>
  <c r="E88"/>
  <c r="H87"/>
  <c r="E87"/>
  <c r="H86"/>
  <c r="E86"/>
  <c r="H85"/>
  <c r="E85"/>
  <c r="H84"/>
  <c r="E84"/>
  <c r="H83"/>
  <c r="E83"/>
  <c r="H82"/>
  <c r="E82"/>
  <c r="N81"/>
  <c r="N82" s="1"/>
  <c r="N83" s="1"/>
  <c r="N84" s="1"/>
  <c r="N85" s="1"/>
  <c r="N86" s="1"/>
  <c r="N87" s="1"/>
  <c r="N88" s="1"/>
  <c r="N89" s="1"/>
  <c r="N90" s="1"/>
  <c r="N91" s="1"/>
  <c r="J81"/>
  <c r="J82" s="1"/>
  <c r="H81"/>
  <c r="E81"/>
  <c r="N80"/>
  <c r="M80"/>
  <c r="M81" s="1"/>
  <c r="K80"/>
  <c r="K81" s="1"/>
  <c r="K82" s="1"/>
  <c r="K83" s="1"/>
  <c r="K84" s="1"/>
  <c r="K85" s="1"/>
  <c r="K86" s="1"/>
  <c r="K87" s="1"/>
  <c r="K88" s="1"/>
  <c r="K89" s="1"/>
  <c r="K90" s="1"/>
  <c r="K91" s="1"/>
  <c r="J80"/>
  <c r="L80" s="1"/>
  <c r="I80"/>
  <c r="I81" s="1"/>
  <c r="I82" s="1"/>
  <c r="I83" s="1"/>
  <c r="I84" s="1"/>
  <c r="I85" s="1"/>
  <c r="I86" s="1"/>
  <c r="I87" s="1"/>
  <c r="I88" s="1"/>
  <c r="I89" s="1"/>
  <c r="I90" s="1"/>
  <c r="I91" s="1"/>
  <c r="H80"/>
  <c r="E80"/>
  <c r="H74"/>
  <c r="E74"/>
  <c r="H73"/>
  <c r="E73"/>
  <c r="H72"/>
  <c r="E72"/>
  <c r="H71"/>
  <c r="E71"/>
  <c r="H70"/>
  <c r="E70"/>
  <c r="H69"/>
  <c r="E69"/>
  <c r="H68"/>
  <c r="E68"/>
  <c r="H67"/>
  <c r="E67"/>
  <c r="H66"/>
  <c r="E66"/>
  <c r="H65"/>
  <c r="E65"/>
  <c r="N64"/>
  <c r="N65" s="1"/>
  <c r="N66" s="1"/>
  <c r="N67" s="1"/>
  <c r="N68" s="1"/>
  <c r="N69" s="1"/>
  <c r="N70" s="1"/>
  <c r="N71" s="1"/>
  <c r="N72" s="1"/>
  <c r="N73" s="1"/>
  <c r="N74" s="1"/>
  <c r="J64"/>
  <c r="J65" s="1"/>
  <c r="H64"/>
  <c r="E64"/>
  <c r="N63"/>
  <c r="M63"/>
  <c r="M64" s="1"/>
  <c r="K63"/>
  <c r="K64" s="1"/>
  <c r="K65" s="1"/>
  <c r="K66" s="1"/>
  <c r="K67" s="1"/>
  <c r="K68" s="1"/>
  <c r="K69" s="1"/>
  <c r="K70" s="1"/>
  <c r="K71" s="1"/>
  <c r="K72" s="1"/>
  <c r="K73" s="1"/>
  <c r="K74" s="1"/>
  <c r="J63"/>
  <c r="L63" s="1"/>
  <c r="I63"/>
  <c r="I64" s="1"/>
  <c r="I65" s="1"/>
  <c r="I66" s="1"/>
  <c r="I67" s="1"/>
  <c r="I68" s="1"/>
  <c r="I69" s="1"/>
  <c r="I70" s="1"/>
  <c r="I71" s="1"/>
  <c r="I72" s="1"/>
  <c r="I73" s="1"/>
  <c r="I74" s="1"/>
  <c r="H63"/>
  <c r="E63"/>
  <c r="K54"/>
  <c r="H54"/>
  <c r="F199" s="1"/>
  <c r="D54"/>
  <c r="K53"/>
  <c r="H53"/>
  <c r="F198" s="1"/>
  <c r="D53"/>
  <c r="K52"/>
  <c r="H52"/>
  <c r="F197" s="1"/>
  <c r="D52"/>
  <c r="K51"/>
  <c r="H51"/>
  <c r="F196" s="1"/>
  <c r="D51"/>
  <c r="K50"/>
  <c r="H50"/>
  <c r="F195" s="1"/>
  <c r="D50"/>
  <c r="K49"/>
  <c r="H49"/>
  <c r="F194" s="1"/>
  <c r="D49"/>
  <c r="K48"/>
  <c r="H48"/>
  <c r="F193" s="1"/>
  <c r="D48"/>
  <c r="K47"/>
  <c r="H47"/>
  <c r="F192" s="1"/>
  <c r="D47"/>
  <c r="K46"/>
  <c r="H46"/>
  <c r="F191" s="1"/>
  <c r="D46"/>
  <c r="K45"/>
  <c r="H45"/>
  <c r="F190" s="1"/>
  <c r="D45"/>
  <c r="K44"/>
  <c r="H44"/>
  <c r="F189" s="1"/>
  <c r="D44"/>
  <c r="T43"/>
  <c r="T44" s="1"/>
  <c r="T45" s="1"/>
  <c r="T46" s="1"/>
  <c r="T47" s="1"/>
  <c r="T48" s="1"/>
  <c r="T49" s="1"/>
  <c r="T50" s="1"/>
  <c r="T51" s="1"/>
  <c r="T52" s="1"/>
  <c r="T53" s="1"/>
  <c r="T54" s="1"/>
  <c r="S43"/>
  <c r="S44" s="1"/>
  <c r="Q43"/>
  <c r="Q44" s="1"/>
  <c r="Q45" s="1"/>
  <c r="Q46" s="1"/>
  <c r="Q47" s="1"/>
  <c r="Q48" s="1"/>
  <c r="Q49" s="1"/>
  <c r="Q50" s="1"/>
  <c r="Q51" s="1"/>
  <c r="Q52" s="1"/>
  <c r="Q53" s="1"/>
  <c r="Q54" s="1"/>
  <c r="P43"/>
  <c r="P44" s="1"/>
  <c r="P45" s="1"/>
  <c r="P46" s="1"/>
  <c r="P47" s="1"/>
  <c r="P48" s="1"/>
  <c r="P49" s="1"/>
  <c r="P50" s="1"/>
  <c r="P51" s="1"/>
  <c r="P52" s="1"/>
  <c r="P53" s="1"/>
  <c r="P54" s="1"/>
  <c r="O43"/>
  <c r="O44" s="1"/>
  <c r="M43"/>
  <c r="M44" s="1"/>
  <c r="M45" s="1"/>
  <c r="M46" s="1"/>
  <c r="M47" s="1"/>
  <c r="M48" s="1"/>
  <c r="M49" s="1"/>
  <c r="M50" s="1"/>
  <c r="M51" s="1"/>
  <c r="M52" s="1"/>
  <c r="M53" s="1"/>
  <c r="M54" s="1"/>
  <c r="L43"/>
  <c r="N43" s="1"/>
  <c r="K43"/>
  <c r="H43"/>
  <c r="F188" s="1"/>
  <c r="D43"/>
  <c r="K37"/>
  <c r="H37"/>
  <c r="D199" s="1"/>
  <c r="D37"/>
  <c r="K36"/>
  <c r="H36"/>
  <c r="D198" s="1"/>
  <c r="D36"/>
  <c r="K35"/>
  <c r="H35"/>
  <c r="D197" s="1"/>
  <c r="D35"/>
  <c r="K34"/>
  <c r="H34"/>
  <c r="D196" s="1"/>
  <c r="D34"/>
  <c r="K33"/>
  <c r="H33"/>
  <c r="D195" s="1"/>
  <c r="D33"/>
  <c r="K32"/>
  <c r="H32"/>
  <c r="D194" s="1"/>
  <c r="D32"/>
  <c r="K31"/>
  <c r="H31"/>
  <c r="D193" s="1"/>
  <c r="D31"/>
  <c r="K30"/>
  <c r="H30"/>
  <c r="D192" s="1"/>
  <c r="D30"/>
  <c r="K29"/>
  <c r="H29"/>
  <c r="D191" s="1"/>
  <c r="D29"/>
  <c r="K28"/>
  <c r="H28"/>
  <c r="D190" s="1"/>
  <c r="D28"/>
  <c r="K27"/>
  <c r="H27"/>
  <c r="D189" s="1"/>
  <c r="D27"/>
  <c r="T26"/>
  <c r="T27" s="1"/>
  <c r="T28" s="1"/>
  <c r="T29" s="1"/>
  <c r="T30" s="1"/>
  <c r="T31" s="1"/>
  <c r="T32" s="1"/>
  <c r="T33" s="1"/>
  <c r="T34" s="1"/>
  <c r="T35" s="1"/>
  <c r="T36" s="1"/>
  <c r="T37" s="1"/>
  <c r="S26"/>
  <c r="S27" s="1"/>
  <c r="Q26"/>
  <c r="Q27" s="1"/>
  <c r="Q28" s="1"/>
  <c r="Q29" s="1"/>
  <c r="Q30" s="1"/>
  <c r="Q31" s="1"/>
  <c r="Q32" s="1"/>
  <c r="Q33" s="1"/>
  <c r="Q34" s="1"/>
  <c r="Q35" s="1"/>
  <c r="Q36" s="1"/>
  <c r="Q37" s="1"/>
  <c r="P26"/>
  <c r="P27" s="1"/>
  <c r="P28" s="1"/>
  <c r="P29" s="1"/>
  <c r="P30" s="1"/>
  <c r="P31" s="1"/>
  <c r="P32" s="1"/>
  <c r="P33" s="1"/>
  <c r="P34" s="1"/>
  <c r="P35" s="1"/>
  <c r="P36" s="1"/>
  <c r="P37" s="1"/>
  <c r="O26"/>
  <c r="O27" s="1"/>
  <c r="M26"/>
  <c r="M27" s="1"/>
  <c r="M28" s="1"/>
  <c r="M29" s="1"/>
  <c r="M30" s="1"/>
  <c r="M31" s="1"/>
  <c r="M32" s="1"/>
  <c r="M33" s="1"/>
  <c r="M34" s="1"/>
  <c r="M35" s="1"/>
  <c r="M36" s="1"/>
  <c r="M37" s="1"/>
  <c r="L26"/>
  <c r="N26" s="1"/>
  <c r="K26"/>
  <c r="H26"/>
  <c r="D188" s="1"/>
  <c r="D26"/>
  <c r="K20"/>
  <c r="H20"/>
  <c r="A20"/>
  <c r="K19"/>
  <c r="H19"/>
  <c r="A19"/>
  <c r="K18"/>
  <c r="H18"/>
  <c r="A18"/>
  <c r="K17"/>
  <c r="H17"/>
  <c r="A17"/>
  <c r="K16"/>
  <c r="A16"/>
  <c r="K15"/>
  <c r="H15"/>
  <c r="D15"/>
  <c r="A15"/>
  <c r="K14"/>
  <c r="H14"/>
  <c r="D14"/>
  <c r="A14"/>
  <c r="K13"/>
  <c r="H13"/>
  <c r="D13"/>
  <c r="A13"/>
  <c r="K12"/>
  <c r="H12"/>
  <c r="D12"/>
  <c r="A12"/>
  <c r="K11"/>
  <c r="H11"/>
  <c r="D11"/>
  <c r="A11"/>
  <c r="K10"/>
  <c r="H10"/>
  <c r="D10"/>
  <c r="A10"/>
  <c r="T9"/>
  <c r="T10" s="1"/>
  <c r="T11" s="1"/>
  <c r="T12" s="1"/>
  <c r="T13" s="1"/>
  <c r="T14" s="1"/>
  <c r="T15" s="1"/>
  <c r="T16" s="1"/>
  <c r="T17" s="1"/>
  <c r="T18" s="1"/>
  <c r="T19" s="1"/>
  <c r="T20" s="1"/>
  <c r="S9"/>
  <c r="S10" s="1"/>
  <c r="R9"/>
  <c r="Q9"/>
  <c r="Q10" s="1"/>
  <c r="Q11" s="1"/>
  <c r="Q12" s="1"/>
  <c r="Q13" s="1"/>
  <c r="Q14" s="1"/>
  <c r="Q15" s="1"/>
  <c r="P9"/>
  <c r="P10" s="1"/>
  <c r="P11" s="1"/>
  <c r="P12" s="1"/>
  <c r="P13" s="1"/>
  <c r="P14" s="1"/>
  <c r="P15" s="1"/>
  <c r="O9"/>
  <c r="O10" s="1"/>
  <c r="M9"/>
  <c r="M10" s="1"/>
  <c r="M11" s="1"/>
  <c r="M12" s="1"/>
  <c r="M13" s="1"/>
  <c r="M14" s="1"/>
  <c r="M15" s="1"/>
  <c r="L9"/>
  <c r="L10" s="1"/>
  <c r="K9"/>
  <c r="H9"/>
  <c r="D9"/>
  <c r="A9"/>
  <c r="G16"/>
  <c r="F16"/>
  <c r="E16"/>
  <c r="C16"/>
  <c r="B16"/>
  <c r="D16" l="1"/>
  <c r="L16"/>
  <c r="P16"/>
  <c r="P17" s="1"/>
  <c r="P18" s="1"/>
  <c r="P19" s="1"/>
  <c r="P20" s="1"/>
  <c r="H16"/>
  <c r="H213" s="1"/>
  <c r="M16"/>
  <c r="M17" s="1"/>
  <c r="M18" s="1"/>
  <c r="M19" s="1"/>
  <c r="M20" s="1"/>
  <c r="Q16"/>
  <c r="Q17" s="1"/>
  <c r="Q18" s="1"/>
  <c r="Q19" s="1"/>
  <c r="Q20" s="1"/>
  <c r="U27"/>
  <c r="S28"/>
  <c r="O45"/>
  <c r="R44"/>
  <c r="G189" s="1"/>
  <c r="O81"/>
  <c r="M82"/>
  <c r="L82"/>
  <c r="J83"/>
  <c r="L11"/>
  <c r="N10"/>
  <c r="R10"/>
  <c r="O11"/>
  <c r="S11"/>
  <c r="U10"/>
  <c r="O28"/>
  <c r="R27"/>
  <c r="E189" s="1"/>
  <c r="U44"/>
  <c r="S45"/>
  <c r="O64"/>
  <c r="M65"/>
  <c r="L65"/>
  <c r="J66"/>
  <c r="H214"/>
  <c r="H196"/>
  <c r="B196"/>
  <c r="H215"/>
  <c r="H197"/>
  <c r="B197"/>
  <c r="H216"/>
  <c r="H198"/>
  <c r="B198"/>
  <c r="H217"/>
  <c r="H199"/>
  <c r="B199"/>
  <c r="U9"/>
  <c r="U26"/>
  <c r="L27"/>
  <c r="U43"/>
  <c r="L44"/>
  <c r="O63"/>
  <c r="L64"/>
  <c r="O80"/>
  <c r="L81"/>
  <c r="H206"/>
  <c r="H188"/>
  <c r="B188"/>
  <c r="C188"/>
  <c r="H207"/>
  <c r="H189"/>
  <c r="B189"/>
  <c r="H208"/>
  <c r="H190"/>
  <c r="B190"/>
  <c r="H209"/>
  <c r="H191"/>
  <c r="B191"/>
  <c r="H210"/>
  <c r="H192"/>
  <c r="B192"/>
  <c r="H211"/>
  <c r="H193"/>
  <c r="B193"/>
  <c r="H212"/>
  <c r="H194"/>
  <c r="B194"/>
  <c r="O98"/>
  <c r="M99"/>
  <c r="H119"/>
  <c r="J118"/>
  <c r="K119"/>
  <c r="M118"/>
  <c r="H136"/>
  <c r="J135"/>
  <c r="K136"/>
  <c r="M135"/>
  <c r="H153"/>
  <c r="J152"/>
  <c r="K153"/>
  <c r="M152"/>
  <c r="I172"/>
  <c r="C173"/>
  <c r="N9"/>
  <c r="R26"/>
  <c r="E188" s="1"/>
  <c r="R43"/>
  <c r="G188" s="1"/>
  <c r="O97"/>
  <c r="J98"/>
  <c r="J117"/>
  <c r="J134"/>
  <c r="J151"/>
  <c r="I171"/>
  <c r="M117"/>
  <c r="M134"/>
  <c r="M151"/>
  <c r="B195" l="1"/>
  <c r="H195"/>
  <c r="C174"/>
  <c r="I173"/>
  <c r="M100"/>
  <c r="O99"/>
  <c r="O29"/>
  <c r="R28"/>
  <c r="E190" s="1"/>
  <c r="S12"/>
  <c r="U11"/>
  <c r="I189"/>
  <c r="C189"/>
  <c r="L12"/>
  <c r="N11"/>
  <c r="O46"/>
  <c r="R45"/>
  <c r="G190" s="1"/>
  <c r="I223"/>
  <c r="I224"/>
  <c r="J99"/>
  <c r="L98"/>
  <c r="K154"/>
  <c r="M153"/>
  <c r="H154"/>
  <c r="J153"/>
  <c r="K137"/>
  <c r="M136"/>
  <c r="H137"/>
  <c r="J136"/>
  <c r="K120"/>
  <c r="M119"/>
  <c r="I225" s="1"/>
  <c r="H120"/>
  <c r="J119"/>
  <c r="L45"/>
  <c r="N44"/>
  <c r="L28"/>
  <c r="N27"/>
  <c r="J67"/>
  <c r="L66"/>
  <c r="M66"/>
  <c r="O65"/>
  <c r="S46"/>
  <c r="U45"/>
  <c r="R11"/>
  <c r="O12"/>
  <c r="J84"/>
  <c r="L83"/>
  <c r="M83"/>
  <c r="O82"/>
  <c r="S29"/>
  <c r="U28"/>
  <c r="I188"/>
  <c r="U29" l="1"/>
  <c r="S30"/>
  <c r="O83"/>
  <c r="M84"/>
  <c r="L84"/>
  <c r="J85"/>
  <c r="I208"/>
  <c r="I207"/>
  <c r="I206"/>
  <c r="I190"/>
  <c r="C190"/>
  <c r="U46"/>
  <c r="S47"/>
  <c r="O66"/>
  <c r="M67"/>
  <c r="L67"/>
  <c r="J68"/>
  <c r="N28"/>
  <c r="L29"/>
  <c r="N45"/>
  <c r="L46"/>
  <c r="H121"/>
  <c r="J120"/>
  <c r="K121"/>
  <c r="M120"/>
  <c r="H138"/>
  <c r="J137"/>
  <c r="K138"/>
  <c r="M137"/>
  <c r="H155"/>
  <c r="J154"/>
  <c r="K155"/>
  <c r="M154"/>
  <c r="L99"/>
  <c r="J100"/>
  <c r="O47"/>
  <c r="R46"/>
  <c r="G191" s="1"/>
  <c r="L13"/>
  <c r="N12"/>
  <c r="S13"/>
  <c r="U12"/>
  <c r="O30"/>
  <c r="R29"/>
  <c r="E191" s="1"/>
  <c r="O100"/>
  <c r="M101"/>
  <c r="I174"/>
  <c r="C175"/>
  <c r="R12"/>
  <c r="O13"/>
  <c r="R13" l="1"/>
  <c r="O14"/>
  <c r="C176"/>
  <c r="I175"/>
  <c r="M102"/>
  <c r="O101"/>
  <c r="J101"/>
  <c r="L100"/>
  <c r="L47"/>
  <c r="N46"/>
  <c r="L30"/>
  <c r="N29"/>
  <c r="J69"/>
  <c r="L68"/>
  <c r="M68"/>
  <c r="O67"/>
  <c r="S48"/>
  <c r="U47"/>
  <c r="I226"/>
  <c r="I209"/>
  <c r="I191"/>
  <c r="C191"/>
  <c r="O31"/>
  <c r="R30"/>
  <c r="E192" s="1"/>
  <c r="S14"/>
  <c r="U13"/>
  <c r="L14"/>
  <c r="N13"/>
  <c r="O48"/>
  <c r="R47"/>
  <c r="G192" s="1"/>
  <c r="K156"/>
  <c r="M155"/>
  <c r="H156"/>
  <c r="J155"/>
  <c r="K139"/>
  <c r="M138"/>
  <c r="H139"/>
  <c r="J138"/>
  <c r="K122"/>
  <c r="M121"/>
  <c r="I227" s="1"/>
  <c r="H122"/>
  <c r="J121"/>
  <c r="J86"/>
  <c r="L85"/>
  <c r="M85"/>
  <c r="O84"/>
  <c r="S31"/>
  <c r="U30"/>
  <c r="U31" l="1"/>
  <c r="S32"/>
  <c r="M86"/>
  <c r="O85"/>
  <c r="J87"/>
  <c r="L86"/>
  <c r="H123"/>
  <c r="J122"/>
  <c r="K123"/>
  <c r="M122"/>
  <c r="H140"/>
  <c r="J139"/>
  <c r="K140"/>
  <c r="M139"/>
  <c r="H157"/>
  <c r="J156"/>
  <c r="K157"/>
  <c r="M156"/>
  <c r="O49"/>
  <c r="R48"/>
  <c r="G193" s="1"/>
  <c r="L15"/>
  <c r="N14"/>
  <c r="S15"/>
  <c r="U14"/>
  <c r="O32"/>
  <c r="R31"/>
  <c r="E193" s="1"/>
  <c r="U48"/>
  <c r="S49"/>
  <c r="O68"/>
  <c r="M69"/>
  <c r="L69"/>
  <c r="J70"/>
  <c r="N30"/>
  <c r="L31"/>
  <c r="N47"/>
  <c r="L48"/>
  <c r="L101"/>
  <c r="J102"/>
  <c r="O102"/>
  <c r="M103"/>
  <c r="I176"/>
  <c r="C177"/>
  <c r="I210"/>
  <c r="I192"/>
  <c r="C192"/>
  <c r="R14"/>
  <c r="O15"/>
  <c r="O16" l="1"/>
  <c r="R15"/>
  <c r="O33"/>
  <c r="R32"/>
  <c r="E194" s="1"/>
  <c r="S16"/>
  <c r="U15"/>
  <c r="N15"/>
  <c r="O50"/>
  <c r="R49"/>
  <c r="G194" s="1"/>
  <c r="K158"/>
  <c r="M157"/>
  <c r="H158"/>
  <c r="J157"/>
  <c r="K141"/>
  <c r="M140"/>
  <c r="H141"/>
  <c r="J140"/>
  <c r="K124"/>
  <c r="M123"/>
  <c r="I229" s="1"/>
  <c r="H124"/>
  <c r="J123"/>
  <c r="J88"/>
  <c r="L87"/>
  <c r="M87"/>
  <c r="O86"/>
  <c r="I211"/>
  <c r="I193"/>
  <c r="C193"/>
  <c r="C178"/>
  <c r="I177"/>
  <c r="M104"/>
  <c r="O103"/>
  <c r="J103"/>
  <c r="L102"/>
  <c r="L49"/>
  <c r="N48"/>
  <c r="L32"/>
  <c r="N31"/>
  <c r="J71"/>
  <c r="L70"/>
  <c r="M70"/>
  <c r="O69"/>
  <c r="S50"/>
  <c r="U49"/>
  <c r="S33"/>
  <c r="U32"/>
  <c r="I228"/>
  <c r="U50" l="1"/>
  <c r="S51"/>
  <c r="O70"/>
  <c r="M71"/>
  <c r="N32"/>
  <c r="L33"/>
  <c r="L103"/>
  <c r="J104"/>
  <c r="O104"/>
  <c r="M105"/>
  <c r="I212"/>
  <c r="I194"/>
  <c r="C194"/>
  <c r="O87"/>
  <c r="M88"/>
  <c r="L88"/>
  <c r="J89"/>
  <c r="H125"/>
  <c r="J124"/>
  <c r="K125"/>
  <c r="M124"/>
  <c r="H142"/>
  <c r="J141"/>
  <c r="K142"/>
  <c r="M141"/>
  <c r="H159"/>
  <c r="J158"/>
  <c r="K159"/>
  <c r="M158"/>
  <c r="O51"/>
  <c r="R50"/>
  <c r="G195" s="1"/>
  <c r="S17"/>
  <c r="U16"/>
  <c r="O34"/>
  <c r="R33"/>
  <c r="E195" s="1"/>
  <c r="O17"/>
  <c r="R16"/>
  <c r="U33"/>
  <c r="S34"/>
  <c r="L71"/>
  <c r="J72"/>
  <c r="N49"/>
  <c r="L50"/>
  <c r="I178"/>
  <c r="C179"/>
  <c r="L17"/>
  <c r="N16"/>
  <c r="C180" l="1"/>
  <c r="I179"/>
  <c r="L51"/>
  <c r="N50"/>
  <c r="J73"/>
  <c r="L72"/>
  <c r="S35"/>
  <c r="U34"/>
  <c r="I213"/>
  <c r="I195"/>
  <c r="C195"/>
  <c r="J90"/>
  <c r="L89"/>
  <c r="M89"/>
  <c r="O88"/>
  <c r="I230"/>
  <c r="L18"/>
  <c r="N17"/>
  <c r="O18"/>
  <c r="R17"/>
  <c r="O35"/>
  <c r="R34"/>
  <c r="E196" s="1"/>
  <c r="S18"/>
  <c r="U17"/>
  <c r="O52"/>
  <c r="R51"/>
  <c r="G196" s="1"/>
  <c r="K160"/>
  <c r="M159"/>
  <c r="H160"/>
  <c r="J159"/>
  <c r="K143"/>
  <c r="M142"/>
  <c r="H143"/>
  <c r="J142"/>
  <c r="K126"/>
  <c r="M125"/>
  <c r="I231" s="1"/>
  <c r="H126"/>
  <c r="J125"/>
  <c r="M106"/>
  <c r="O105"/>
  <c r="J105"/>
  <c r="L104"/>
  <c r="L34"/>
  <c r="N33"/>
  <c r="M72"/>
  <c r="O71"/>
  <c r="S52"/>
  <c r="U51"/>
  <c r="U52" l="1"/>
  <c r="S53"/>
  <c r="O72"/>
  <c r="M73"/>
  <c r="N34"/>
  <c r="L35"/>
  <c r="L105"/>
  <c r="J106"/>
  <c r="O106"/>
  <c r="M107"/>
  <c r="H127"/>
  <c r="J126"/>
  <c r="K127"/>
  <c r="M126"/>
  <c r="H144"/>
  <c r="J143"/>
  <c r="K144"/>
  <c r="M143"/>
  <c r="H161"/>
  <c r="J160"/>
  <c r="K161"/>
  <c r="M160"/>
  <c r="O53"/>
  <c r="R52"/>
  <c r="G197" s="1"/>
  <c r="S19"/>
  <c r="U18"/>
  <c r="O36"/>
  <c r="R35"/>
  <c r="E197" s="1"/>
  <c r="O19"/>
  <c r="R18"/>
  <c r="L19"/>
  <c r="N18"/>
  <c r="U35"/>
  <c r="S36"/>
  <c r="L73"/>
  <c r="J74"/>
  <c r="L74" s="1"/>
  <c r="N51"/>
  <c r="L52"/>
  <c r="I180"/>
  <c r="C181"/>
  <c r="I214"/>
  <c r="I196"/>
  <c r="C196"/>
  <c r="O89"/>
  <c r="M90"/>
  <c r="L90"/>
  <c r="J91"/>
  <c r="L91" s="1"/>
  <c r="M91" l="1"/>
  <c r="O91" s="1"/>
  <c r="O90"/>
  <c r="L20"/>
  <c r="N20" s="1"/>
  <c r="N19"/>
  <c r="O20"/>
  <c r="R20" s="1"/>
  <c r="R19"/>
  <c r="O37"/>
  <c r="R37" s="1"/>
  <c r="E199" s="1"/>
  <c r="R36"/>
  <c r="E198" s="1"/>
  <c r="S20"/>
  <c r="U20" s="1"/>
  <c r="U19"/>
  <c r="O54"/>
  <c r="R54" s="1"/>
  <c r="G199" s="1"/>
  <c r="R53"/>
  <c r="G198" s="1"/>
  <c r="K162"/>
  <c r="M162" s="1"/>
  <c r="M161"/>
  <c r="H162"/>
  <c r="J162" s="1"/>
  <c r="J161"/>
  <c r="K145"/>
  <c r="M145" s="1"/>
  <c r="M144"/>
  <c r="H145"/>
  <c r="J145" s="1"/>
  <c r="J144"/>
  <c r="K128"/>
  <c r="M128" s="1"/>
  <c r="I234" s="1"/>
  <c r="M127"/>
  <c r="I233" s="1"/>
  <c r="H128"/>
  <c r="J128" s="1"/>
  <c r="J127"/>
  <c r="C182"/>
  <c r="I182" s="1"/>
  <c r="I181"/>
  <c r="L53"/>
  <c r="N52"/>
  <c r="S37"/>
  <c r="U37" s="1"/>
  <c r="U36"/>
  <c r="I215"/>
  <c r="I197"/>
  <c r="C197"/>
  <c r="M108"/>
  <c r="O108" s="1"/>
  <c r="O107"/>
  <c r="J107"/>
  <c r="L106"/>
  <c r="L36"/>
  <c r="N35"/>
  <c r="M74"/>
  <c r="O74" s="1"/>
  <c r="O73"/>
  <c r="S54"/>
  <c r="U54" s="1"/>
  <c r="U53"/>
  <c r="I232"/>
  <c r="N53" l="1"/>
  <c r="L54"/>
  <c r="N54" s="1"/>
  <c r="I217"/>
  <c r="I199"/>
  <c r="C199"/>
  <c r="N36"/>
  <c r="L37"/>
  <c r="N37" s="1"/>
  <c r="L107"/>
  <c r="J108"/>
  <c r="L108" s="1"/>
  <c r="I216"/>
  <c r="I198"/>
  <c r="C198"/>
</calcChain>
</file>

<file path=xl/sharedStrings.xml><?xml version="1.0" encoding="utf-8"?>
<sst xmlns="http://schemas.openxmlformats.org/spreadsheetml/2006/main" count="312" uniqueCount="82">
  <si>
    <t xml:space="preserve"> </t>
  </si>
  <si>
    <t>TARIFICATION</t>
  </si>
  <si>
    <t>RESEAU</t>
  </si>
  <si>
    <t>par mois</t>
  </si>
  <si>
    <t>en cumulé</t>
  </si>
  <si>
    <t>Nombre d'études demandés (entrées) Santé</t>
  </si>
  <si>
    <t>Nombre d'études demandés (entrées) Prev</t>
  </si>
  <si>
    <t>Nombre d'études demandés (entrées) TOTAL</t>
  </si>
  <si>
    <t>Nombre d'études tarifées (sorties) Santé</t>
  </si>
  <si>
    <t>Nombre d'études tarifées (sorties) Santé KALIVIA</t>
  </si>
  <si>
    <t>Nombre d'études  tarifées (sorties) Prev</t>
  </si>
  <si>
    <t>Nombre d'études  tarifées (sorties)TOTAL</t>
  </si>
  <si>
    <t>CA Santé tarifé</t>
  </si>
  <si>
    <t>CA Prev tarifé</t>
  </si>
  <si>
    <t>CA TOTAL</t>
  </si>
  <si>
    <t>CA Santé</t>
  </si>
  <si>
    <t>CA Prev</t>
  </si>
  <si>
    <t>sortie ct resp reseau en cumulé</t>
  </si>
  <si>
    <t>GC</t>
  </si>
  <si>
    <t>CCN</t>
  </si>
  <si>
    <t>COMPTES</t>
  </si>
  <si>
    <t>Nombre de comptes</t>
  </si>
  <si>
    <t>Nombre de redressements Santé(yc mutualisé à partir de août)</t>
  </si>
  <si>
    <t>Nombre de redressements Prévoyance</t>
  </si>
  <si>
    <t>Nombre de redressements Total</t>
  </si>
  <si>
    <t>impact marge Santé</t>
  </si>
  <si>
    <t>impact marge prev Prévoyance</t>
  </si>
  <si>
    <t>impact marge total Total</t>
  </si>
  <si>
    <t>Nombre de redressements Santé</t>
  </si>
  <si>
    <t>MISE EN PRODUCTION</t>
  </si>
  <si>
    <t>MEP recues Santé</t>
  </si>
  <si>
    <t>MEP recues Prev</t>
  </si>
  <si>
    <t>MEP recues Total</t>
  </si>
  <si>
    <t>MEP validées Santé</t>
  </si>
  <si>
    <t>MEP validées Prev</t>
  </si>
  <si>
    <t>MEP validées Total</t>
  </si>
  <si>
    <t>PRODUCTION</t>
  </si>
  <si>
    <t>JOURS TRAVAILLES</t>
  </si>
  <si>
    <t xml:space="preserve">par mois </t>
  </si>
  <si>
    <t>jours travaillés RESEAU</t>
  </si>
  <si>
    <t>jours travaillés GC</t>
  </si>
  <si>
    <t>jours travaillés CCN</t>
  </si>
  <si>
    <t>PROD TOTAL</t>
  </si>
  <si>
    <t>PROD RESEAU</t>
  </si>
  <si>
    <t>PROD GC</t>
  </si>
  <si>
    <t>PROD CCN</t>
  </si>
  <si>
    <t xml:space="preserve">DELAI MOYEN </t>
  </si>
  <si>
    <t xml:space="preserve">TARIFICATION </t>
  </si>
  <si>
    <t>DELAI MOYEN RESEAU</t>
  </si>
  <si>
    <t>DELAI MOYEN GC</t>
  </si>
  <si>
    <t>DELAI MOYEN CCN</t>
  </si>
  <si>
    <t>DELAI MOYEN TOTAL</t>
  </si>
  <si>
    <t>STOCK</t>
  </si>
  <si>
    <t>total</t>
  </si>
  <si>
    <t>STOCK ETUDES</t>
  </si>
  <si>
    <t>STOCK COMPTES</t>
  </si>
  <si>
    <t>STOCK MEP</t>
  </si>
  <si>
    <t>ENGAGEMENT CLIENT</t>
  </si>
  <si>
    <t>Réseau 
Réalisation par mois</t>
  </si>
  <si>
    <t>Réseau
réalisation en cumulé</t>
  </si>
  <si>
    <t>Réseau
engagement</t>
  </si>
  <si>
    <t>en - de 5 jours ouvrés par mois</t>
  </si>
  <si>
    <t>en - de 5 jours ouvrés en cumulé</t>
  </si>
  <si>
    <t>objectifs en - de 5 jours ouvrés</t>
  </si>
  <si>
    <t>en - de 10 jours ouvrés par mois</t>
  </si>
  <si>
    <t>en - de 10 jours ouvrés en cumulé</t>
  </si>
  <si>
    <t>objectifs en - de 10 jours ouvrés</t>
  </si>
  <si>
    <t>GC suivi excel</t>
  </si>
  <si>
    <t>GC
Réalisation par mois</t>
  </si>
  <si>
    <t>GC
réalisation en cumulé</t>
  </si>
  <si>
    <t>GC
engagement</t>
  </si>
  <si>
    <t>dans les délais demandés clients par mois</t>
  </si>
  <si>
    <t>dans les délais demandés clients en cumulé</t>
  </si>
  <si>
    <t>dans les délais demandés clients</t>
  </si>
  <si>
    <t xml:space="preserve">en - de 15 jours calendaires par mois </t>
  </si>
  <si>
    <t>en - de 15 jours calendaires en cumulé</t>
  </si>
  <si>
    <t>en - de 15 jours calendaires</t>
  </si>
  <si>
    <t>ns</t>
  </si>
  <si>
    <t>CCN
Réalisation par mois</t>
  </si>
  <si>
    <t>CCN
réalisation en cumulé</t>
  </si>
  <si>
    <t>CCN
engagement</t>
  </si>
  <si>
    <t>nd</t>
  </si>
</sst>
</file>

<file path=xl/styles.xml><?xml version="1.0" encoding="utf-8"?>
<styleSheet xmlns="http://schemas.openxmlformats.org/spreadsheetml/2006/main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[$-40C]mmmm\-yy;@"/>
    <numFmt numFmtId="165" formatCode="0.0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i/>
      <sz val="10"/>
      <name val="Arial"/>
      <family val="2"/>
    </font>
    <font>
      <sz val="10"/>
      <name val="MS Sans Serif"/>
      <family val="2"/>
    </font>
    <font>
      <sz val="10"/>
      <color indexed="10"/>
      <name val="Arial"/>
      <family val="2"/>
    </font>
    <font>
      <b/>
      <sz val="1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theme="6" tint="-0.249977111117893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/>
    <xf numFmtId="0" fontId="2" fillId="0" borderId="0"/>
    <xf numFmtId="0" fontId="5" fillId="0" borderId="0"/>
    <xf numFmtId="9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</cellStyleXfs>
  <cellXfs count="80">
    <xf numFmtId="0" fontId="0" fillId="0" borderId="0" xfId="0"/>
    <xf numFmtId="0" fontId="2" fillId="0" borderId="0" xfId="1"/>
    <xf numFmtId="0" fontId="3" fillId="0" borderId="1" xfId="1" applyFont="1" applyFill="1" applyBorder="1" applyAlignment="1">
      <alignment horizontal="left" vertical="center"/>
    </xf>
    <xf numFmtId="0" fontId="3" fillId="2" borderId="1" xfId="1" applyFont="1" applyFill="1" applyBorder="1" applyAlignment="1">
      <alignment horizontal="left" vertical="center"/>
    </xf>
    <xf numFmtId="0" fontId="2" fillId="3" borderId="2" xfId="1" applyFill="1" applyBorder="1" applyAlignment="1">
      <alignment horizontal="center" vertical="center"/>
    </xf>
    <xf numFmtId="0" fontId="2" fillId="0" borderId="3" xfId="1" applyBorder="1" applyAlignment="1">
      <alignment horizontal="center" vertical="center"/>
    </xf>
    <xf numFmtId="0" fontId="2" fillId="0" borderId="4" xfId="1" applyBorder="1" applyAlignment="1">
      <alignment horizontal="center" vertical="center"/>
    </xf>
    <xf numFmtId="0" fontId="2" fillId="4" borderId="2" xfId="1" applyFill="1" applyBorder="1" applyAlignment="1">
      <alignment horizontal="center" vertical="center"/>
    </xf>
    <xf numFmtId="0" fontId="2" fillId="4" borderId="3" xfId="1" applyFill="1" applyBorder="1" applyAlignment="1">
      <alignment horizontal="center" vertical="center"/>
    </xf>
    <xf numFmtId="0" fontId="2" fillId="0" borderId="0" xfId="1" applyAlignment="1">
      <alignment horizontal="center" vertical="center" wrapText="1"/>
    </xf>
    <xf numFmtId="0" fontId="2" fillId="2" borderId="5" xfId="1" applyFill="1" applyBorder="1" applyAlignment="1">
      <alignment horizontal="center" vertical="center" wrapText="1"/>
    </xf>
    <xf numFmtId="0" fontId="2" fillId="3" borderId="5" xfId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2" fillId="4" borderId="5" xfId="1" applyFill="1" applyBorder="1" applyAlignment="1">
      <alignment horizontal="center" vertical="center" wrapText="1"/>
    </xf>
    <xf numFmtId="0" fontId="4" fillId="4" borderId="5" xfId="1" applyFont="1" applyFill="1" applyBorder="1" applyAlignment="1">
      <alignment horizontal="center" vertical="center" wrapText="1"/>
    </xf>
    <xf numFmtId="0" fontId="2" fillId="5" borderId="5" xfId="1" applyFill="1" applyBorder="1" applyAlignment="1">
      <alignment horizontal="center" vertical="center" wrapText="1"/>
    </xf>
    <xf numFmtId="164" fontId="5" fillId="6" borderId="0" xfId="2" applyNumberFormat="1" applyFill="1"/>
    <xf numFmtId="0" fontId="2" fillId="2" borderId="5" xfId="1" applyFill="1" applyBorder="1"/>
    <xf numFmtId="0" fontId="2" fillId="6" borderId="5" xfId="1" applyFill="1" applyBorder="1"/>
    <xf numFmtId="0" fontId="2" fillId="3" borderId="5" xfId="1" applyFill="1" applyBorder="1"/>
    <xf numFmtId="0" fontId="2" fillId="2" borderId="5" xfId="1" applyFill="1" applyBorder="1" applyAlignment="1">
      <alignment horizontal="right"/>
    </xf>
    <xf numFmtId="0" fontId="2" fillId="4" borderId="5" xfId="1" applyFill="1" applyBorder="1"/>
    <xf numFmtId="0" fontId="2" fillId="5" borderId="5" xfId="1" applyFill="1" applyBorder="1"/>
    <xf numFmtId="1" fontId="2" fillId="2" borderId="5" xfId="1" applyNumberFormat="1" applyFill="1" applyBorder="1"/>
    <xf numFmtId="0" fontId="2" fillId="0" borderId="0" xfId="1" applyFill="1" applyBorder="1"/>
    <xf numFmtId="0" fontId="2" fillId="0" borderId="0" xfId="1" applyFill="1"/>
    <xf numFmtId="0" fontId="3" fillId="7" borderId="1" xfId="1" applyFont="1" applyFill="1" applyBorder="1" applyAlignment="1">
      <alignment horizontal="left" vertical="center"/>
    </xf>
    <xf numFmtId="0" fontId="2" fillId="7" borderId="5" xfId="1" applyFill="1" applyBorder="1" applyAlignment="1">
      <alignment horizontal="center" vertical="center" wrapText="1"/>
    </xf>
    <xf numFmtId="0" fontId="4" fillId="7" borderId="5" xfId="1" applyFont="1" applyFill="1" applyBorder="1" applyAlignment="1">
      <alignment horizontal="center" vertical="center" wrapText="1"/>
    </xf>
    <xf numFmtId="0" fontId="2" fillId="7" borderId="5" xfId="1" applyFill="1" applyBorder="1"/>
    <xf numFmtId="0" fontId="2" fillId="7" borderId="5" xfId="1" applyFill="1" applyBorder="1" applyAlignment="1">
      <alignment horizontal="right"/>
    </xf>
    <xf numFmtId="3" fontId="2" fillId="4" borderId="5" xfId="1" applyNumberFormat="1" applyFill="1" applyBorder="1"/>
    <xf numFmtId="3" fontId="2" fillId="0" borderId="0" xfId="1" applyNumberFormat="1"/>
    <xf numFmtId="0" fontId="3" fillId="8" borderId="1" xfId="1" applyFont="1" applyFill="1" applyBorder="1" applyAlignment="1">
      <alignment horizontal="left" vertical="center"/>
    </xf>
    <xf numFmtId="0" fontId="2" fillId="8" borderId="5" xfId="1" applyFill="1" applyBorder="1" applyAlignment="1">
      <alignment horizontal="center" vertical="center" wrapText="1"/>
    </xf>
    <xf numFmtId="0" fontId="4" fillId="8" borderId="5" xfId="1" applyFont="1" applyFill="1" applyBorder="1" applyAlignment="1">
      <alignment horizontal="center" vertical="center" wrapText="1"/>
    </xf>
    <xf numFmtId="0" fontId="2" fillId="8" borderId="5" xfId="1" applyFill="1" applyBorder="1"/>
    <xf numFmtId="0" fontId="2" fillId="0" borderId="3" xfId="1" applyBorder="1" applyAlignment="1"/>
    <xf numFmtId="0" fontId="2" fillId="0" borderId="4" xfId="1" applyBorder="1" applyAlignment="1"/>
    <xf numFmtId="0" fontId="2" fillId="9" borderId="2" xfId="1" applyFill="1" applyBorder="1" applyAlignment="1">
      <alignment horizontal="center" vertical="center"/>
    </xf>
    <xf numFmtId="0" fontId="2" fillId="9" borderId="3" xfId="1" applyFill="1" applyBorder="1" applyAlignment="1"/>
    <xf numFmtId="0" fontId="2" fillId="9" borderId="4" xfId="1" applyFill="1" applyBorder="1" applyAlignment="1"/>
    <xf numFmtId="0" fontId="2" fillId="9" borderId="5" xfId="1" applyFill="1" applyBorder="1" applyAlignment="1">
      <alignment horizontal="center" vertical="center" wrapText="1"/>
    </xf>
    <xf numFmtId="0" fontId="2" fillId="9" borderId="5" xfId="1" applyFill="1" applyBorder="1"/>
    <xf numFmtId="0" fontId="2" fillId="0" borderId="6" xfId="1" applyFill="1" applyBorder="1"/>
    <xf numFmtId="0" fontId="2" fillId="0" borderId="7" xfId="1" applyFill="1" applyBorder="1"/>
    <xf numFmtId="0" fontId="2" fillId="0" borderId="3" xfId="1" applyFill="1" applyBorder="1" applyAlignment="1"/>
    <xf numFmtId="0" fontId="2" fillId="0" borderId="4" xfId="1" applyFill="1" applyBorder="1" applyAlignment="1"/>
    <xf numFmtId="0" fontId="2" fillId="3" borderId="5" xfId="1" applyFill="1" applyBorder="1" applyAlignment="1">
      <alignment horizontal="center" vertical="center"/>
    </xf>
    <xf numFmtId="0" fontId="2" fillId="9" borderId="5" xfId="1" applyFill="1" applyBorder="1" applyAlignment="1">
      <alignment horizontal="center" vertical="center"/>
    </xf>
    <xf numFmtId="0" fontId="6" fillId="3" borderId="5" xfId="1" applyFont="1" applyFill="1" applyBorder="1" applyAlignment="1">
      <alignment horizontal="center" vertical="center" wrapText="1"/>
    </xf>
    <xf numFmtId="2" fontId="2" fillId="0" borderId="0" xfId="1" applyNumberFormat="1"/>
    <xf numFmtId="2" fontId="2" fillId="2" borderId="5" xfId="1" applyNumberFormat="1" applyFill="1" applyBorder="1" applyAlignment="1">
      <alignment horizontal="right"/>
    </xf>
    <xf numFmtId="2" fontId="2" fillId="9" borderId="5" xfId="1" applyNumberFormat="1" applyFill="1" applyBorder="1" applyAlignment="1">
      <alignment horizontal="right"/>
    </xf>
    <xf numFmtId="2" fontId="2" fillId="7" borderId="5" xfId="1" applyNumberFormat="1" applyFill="1" applyBorder="1" applyAlignment="1">
      <alignment horizontal="right"/>
    </xf>
    <xf numFmtId="2" fontId="2" fillId="8" borderId="5" xfId="1" applyNumberFormat="1" applyFill="1" applyBorder="1" applyAlignment="1">
      <alignment horizontal="right"/>
    </xf>
    <xf numFmtId="2" fontId="2" fillId="3" borderId="5" xfId="1" applyNumberFormat="1" applyFill="1" applyBorder="1" applyAlignment="1">
      <alignment horizontal="right"/>
    </xf>
    <xf numFmtId="165" fontId="2" fillId="8" borderId="5" xfId="1" applyNumberFormat="1" applyFill="1" applyBorder="1"/>
    <xf numFmtId="165" fontId="2" fillId="3" borderId="5" xfId="1" applyNumberFormat="1" applyFill="1" applyBorder="1"/>
    <xf numFmtId="165" fontId="2" fillId="7" borderId="5" xfId="1" applyNumberFormat="1" applyFill="1" applyBorder="1"/>
    <xf numFmtId="1" fontId="2" fillId="7" borderId="5" xfId="1" applyNumberFormat="1" applyFill="1" applyBorder="1"/>
    <xf numFmtId="165" fontId="2" fillId="2" borderId="5" xfId="1" applyNumberFormat="1" applyFill="1" applyBorder="1"/>
    <xf numFmtId="0" fontId="7" fillId="0" borderId="0" xfId="1" applyFont="1" applyFill="1"/>
    <xf numFmtId="0" fontId="7" fillId="0" borderId="0" xfId="1" applyFont="1" applyFill="1" applyBorder="1"/>
    <xf numFmtId="0" fontId="2" fillId="3" borderId="3" xfId="1" applyFill="1" applyBorder="1" applyAlignment="1">
      <alignment horizontal="center" vertical="center"/>
    </xf>
    <xf numFmtId="0" fontId="2" fillId="3" borderId="4" xfId="1" applyFill="1" applyBorder="1" applyAlignment="1">
      <alignment horizontal="center" vertical="center"/>
    </xf>
    <xf numFmtId="9" fontId="0" fillId="2" borderId="5" xfId="3" applyFont="1" applyFill="1" applyBorder="1"/>
    <xf numFmtId="9" fontId="0" fillId="9" borderId="5" xfId="3" applyFont="1" applyFill="1" applyBorder="1"/>
    <xf numFmtId="0" fontId="3" fillId="0" borderId="0" xfId="1" applyFont="1" applyFill="1" applyBorder="1" applyAlignment="1">
      <alignment horizontal="left" vertical="center"/>
    </xf>
    <xf numFmtId="0" fontId="2" fillId="0" borderId="0" xfId="1" applyFill="1" applyBorder="1" applyAlignment="1">
      <alignment horizontal="center" vertical="center" wrapText="1"/>
    </xf>
    <xf numFmtId="9" fontId="0" fillId="7" borderId="5" xfId="3" applyFont="1" applyFill="1" applyBorder="1"/>
    <xf numFmtId="9" fontId="0" fillId="7" borderId="5" xfId="3" applyFont="1" applyFill="1" applyBorder="1" applyAlignment="1">
      <alignment horizontal="right"/>
    </xf>
    <xf numFmtId="9" fontId="0" fillId="0" borderId="0" xfId="3" applyFont="1" applyFill="1" applyBorder="1"/>
    <xf numFmtId="9" fontId="0" fillId="0" borderId="0" xfId="3" applyFont="1" applyFill="1" applyBorder="1" applyAlignment="1">
      <alignment horizontal="right"/>
    </xf>
    <xf numFmtId="9" fontId="0" fillId="8" borderId="5" xfId="3" applyFont="1" applyFill="1" applyBorder="1"/>
    <xf numFmtId="9" fontId="0" fillId="8" borderId="5" xfId="3" applyFont="1" applyFill="1" applyBorder="1" applyAlignment="1">
      <alignment horizontal="right"/>
    </xf>
    <xf numFmtId="164" fontId="5" fillId="10" borderId="0" xfId="2" applyNumberFormat="1" applyFill="1"/>
    <xf numFmtId="0" fontId="2" fillId="10" borderId="5" xfId="1" applyFill="1" applyBorder="1"/>
    <xf numFmtId="0" fontId="2" fillId="10" borderId="5" xfId="1" applyFill="1" applyBorder="1" applyAlignment="1">
      <alignment horizontal="right"/>
    </xf>
    <xf numFmtId="0" fontId="2" fillId="10" borderId="0" xfId="1" applyFill="1"/>
  </cellXfs>
  <cellStyles count="7">
    <cellStyle name="Milliers 2" xfId="4"/>
    <cellStyle name="Monétaire 2" xfId="5"/>
    <cellStyle name="Normal" xfId="0" builtinId="0"/>
    <cellStyle name="Normal 2" xfId="2"/>
    <cellStyle name="Normal 3" xfId="6"/>
    <cellStyle name="Normal 4" xfId="1"/>
    <cellStyle name="Pourcentage 2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IVE\M15L702\indicateurs%20TRAORE\REPORTING%20SOUSCRIPTION\Indicateurs\Auto\Planning_Souscription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Donn&#233;es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3"/>
      <sheetName val="Planning"/>
      <sheetName val="Prévoyance Réseau"/>
      <sheetName val="Santé Réseau"/>
      <sheetName val="Prévoyance GC"/>
      <sheetName val="Santé GC"/>
      <sheetName val="Prévoyance CCN"/>
      <sheetName val="Santé CCN"/>
      <sheetName val="Donnees_Filtre"/>
      <sheetName val="Résultats"/>
      <sheetName val="table de données"/>
      <sheetName val="TCD"/>
      <sheetName val="TDB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">
          <cell r="H1"/>
        </row>
        <row r="2">
          <cell r="H2"/>
        </row>
        <row r="3">
          <cell r="H3"/>
        </row>
        <row r="4">
          <cell r="H4"/>
        </row>
        <row r="5">
          <cell r="H5"/>
        </row>
        <row r="6">
          <cell r="H6"/>
        </row>
        <row r="7">
          <cell r="H7"/>
        </row>
        <row r="8">
          <cell r="H8"/>
        </row>
        <row r="9">
          <cell r="H9"/>
        </row>
        <row r="10">
          <cell r="H10"/>
        </row>
        <row r="11">
          <cell r="H11"/>
        </row>
        <row r="12">
          <cell r="H12"/>
        </row>
      </sheetData>
      <sheetData sheetId="9"/>
      <sheetData sheetId="10"/>
      <sheetData sheetId="11"/>
      <sheetData sheetId="12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Donnees_Filtre"/>
      <sheetName val="Résultats"/>
    </sheetNames>
    <sheetDataSet>
      <sheetData sheetId="0"/>
      <sheetData sheetId="1">
        <row r="2">
          <cell r="F2">
            <v>1233</v>
          </cell>
        </row>
        <row r="3">
          <cell r="F3">
            <v>407</v>
          </cell>
        </row>
        <row r="8">
          <cell r="F8">
            <v>948</v>
          </cell>
        </row>
        <row r="9">
          <cell r="F9">
            <v>338</v>
          </cell>
        </row>
        <row r="10">
          <cell r="F10">
            <v>280</v>
          </cell>
        </row>
        <row r="17">
          <cell r="F17">
            <v>232741840240</v>
          </cell>
        </row>
        <row r="18">
          <cell r="F18">
            <v>73418570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/>
  <dimension ref="A3:W300"/>
  <sheetViews>
    <sheetView tabSelected="1" workbookViewId="0">
      <selection activeCell="B16" sqref="B16"/>
    </sheetView>
  </sheetViews>
  <sheetFormatPr baseColWidth="10" defaultRowHeight="12.75"/>
  <cols>
    <col min="1" max="1" width="20.42578125" style="1" customWidth="1"/>
    <col min="2" max="17" width="20.7109375" style="1" customWidth="1"/>
    <col min="18" max="18" width="18.42578125" style="1" customWidth="1"/>
    <col min="19" max="256" width="11.42578125" style="1"/>
    <col min="257" max="257" width="20.42578125" style="1" customWidth="1"/>
    <col min="258" max="273" width="20.7109375" style="1" customWidth="1"/>
    <col min="274" max="274" width="18.42578125" style="1" customWidth="1"/>
    <col min="275" max="512" width="11.42578125" style="1"/>
    <col min="513" max="513" width="20.42578125" style="1" customWidth="1"/>
    <col min="514" max="529" width="20.7109375" style="1" customWidth="1"/>
    <col min="530" max="530" width="18.42578125" style="1" customWidth="1"/>
    <col min="531" max="768" width="11.42578125" style="1"/>
    <col min="769" max="769" width="20.42578125" style="1" customWidth="1"/>
    <col min="770" max="785" width="20.7109375" style="1" customWidth="1"/>
    <col min="786" max="786" width="18.42578125" style="1" customWidth="1"/>
    <col min="787" max="1024" width="11.42578125" style="1"/>
    <col min="1025" max="1025" width="20.42578125" style="1" customWidth="1"/>
    <col min="1026" max="1041" width="20.7109375" style="1" customWidth="1"/>
    <col min="1042" max="1042" width="18.42578125" style="1" customWidth="1"/>
    <col min="1043" max="1280" width="11.42578125" style="1"/>
    <col min="1281" max="1281" width="20.42578125" style="1" customWidth="1"/>
    <col min="1282" max="1297" width="20.7109375" style="1" customWidth="1"/>
    <col min="1298" max="1298" width="18.42578125" style="1" customWidth="1"/>
    <col min="1299" max="1536" width="11.42578125" style="1"/>
    <col min="1537" max="1537" width="20.42578125" style="1" customWidth="1"/>
    <col min="1538" max="1553" width="20.7109375" style="1" customWidth="1"/>
    <col min="1554" max="1554" width="18.42578125" style="1" customWidth="1"/>
    <col min="1555" max="1792" width="11.42578125" style="1"/>
    <col min="1793" max="1793" width="20.42578125" style="1" customWidth="1"/>
    <col min="1794" max="1809" width="20.7109375" style="1" customWidth="1"/>
    <col min="1810" max="1810" width="18.42578125" style="1" customWidth="1"/>
    <col min="1811" max="2048" width="11.42578125" style="1"/>
    <col min="2049" max="2049" width="20.42578125" style="1" customWidth="1"/>
    <col min="2050" max="2065" width="20.7109375" style="1" customWidth="1"/>
    <col min="2066" max="2066" width="18.42578125" style="1" customWidth="1"/>
    <col min="2067" max="2304" width="11.42578125" style="1"/>
    <col min="2305" max="2305" width="20.42578125" style="1" customWidth="1"/>
    <col min="2306" max="2321" width="20.7109375" style="1" customWidth="1"/>
    <col min="2322" max="2322" width="18.42578125" style="1" customWidth="1"/>
    <col min="2323" max="2560" width="11.42578125" style="1"/>
    <col min="2561" max="2561" width="20.42578125" style="1" customWidth="1"/>
    <col min="2562" max="2577" width="20.7109375" style="1" customWidth="1"/>
    <col min="2578" max="2578" width="18.42578125" style="1" customWidth="1"/>
    <col min="2579" max="2816" width="11.42578125" style="1"/>
    <col min="2817" max="2817" width="20.42578125" style="1" customWidth="1"/>
    <col min="2818" max="2833" width="20.7109375" style="1" customWidth="1"/>
    <col min="2834" max="2834" width="18.42578125" style="1" customWidth="1"/>
    <col min="2835" max="3072" width="11.42578125" style="1"/>
    <col min="3073" max="3073" width="20.42578125" style="1" customWidth="1"/>
    <col min="3074" max="3089" width="20.7109375" style="1" customWidth="1"/>
    <col min="3090" max="3090" width="18.42578125" style="1" customWidth="1"/>
    <col min="3091" max="3328" width="11.42578125" style="1"/>
    <col min="3329" max="3329" width="20.42578125" style="1" customWidth="1"/>
    <col min="3330" max="3345" width="20.7109375" style="1" customWidth="1"/>
    <col min="3346" max="3346" width="18.42578125" style="1" customWidth="1"/>
    <col min="3347" max="3584" width="11.42578125" style="1"/>
    <col min="3585" max="3585" width="20.42578125" style="1" customWidth="1"/>
    <col min="3586" max="3601" width="20.7109375" style="1" customWidth="1"/>
    <col min="3602" max="3602" width="18.42578125" style="1" customWidth="1"/>
    <col min="3603" max="3840" width="11.42578125" style="1"/>
    <col min="3841" max="3841" width="20.42578125" style="1" customWidth="1"/>
    <col min="3842" max="3857" width="20.7109375" style="1" customWidth="1"/>
    <col min="3858" max="3858" width="18.42578125" style="1" customWidth="1"/>
    <col min="3859" max="4096" width="11.42578125" style="1"/>
    <col min="4097" max="4097" width="20.42578125" style="1" customWidth="1"/>
    <col min="4098" max="4113" width="20.7109375" style="1" customWidth="1"/>
    <col min="4114" max="4114" width="18.42578125" style="1" customWidth="1"/>
    <col min="4115" max="4352" width="11.42578125" style="1"/>
    <col min="4353" max="4353" width="20.42578125" style="1" customWidth="1"/>
    <col min="4354" max="4369" width="20.7109375" style="1" customWidth="1"/>
    <col min="4370" max="4370" width="18.42578125" style="1" customWidth="1"/>
    <col min="4371" max="4608" width="11.42578125" style="1"/>
    <col min="4609" max="4609" width="20.42578125" style="1" customWidth="1"/>
    <col min="4610" max="4625" width="20.7109375" style="1" customWidth="1"/>
    <col min="4626" max="4626" width="18.42578125" style="1" customWidth="1"/>
    <col min="4627" max="4864" width="11.42578125" style="1"/>
    <col min="4865" max="4865" width="20.42578125" style="1" customWidth="1"/>
    <col min="4866" max="4881" width="20.7109375" style="1" customWidth="1"/>
    <col min="4882" max="4882" width="18.42578125" style="1" customWidth="1"/>
    <col min="4883" max="5120" width="11.42578125" style="1"/>
    <col min="5121" max="5121" width="20.42578125" style="1" customWidth="1"/>
    <col min="5122" max="5137" width="20.7109375" style="1" customWidth="1"/>
    <col min="5138" max="5138" width="18.42578125" style="1" customWidth="1"/>
    <col min="5139" max="5376" width="11.42578125" style="1"/>
    <col min="5377" max="5377" width="20.42578125" style="1" customWidth="1"/>
    <col min="5378" max="5393" width="20.7109375" style="1" customWidth="1"/>
    <col min="5394" max="5394" width="18.42578125" style="1" customWidth="1"/>
    <col min="5395" max="5632" width="11.42578125" style="1"/>
    <col min="5633" max="5633" width="20.42578125" style="1" customWidth="1"/>
    <col min="5634" max="5649" width="20.7109375" style="1" customWidth="1"/>
    <col min="5650" max="5650" width="18.42578125" style="1" customWidth="1"/>
    <col min="5651" max="5888" width="11.42578125" style="1"/>
    <col min="5889" max="5889" width="20.42578125" style="1" customWidth="1"/>
    <col min="5890" max="5905" width="20.7109375" style="1" customWidth="1"/>
    <col min="5906" max="5906" width="18.42578125" style="1" customWidth="1"/>
    <col min="5907" max="6144" width="11.42578125" style="1"/>
    <col min="6145" max="6145" width="20.42578125" style="1" customWidth="1"/>
    <col min="6146" max="6161" width="20.7109375" style="1" customWidth="1"/>
    <col min="6162" max="6162" width="18.42578125" style="1" customWidth="1"/>
    <col min="6163" max="6400" width="11.42578125" style="1"/>
    <col min="6401" max="6401" width="20.42578125" style="1" customWidth="1"/>
    <col min="6402" max="6417" width="20.7109375" style="1" customWidth="1"/>
    <col min="6418" max="6418" width="18.42578125" style="1" customWidth="1"/>
    <col min="6419" max="6656" width="11.42578125" style="1"/>
    <col min="6657" max="6657" width="20.42578125" style="1" customWidth="1"/>
    <col min="6658" max="6673" width="20.7109375" style="1" customWidth="1"/>
    <col min="6674" max="6674" width="18.42578125" style="1" customWidth="1"/>
    <col min="6675" max="6912" width="11.42578125" style="1"/>
    <col min="6913" max="6913" width="20.42578125" style="1" customWidth="1"/>
    <col min="6914" max="6929" width="20.7109375" style="1" customWidth="1"/>
    <col min="6930" max="6930" width="18.42578125" style="1" customWidth="1"/>
    <col min="6931" max="7168" width="11.42578125" style="1"/>
    <col min="7169" max="7169" width="20.42578125" style="1" customWidth="1"/>
    <col min="7170" max="7185" width="20.7109375" style="1" customWidth="1"/>
    <col min="7186" max="7186" width="18.42578125" style="1" customWidth="1"/>
    <col min="7187" max="7424" width="11.42578125" style="1"/>
    <col min="7425" max="7425" width="20.42578125" style="1" customWidth="1"/>
    <col min="7426" max="7441" width="20.7109375" style="1" customWidth="1"/>
    <col min="7442" max="7442" width="18.42578125" style="1" customWidth="1"/>
    <col min="7443" max="7680" width="11.42578125" style="1"/>
    <col min="7681" max="7681" width="20.42578125" style="1" customWidth="1"/>
    <col min="7682" max="7697" width="20.7109375" style="1" customWidth="1"/>
    <col min="7698" max="7698" width="18.42578125" style="1" customWidth="1"/>
    <col min="7699" max="7936" width="11.42578125" style="1"/>
    <col min="7937" max="7937" width="20.42578125" style="1" customWidth="1"/>
    <col min="7938" max="7953" width="20.7109375" style="1" customWidth="1"/>
    <col min="7954" max="7954" width="18.42578125" style="1" customWidth="1"/>
    <col min="7955" max="8192" width="11.42578125" style="1"/>
    <col min="8193" max="8193" width="20.42578125" style="1" customWidth="1"/>
    <col min="8194" max="8209" width="20.7109375" style="1" customWidth="1"/>
    <col min="8210" max="8210" width="18.42578125" style="1" customWidth="1"/>
    <col min="8211" max="8448" width="11.42578125" style="1"/>
    <col min="8449" max="8449" width="20.42578125" style="1" customWidth="1"/>
    <col min="8450" max="8465" width="20.7109375" style="1" customWidth="1"/>
    <col min="8466" max="8466" width="18.42578125" style="1" customWidth="1"/>
    <col min="8467" max="8704" width="11.42578125" style="1"/>
    <col min="8705" max="8705" width="20.42578125" style="1" customWidth="1"/>
    <col min="8706" max="8721" width="20.7109375" style="1" customWidth="1"/>
    <col min="8722" max="8722" width="18.42578125" style="1" customWidth="1"/>
    <col min="8723" max="8960" width="11.42578125" style="1"/>
    <col min="8961" max="8961" width="20.42578125" style="1" customWidth="1"/>
    <col min="8962" max="8977" width="20.7109375" style="1" customWidth="1"/>
    <col min="8978" max="8978" width="18.42578125" style="1" customWidth="1"/>
    <col min="8979" max="9216" width="11.42578125" style="1"/>
    <col min="9217" max="9217" width="20.42578125" style="1" customWidth="1"/>
    <col min="9218" max="9233" width="20.7109375" style="1" customWidth="1"/>
    <col min="9234" max="9234" width="18.42578125" style="1" customWidth="1"/>
    <col min="9235" max="9472" width="11.42578125" style="1"/>
    <col min="9473" max="9473" width="20.42578125" style="1" customWidth="1"/>
    <col min="9474" max="9489" width="20.7109375" style="1" customWidth="1"/>
    <col min="9490" max="9490" width="18.42578125" style="1" customWidth="1"/>
    <col min="9491" max="9728" width="11.42578125" style="1"/>
    <col min="9729" max="9729" width="20.42578125" style="1" customWidth="1"/>
    <col min="9730" max="9745" width="20.7109375" style="1" customWidth="1"/>
    <col min="9746" max="9746" width="18.42578125" style="1" customWidth="1"/>
    <col min="9747" max="9984" width="11.42578125" style="1"/>
    <col min="9985" max="9985" width="20.42578125" style="1" customWidth="1"/>
    <col min="9986" max="10001" width="20.7109375" style="1" customWidth="1"/>
    <col min="10002" max="10002" width="18.42578125" style="1" customWidth="1"/>
    <col min="10003" max="10240" width="11.42578125" style="1"/>
    <col min="10241" max="10241" width="20.42578125" style="1" customWidth="1"/>
    <col min="10242" max="10257" width="20.7109375" style="1" customWidth="1"/>
    <col min="10258" max="10258" width="18.42578125" style="1" customWidth="1"/>
    <col min="10259" max="10496" width="11.42578125" style="1"/>
    <col min="10497" max="10497" width="20.42578125" style="1" customWidth="1"/>
    <col min="10498" max="10513" width="20.7109375" style="1" customWidth="1"/>
    <col min="10514" max="10514" width="18.42578125" style="1" customWidth="1"/>
    <col min="10515" max="10752" width="11.42578125" style="1"/>
    <col min="10753" max="10753" width="20.42578125" style="1" customWidth="1"/>
    <col min="10754" max="10769" width="20.7109375" style="1" customWidth="1"/>
    <col min="10770" max="10770" width="18.42578125" style="1" customWidth="1"/>
    <col min="10771" max="11008" width="11.42578125" style="1"/>
    <col min="11009" max="11009" width="20.42578125" style="1" customWidth="1"/>
    <col min="11010" max="11025" width="20.7109375" style="1" customWidth="1"/>
    <col min="11026" max="11026" width="18.42578125" style="1" customWidth="1"/>
    <col min="11027" max="11264" width="11.42578125" style="1"/>
    <col min="11265" max="11265" width="20.42578125" style="1" customWidth="1"/>
    <col min="11266" max="11281" width="20.7109375" style="1" customWidth="1"/>
    <col min="11282" max="11282" width="18.42578125" style="1" customWidth="1"/>
    <col min="11283" max="11520" width="11.42578125" style="1"/>
    <col min="11521" max="11521" width="20.42578125" style="1" customWidth="1"/>
    <col min="11522" max="11537" width="20.7109375" style="1" customWidth="1"/>
    <col min="11538" max="11538" width="18.42578125" style="1" customWidth="1"/>
    <col min="11539" max="11776" width="11.42578125" style="1"/>
    <col min="11777" max="11777" width="20.42578125" style="1" customWidth="1"/>
    <col min="11778" max="11793" width="20.7109375" style="1" customWidth="1"/>
    <col min="11794" max="11794" width="18.42578125" style="1" customWidth="1"/>
    <col min="11795" max="12032" width="11.42578125" style="1"/>
    <col min="12033" max="12033" width="20.42578125" style="1" customWidth="1"/>
    <col min="12034" max="12049" width="20.7109375" style="1" customWidth="1"/>
    <col min="12050" max="12050" width="18.42578125" style="1" customWidth="1"/>
    <col min="12051" max="12288" width="11.42578125" style="1"/>
    <col min="12289" max="12289" width="20.42578125" style="1" customWidth="1"/>
    <col min="12290" max="12305" width="20.7109375" style="1" customWidth="1"/>
    <col min="12306" max="12306" width="18.42578125" style="1" customWidth="1"/>
    <col min="12307" max="12544" width="11.42578125" style="1"/>
    <col min="12545" max="12545" width="20.42578125" style="1" customWidth="1"/>
    <col min="12546" max="12561" width="20.7109375" style="1" customWidth="1"/>
    <col min="12562" max="12562" width="18.42578125" style="1" customWidth="1"/>
    <col min="12563" max="12800" width="11.42578125" style="1"/>
    <col min="12801" max="12801" width="20.42578125" style="1" customWidth="1"/>
    <col min="12802" max="12817" width="20.7109375" style="1" customWidth="1"/>
    <col min="12818" max="12818" width="18.42578125" style="1" customWidth="1"/>
    <col min="12819" max="13056" width="11.42578125" style="1"/>
    <col min="13057" max="13057" width="20.42578125" style="1" customWidth="1"/>
    <col min="13058" max="13073" width="20.7109375" style="1" customWidth="1"/>
    <col min="13074" max="13074" width="18.42578125" style="1" customWidth="1"/>
    <col min="13075" max="13312" width="11.42578125" style="1"/>
    <col min="13313" max="13313" width="20.42578125" style="1" customWidth="1"/>
    <col min="13314" max="13329" width="20.7109375" style="1" customWidth="1"/>
    <col min="13330" max="13330" width="18.42578125" style="1" customWidth="1"/>
    <col min="13331" max="13568" width="11.42578125" style="1"/>
    <col min="13569" max="13569" width="20.42578125" style="1" customWidth="1"/>
    <col min="13570" max="13585" width="20.7109375" style="1" customWidth="1"/>
    <col min="13586" max="13586" width="18.42578125" style="1" customWidth="1"/>
    <col min="13587" max="13824" width="11.42578125" style="1"/>
    <col min="13825" max="13825" width="20.42578125" style="1" customWidth="1"/>
    <col min="13826" max="13841" width="20.7109375" style="1" customWidth="1"/>
    <col min="13842" max="13842" width="18.42578125" style="1" customWidth="1"/>
    <col min="13843" max="14080" width="11.42578125" style="1"/>
    <col min="14081" max="14081" width="20.42578125" style="1" customWidth="1"/>
    <col min="14082" max="14097" width="20.7109375" style="1" customWidth="1"/>
    <col min="14098" max="14098" width="18.42578125" style="1" customWidth="1"/>
    <col min="14099" max="14336" width="11.42578125" style="1"/>
    <col min="14337" max="14337" width="20.42578125" style="1" customWidth="1"/>
    <col min="14338" max="14353" width="20.7109375" style="1" customWidth="1"/>
    <col min="14354" max="14354" width="18.42578125" style="1" customWidth="1"/>
    <col min="14355" max="14592" width="11.42578125" style="1"/>
    <col min="14593" max="14593" width="20.42578125" style="1" customWidth="1"/>
    <col min="14594" max="14609" width="20.7109375" style="1" customWidth="1"/>
    <col min="14610" max="14610" width="18.42578125" style="1" customWidth="1"/>
    <col min="14611" max="14848" width="11.42578125" style="1"/>
    <col min="14849" max="14849" width="20.42578125" style="1" customWidth="1"/>
    <col min="14850" max="14865" width="20.7109375" style="1" customWidth="1"/>
    <col min="14866" max="14866" width="18.42578125" style="1" customWidth="1"/>
    <col min="14867" max="15104" width="11.42578125" style="1"/>
    <col min="15105" max="15105" width="20.42578125" style="1" customWidth="1"/>
    <col min="15106" max="15121" width="20.7109375" style="1" customWidth="1"/>
    <col min="15122" max="15122" width="18.42578125" style="1" customWidth="1"/>
    <col min="15123" max="15360" width="11.42578125" style="1"/>
    <col min="15361" max="15361" width="20.42578125" style="1" customWidth="1"/>
    <col min="15362" max="15377" width="20.7109375" style="1" customWidth="1"/>
    <col min="15378" max="15378" width="18.42578125" style="1" customWidth="1"/>
    <col min="15379" max="15616" width="11.42578125" style="1"/>
    <col min="15617" max="15617" width="20.42578125" style="1" customWidth="1"/>
    <col min="15618" max="15633" width="20.7109375" style="1" customWidth="1"/>
    <col min="15634" max="15634" width="18.42578125" style="1" customWidth="1"/>
    <col min="15635" max="15872" width="11.42578125" style="1"/>
    <col min="15873" max="15873" width="20.42578125" style="1" customWidth="1"/>
    <col min="15874" max="15889" width="20.7109375" style="1" customWidth="1"/>
    <col min="15890" max="15890" width="18.42578125" style="1" customWidth="1"/>
    <col min="15891" max="16128" width="11.42578125" style="1"/>
    <col min="16129" max="16129" width="20.42578125" style="1" customWidth="1"/>
    <col min="16130" max="16145" width="20.7109375" style="1" customWidth="1"/>
    <col min="16146" max="16146" width="18.42578125" style="1" customWidth="1"/>
    <col min="16147" max="16384" width="11.42578125" style="1"/>
  </cols>
  <sheetData>
    <row r="3" spans="1:23" ht="13.5" customHeight="1"/>
    <row r="4" spans="1:23" ht="16.5" customHeight="1">
      <c r="M4" s="1" t="s">
        <v>0</v>
      </c>
    </row>
    <row r="5" spans="1:23" ht="15">
      <c r="A5" s="2" t="s">
        <v>1</v>
      </c>
    </row>
    <row r="6" spans="1:23" ht="15">
      <c r="A6" s="3" t="s">
        <v>2</v>
      </c>
    </row>
    <row r="7" spans="1:23" ht="28.5" customHeight="1">
      <c r="B7" s="4" t="s">
        <v>3</v>
      </c>
      <c r="C7" s="5"/>
      <c r="D7" s="5"/>
      <c r="E7" s="5"/>
      <c r="F7" s="5"/>
      <c r="G7" s="5"/>
      <c r="H7" s="5"/>
      <c r="I7" s="5"/>
      <c r="J7" s="5"/>
      <c r="K7" s="6"/>
      <c r="L7" s="7" t="s">
        <v>4</v>
      </c>
      <c r="M7" s="8"/>
      <c r="N7" s="8"/>
      <c r="O7" s="8"/>
      <c r="P7" s="8"/>
      <c r="Q7" s="8"/>
      <c r="R7" s="8"/>
      <c r="S7" s="8"/>
      <c r="T7" s="8"/>
      <c r="U7" s="8"/>
    </row>
    <row r="8" spans="1:23" ht="43.5" customHeight="1">
      <c r="A8" s="9"/>
      <c r="B8" s="10" t="s">
        <v>5</v>
      </c>
      <c r="C8" s="10" t="s">
        <v>6</v>
      </c>
      <c r="D8" s="11" t="s">
        <v>7</v>
      </c>
      <c r="E8" s="10" t="s">
        <v>8</v>
      </c>
      <c r="F8" s="12" t="s">
        <v>9</v>
      </c>
      <c r="G8" s="10" t="s">
        <v>10</v>
      </c>
      <c r="H8" s="11" t="s">
        <v>11</v>
      </c>
      <c r="I8" s="10" t="s">
        <v>12</v>
      </c>
      <c r="J8" s="10" t="s">
        <v>13</v>
      </c>
      <c r="K8" s="11" t="s">
        <v>14</v>
      </c>
      <c r="L8" s="13" t="s">
        <v>5</v>
      </c>
      <c r="M8" s="13" t="s">
        <v>6</v>
      </c>
      <c r="N8" s="13" t="s">
        <v>7</v>
      </c>
      <c r="O8" s="13" t="s">
        <v>8</v>
      </c>
      <c r="P8" s="14" t="s">
        <v>9</v>
      </c>
      <c r="Q8" s="13" t="s">
        <v>10</v>
      </c>
      <c r="R8" s="13" t="s">
        <v>11</v>
      </c>
      <c r="S8" s="13" t="s">
        <v>15</v>
      </c>
      <c r="T8" s="13" t="s">
        <v>16</v>
      </c>
      <c r="U8" s="13" t="s">
        <v>14</v>
      </c>
      <c r="W8" s="15" t="s">
        <v>17</v>
      </c>
    </row>
    <row r="9" spans="1:23">
      <c r="A9" s="16">
        <f ca="1">DATE(YEAR(TODAY()),1,1)</f>
        <v>42005</v>
      </c>
      <c r="B9" s="17">
        <v>24</v>
      </c>
      <c r="C9" s="17">
        <v>23</v>
      </c>
      <c r="D9" s="18">
        <f>B9+C9</f>
        <v>47</v>
      </c>
      <c r="E9" s="17">
        <v>29</v>
      </c>
      <c r="F9" s="17">
        <v>12</v>
      </c>
      <c r="G9" s="17">
        <v>17</v>
      </c>
      <c r="H9" s="19">
        <f>E9+G9</f>
        <v>46</v>
      </c>
      <c r="I9" s="20">
        <v>1627720</v>
      </c>
      <c r="J9" s="20">
        <v>332342</v>
      </c>
      <c r="K9" s="19">
        <f>I9+J9</f>
        <v>1960062</v>
      </c>
      <c r="L9" s="21">
        <f>B9</f>
        <v>24</v>
      </c>
      <c r="M9" s="21">
        <f>C9</f>
        <v>23</v>
      </c>
      <c r="N9" s="21">
        <f>L9+M9</f>
        <v>47</v>
      </c>
      <c r="O9" s="21">
        <f>E9</f>
        <v>29</v>
      </c>
      <c r="P9" s="21">
        <f>F9</f>
        <v>12</v>
      </c>
      <c r="Q9" s="21">
        <f>G9</f>
        <v>17</v>
      </c>
      <c r="R9" s="21">
        <f>O9+Q9</f>
        <v>46</v>
      </c>
      <c r="S9" s="21">
        <f>I9</f>
        <v>1627720</v>
      </c>
      <c r="T9" s="21">
        <f>J9</f>
        <v>332342</v>
      </c>
      <c r="U9" s="21">
        <f>S9+T9</f>
        <v>1960062</v>
      </c>
      <c r="W9" s="22"/>
    </row>
    <row r="10" spans="1:23">
      <c r="A10" s="16">
        <f ca="1">DATE(YEAR(TODAY()),2,1)</f>
        <v>42036</v>
      </c>
      <c r="B10" s="17">
        <v>43</v>
      </c>
      <c r="C10" s="17">
        <v>14</v>
      </c>
      <c r="D10" s="18">
        <f t="shared" ref="D10:D20" si="0">B10+C10</f>
        <v>57</v>
      </c>
      <c r="E10" s="17">
        <v>24</v>
      </c>
      <c r="F10" s="17">
        <v>10</v>
      </c>
      <c r="G10" s="17">
        <v>11</v>
      </c>
      <c r="H10" s="19">
        <f>E10+G10</f>
        <v>35</v>
      </c>
      <c r="I10" s="20">
        <v>2208149</v>
      </c>
      <c r="J10" s="20">
        <v>846241</v>
      </c>
      <c r="K10" s="19">
        <f t="shared" ref="K10:K20" si="1">I10+J10</f>
        <v>3054390</v>
      </c>
      <c r="L10" s="21">
        <f>L9+B10</f>
        <v>67</v>
      </c>
      <c r="M10" s="21">
        <f>M9+C10</f>
        <v>37</v>
      </c>
      <c r="N10" s="21">
        <f>L10+M10</f>
        <v>104</v>
      </c>
      <c r="O10" s="21">
        <f>O9+E10</f>
        <v>53</v>
      </c>
      <c r="P10" s="21">
        <f>P9+F10</f>
        <v>22</v>
      </c>
      <c r="Q10" s="21">
        <f>Q9+G10</f>
        <v>28</v>
      </c>
      <c r="R10" s="21">
        <f>O10+Q10</f>
        <v>81</v>
      </c>
      <c r="S10" s="21">
        <f>S9+I10</f>
        <v>3835869</v>
      </c>
      <c r="T10" s="21">
        <f>T9+J10</f>
        <v>1178583</v>
      </c>
      <c r="U10" s="21">
        <f t="shared" ref="U10:U20" si="2">S10+T10</f>
        <v>5014452</v>
      </c>
      <c r="W10" s="22"/>
    </row>
    <row r="11" spans="1:23">
      <c r="A11" s="16">
        <f ca="1">DATE(YEAR(TODAY()),3,1)</f>
        <v>42064</v>
      </c>
      <c r="B11" s="17">
        <v>116</v>
      </c>
      <c r="C11" s="17">
        <v>42</v>
      </c>
      <c r="D11" s="18">
        <f t="shared" si="0"/>
        <v>158</v>
      </c>
      <c r="E11" s="17">
        <v>81</v>
      </c>
      <c r="F11" s="17">
        <v>42</v>
      </c>
      <c r="G11" s="17">
        <v>23</v>
      </c>
      <c r="H11" s="19">
        <f t="shared" ref="H11:H20" si="3">E11+G11</f>
        <v>104</v>
      </c>
      <c r="I11" s="20">
        <v>7441567</v>
      </c>
      <c r="J11" s="20">
        <v>1055938</v>
      </c>
      <c r="K11" s="19">
        <f t="shared" si="1"/>
        <v>8497505</v>
      </c>
      <c r="L11" s="21">
        <f t="shared" ref="L11:M20" si="4">L10+B11</f>
        <v>183</v>
      </c>
      <c r="M11" s="21">
        <f t="shared" si="4"/>
        <v>79</v>
      </c>
      <c r="N11" s="21">
        <f t="shared" ref="N11:N20" si="5">L11+M11</f>
        <v>262</v>
      </c>
      <c r="O11" s="21">
        <f t="shared" ref="O11:Q20" si="6">O10+E11</f>
        <v>134</v>
      </c>
      <c r="P11" s="21">
        <f t="shared" si="6"/>
        <v>64</v>
      </c>
      <c r="Q11" s="21">
        <f t="shared" si="6"/>
        <v>51</v>
      </c>
      <c r="R11" s="21">
        <f t="shared" ref="R11:R20" si="7">O11+Q11</f>
        <v>185</v>
      </c>
      <c r="S11" s="21">
        <f t="shared" ref="S11:T20" si="8">S10+I11</f>
        <v>11277436</v>
      </c>
      <c r="T11" s="21">
        <f t="shared" si="8"/>
        <v>2234521</v>
      </c>
      <c r="U11" s="21">
        <f t="shared" si="2"/>
        <v>13511957</v>
      </c>
      <c r="W11" s="22"/>
    </row>
    <row r="12" spans="1:23">
      <c r="A12" s="16">
        <f ca="1">DATE(YEAR(TODAY()),4,1)</f>
        <v>42095</v>
      </c>
      <c r="B12" s="17">
        <v>173</v>
      </c>
      <c r="C12" s="17">
        <v>53</v>
      </c>
      <c r="D12" s="18">
        <f t="shared" si="0"/>
        <v>226</v>
      </c>
      <c r="E12" s="17">
        <v>134</v>
      </c>
      <c r="F12" s="17">
        <v>53</v>
      </c>
      <c r="G12" s="17">
        <v>52</v>
      </c>
      <c r="H12" s="19">
        <f t="shared" si="3"/>
        <v>186</v>
      </c>
      <c r="I12" s="20">
        <v>16681152</v>
      </c>
      <c r="J12" s="20">
        <v>3910853</v>
      </c>
      <c r="K12" s="19">
        <f t="shared" si="1"/>
        <v>20592005</v>
      </c>
      <c r="L12" s="21">
        <f t="shared" si="4"/>
        <v>356</v>
      </c>
      <c r="M12" s="21">
        <f t="shared" si="4"/>
        <v>132</v>
      </c>
      <c r="N12" s="21">
        <f t="shared" si="5"/>
        <v>488</v>
      </c>
      <c r="O12" s="21">
        <f t="shared" si="6"/>
        <v>268</v>
      </c>
      <c r="P12" s="21">
        <f t="shared" si="6"/>
        <v>117</v>
      </c>
      <c r="Q12" s="21">
        <f t="shared" si="6"/>
        <v>103</v>
      </c>
      <c r="R12" s="21">
        <f t="shared" si="7"/>
        <v>371</v>
      </c>
      <c r="S12" s="21">
        <f t="shared" si="8"/>
        <v>27958588</v>
      </c>
      <c r="T12" s="21">
        <f t="shared" si="8"/>
        <v>6145374</v>
      </c>
      <c r="U12" s="21">
        <f t="shared" si="2"/>
        <v>34103962</v>
      </c>
      <c r="W12" s="22">
        <v>89</v>
      </c>
    </row>
    <row r="13" spans="1:23">
      <c r="A13" s="16">
        <f ca="1">DATE(YEAR(TODAY()),5,1)</f>
        <v>42125</v>
      </c>
      <c r="B13" s="17">
        <v>252</v>
      </c>
      <c r="C13" s="17">
        <v>46</v>
      </c>
      <c r="D13" s="18">
        <f t="shared" si="0"/>
        <v>298</v>
      </c>
      <c r="E13" s="17">
        <v>120</v>
      </c>
      <c r="F13" s="17">
        <v>65</v>
      </c>
      <c r="G13" s="17">
        <v>28</v>
      </c>
      <c r="H13" s="19">
        <f t="shared" si="3"/>
        <v>148</v>
      </c>
      <c r="I13" s="20">
        <v>635853</v>
      </c>
      <c r="J13" s="20">
        <v>738895</v>
      </c>
      <c r="K13" s="19">
        <f t="shared" si="1"/>
        <v>1374748</v>
      </c>
      <c r="L13" s="21">
        <f t="shared" si="4"/>
        <v>608</v>
      </c>
      <c r="M13" s="21">
        <f t="shared" si="4"/>
        <v>178</v>
      </c>
      <c r="N13" s="21">
        <f t="shared" si="5"/>
        <v>786</v>
      </c>
      <c r="O13" s="21">
        <f t="shared" si="6"/>
        <v>388</v>
      </c>
      <c r="P13" s="21">
        <f t="shared" si="6"/>
        <v>182</v>
      </c>
      <c r="Q13" s="21">
        <f>Q12+G13</f>
        <v>131</v>
      </c>
      <c r="R13" s="21">
        <f t="shared" si="7"/>
        <v>519</v>
      </c>
      <c r="S13" s="21">
        <f t="shared" si="8"/>
        <v>28594441</v>
      </c>
      <c r="T13" s="21">
        <f t="shared" si="8"/>
        <v>6884269</v>
      </c>
      <c r="U13" s="21">
        <f t="shared" si="2"/>
        <v>35478710</v>
      </c>
      <c r="W13" s="22">
        <v>183</v>
      </c>
    </row>
    <row r="14" spans="1:23" ht="15" customHeight="1">
      <c r="A14" s="16">
        <f ca="1">DATE(YEAR(TODAY()),6,1)</f>
        <v>42156</v>
      </c>
      <c r="B14" s="17">
        <v>281</v>
      </c>
      <c r="C14" s="17">
        <v>68</v>
      </c>
      <c r="D14" s="18">
        <f t="shared" si="0"/>
        <v>349</v>
      </c>
      <c r="E14" s="17">
        <v>220</v>
      </c>
      <c r="F14" s="17">
        <v>64</v>
      </c>
      <c r="G14" s="17">
        <v>46</v>
      </c>
      <c r="H14" s="19">
        <f t="shared" si="3"/>
        <v>266</v>
      </c>
      <c r="I14" s="20">
        <v>22425333</v>
      </c>
      <c r="J14" s="20">
        <v>16096095</v>
      </c>
      <c r="K14" s="19">
        <f t="shared" si="1"/>
        <v>38521428</v>
      </c>
      <c r="L14" s="21">
        <f t="shared" si="4"/>
        <v>889</v>
      </c>
      <c r="M14" s="21">
        <f>M13+C14</f>
        <v>246</v>
      </c>
      <c r="N14" s="21">
        <f t="shared" si="5"/>
        <v>1135</v>
      </c>
      <c r="O14" s="21">
        <f t="shared" si="6"/>
        <v>608</v>
      </c>
      <c r="P14" s="21">
        <f t="shared" si="6"/>
        <v>246</v>
      </c>
      <c r="Q14" s="21">
        <f t="shared" si="6"/>
        <v>177</v>
      </c>
      <c r="R14" s="21">
        <f t="shared" si="7"/>
        <v>785</v>
      </c>
      <c r="S14" s="21">
        <f t="shared" si="8"/>
        <v>51019774</v>
      </c>
      <c r="T14" s="21">
        <f t="shared" si="8"/>
        <v>22980364</v>
      </c>
      <c r="U14" s="21">
        <f t="shared" si="2"/>
        <v>74000138</v>
      </c>
      <c r="W14" s="22"/>
    </row>
    <row r="15" spans="1:23">
      <c r="A15" s="16">
        <f ca="1">DATE(YEAR(TODAY()),7,1)</f>
        <v>42186</v>
      </c>
      <c r="B15" s="17">
        <v>231</v>
      </c>
      <c r="C15" s="17">
        <v>85</v>
      </c>
      <c r="D15" s="18">
        <f t="shared" si="0"/>
        <v>316</v>
      </c>
      <c r="E15" s="17">
        <v>224</v>
      </c>
      <c r="F15" s="17">
        <v>64</v>
      </c>
      <c r="G15" s="17">
        <v>56</v>
      </c>
      <c r="H15" s="19">
        <f t="shared" si="3"/>
        <v>280</v>
      </c>
      <c r="I15" s="20">
        <v>24110851</v>
      </c>
      <c r="J15" s="20">
        <v>47621614</v>
      </c>
      <c r="K15" s="19">
        <f t="shared" si="1"/>
        <v>71732465</v>
      </c>
      <c r="L15" s="21">
        <f t="shared" si="4"/>
        <v>1120</v>
      </c>
      <c r="M15" s="21">
        <f t="shared" si="4"/>
        <v>331</v>
      </c>
      <c r="N15" s="21">
        <f t="shared" si="5"/>
        <v>1451</v>
      </c>
      <c r="O15" s="21">
        <f t="shared" si="6"/>
        <v>832</v>
      </c>
      <c r="P15" s="21">
        <f t="shared" si="6"/>
        <v>310</v>
      </c>
      <c r="Q15" s="21">
        <f t="shared" si="6"/>
        <v>233</v>
      </c>
      <c r="R15" s="21">
        <f t="shared" si="7"/>
        <v>1065</v>
      </c>
      <c r="S15" s="21">
        <f t="shared" si="8"/>
        <v>75130625</v>
      </c>
      <c r="T15" s="21">
        <f t="shared" si="8"/>
        <v>70601978</v>
      </c>
      <c r="U15" s="21">
        <f t="shared" si="2"/>
        <v>145732603</v>
      </c>
      <c r="W15" s="22">
        <v>401</v>
      </c>
    </row>
    <row r="16" spans="1:23" s="79" customFormat="1">
      <c r="A16" s="76">
        <f ca="1">DATE(YEAR(TODAY()),8,1)</f>
        <v>42217</v>
      </c>
      <c r="B16" s="77">
        <f>[2]Résultats!$F$2-L15</f>
        <v>113</v>
      </c>
      <c r="C16" s="77">
        <f>[2]Résultats!$F$3-M15</f>
        <v>76</v>
      </c>
      <c r="D16" s="77">
        <f>B16+C16</f>
        <v>189</v>
      </c>
      <c r="E16" s="77">
        <f>[2]Résultats!$F$8-O15</f>
        <v>116</v>
      </c>
      <c r="F16" s="77">
        <f>[2]Résultats!$F$9-P15</f>
        <v>28</v>
      </c>
      <c r="G16" s="77">
        <f>[2]Résultats!$F$10-Q15</f>
        <v>47</v>
      </c>
      <c r="H16" s="77">
        <f t="shared" si="3"/>
        <v>163</v>
      </c>
      <c r="I16" s="78">
        <f>[2]Résultats!$F$17-S15</f>
        <v>232666709615</v>
      </c>
      <c r="J16" s="78">
        <f>[2]Résultats!$F$18-T15</f>
        <v>2816592</v>
      </c>
      <c r="K16" s="77">
        <f t="shared" si="1"/>
        <v>232669526207</v>
      </c>
      <c r="L16" s="77">
        <f>L15+B16</f>
        <v>1233</v>
      </c>
      <c r="M16" s="77">
        <f t="shared" si="4"/>
        <v>407</v>
      </c>
      <c r="N16" s="77">
        <f t="shared" si="5"/>
        <v>1640</v>
      </c>
      <c r="O16" s="77">
        <f t="shared" si="6"/>
        <v>948</v>
      </c>
      <c r="P16" s="77">
        <f t="shared" si="6"/>
        <v>338</v>
      </c>
      <c r="Q16" s="77">
        <f t="shared" si="6"/>
        <v>280</v>
      </c>
      <c r="R16" s="77">
        <f t="shared" si="7"/>
        <v>1228</v>
      </c>
      <c r="S16" s="77">
        <f t="shared" si="8"/>
        <v>232741840240</v>
      </c>
      <c r="T16" s="77">
        <f t="shared" si="8"/>
        <v>73418570</v>
      </c>
      <c r="U16" s="77">
        <f t="shared" si="2"/>
        <v>232815258810</v>
      </c>
      <c r="W16" s="77"/>
    </row>
    <row r="17" spans="1:23">
      <c r="A17" s="16">
        <f ca="1">DATE(YEAR(TODAY()),9,1)</f>
        <v>42248</v>
      </c>
      <c r="B17" s="17"/>
      <c r="C17" s="17"/>
      <c r="D17" s="18">
        <f t="shared" ref="D17:D20" si="9">B17+C17</f>
        <v>0</v>
      </c>
      <c r="E17" s="17"/>
      <c r="F17" s="17"/>
      <c r="G17" s="17"/>
      <c r="H17" s="19">
        <f t="shared" si="3"/>
        <v>0</v>
      </c>
      <c r="I17" s="17"/>
      <c r="J17" s="17"/>
      <c r="K17" s="19">
        <f t="shared" si="1"/>
        <v>0</v>
      </c>
      <c r="L17" s="21">
        <f t="shared" si="4"/>
        <v>1233</v>
      </c>
      <c r="M17" s="21">
        <f t="shared" si="4"/>
        <v>407</v>
      </c>
      <c r="N17" s="21">
        <f t="shared" si="5"/>
        <v>1640</v>
      </c>
      <c r="O17" s="21">
        <f t="shared" si="6"/>
        <v>948</v>
      </c>
      <c r="P17" s="21">
        <f t="shared" si="6"/>
        <v>338</v>
      </c>
      <c r="Q17" s="21">
        <f t="shared" si="6"/>
        <v>280</v>
      </c>
      <c r="R17" s="21">
        <f t="shared" si="7"/>
        <v>1228</v>
      </c>
      <c r="S17" s="21">
        <f t="shared" si="8"/>
        <v>232741840240</v>
      </c>
      <c r="T17" s="21">
        <f>T16+J17</f>
        <v>73418570</v>
      </c>
      <c r="U17" s="21">
        <f t="shared" si="2"/>
        <v>232815258810</v>
      </c>
      <c r="W17" s="22"/>
    </row>
    <row r="18" spans="1:23">
      <c r="A18" s="16">
        <f ca="1">DATE(YEAR(TODAY()),10,1)</f>
        <v>42278</v>
      </c>
      <c r="B18" s="17"/>
      <c r="C18" s="17"/>
      <c r="D18" s="18">
        <f t="shared" si="9"/>
        <v>0</v>
      </c>
      <c r="E18" s="17"/>
      <c r="F18" s="17"/>
      <c r="G18" s="17"/>
      <c r="H18" s="19">
        <f t="shared" si="3"/>
        <v>0</v>
      </c>
      <c r="I18" s="23"/>
      <c r="J18" s="17"/>
      <c r="K18" s="19">
        <f t="shared" si="1"/>
        <v>0</v>
      </c>
      <c r="L18" s="21">
        <f t="shared" si="4"/>
        <v>1233</v>
      </c>
      <c r="M18" s="21">
        <f t="shared" si="4"/>
        <v>407</v>
      </c>
      <c r="N18" s="21">
        <f t="shared" si="5"/>
        <v>1640</v>
      </c>
      <c r="O18" s="21">
        <f t="shared" si="6"/>
        <v>948</v>
      </c>
      <c r="P18" s="21">
        <f>P17+F18</f>
        <v>338</v>
      </c>
      <c r="Q18" s="21">
        <f t="shared" si="6"/>
        <v>280</v>
      </c>
      <c r="R18" s="21">
        <f t="shared" si="7"/>
        <v>1228</v>
      </c>
      <c r="S18" s="21">
        <f t="shared" si="8"/>
        <v>232741840240</v>
      </c>
      <c r="T18" s="21">
        <f t="shared" si="8"/>
        <v>73418570</v>
      </c>
      <c r="U18" s="21">
        <f t="shared" si="2"/>
        <v>232815258810</v>
      </c>
      <c r="W18" s="22"/>
    </row>
    <row r="19" spans="1:23">
      <c r="A19" s="16">
        <f ca="1">DATE(YEAR(TODAY()),11,1)</f>
        <v>42309</v>
      </c>
      <c r="B19" s="17"/>
      <c r="C19" s="17"/>
      <c r="D19" s="18">
        <f t="shared" si="9"/>
        <v>0</v>
      </c>
      <c r="E19" s="17"/>
      <c r="F19" s="17"/>
      <c r="G19" s="17"/>
      <c r="H19" s="19">
        <f t="shared" si="3"/>
        <v>0</v>
      </c>
      <c r="I19" s="17"/>
      <c r="J19" s="17"/>
      <c r="K19" s="19">
        <f t="shared" si="1"/>
        <v>0</v>
      </c>
      <c r="L19" s="21">
        <f t="shared" si="4"/>
        <v>1233</v>
      </c>
      <c r="M19" s="21">
        <f t="shared" si="4"/>
        <v>407</v>
      </c>
      <c r="N19" s="21">
        <f t="shared" si="5"/>
        <v>1640</v>
      </c>
      <c r="O19" s="21">
        <f t="shared" si="6"/>
        <v>948</v>
      </c>
      <c r="P19" s="21">
        <f t="shared" si="6"/>
        <v>338</v>
      </c>
      <c r="Q19" s="21">
        <f t="shared" si="6"/>
        <v>280</v>
      </c>
      <c r="R19" s="21">
        <f t="shared" si="7"/>
        <v>1228</v>
      </c>
      <c r="S19" s="21">
        <f t="shared" si="8"/>
        <v>232741840240</v>
      </c>
      <c r="T19" s="21">
        <f t="shared" si="8"/>
        <v>73418570</v>
      </c>
      <c r="U19" s="21">
        <f t="shared" si="2"/>
        <v>232815258810</v>
      </c>
      <c r="W19" s="22"/>
    </row>
    <row r="20" spans="1:23">
      <c r="A20" s="16">
        <f ca="1">DATE(YEAR(TODAY()),12,1)</f>
        <v>42339</v>
      </c>
      <c r="B20" s="17"/>
      <c r="C20" s="17"/>
      <c r="D20" s="18">
        <f t="shared" si="9"/>
        <v>0</v>
      </c>
      <c r="E20" s="17"/>
      <c r="F20" s="17"/>
      <c r="G20" s="17"/>
      <c r="H20" s="19">
        <f t="shared" si="3"/>
        <v>0</v>
      </c>
      <c r="I20" s="17"/>
      <c r="J20" s="17"/>
      <c r="K20" s="19">
        <f t="shared" si="1"/>
        <v>0</v>
      </c>
      <c r="L20" s="21">
        <f t="shared" si="4"/>
        <v>1233</v>
      </c>
      <c r="M20" s="21">
        <f t="shared" si="4"/>
        <v>407</v>
      </c>
      <c r="N20" s="21">
        <f t="shared" si="5"/>
        <v>1640</v>
      </c>
      <c r="O20" s="21">
        <f t="shared" si="6"/>
        <v>948</v>
      </c>
      <c r="P20" s="21">
        <f t="shared" si="6"/>
        <v>338</v>
      </c>
      <c r="Q20" s="21">
        <f t="shared" si="6"/>
        <v>280</v>
      </c>
      <c r="R20" s="21">
        <f t="shared" si="7"/>
        <v>1228</v>
      </c>
      <c r="S20" s="21">
        <f t="shared" si="8"/>
        <v>232741840240</v>
      </c>
      <c r="T20" s="21">
        <f t="shared" si="8"/>
        <v>73418570</v>
      </c>
      <c r="U20" s="21">
        <f t="shared" si="2"/>
        <v>232815258810</v>
      </c>
      <c r="W20" s="22"/>
    </row>
    <row r="22" spans="1:23" ht="15">
      <c r="A22" s="2" t="s">
        <v>1</v>
      </c>
      <c r="K22" s="24"/>
      <c r="R22" s="25"/>
      <c r="S22" s="25"/>
      <c r="T22" s="24"/>
    </row>
    <row r="23" spans="1:23" ht="15">
      <c r="A23" s="26" t="s">
        <v>18</v>
      </c>
    </row>
    <row r="24" spans="1:23">
      <c r="B24" s="4" t="s">
        <v>3</v>
      </c>
      <c r="C24" s="5"/>
      <c r="D24" s="5"/>
      <c r="E24" s="5"/>
      <c r="F24" s="5"/>
      <c r="G24" s="5"/>
      <c r="H24" s="5"/>
      <c r="I24" s="5"/>
      <c r="J24" s="5"/>
      <c r="K24" s="5"/>
      <c r="L24" s="7" t="s">
        <v>4</v>
      </c>
      <c r="M24" s="8"/>
      <c r="N24" s="8"/>
      <c r="O24" s="8"/>
      <c r="P24" s="8"/>
      <c r="Q24" s="8"/>
      <c r="R24" s="8"/>
      <c r="S24" s="8"/>
      <c r="T24" s="8"/>
      <c r="U24" s="8"/>
    </row>
    <row r="25" spans="1:23" ht="38.25">
      <c r="A25" s="9"/>
      <c r="B25" s="27" t="s">
        <v>5</v>
      </c>
      <c r="C25" s="27" t="s">
        <v>6</v>
      </c>
      <c r="D25" s="11" t="s">
        <v>7</v>
      </c>
      <c r="E25" s="27" t="s">
        <v>8</v>
      </c>
      <c r="F25" s="28" t="s">
        <v>9</v>
      </c>
      <c r="G25" s="27" t="s">
        <v>10</v>
      </c>
      <c r="H25" s="11" t="s">
        <v>11</v>
      </c>
      <c r="I25" s="27" t="s">
        <v>12</v>
      </c>
      <c r="J25" s="27" t="s">
        <v>13</v>
      </c>
      <c r="K25" s="11" t="s">
        <v>14</v>
      </c>
      <c r="L25" s="13" t="s">
        <v>5</v>
      </c>
      <c r="M25" s="13" t="s">
        <v>6</v>
      </c>
      <c r="N25" s="13" t="s">
        <v>7</v>
      </c>
      <c r="O25" s="13" t="s">
        <v>8</v>
      </c>
      <c r="P25" s="14" t="s">
        <v>9</v>
      </c>
      <c r="Q25" s="13" t="s">
        <v>10</v>
      </c>
      <c r="R25" s="13" t="s">
        <v>11</v>
      </c>
      <c r="S25" s="13" t="s">
        <v>15</v>
      </c>
      <c r="T25" s="13" t="s">
        <v>16</v>
      </c>
      <c r="U25" s="13" t="s">
        <v>14</v>
      </c>
    </row>
    <row r="26" spans="1:23">
      <c r="A26" s="16">
        <v>42005</v>
      </c>
      <c r="B26" s="29">
        <v>16</v>
      </c>
      <c r="C26" s="29">
        <v>4</v>
      </c>
      <c r="D26" s="19">
        <f>B26+C26</f>
        <v>20</v>
      </c>
      <c r="E26" s="29">
        <v>10</v>
      </c>
      <c r="F26" s="29"/>
      <c r="G26" s="29">
        <v>2</v>
      </c>
      <c r="H26" s="19">
        <f>E26+G26</f>
        <v>12</v>
      </c>
      <c r="I26" s="30"/>
      <c r="J26" s="30"/>
      <c r="K26" s="19">
        <f>I26+J26</f>
        <v>0</v>
      </c>
      <c r="L26" s="21">
        <f>B26</f>
        <v>16</v>
      </c>
      <c r="M26" s="21">
        <f>C26</f>
        <v>4</v>
      </c>
      <c r="N26" s="21">
        <f>L26+M26</f>
        <v>20</v>
      </c>
      <c r="O26" s="21">
        <f>E26</f>
        <v>10</v>
      </c>
      <c r="P26" s="21">
        <f>F26</f>
        <v>0</v>
      </c>
      <c r="Q26" s="21">
        <f>G26</f>
        <v>2</v>
      </c>
      <c r="R26" s="21">
        <f>O26+Q26</f>
        <v>12</v>
      </c>
      <c r="S26" s="21">
        <f>I26</f>
        <v>0</v>
      </c>
      <c r="T26" s="21">
        <f>J26</f>
        <v>0</v>
      </c>
      <c r="U26" s="21">
        <f>S26+T26</f>
        <v>0</v>
      </c>
    </row>
    <row r="27" spans="1:23">
      <c r="A27" s="16">
        <v>42036</v>
      </c>
      <c r="B27" s="29">
        <v>12</v>
      </c>
      <c r="C27" s="29">
        <v>7</v>
      </c>
      <c r="D27" s="19">
        <f t="shared" ref="D27:D37" si="10">B27+C27</f>
        <v>19</v>
      </c>
      <c r="E27" s="29">
        <v>15</v>
      </c>
      <c r="F27" s="29"/>
      <c r="G27" s="29">
        <v>18</v>
      </c>
      <c r="H27" s="19">
        <f>E27+G27</f>
        <v>33</v>
      </c>
      <c r="I27" s="30"/>
      <c r="J27" s="30"/>
      <c r="K27" s="19">
        <f t="shared" ref="K27:K37" si="11">I27+J27</f>
        <v>0</v>
      </c>
      <c r="L27" s="21">
        <f>L26+B27</f>
        <v>28</v>
      </c>
      <c r="M27" s="21">
        <f>M26+C27</f>
        <v>11</v>
      </c>
      <c r="N27" s="21">
        <f>L27+M27</f>
        <v>39</v>
      </c>
      <c r="O27" s="21">
        <f>O26+E27</f>
        <v>25</v>
      </c>
      <c r="P27" s="21">
        <f>P26+F27</f>
        <v>0</v>
      </c>
      <c r="Q27" s="21">
        <f>Q26+G27</f>
        <v>20</v>
      </c>
      <c r="R27" s="21">
        <f>O27+Q27</f>
        <v>45</v>
      </c>
      <c r="S27" s="21">
        <f>S26+I27</f>
        <v>0</v>
      </c>
      <c r="T27" s="21">
        <f>T26+J27</f>
        <v>0</v>
      </c>
      <c r="U27" s="21">
        <f t="shared" ref="U27:U37" si="12">S27+T27</f>
        <v>0</v>
      </c>
    </row>
    <row r="28" spans="1:23">
      <c r="A28" s="16">
        <v>42064</v>
      </c>
      <c r="B28" s="29">
        <v>19</v>
      </c>
      <c r="C28" s="29">
        <v>11</v>
      </c>
      <c r="D28" s="19">
        <f t="shared" si="10"/>
        <v>30</v>
      </c>
      <c r="E28" s="29">
        <v>24</v>
      </c>
      <c r="F28" s="29"/>
      <c r="G28" s="29">
        <v>9</v>
      </c>
      <c r="H28" s="19">
        <f t="shared" ref="H28:H37" si="13">E28+G28</f>
        <v>33</v>
      </c>
      <c r="I28" s="30"/>
      <c r="J28" s="30"/>
      <c r="K28" s="19">
        <f t="shared" si="11"/>
        <v>0</v>
      </c>
      <c r="L28" s="21">
        <f t="shared" ref="L28:M37" si="14">L27+B28</f>
        <v>47</v>
      </c>
      <c r="M28" s="21">
        <f t="shared" si="14"/>
        <v>22</v>
      </c>
      <c r="N28" s="21">
        <f t="shared" ref="N28:N37" si="15">L28+M28</f>
        <v>69</v>
      </c>
      <c r="O28" s="21">
        <f t="shared" ref="O28:Q37" si="16">O27+E28</f>
        <v>49</v>
      </c>
      <c r="P28" s="21">
        <f t="shared" si="16"/>
        <v>0</v>
      </c>
      <c r="Q28" s="21">
        <f>Q27+G28</f>
        <v>29</v>
      </c>
      <c r="R28" s="21">
        <f t="shared" ref="R28:R37" si="17">O28+Q28</f>
        <v>78</v>
      </c>
      <c r="S28" s="21">
        <f t="shared" ref="S28:T37" si="18">S27+I28</f>
        <v>0</v>
      </c>
      <c r="T28" s="21">
        <f t="shared" si="18"/>
        <v>0</v>
      </c>
      <c r="U28" s="21">
        <f t="shared" si="12"/>
        <v>0</v>
      </c>
    </row>
    <row r="29" spans="1:23">
      <c r="A29" s="16">
        <v>42095</v>
      </c>
      <c r="B29" s="29">
        <v>88</v>
      </c>
      <c r="C29" s="29">
        <v>13</v>
      </c>
      <c r="D29" s="19">
        <f t="shared" si="10"/>
        <v>101</v>
      </c>
      <c r="E29" s="29">
        <v>54</v>
      </c>
      <c r="F29" s="29"/>
      <c r="G29" s="29">
        <v>9</v>
      </c>
      <c r="H29" s="19">
        <f t="shared" si="13"/>
        <v>63</v>
      </c>
      <c r="I29" s="30"/>
      <c r="J29" s="30"/>
      <c r="K29" s="19">
        <f t="shared" si="11"/>
        <v>0</v>
      </c>
      <c r="L29" s="21">
        <f t="shared" si="14"/>
        <v>135</v>
      </c>
      <c r="M29" s="21">
        <f t="shared" si="14"/>
        <v>35</v>
      </c>
      <c r="N29" s="21">
        <f t="shared" si="15"/>
        <v>170</v>
      </c>
      <c r="O29" s="21">
        <f t="shared" si="16"/>
        <v>103</v>
      </c>
      <c r="P29" s="21">
        <f t="shared" si="16"/>
        <v>0</v>
      </c>
      <c r="Q29" s="21">
        <f>Q28+G29</f>
        <v>38</v>
      </c>
      <c r="R29" s="21">
        <f t="shared" si="17"/>
        <v>141</v>
      </c>
      <c r="S29" s="21">
        <f t="shared" si="18"/>
        <v>0</v>
      </c>
      <c r="T29" s="21">
        <f t="shared" si="18"/>
        <v>0</v>
      </c>
      <c r="U29" s="21">
        <f t="shared" si="12"/>
        <v>0</v>
      </c>
    </row>
    <row r="30" spans="1:23">
      <c r="A30" s="16">
        <v>42125</v>
      </c>
      <c r="B30" s="29">
        <v>45</v>
      </c>
      <c r="C30" s="29">
        <v>23</v>
      </c>
      <c r="D30" s="19">
        <f t="shared" si="10"/>
        <v>68</v>
      </c>
      <c r="E30" s="29">
        <v>57</v>
      </c>
      <c r="F30" s="29"/>
      <c r="G30" s="29">
        <v>29</v>
      </c>
      <c r="H30" s="19">
        <f t="shared" si="13"/>
        <v>86</v>
      </c>
      <c r="I30" s="30"/>
      <c r="J30" s="30"/>
      <c r="K30" s="19">
        <f t="shared" si="11"/>
        <v>0</v>
      </c>
      <c r="L30" s="21">
        <f t="shared" si="14"/>
        <v>180</v>
      </c>
      <c r="M30" s="21">
        <f t="shared" si="14"/>
        <v>58</v>
      </c>
      <c r="N30" s="21">
        <f t="shared" si="15"/>
        <v>238</v>
      </c>
      <c r="O30" s="21">
        <f t="shared" si="16"/>
        <v>160</v>
      </c>
      <c r="P30" s="21">
        <f t="shared" si="16"/>
        <v>0</v>
      </c>
      <c r="Q30" s="21">
        <f>Q29+G30</f>
        <v>67</v>
      </c>
      <c r="R30" s="21">
        <f t="shared" si="17"/>
        <v>227</v>
      </c>
      <c r="S30" s="21">
        <f t="shared" si="18"/>
        <v>0</v>
      </c>
      <c r="T30" s="21">
        <f t="shared" si="18"/>
        <v>0</v>
      </c>
      <c r="U30" s="21">
        <f t="shared" si="12"/>
        <v>0</v>
      </c>
    </row>
    <row r="31" spans="1:23">
      <c r="A31" s="16">
        <v>42156</v>
      </c>
      <c r="B31" s="29">
        <v>32</v>
      </c>
      <c r="C31" s="29">
        <v>14</v>
      </c>
      <c r="D31" s="19">
        <f t="shared" si="10"/>
        <v>46</v>
      </c>
      <c r="E31" s="29">
        <v>37</v>
      </c>
      <c r="F31" s="29"/>
      <c r="G31" s="29">
        <v>14</v>
      </c>
      <c r="H31" s="19">
        <f t="shared" si="13"/>
        <v>51</v>
      </c>
      <c r="I31" s="30"/>
      <c r="J31" s="30"/>
      <c r="K31" s="19">
        <f t="shared" si="11"/>
        <v>0</v>
      </c>
      <c r="L31" s="21">
        <f t="shared" si="14"/>
        <v>212</v>
      </c>
      <c r="M31" s="21">
        <f t="shared" si="14"/>
        <v>72</v>
      </c>
      <c r="N31" s="21">
        <f t="shared" si="15"/>
        <v>284</v>
      </c>
      <c r="O31" s="21">
        <f t="shared" si="16"/>
        <v>197</v>
      </c>
      <c r="P31" s="21">
        <f t="shared" si="16"/>
        <v>0</v>
      </c>
      <c r="Q31" s="21">
        <f t="shared" si="16"/>
        <v>81</v>
      </c>
      <c r="R31" s="21">
        <f t="shared" si="17"/>
        <v>278</v>
      </c>
      <c r="S31" s="21">
        <f t="shared" si="18"/>
        <v>0</v>
      </c>
      <c r="T31" s="21">
        <f t="shared" si="18"/>
        <v>0</v>
      </c>
      <c r="U31" s="21">
        <f t="shared" si="12"/>
        <v>0</v>
      </c>
    </row>
    <row r="32" spans="1:23">
      <c r="A32" s="16">
        <v>42186</v>
      </c>
      <c r="B32" s="29">
        <v>40</v>
      </c>
      <c r="C32" s="29">
        <v>47</v>
      </c>
      <c r="D32" s="19">
        <f t="shared" si="10"/>
        <v>87</v>
      </c>
      <c r="E32" s="29">
        <v>13</v>
      </c>
      <c r="F32" s="29"/>
      <c r="G32" s="29">
        <v>10</v>
      </c>
      <c r="H32" s="19">
        <f t="shared" si="13"/>
        <v>23</v>
      </c>
      <c r="I32" s="30"/>
      <c r="J32" s="30"/>
      <c r="K32" s="19">
        <f t="shared" si="11"/>
        <v>0</v>
      </c>
      <c r="L32" s="21">
        <f t="shared" si="14"/>
        <v>252</v>
      </c>
      <c r="M32" s="21">
        <f t="shared" si="14"/>
        <v>119</v>
      </c>
      <c r="N32" s="21">
        <f t="shared" si="15"/>
        <v>371</v>
      </c>
      <c r="O32" s="21">
        <f t="shared" si="16"/>
        <v>210</v>
      </c>
      <c r="P32" s="21">
        <f t="shared" si="16"/>
        <v>0</v>
      </c>
      <c r="Q32" s="21">
        <f t="shared" si="16"/>
        <v>91</v>
      </c>
      <c r="R32" s="21">
        <f t="shared" si="17"/>
        <v>301</v>
      </c>
      <c r="S32" s="21">
        <f t="shared" si="18"/>
        <v>0</v>
      </c>
      <c r="T32" s="21">
        <f t="shared" si="18"/>
        <v>0</v>
      </c>
      <c r="U32" s="21">
        <f t="shared" si="12"/>
        <v>0</v>
      </c>
    </row>
    <row r="33" spans="1:21">
      <c r="A33" s="16">
        <v>42217</v>
      </c>
      <c r="B33" s="29"/>
      <c r="C33" s="29"/>
      <c r="D33" s="19">
        <f t="shared" si="10"/>
        <v>0</v>
      </c>
      <c r="E33" s="29"/>
      <c r="F33" s="29"/>
      <c r="G33" s="29"/>
      <c r="H33" s="19">
        <f t="shared" si="13"/>
        <v>0</v>
      </c>
      <c r="I33" s="29"/>
      <c r="J33" s="29"/>
      <c r="K33" s="19">
        <f t="shared" si="11"/>
        <v>0</v>
      </c>
      <c r="L33" s="21">
        <f>L32+B33</f>
        <v>252</v>
      </c>
      <c r="M33" s="21">
        <f t="shared" si="14"/>
        <v>119</v>
      </c>
      <c r="N33" s="21">
        <f t="shared" si="15"/>
        <v>371</v>
      </c>
      <c r="O33" s="21">
        <f t="shared" si="16"/>
        <v>210</v>
      </c>
      <c r="P33" s="21">
        <f t="shared" si="16"/>
        <v>0</v>
      </c>
      <c r="Q33" s="21">
        <f t="shared" si="16"/>
        <v>91</v>
      </c>
      <c r="R33" s="21">
        <f t="shared" si="17"/>
        <v>301</v>
      </c>
      <c r="S33" s="31">
        <f t="shared" si="18"/>
        <v>0</v>
      </c>
      <c r="T33" s="31">
        <f t="shared" si="18"/>
        <v>0</v>
      </c>
      <c r="U33" s="31">
        <f t="shared" si="12"/>
        <v>0</v>
      </c>
    </row>
    <row r="34" spans="1:21">
      <c r="A34" s="16">
        <v>42248</v>
      </c>
      <c r="B34" s="29"/>
      <c r="C34" s="29"/>
      <c r="D34" s="19">
        <f t="shared" si="10"/>
        <v>0</v>
      </c>
      <c r="E34" s="29"/>
      <c r="F34" s="29"/>
      <c r="G34" s="29"/>
      <c r="H34" s="19">
        <f t="shared" si="13"/>
        <v>0</v>
      </c>
      <c r="I34" s="29"/>
      <c r="J34" s="29"/>
      <c r="K34" s="19">
        <f t="shared" si="11"/>
        <v>0</v>
      </c>
      <c r="L34" s="21">
        <f t="shared" si="14"/>
        <v>252</v>
      </c>
      <c r="M34" s="21">
        <f t="shared" si="14"/>
        <v>119</v>
      </c>
      <c r="N34" s="21">
        <f t="shared" si="15"/>
        <v>371</v>
      </c>
      <c r="O34" s="21">
        <f t="shared" si="16"/>
        <v>210</v>
      </c>
      <c r="P34" s="21">
        <f t="shared" si="16"/>
        <v>0</v>
      </c>
      <c r="Q34" s="21">
        <f t="shared" si="16"/>
        <v>91</v>
      </c>
      <c r="R34" s="21">
        <f t="shared" si="17"/>
        <v>301</v>
      </c>
      <c r="S34" s="31">
        <f t="shared" si="18"/>
        <v>0</v>
      </c>
      <c r="T34" s="31">
        <f>T33+J34</f>
        <v>0</v>
      </c>
      <c r="U34" s="31">
        <f t="shared" si="12"/>
        <v>0</v>
      </c>
    </row>
    <row r="35" spans="1:21">
      <c r="A35" s="16">
        <v>42278</v>
      </c>
      <c r="B35" s="29"/>
      <c r="C35" s="29"/>
      <c r="D35" s="19">
        <f t="shared" si="10"/>
        <v>0</v>
      </c>
      <c r="E35" s="29"/>
      <c r="F35" s="29"/>
      <c r="G35" s="29"/>
      <c r="H35" s="19">
        <f t="shared" si="13"/>
        <v>0</v>
      </c>
      <c r="I35" s="29"/>
      <c r="J35" s="29"/>
      <c r="K35" s="19">
        <f t="shared" si="11"/>
        <v>0</v>
      </c>
      <c r="L35" s="21">
        <f t="shared" si="14"/>
        <v>252</v>
      </c>
      <c r="M35" s="21">
        <f t="shared" si="14"/>
        <v>119</v>
      </c>
      <c r="N35" s="21">
        <f t="shared" si="15"/>
        <v>371</v>
      </c>
      <c r="O35" s="21">
        <f t="shared" si="16"/>
        <v>210</v>
      </c>
      <c r="P35" s="21">
        <f>P34+F35</f>
        <v>0</v>
      </c>
      <c r="Q35" s="21">
        <f t="shared" si="16"/>
        <v>91</v>
      </c>
      <c r="R35" s="21">
        <f t="shared" si="17"/>
        <v>301</v>
      </c>
      <c r="S35" s="31">
        <f t="shared" si="18"/>
        <v>0</v>
      </c>
      <c r="T35" s="31">
        <f>T34+J35</f>
        <v>0</v>
      </c>
      <c r="U35" s="31">
        <f t="shared" si="12"/>
        <v>0</v>
      </c>
    </row>
    <row r="36" spans="1:21">
      <c r="A36" s="16">
        <v>42309</v>
      </c>
      <c r="B36" s="29"/>
      <c r="C36" s="29"/>
      <c r="D36" s="19">
        <f t="shared" si="10"/>
        <v>0</v>
      </c>
      <c r="E36" s="29"/>
      <c r="F36" s="29"/>
      <c r="G36" s="29"/>
      <c r="H36" s="19">
        <f t="shared" si="13"/>
        <v>0</v>
      </c>
      <c r="I36" s="29"/>
      <c r="J36" s="29"/>
      <c r="K36" s="19">
        <f t="shared" si="11"/>
        <v>0</v>
      </c>
      <c r="L36" s="21">
        <f t="shared" si="14"/>
        <v>252</v>
      </c>
      <c r="M36" s="21">
        <f t="shared" si="14"/>
        <v>119</v>
      </c>
      <c r="N36" s="21">
        <f t="shared" si="15"/>
        <v>371</v>
      </c>
      <c r="O36" s="21">
        <f t="shared" si="16"/>
        <v>210</v>
      </c>
      <c r="P36" s="21">
        <f>P35+F36</f>
        <v>0</v>
      </c>
      <c r="Q36" s="21">
        <f t="shared" si="16"/>
        <v>91</v>
      </c>
      <c r="R36" s="21">
        <f t="shared" si="17"/>
        <v>301</v>
      </c>
      <c r="S36" s="31">
        <f t="shared" si="18"/>
        <v>0</v>
      </c>
      <c r="T36" s="31">
        <f>T35+J36</f>
        <v>0</v>
      </c>
      <c r="U36" s="31">
        <f t="shared" si="12"/>
        <v>0</v>
      </c>
    </row>
    <row r="37" spans="1:21">
      <c r="A37" s="16">
        <v>42339</v>
      </c>
      <c r="B37" s="29"/>
      <c r="C37" s="29"/>
      <c r="D37" s="19">
        <f t="shared" si="10"/>
        <v>0</v>
      </c>
      <c r="E37" s="29"/>
      <c r="F37" s="29"/>
      <c r="G37" s="29"/>
      <c r="H37" s="19">
        <f t="shared" si="13"/>
        <v>0</v>
      </c>
      <c r="I37" s="29"/>
      <c r="J37" s="29"/>
      <c r="K37" s="19">
        <f t="shared" si="11"/>
        <v>0</v>
      </c>
      <c r="L37" s="21">
        <f>L36+B37</f>
        <v>252</v>
      </c>
      <c r="M37" s="21">
        <f t="shared" si="14"/>
        <v>119</v>
      </c>
      <c r="N37" s="21">
        <f t="shared" si="15"/>
        <v>371</v>
      </c>
      <c r="O37" s="21">
        <f t="shared" si="16"/>
        <v>210</v>
      </c>
      <c r="P37" s="21">
        <f>P36+F37</f>
        <v>0</v>
      </c>
      <c r="Q37" s="21">
        <f t="shared" si="16"/>
        <v>91</v>
      </c>
      <c r="R37" s="21">
        <f t="shared" si="17"/>
        <v>301</v>
      </c>
      <c r="S37" s="31">
        <f t="shared" si="18"/>
        <v>0</v>
      </c>
      <c r="T37" s="31">
        <f>T36+J37</f>
        <v>0</v>
      </c>
      <c r="U37" s="31">
        <f t="shared" si="12"/>
        <v>0</v>
      </c>
    </row>
    <row r="39" spans="1:21" ht="15">
      <c r="A39" s="2" t="s">
        <v>1</v>
      </c>
      <c r="S39" s="32"/>
      <c r="T39" s="32"/>
    </row>
    <row r="40" spans="1:21" ht="15">
      <c r="A40" s="33" t="s">
        <v>19</v>
      </c>
    </row>
    <row r="41" spans="1:21">
      <c r="B41" s="4" t="s">
        <v>3</v>
      </c>
      <c r="C41" s="5"/>
      <c r="D41" s="5"/>
      <c r="E41" s="5"/>
      <c r="F41" s="5"/>
      <c r="G41" s="5"/>
      <c r="H41" s="5"/>
      <c r="I41" s="5"/>
      <c r="J41" s="5"/>
      <c r="K41" s="5"/>
      <c r="L41" s="7" t="s">
        <v>4</v>
      </c>
      <c r="M41" s="8"/>
      <c r="N41" s="8"/>
      <c r="O41" s="8"/>
      <c r="P41" s="8"/>
      <c r="Q41" s="8"/>
      <c r="R41" s="8"/>
      <c r="S41" s="8"/>
      <c r="T41" s="8"/>
      <c r="U41" s="8"/>
    </row>
    <row r="42" spans="1:21" ht="38.25">
      <c r="A42" s="9"/>
      <c r="B42" s="34" t="s">
        <v>5</v>
      </c>
      <c r="C42" s="34" t="s">
        <v>6</v>
      </c>
      <c r="D42" s="11" t="s">
        <v>7</v>
      </c>
      <c r="E42" s="34" t="s">
        <v>8</v>
      </c>
      <c r="F42" s="35" t="s">
        <v>9</v>
      </c>
      <c r="G42" s="34" t="s">
        <v>10</v>
      </c>
      <c r="H42" s="11" t="s">
        <v>11</v>
      </c>
      <c r="I42" s="34" t="s">
        <v>12</v>
      </c>
      <c r="J42" s="34" t="s">
        <v>13</v>
      </c>
      <c r="K42" s="11" t="s">
        <v>14</v>
      </c>
      <c r="L42" s="13" t="s">
        <v>5</v>
      </c>
      <c r="M42" s="13" t="s">
        <v>6</v>
      </c>
      <c r="N42" s="13" t="s">
        <v>7</v>
      </c>
      <c r="O42" s="13" t="s">
        <v>8</v>
      </c>
      <c r="P42" s="14" t="s">
        <v>9</v>
      </c>
      <c r="Q42" s="13" t="s">
        <v>10</v>
      </c>
      <c r="R42" s="13" t="s">
        <v>11</v>
      </c>
      <c r="S42" s="13" t="s">
        <v>15</v>
      </c>
      <c r="T42" s="13" t="s">
        <v>16</v>
      </c>
      <c r="U42" s="13" t="s">
        <v>14</v>
      </c>
    </row>
    <row r="43" spans="1:21">
      <c r="A43" s="16">
        <v>42005</v>
      </c>
      <c r="B43" s="36">
        <v>15</v>
      </c>
      <c r="C43" s="36">
        <v>2</v>
      </c>
      <c r="D43" s="19">
        <f>B43+C43</f>
        <v>17</v>
      </c>
      <c r="E43" s="36">
        <v>15</v>
      </c>
      <c r="F43" s="36"/>
      <c r="G43" s="36">
        <v>1</v>
      </c>
      <c r="H43" s="19">
        <f>E43+G43</f>
        <v>16</v>
      </c>
      <c r="I43" s="36"/>
      <c r="J43" s="36"/>
      <c r="K43" s="19">
        <f>I43+J43</f>
        <v>0</v>
      </c>
      <c r="L43" s="21">
        <f>B43</f>
        <v>15</v>
      </c>
      <c r="M43" s="21">
        <f>C43</f>
        <v>2</v>
      </c>
      <c r="N43" s="21">
        <f>L43+M43</f>
        <v>17</v>
      </c>
      <c r="O43" s="21">
        <f>E43</f>
        <v>15</v>
      </c>
      <c r="P43" s="21">
        <f>F43</f>
        <v>0</v>
      </c>
      <c r="Q43" s="21">
        <f>G43</f>
        <v>1</v>
      </c>
      <c r="R43" s="21">
        <f>O43+Q43</f>
        <v>16</v>
      </c>
      <c r="S43" s="21">
        <f>I43</f>
        <v>0</v>
      </c>
      <c r="T43" s="21">
        <f>J43</f>
        <v>0</v>
      </c>
      <c r="U43" s="21">
        <f>S43+T43</f>
        <v>0</v>
      </c>
    </row>
    <row r="44" spans="1:21">
      <c r="A44" s="16">
        <v>42036</v>
      </c>
      <c r="B44" s="36">
        <v>23</v>
      </c>
      <c r="C44" s="36">
        <v>2</v>
      </c>
      <c r="D44" s="19">
        <f t="shared" ref="D44:D54" si="19">B44+C44</f>
        <v>25</v>
      </c>
      <c r="E44" s="36">
        <v>14</v>
      </c>
      <c r="F44" s="36"/>
      <c r="G44" s="36">
        <v>1</v>
      </c>
      <c r="H44" s="19">
        <f>E44+G44</f>
        <v>15</v>
      </c>
      <c r="I44" s="36"/>
      <c r="J44" s="36"/>
      <c r="K44" s="19">
        <f t="shared" ref="K44:K54" si="20">I44+J44</f>
        <v>0</v>
      </c>
      <c r="L44" s="21">
        <f>L43+B44</f>
        <v>38</v>
      </c>
      <c r="M44" s="21">
        <f>M43+C44</f>
        <v>4</v>
      </c>
      <c r="N44" s="21">
        <f>L44+M44</f>
        <v>42</v>
      </c>
      <c r="O44" s="21">
        <f>O43+E44</f>
        <v>29</v>
      </c>
      <c r="P44" s="21">
        <f>P43+F44</f>
        <v>0</v>
      </c>
      <c r="Q44" s="21">
        <f>Q43+G44</f>
        <v>2</v>
      </c>
      <c r="R44" s="21">
        <f>O44+Q44</f>
        <v>31</v>
      </c>
      <c r="S44" s="21">
        <f>S43+I44</f>
        <v>0</v>
      </c>
      <c r="T44" s="21">
        <f>T43+J44</f>
        <v>0</v>
      </c>
      <c r="U44" s="21">
        <f t="shared" ref="U44:U54" si="21">S44+T44</f>
        <v>0</v>
      </c>
    </row>
    <row r="45" spans="1:21">
      <c r="A45" s="16">
        <v>42064</v>
      </c>
      <c r="B45" s="36">
        <v>41</v>
      </c>
      <c r="C45" s="36">
        <v>7</v>
      </c>
      <c r="D45" s="19">
        <f t="shared" si="19"/>
        <v>48</v>
      </c>
      <c r="E45" s="36">
        <v>36</v>
      </c>
      <c r="F45" s="36"/>
      <c r="G45" s="36">
        <v>6</v>
      </c>
      <c r="H45" s="19">
        <f t="shared" ref="H45:H54" si="22">E45+G45</f>
        <v>42</v>
      </c>
      <c r="I45" s="36"/>
      <c r="J45" s="36"/>
      <c r="K45" s="19">
        <f t="shared" si="20"/>
        <v>0</v>
      </c>
      <c r="L45" s="21">
        <f t="shared" ref="L45:M54" si="23">L44+B45</f>
        <v>79</v>
      </c>
      <c r="M45" s="21">
        <f t="shared" si="23"/>
        <v>11</v>
      </c>
      <c r="N45" s="21">
        <f t="shared" ref="N45:N54" si="24">L45+M45</f>
        <v>90</v>
      </c>
      <c r="O45" s="21">
        <f t="shared" ref="O45:Q54" si="25">O44+E45</f>
        <v>65</v>
      </c>
      <c r="P45" s="21">
        <f t="shared" si="25"/>
        <v>0</v>
      </c>
      <c r="Q45" s="21">
        <f>Q44+G45</f>
        <v>8</v>
      </c>
      <c r="R45" s="21">
        <f t="shared" ref="R45:R54" si="26">O45+Q45</f>
        <v>73</v>
      </c>
      <c r="S45" s="21">
        <f t="shared" ref="S45:T54" si="27">S44+I45</f>
        <v>0</v>
      </c>
      <c r="T45" s="21">
        <f t="shared" si="27"/>
        <v>0</v>
      </c>
      <c r="U45" s="21">
        <f t="shared" si="21"/>
        <v>0</v>
      </c>
    </row>
    <row r="46" spans="1:21">
      <c r="A46" s="16">
        <v>42095</v>
      </c>
      <c r="B46" s="36">
        <v>13</v>
      </c>
      <c r="C46" s="36">
        <v>2</v>
      </c>
      <c r="D46" s="19">
        <f t="shared" si="19"/>
        <v>15</v>
      </c>
      <c r="E46" s="36">
        <v>6</v>
      </c>
      <c r="F46" s="36"/>
      <c r="G46" s="36">
        <v>2</v>
      </c>
      <c r="H46" s="19">
        <f t="shared" si="22"/>
        <v>8</v>
      </c>
      <c r="I46" s="36"/>
      <c r="J46" s="36"/>
      <c r="K46" s="19">
        <f t="shared" si="20"/>
        <v>0</v>
      </c>
      <c r="L46" s="21">
        <f t="shared" si="23"/>
        <v>92</v>
      </c>
      <c r="M46" s="21">
        <f t="shared" si="23"/>
        <v>13</v>
      </c>
      <c r="N46" s="21">
        <f t="shared" si="24"/>
        <v>105</v>
      </c>
      <c r="O46" s="21">
        <f t="shared" si="25"/>
        <v>71</v>
      </c>
      <c r="P46" s="21">
        <f t="shared" si="25"/>
        <v>0</v>
      </c>
      <c r="Q46" s="21">
        <f>Q45+G46</f>
        <v>10</v>
      </c>
      <c r="R46" s="21">
        <f t="shared" si="26"/>
        <v>81</v>
      </c>
      <c r="S46" s="21">
        <f t="shared" si="27"/>
        <v>0</v>
      </c>
      <c r="T46" s="21">
        <f t="shared" si="27"/>
        <v>0</v>
      </c>
      <c r="U46" s="21">
        <f t="shared" si="21"/>
        <v>0</v>
      </c>
    </row>
    <row r="47" spans="1:21">
      <c r="A47" s="16">
        <v>42125</v>
      </c>
      <c r="B47" s="36">
        <v>43</v>
      </c>
      <c r="C47" s="36">
        <v>3</v>
      </c>
      <c r="D47" s="19">
        <f t="shared" si="19"/>
        <v>46</v>
      </c>
      <c r="E47" s="36">
        <v>53</v>
      </c>
      <c r="F47" s="36"/>
      <c r="G47" s="36">
        <v>3</v>
      </c>
      <c r="H47" s="19">
        <f t="shared" si="22"/>
        <v>56</v>
      </c>
      <c r="I47" s="36"/>
      <c r="J47" s="36"/>
      <c r="K47" s="19">
        <f t="shared" si="20"/>
        <v>0</v>
      </c>
      <c r="L47" s="21">
        <f t="shared" si="23"/>
        <v>135</v>
      </c>
      <c r="M47" s="21">
        <f t="shared" si="23"/>
        <v>16</v>
      </c>
      <c r="N47" s="21">
        <f t="shared" si="24"/>
        <v>151</v>
      </c>
      <c r="O47" s="21">
        <f t="shared" si="25"/>
        <v>124</v>
      </c>
      <c r="P47" s="21">
        <f t="shared" si="25"/>
        <v>0</v>
      </c>
      <c r="Q47" s="21">
        <f>Q46+G47</f>
        <v>13</v>
      </c>
      <c r="R47" s="21">
        <f t="shared" si="26"/>
        <v>137</v>
      </c>
      <c r="S47" s="21">
        <f t="shared" si="27"/>
        <v>0</v>
      </c>
      <c r="T47" s="21">
        <f t="shared" si="27"/>
        <v>0</v>
      </c>
      <c r="U47" s="21">
        <f t="shared" si="21"/>
        <v>0</v>
      </c>
    </row>
    <row r="48" spans="1:21">
      <c r="A48" s="16">
        <v>42156</v>
      </c>
      <c r="B48" s="36">
        <v>43</v>
      </c>
      <c r="C48" s="36">
        <v>5</v>
      </c>
      <c r="D48" s="19">
        <f t="shared" si="19"/>
        <v>48</v>
      </c>
      <c r="E48" s="36">
        <v>38</v>
      </c>
      <c r="F48" s="36"/>
      <c r="G48" s="36">
        <v>4</v>
      </c>
      <c r="H48" s="19">
        <f t="shared" si="22"/>
        <v>42</v>
      </c>
      <c r="I48" s="36"/>
      <c r="J48" s="36"/>
      <c r="K48" s="19">
        <f t="shared" si="20"/>
        <v>0</v>
      </c>
      <c r="L48" s="21">
        <f t="shared" si="23"/>
        <v>178</v>
      </c>
      <c r="M48" s="21">
        <f t="shared" si="23"/>
        <v>21</v>
      </c>
      <c r="N48" s="21">
        <f t="shared" si="24"/>
        <v>199</v>
      </c>
      <c r="O48" s="21">
        <f t="shared" si="25"/>
        <v>162</v>
      </c>
      <c r="P48" s="21">
        <f t="shared" si="25"/>
        <v>0</v>
      </c>
      <c r="Q48" s="21">
        <f t="shared" si="25"/>
        <v>17</v>
      </c>
      <c r="R48" s="21">
        <f t="shared" si="26"/>
        <v>179</v>
      </c>
      <c r="S48" s="21">
        <f t="shared" si="27"/>
        <v>0</v>
      </c>
      <c r="T48" s="21">
        <f t="shared" si="27"/>
        <v>0</v>
      </c>
      <c r="U48" s="21">
        <f t="shared" si="21"/>
        <v>0</v>
      </c>
    </row>
    <row r="49" spans="1:21">
      <c r="A49" s="16">
        <v>42186</v>
      </c>
      <c r="B49" s="36">
        <v>46</v>
      </c>
      <c r="C49" s="36">
        <v>9</v>
      </c>
      <c r="D49" s="19">
        <f t="shared" si="19"/>
        <v>55</v>
      </c>
      <c r="E49" s="36">
        <v>45</v>
      </c>
      <c r="F49" s="36"/>
      <c r="G49" s="36">
        <v>5</v>
      </c>
      <c r="H49" s="19">
        <f t="shared" si="22"/>
        <v>50</v>
      </c>
      <c r="I49" s="36"/>
      <c r="J49" s="36"/>
      <c r="K49" s="19">
        <f t="shared" si="20"/>
        <v>0</v>
      </c>
      <c r="L49" s="21">
        <f t="shared" si="23"/>
        <v>224</v>
      </c>
      <c r="M49" s="21">
        <f t="shared" si="23"/>
        <v>30</v>
      </c>
      <c r="N49" s="21">
        <f t="shared" si="24"/>
        <v>254</v>
      </c>
      <c r="O49" s="21">
        <f t="shared" si="25"/>
        <v>207</v>
      </c>
      <c r="P49" s="21">
        <f t="shared" si="25"/>
        <v>0</v>
      </c>
      <c r="Q49" s="21">
        <f t="shared" si="25"/>
        <v>22</v>
      </c>
      <c r="R49" s="21">
        <f t="shared" si="26"/>
        <v>229</v>
      </c>
      <c r="S49" s="21">
        <f t="shared" si="27"/>
        <v>0</v>
      </c>
      <c r="T49" s="21">
        <f t="shared" si="27"/>
        <v>0</v>
      </c>
      <c r="U49" s="21">
        <f t="shared" si="21"/>
        <v>0</v>
      </c>
    </row>
    <row r="50" spans="1:21">
      <c r="A50" s="16">
        <v>42217</v>
      </c>
      <c r="B50" s="36"/>
      <c r="C50" s="36"/>
      <c r="D50" s="19">
        <f t="shared" si="19"/>
        <v>0</v>
      </c>
      <c r="E50" s="36"/>
      <c r="F50" s="36"/>
      <c r="G50" s="36"/>
      <c r="H50" s="19">
        <f t="shared" si="22"/>
        <v>0</v>
      </c>
      <c r="I50" s="36"/>
      <c r="J50" s="36"/>
      <c r="K50" s="19">
        <f t="shared" si="20"/>
        <v>0</v>
      </c>
      <c r="L50" s="21">
        <f t="shared" si="23"/>
        <v>224</v>
      </c>
      <c r="M50" s="21">
        <f t="shared" si="23"/>
        <v>30</v>
      </c>
      <c r="N50" s="21">
        <f t="shared" si="24"/>
        <v>254</v>
      </c>
      <c r="O50" s="21">
        <f t="shared" si="25"/>
        <v>207</v>
      </c>
      <c r="P50" s="21">
        <f t="shared" si="25"/>
        <v>0</v>
      </c>
      <c r="Q50" s="21">
        <f t="shared" si="25"/>
        <v>22</v>
      </c>
      <c r="R50" s="21">
        <f t="shared" si="26"/>
        <v>229</v>
      </c>
      <c r="S50" s="21">
        <f t="shared" si="27"/>
        <v>0</v>
      </c>
      <c r="T50" s="21">
        <f t="shared" si="27"/>
        <v>0</v>
      </c>
      <c r="U50" s="21">
        <f t="shared" si="21"/>
        <v>0</v>
      </c>
    </row>
    <row r="51" spans="1:21">
      <c r="A51" s="16">
        <v>42248</v>
      </c>
      <c r="B51" s="36"/>
      <c r="C51" s="36"/>
      <c r="D51" s="19">
        <f t="shared" si="19"/>
        <v>0</v>
      </c>
      <c r="E51" s="36"/>
      <c r="F51" s="36"/>
      <c r="G51" s="36"/>
      <c r="H51" s="19">
        <f t="shared" si="22"/>
        <v>0</v>
      </c>
      <c r="I51" s="36"/>
      <c r="J51" s="36"/>
      <c r="K51" s="19">
        <f t="shared" si="20"/>
        <v>0</v>
      </c>
      <c r="L51" s="21">
        <f t="shared" si="23"/>
        <v>224</v>
      </c>
      <c r="M51" s="21">
        <f t="shared" si="23"/>
        <v>30</v>
      </c>
      <c r="N51" s="21">
        <f t="shared" si="24"/>
        <v>254</v>
      </c>
      <c r="O51" s="21">
        <f t="shared" si="25"/>
        <v>207</v>
      </c>
      <c r="P51" s="21">
        <f t="shared" si="25"/>
        <v>0</v>
      </c>
      <c r="Q51" s="21">
        <f t="shared" si="25"/>
        <v>22</v>
      </c>
      <c r="R51" s="21">
        <f t="shared" si="26"/>
        <v>229</v>
      </c>
      <c r="S51" s="21">
        <f t="shared" si="27"/>
        <v>0</v>
      </c>
      <c r="T51" s="21">
        <f>T50+J51</f>
        <v>0</v>
      </c>
      <c r="U51" s="21">
        <f t="shared" si="21"/>
        <v>0</v>
      </c>
    </row>
    <row r="52" spans="1:21">
      <c r="A52" s="16">
        <v>42278</v>
      </c>
      <c r="B52" s="36"/>
      <c r="C52" s="36"/>
      <c r="D52" s="19">
        <f t="shared" si="19"/>
        <v>0</v>
      </c>
      <c r="E52" s="36"/>
      <c r="F52" s="36"/>
      <c r="G52" s="36"/>
      <c r="H52" s="19">
        <f t="shared" si="22"/>
        <v>0</v>
      </c>
      <c r="I52" s="36"/>
      <c r="J52" s="36"/>
      <c r="K52" s="19">
        <f t="shared" si="20"/>
        <v>0</v>
      </c>
      <c r="L52" s="21">
        <f t="shared" si="23"/>
        <v>224</v>
      </c>
      <c r="M52" s="21">
        <f t="shared" si="23"/>
        <v>30</v>
      </c>
      <c r="N52" s="21">
        <f t="shared" si="24"/>
        <v>254</v>
      </c>
      <c r="O52" s="21">
        <f t="shared" si="25"/>
        <v>207</v>
      </c>
      <c r="P52" s="21">
        <f>P51+F52</f>
        <v>0</v>
      </c>
      <c r="Q52" s="21">
        <f t="shared" si="25"/>
        <v>22</v>
      </c>
      <c r="R52" s="21">
        <f t="shared" si="26"/>
        <v>229</v>
      </c>
      <c r="S52" s="21">
        <f t="shared" si="27"/>
        <v>0</v>
      </c>
      <c r="T52" s="21">
        <f>T51+J52</f>
        <v>0</v>
      </c>
      <c r="U52" s="21">
        <f t="shared" si="21"/>
        <v>0</v>
      </c>
    </row>
    <row r="53" spans="1:21">
      <c r="A53" s="16">
        <v>42309</v>
      </c>
      <c r="B53" s="36"/>
      <c r="C53" s="36"/>
      <c r="D53" s="19">
        <f t="shared" si="19"/>
        <v>0</v>
      </c>
      <c r="E53" s="36"/>
      <c r="F53" s="36"/>
      <c r="G53" s="36"/>
      <c r="H53" s="19">
        <f t="shared" si="22"/>
        <v>0</v>
      </c>
      <c r="I53" s="36"/>
      <c r="J53" s="36"/>
      <c r="K53" s="19">
        <f t="shared" si="20"/>
        <v>0</v>
      </c>
      <c r="L53" s="21">
        <f t="shared" si="23"/>
        <v>224</v>
      </c>
      <c r="M53" s="21">
        <f t="shared" si="23"/>
        <v>30</v>
      </c>
      <c r="N53" s="21">
        <f t="shared" si="24"/>
        <v>254</v>
      </c>
      <c r="O53" s="21">
        <f t="shared" si="25"/>
        <v>207</v>
      </c>
      <c r="P53" s="21">
        <f>P52+F53</f>
        <v>0</v>
      </c>
      <c r="Q53" s="21">
        <f t="shared" si="25"/>
        <v>22</v>
      </c>
      <c r="R53" s="21">
        <f t="shared" si="26"/>
        <v>229</v>
      </c>
      <c r="S53" s="21">
        <f t="shared" si="27"/>
        <v>0</v>
      </c>
      <c r="T53" s="21">
        <f>T52+J53</f>
        <v>0</v>
      </c>
      <c r="U53" s="21">
        <f t="shared" si="21"/>
        <v>0</v>
      </c>
    </row>
    <row r="54" spans="1:21">
      <c r="A54" s="16">
        <v>42339</v>
      </c>
      <c r="B54" s="36"/>
      <c r="C54" s="36"/>
      <c r="D54" s="19">
        <f t="shared" si="19"/>
        <v>0</v>
      </c>
      <c r="E54" s="36"/>
      <c r="F54" s="36"/>
      <c r="G54" s="36"/>
      <c r="H54" s="19">
        <f t="shared" si="22"/>
        <v>0</v>
      </c>
      <c r="I54" s="36"/>
      <c r="J54" s="36"/>
      <c r="K54" s="19">
        <f t="shared" si="20"/>
        <v>0</v>
      </c>
      <c r="L54" s="21">
        <f t="shared" si="23"/>
        <v>224</v>
      </c>
      <c r="M54" s="21">
        <f t="shared" si="23"/>
        <v>30</v>
      </c>
      <c r="N54" s="21">
        <f t="shared" si="24"/>
        <v>254</v>
      </c>
      <c r="O54" s="21">
        <f t="shared" si="25"/>
        <v>207</v>
      </c>
      <c r="P54" s="21">
        <f>P53+F54</f>
        <v>0</v>
      </c>
      <c r="Q54" s="21">
        <f t="shared" si="25"/>
        <v>22</v>
      </c>
      <c r="R54" s="21">
        <f t="shared" si="26"/>
        <v>229</v>
      </c>
      <c r="S54" s="21">
        <f t="shared" si="27"/>
        <v>0</v>
      </c>
      <c r="T54" s="21">
        <f>T53+J54</f>
        <v>0</v>
      </c>
      <c r="U54" s="21">
        <f t="shared" si="21"/>
        <v>0</v>
      </c>
    </row>
    <row r="59" spans="1:21" ht="15">
      <c r="A59" s="2" t="s">
        <v>20</v>
      </c>
    </row>
    <row r="60" spans="1:21" ht="15">
      <c r="A60" s="3" t="s">
        <v>2</v>
      </c>
    </row>
    <row r="61" spans="1:21" ht="28.5" customHeight="1">
      <c r="B61" s="4" t="s">
        <v>3</v>
      </c>
      <c r="C61" s="37"/>
      <c r="D61" s="37"/>
      <c r="E61" s="37"/>
      <c r="F61" s="37"/>
      <c r="G61" s="37"/>
      <c r="H61" s="38"/>
      <c r="I61" s="39" t="s">
        <v>4</v>
      </c>
      <c r="J61" s="40"/>
      <c r="K61" s="40"/>
      <c r="L61" s="40"/>
      <c r="M61" s="40"/>
      <c r="N61" s="40"/>
      <c r="O61" s="41"/>
    </row>
    <row r="62" spans="1:21" ht="45" customHeight="1">
      <c r="A62" s="9"/>
      <c r="B62" s="10" t="s">
        <v>21</v>
      </c>
      <c r="C62" s="10" t="s">
        <v>22</v>
      </c>
      <c r="D62" s="10" t="s">
        <v>23</v>
      </c>
      <c r="E62" s="11" t="s">
        <v>24</v>
      </c>
      <c r="F62" s="10" t="s">
        <v>25</v>
      </c>
      <c r="G62" s="10" t="s">
        <v>26</v>
      </c>
      <c r="H62" s="11" t="s">
        <v>27</v>
      </c>
      <c r="I62" s="42" t="s">
        <v>21</v>
      </c>
      <c r="J62" s="42" t="s">
        <v>28</v>
      </c>
      <c r="K62" s="42" t="s">
        <v>23</v>
      </c>
      <c r="L62" s="42" t="s">
        <v>24</v>
      </c>
      <c r="M62" s="42" t="s">
        <v>25</v>
      </c>
      <c r="N62" s="42" t="s">
        <v>26</v>
      </c>
      <c r="O62" s="42" t="s">
        <v>27</v>
      </c>
    </row>
    <row r="63" spans="1:21">
      <c r="A63" s="16">
        <v>42005</v>
      </c>
      <c r="B63" s="17">
        <v>0</v>
      </c>
      <c r="C63" s="17">
        <v>0</v>
      </c>
      <c r="D63" s="17">
        <v>0</v>
      </c>
      <c r="E63" s="19">
        <f>C63+D63</f>
        <v>0</v>
      </c>
      <c r="F63" s="17">
        <v>0</v>
      </c>
      <c r="G63" s="17">
        <v>0</v>
      </c>
      <c r="H63" s="19">
        <f>F63+G63</f>
        <v>0</v>
      </c>
      <c r="I63" s="43">
        <f>B63</f>
        <v>0</v>
      </c>
      <c r="J63" s="43">
        <f>C63</f>
        <v>0</v>
      </c>
      <c r="K63" s="43">
        <f>D63</f>
        <v>0</v>
      </c>
      <c r="L63" s="43">
        <f>J63+K63</f>
        <v>0</v>
      </c>
      <c r="M63" s="43">
        <f>F63</f>
        <v>0</v>
      </c>
      <c r="N63" s="43">
        <f>G63</f>
        <v>0</v>
      </c>
      <c r="O63" s="43">
        <f>M63+N63</f>
        <v>0</v>
      </c>
    </row>
    <row r="64" spans="1:21">
      <c r="A64" s="16">
        <v>42036</v>
      </c>
      <c r="B64" s="17">
        <v>0</v>
      </c>
      <c r="C64" s="17">
        <v>0</v>
      </c>
      <c r="D64" s="17">
        <v>0</v>
      </c>
      <c r="E64" s="19">
        <f t="shared" ref="E64:E74" si="28">C64+D64</f>
        <v>0</v>
      </c>
      <c r="F64" s="17">
        <v>0</v>
      </c>
      <c r="G64" s="17">
        <v>0</v>
      </c>
      <c r="H64" s="19">
        <f t="shared" ref="H64:H74" si="29">F64+G64</f>
        <v>0</v>
      </c>
      <c r="I64" s="43">
        <f>I63+B64</f>
        <v>0</v>
      </c>
      <c r="J64" s="43">
        <f t="shared" ref="J64:K74" si="30">J63+C64</f>
        <v>0</v>
      </c>
      <c r="K64" s="43">
        <f t="shared" si="30"/>
        <v>0</v>
      </c>
      <c r="L64" s="43">
        <f t="shared" ref="L64:L74" si="31">J64+K64</f>
        <v>0</v>
      </c>
      <c r="M64" s="43">
        <f>M63+F64</f>
        <v>0</v>
      </c>
      <c r="N64" s="43">
        <f>N63+G64</f>
        <v>0</v>
      </c>
      <c r="O64" s="43">
        <f t="shared" ref="O64:O74" si="32">M64+N64</f>
        <v>0</v>
      </c>
    </row>
    <row r="65" spans="1:15">
      <c r="A65" s="16">
        <v>42064</v>
      </c>
      <c r="B65" s="17">
        <v>0</v>
      </c>
      <c r="C65" s="17">
        <v>0</v>
      </c>
      <c r="D65" s="17">
        <v>0</v>
      </c>
      <c r="E65" s="19">
        <f t="shared" si="28"/>
        <v>0</v>
      </c>
      <c r="F65" s="17">
        <v>0</v>
      </c>
      <c r="G65" s="17">
        <v>0</v>
      </c>
      <c r="H65" s="19">
        <f t="shared" si="29"/>
        <v>0</v>
      </c>
      <c r="I65" s="43">
        <f t="shared" ref="I65:I74" si="33">I64+B65</f>
        <v>0</v>
      </c>
      <c r="J65" s="43">
        <f t="shared" si="30"/>
        <v>0</v>
      </c>
      <c r="K65" s="43">
        <f t="shared" si="30"/>
        <v>0</v>
      </c>
      <c r="L65" s="43">
        <f t="shared" si="31"/>
        <v>0</v>
      </c>
      <c r="M65" s="43">
        <f t="shared" ref="M65:N74" si="34">M64+F65</f>
        <v>0</v>
      </c>
      <c r="N65" s="43">
        <f t="shared" si="34"/>
        <v>0</v>
      </c>
      <c r="O65" s="43">
        <f t="shared" si="32"/>
        <v>0</v>
      </c>
    </row>
    <row r="66" spans="1:15">
      <c r="A66" s="16">
        <v>42095</v>
      </c>
      <c r="B66" s="17">
        <v>52</v>
      </c>
      <c r="C66" s="17">
        <v>0</v>
      </c>
      <c r="D66" s="17">
        <v>0</v>
      </c>
      <c r="E66" s="19">
        <f t="shared" si="28"/>
        <v>0</v>
      </c>
      <c r="F66" s="17">
        <v>0</v>
      </c>
      <c r="G66" s="17">
        <v>0</v>
      </c>
      <c r="H66" s="19">
        <f t="shared" si="29"/>
        <v>0</v>
      </c>
      <c r="I66" s="43">
        <f t="shared" si="33"/>
        <v>52</v>
      </c>
      <c r="J66" s="43">
        <f t="shared" si="30"/>
        <v>0</v>
      </c>
      <c r="K66" s="43">
        <f t="shared" si="30"/>
        <v>0</v>
      </c>
      <c r="L66" s="43">
        <f t="shared" si="31"/>
        <v>0</v>
      </c>
      <c r="M66" s="43">
        <f t="shared" si="34"/>
        <v>0</v>
      </c>
      <c r="N66" s="43">
        <f t="shared" si="34"/>
        <v>0</v>
      </c>
      <c r="O66" s="43">
        <f t="shared" si="32"/>
        <v>0</v>
      </c>
    </row>
    <row r="67" spans="1:15">
      <c r="A67" s="16">
        <v>42125</v>
      </c>
      <c r="B67" s="17">
        <v>109</v>
      </c>
      <c r="C67" s="17">
        <v>90</v>
      </c>
      <c r="D67" s="17">
        <v>41</v>
      </c>
      <c r="E67" s="19">
        <f t="shared" si="28"/>
        <v>131</v>
      </c>
      <c r="F67" s="17">
        <v>2174835</v>
      </c>
      <c r="G67" s="17">
        <v>2862184</v>
      </c>
      <c r="H67" s="19">
        <f t="shared" si="29"/>
        <v>5037019</v>
      </c>
      <c r="I67" s="43">
        <f t="shared" si="33"/>
        <v>161</v>
      </c>
      <c r="J67" s="43">
        <f t="shared" si="30"/>
        <v>90</v>
      </c>
      <c r="K67" s="43">
        <f t="shared" si="30"/>
        <v>41</v>
      </c>
      <c r="L67" s="43">
        <f t="shared" si="31"/>
        <v>131</v>
      </c>
      <c r="M67" s="43">
        <f t="shared" si="34"/>
        <v>2174835</v>
      </c>
      <c r="N67" s="43">
        <f t="shared" si="34"/>
        <v>2862184</v>
      </c>
      <c r="O67" s="43">
        <f t="shared" si="32"/>
        <v>5037019</v>
      </c>
    </row>
    <row r="68" spans="1:15">
      <c r="A68" s="16">
        <v>42156</v>
      </c>
      <c r="B68" s="17">
        <v>237</v>
      </c>
      <c r="C68" s="17">
        <v>27</v>
      </c>
      <c r="D68" s="17">
        <v>23</v>
      </c>
      <c r="E68" s="19">
        <f t="shared" si="28"/>
        <v>50</v>
      </c>
      <c r="F68" s="17">
        <v>517192</v>
      </c>
      <c r="G68" s="17">
        <v>1254624</v>
      </c>
      <c r="H68" s="19">
        <f t="shared" si="29"/>
        <v>1771816</v>
      </c>
      <c r="I68" s="43">
        <f t="shared" si="33"/>
        <v>398</v>
      </c>
      <c r="J68" s="43">
        <f t="shared" si="30"/>
        <v>117</v>
      </c>
      <c r="K68" s="43">
        <f t="shared" si="30"/>
        <v>64</v>
      </c>
      <c r="L68" s="43">
        <f t="shared" si="31"/>
        <v>181</v>
      </c>
      <c r="M68" s="43">
        <f t="shared" si="34"/>
        <v>2692027</v>
      </c>
      <c r="N68" s="43">
        <f t="shared" si="34"/>
        <v>4116808</v>
      </c>
      <c r="O68" s="43">
        <f>M68+N68</f>
        <v>6808835</v>
      </c>
    </row>
    <row r="69" spans="1:15">
      <c r="A69" s="16">
        <v>42186</v>
      </c>
      <c r="B69" s="17">
        <v>68</v>
      </c>
      <c r="C69" s="17">
        <v>20</v>
      </c>
      <c r="D69" s="17">
        <v>16</v>
      </c>
      <c r="E69" s="19">
        <f t="shared" si="28"/>
        <v>36</v>
      </c>
      <c r="F69" s="17">
        <v>635847</v>
      </c>
      <c r="G69" s="17">
        <v>1526984</v>
      </c>
      <c r="H69" s="19">
        <f t="shared" si="29"/>
        <v>2162831</v>
      </c>
      <c r="I69" s="43">
        <f t="shared" si="33"/>
        <v>466</v>
      </c>
      <c r="J69" s="43">
        <f t="shared" si="30"/>
        <v>137</v>
      </c>
      <c r="K69" s="43">
        <f t="shared" si="30"/>
        <v>80</v>
      </c>
      <c r="L69" s="43">
        <f t="shared" si="31"/>
        <v>217</v>
      </c>
      <c r="M69" s="43">
        <f t="shared" si="34"/>
        <v>3327874</v>
      </c>
      <c r="N69" s="43">
        <f t="shared" si="34"/>
        <v>5643792</v>
      </c>
      <c r="O69" s="43">
        <f t="shared" si="32"/>
        <v>8971666</v>
      </c>
    </row>
    <row r="70" spans="1:15">
      <c r="A70" s="16">
        <v>42217</v>
      </c>
      <c r="B70" s="17"/>
      <c r="C70" s="17"/>
      <c r="D70" s="17"/>
      <c r="E70" s="19">
        <f t="shared" si="28"/>
        <v>0</v>
      </c>
      <c r="F70" s="17"/>
      <c r="G70" s="17"/>
      <c r="H70" s="19">
        <f t="shared" si="29"/>
        <v>0</v>
      </c>
      <c r="I70" s="43">
        <f t="shared" si="33"/>
        <v>466</v>
      </c>
      <c r="J70" s="43">
        <f t="shared" si="30"/>
        <v>137</v>
      </c>
      <c r="K70" s="43">
        <f t="shared" si="30"/>
        <v>80</v>
      </c>
      <c r="L70" s="43">
        <f t="shared" si="31"/>
        <v>217</v>
      </c>
      <c r="M70" s="43">
        <f t="shared" si="34"/>
        <v>3327874</v>
      </c>
      <c r="N70" s="43">
        <f t="shared" si="34"/>
        <v>5643792</v>
      </c>
      <c r="O70" s="43">
        <f t="shared" si="32"/>
        <v>8971666</v>
      </c>
    </row>
    <row r="71" spans="1:15">
      <c r="A71" s="16">
        <v>42248</v>
      </c>
      <c r="B71" s="17"/>
      <c r="C71" s="17"/>
      <c r="D71" s="17"/>
      <c r="E71" s="19">
        <f t="shared" si="28"/>
        <v>0</v>
      </c>
      <c r="F71" s="17"/>
      <c r="G71" s="17"/>
      <c r="H71" s="19">
        <f t="shared" si="29"/>
        <v>0</v>
      </c>
      <c r="I71" s="43">
        <f t="shared" si="33"/>
        <v>466</v>
      </c>
      <c r="J71" s="43">
        <f t="shared" si="30"/>
        <v>137</v>
      </c>
      <c r="K71" s="43">
        <f t="shared" si="30"/>
        <v>80</v>
      </c>
      <c r="L71" s="43">
        <f t="shared" si="31"/>
        <v>217</v>
      </c>
      <c r="M71" s="43">
        <f t="shared" si="34"/>
        <v>3327874</v>
      </c>
      <c r="N71" s="43">
        <f t="shared" si="34"/>
        <v>5643792</v>
      </c>
      <c r="O71" s="43">
        <f t="shared" si="32"/>
        <v>8971666</v>
      </c>
    </row>
    <row r="72" spans="1:15">
      <c r="A72" s="16">
        <v>42278</v>
      </c>
      <c r="B72" s="17"/>
      <c r="C72" s="17"/>
      <c r="D72" s="17"/>
      <c r="E72" s="19">
        <f t="shared" si="28"/>
        <v>0</v>
      </c>
      <c r="F72" s="17"/>
      <c r="G72" s="17"/>
      <c r="H72" s="19">
        <f t="shared" si="29"/>
        <v>0</v>
      </c>
      <c r="I72" s="43">
        <f t="shared" si="33"/>
        <v>466</v>
      </c>
      <c r="J72" s="43">
        <f t="shared" si="30"/>
        <v>137</v>
      </c>
      <c r="K72" s="43">
        <f>K71+D72</f>
        <v>80</v>
      </c>
      <c r="L72" s="43">
        <f t="shared" si="31"/>
        <v>217</v>
      </c>
      <c r="M72" s="43">
        <f t="shared" si="34"/>
        <v>3327874</v>
      </c>
      <c r="N72" s="43">
        <f t="shared" si="34"/>
        <v>5643792</v>
      </c>
      <c r="O72" s="43">
        <f t="shared" si="32"/>
        <v>8971666</v>
      </c>
    </row>
    <row r="73" spans="1:15">
      <c r="A73" s="16">
        <v>42309</v>
      </c>
      <c r="B73" s="17"/>
      <c r="C73" s="17"/>
      <c r="D73" s="17"/>
      <c r="E73" s="19">
        <f t="shared" si="28"/>
        <v>0</v>
      </c>
      <c r="F73" s="17"/>
      <c r="G73" s="17"/>
      <c r="H73" s="19">
        <f t="shared" si="29"/>
        <v>0</v>
      </c>
      <c r="I73" s="43">
        <f t="shared" si="33"/>
        <v>466</v>
      </c>
      <c r="J73" s="43">
        <f t="shared" si="30"/>
        <v>137</v>
      </c>
      <c r="K73" s="43">
        <f t="shared" si="30"/>
        <v>80</v>
      </c>
      <c r="L73" s="43">
        <f t="shared" si="31"/>
        <v>217</v>
      </c>
      <c r="M73" s="43">
        <f t="shared" si="34"/>
        <v>3327874</v>
      </c>
      <c r="N73" s="43">
        <f t="shared" si="34"/>
        <v>5643792</v>
      </c>
      <c r="O73" s="43">
        <f t="shared" si="32"/>
        <v>8971666</v>
      </c>
    </row>
    <row r="74" spans="1:15">
      <c r="A74" s="16">
        <v>42339</v>
      </c>
      <c r="B74" s="17"/>
      <c r="C74" s="17"/>
      <c r="D74" s="17"/>
      <c r="E74" s="19">
        <f t="shared" si="28"/>
        <v>0</v>
      </c>
      <c r="F74" s="23"/>
      <c r="G74" s="23"/>
      <c r="H74" s="19">
        <f t="shared" si="29"/>
        <v>0</v>
      </c>
      <c r="I74" s="43">
        <f t="shared" si="33"/>
        <v>466</v>
      </c>
      <c r="J74" s="43">
        <f t="shared" si="30"/>
        <v>137</v>
      </c>
      <c r="K74" s="43">
        <f t="shared" si="30"/>
        <v>80</v>
      </c>
      <c r="L74" s="43">
        <f t="shared" si="31"/>
        <v>217</v>
      </c>
      <c r="M74" s="43">
        <f t="shared" si="34"/>
        <v>3327874</v>
      </c>
      <c r="N74" s="43">
        <f t="shared" si="34"/>
        <v>5643792</v>
      </c>
      <c r="O74" s="43">
        <f t="shared" si="32"/>
        <v>8971666</v>
      </c>
    </row>
    <row r="75" spans="1:15">
      <c r="M75" s="44"/>
      <c r="N75" s="25"/>
    </row>
    <row r="76" spans="1:15" ht="15">
      <c r="A76" s="2" t="s">
        <v>20</v>
      </c>
      <c r="M76" s="44"/>
      <c r="N76" s="45"/>
    </row>
    <row r="77" spans="1:15" ht="15">
      <c r="A77" s="26" t="s">
        <v>18</v>
      </c>
    </row>
    <row r="78" spans="1:15">
      <c r="B78" s="4" t="s">
        <v>3</v>
      </c>
      <c r="C78" s="37"/>
      <c r="D78" s="37"/>
      <c r="E78" s="37"/>
      <c r="F78" s="37"/>
      <c r="G78" s="37"/>
      <c r="H78" s="38"/>
      <c r="I78" s="39" t="s">
        <v>4</v>
      </c>
      <c r="J78" s="40"/>
      <c r="K78" s="40"/>
      <c r="L78" s="40"/>
      <c r="M78" s="40"/>
      <c r="N78" s="40"/>
      <c r="O78" s="41"/>
    </row>
    <row r="79" spans="1:15" ht="38.25">
      <c r="A79" s="9"/>
      <c r="B79" s="27" t="s">
        <v>21</v>
      </c>
      <c r="C79" s="27" t="s">
        <v>28</v>
      </c>
      <c r="D79" s="27" t="s">
        <v>23</v>
      </c>
      <c r="E79" s="11" t="s">
        <v>24</v>
      </c>
      <c r="F79" s="27" t="s">
        <v>25</v>
      </c>
      <c r="G79" s="27" t="s">
        <v>26</v>
      </c>
      <c r="H79" s="11" t="s">
        <v>27</v>
      </c>
      <c r="I79" s="42" t="s">
        <v>21</v>
      </c>
      <c r="J79" s="42" t="s">
        <v>28</v>
      </c>
      <c r="K79" s="42" t="s">
        <v>23</v>
      </c>
      <c r="L79" s="42" t="s">
        <v>24</v>
      </c>
      <c r="M79" s="42" t="s">
        <v>25</v>
      </c>
      <c r="N79" s="42" t="s">
        <v>26</v>
      </c>
      <c r="O79" s="42" t="s">
        <v>27</v>
      </c>
    </row>
    <row r="80" spans="1:15">
      <c r="A80" s="16">
        <v>42005</v>
      </c>
      <c r="B80" s="29">
        <v>0</v>
      </c>
      <c r="C80" s="29">
        <v>0</v>
      </c>
      <c r="D80" s="29">
        <v>0</v>
      </c>
      <c r="E80" s="19">
        <f>C80+D80</f>
        <v>0</v>
      </c>
      <c r="F80" s="29">
        <v>0</v>
      </c>
      <c r="G80" s="29">
        <v>0</v>
      </c>
      <c r="H80" s="19">
        <f>F80+G80</f>
        <v>0</v>
      </c>
      <c r="I80" s="43">
        <f>B80</f>
        <v>0</v>
      </c>
      <c r="J80" s="43">
        <f>C80</f>
        <v>0</v>
      </c>
      <c r="K80" s="43">
        <f>D80</f>
        <v>0</v>
      </c>
      <c r="L80" s="43">
        <f>J80+K80</f>
        <v>0</v>
      </c>
      <c r="M80" s="43">
        <f>F80</f>
        <v>0</v>
      </c>
      <c r="N80" s="43">
        <f>G80</f>
        <v>0</v>
      </c>
      <c r="O80" s="43">
        <f t="shared" ref="O80:O91" si="35">M80+N80</f>
        <v>0</v>
      </c>
    </row>
    <row r="81" spans="1:15">
      <c r="A81" s="16">
        <v>42036</v>
      </c>
      <c r="B81" s="29">
        <v>0</v>
      </c>
      <c r="C81" s="29">
        <v>0</v>
      </c>
      <c r="D81" s="29">
        <v>0</v>
      </c>
      <c r="E81" s="19">
        <f t="shared" ref="E81:E91" si="36">C81+D81</f>
        <v>0</v>
      </c>
      <c r="F81" s="29">
        <v>0</v>
      </c>
      <c r="G81" s="29">
        <v>0</v>
      </c>
      <c r="H81" s="19">
        <f t="shared" ref="H81:H91" si="37">F81+G81</f>
        <v>0</v>
      </c>
      <c r="I81" s="43">
        <f>I80+B81</f>
        <v>0</v>
      </c>
      <c r="J81" s="43">
        <f t="shared" ref="J81:K91" si="38">J80+C81</f>
        <v>0</v>
      </c>
      <c r="K81" s="43">
        <f t="shared" si="38"/>
        <v>0</v>
      </c>
      <c r="L81" s="43">
        <f t="shared" ref="L81:L91" si="39">J81+K81</f>
        <v>0</v>
      </c>
      <c r="M81" s="43">
        <f>M80+F81</f>
        <v>0</v>
      </c>
      <c r="N81" s="43">
        <f>N80+G81</f>
        <v>0</v>
      </c>
      <c r="O81" s="43">
        <f t="shared" si="35"/>
        <v>0</v>
      </c>
    </row>
    <row r="82" spans="1:15">
      <c r="A82" s="16">
        <v>42064</v>
      </c>
      <c r="B82" s="29">
        <v>0</v>
      </c>
      <c r="C82" s="29">
        <v>0</v>
      </c>
      <c r="D82" s="29">
        <v>0</v>
      </c>
      <c r="E82" s="19">
        <f t="shared" si="36"/>
        <v>0</v>
      </c>
      <c r="F82" s="29">
        <v>0</v>
      </c>
      <c r="G82" s="29">
        <v>0</v>
      </c>
      <c r="H82" s="19">
        <f t="shared" si="37"/>
        <v>0</v>
      </c>
      <c r="I82" s="43">
        <f t="shared" ref="I82:I91" si="40">I81+B82</f>
        <v>0</v>
      </c>
      <c r="J82" s="43">
        <f t="shared" si="38"/>
        <v>0</v>
      </c>
      <c r="K82" s="43">
        <f t="shared" si="38"/>
        <v>0</v>
      </c>
      <c r="L82" s="43">
        <f t="shared" si="39"/>
        <v>0</v>
      </c>
      <c r="M82" s="43">
        <f t="shared" ref="M82:N91" si="41">M81+F82</f>
        <v>0</v>
      </c>
      <c r="N82" s="43">
        <f t="shared" si="41"/>
        <v>0</v>
      </c>
      <c r="O82" s="43">
        <f t="shared" si="35"/>
        <v>0</v>
      </c>
    </row>
    <row r="83" spans="1:15">
      <c r="A83" s="16">
        <v>42095</v>
      </c>
      <c r="B83" s="29">
        <v>50</v>
      </c>
      <c r="C83" s="29">
        <v>0</v>
      </c>
      <c r="D83" s="29">
        <v>0</v>
      </c>
      <c r="E83" s="19">
        <f t="shared" si="36"/>
        <v>0</v>
      </c>
      <c r="F83" s="29">
        <v>0</v>
      </c>
      <c r="G83" s="29">
        <v>0</v>
      </c>
      <c r="H83" s="19">
        <f t="shared" si="37"/>
        <v>0</v>
      </c>
      <c r="I83" s="43">
        <f t="shared" si="40"/>
        <v>50</v>
      </c>
      <c r="J83" s="43">
        <f t="shared" si="38"/>
        <v>0</v>
      </c>
      <c r="K83" s="43">
        <f t="shared" si="38"/>
        <v>0</v>
      </c>
      <c r="L83" s="43">
        <f t="shared" si="39"/>
        <v>0</v>
      </c>
      <c r="M83" s="43">
        <f t="shared" si="41"/>
        <v>0</v>
      </c>
      <c r="N83" s="43">
        <f t="shared" si="41"/>
        <v>0</v>
      </c>
      <c r="O83" s="43">
        <f t="shared" si="35"/>
        <v>0</v>
      </c>
    </row>
    <row r="84" spans="1:15">
      <c r="A84" s="16">
        <v>42125</v>
      </c>
      <c r="B84" s="29">
        <v>45</v>
      </c>
      <c r="C84" s="29">
        <v>42</v>
      </c>
      <c r="D84" s="29">
        <v>5</v>
      </c>
      <c r="E84" s="19">
        <f t="shared" si="36"/>
        <v>47</v>
      </c>
      <c r="F84" s="29">
        <v>3998251</v>
      </c>
      <c r="G84" s="29">
        <v>4627055</v>
      </c>
      <c r="H84" s="19">
        <f t="shared" si="37"/>
        <v>8625306</v>
      </c>
      <c r="I84" s="43">
        <f t="shared" si="40"/>
        <v>95</v>
      </c>
      <c r="J84" s="43">
        <f t="shared" si="38"/>
        <v>42</v>
      </c>
      <c r="K84" s="43">
        <f t="shared" si="38"/>
        <v>5</v>
      </c>
      <c r="L84" s="43">
        <f t="shared" si="39"/>
        <v>47</v>
      </c>
      <c r="M84" s="43">
        <f t="shared" si="41"/>
        <v>3998251</v>
      </c>
      <c r="N84" s="43">
        <f t="shared" si="41"/>
        <v>4627055</v>
      </c>
      <c r="O84" s="43">
        <f t="shared" si="35"/>
        <v>8625306</v>
      </c>
    </row>
    <row r="85" spans="1:15">
      <c r="A85" s="16">
        <v>42156</v>
      </c>
      <c r="B85" s="29">
        <v>58</v>
      </c>
      <c r="C85" s="29">
        <v>24</v>
      </c>
      <c r="D85" s="29">
        <v>5</v>
      </c>
      <c r="E85" s="19">
        <f t="shared" si="36"/>
        <v>29</v>
      </c>
      <c r="F85" s="29">
        <v>1425674</v>
      </c>
      <c r="G85" s="29">
        <v>253698</v>
      </c>
      <c r="H85" s="19">
        <f t="shared" si="37"/>
        <v>1679372</v>
      </c>
      <c r="I85" s="43">
        <f t="shared" si="40"/>
        <v>153</v>
      </c>
      <c r="J85" s="43">
        <f t="shared" si="38"/>
        <v>66</v>
      </c>
      <c r="K85" s="43">
        <f t="shared" si="38"/>
        <v>10</v>
      </c>
      <c r="L85" s="43">
        <f t="shared" si="39"/>
        <v>76</v>
      </c>
      <c r="M85" s="43">
        <f t="shared" si="41"/>
        <v>5423925</v>
      </c>
      <c r="N85" s="43">
        <f t="shared" si="41"/>
        <v>4880753</v>
      </c>
      <c r="O85" s="43">
        <f t="shared" si="35"/>
        <v>10304678</v>
      </c>
    </row>
    <row r="86" spans="1:15">
      <c r="A86" s="16">
        <v>42186</v>
      </c>
      <c r="B86" s="29">
        <v>93</v>
      </c>
      <c r="C86" s="29">
        <v>43</v>
      </c>
      <c r="D86" s="29">
        <v>8</v>
      </c>
      <c r="E86" s="19">
        <f t="shared" si="36"/>
        <v>51</v>
      </c>
      <c r="F86" s="29">
        <v>2436089</v>
      </c>
      <c r="G86" s="29">
        <v>6752590</v>
      </c>
      <c r="H86" s="19">
        <f t="shared" si="37"/>
        <v>9188679</v>
      </c>
      <c r="I86" s="43">
        <f t="shared" si="40"/>
        <v>246</v>
      </c>
      <c r="J86" s="43">
        <f t="shared" si="38"/>
        <v>109</v>
      </c>
      <c r="K86" s="43">
        <f t="shared" si="38"/>
        <v>18</v>
      </c>
      <c r="L86" s="43">
        <f t="shared" si="39"/>
        <v>127</v>
      </c>
      <c r="M86" s="43">
        <f t="shared" si="41"/>
        <v>7860014</v>
      </c>
      <c r="N86" s="43">
        <f t="shared" si="41"/>
        <v>11633343</v>
      </c>
      <c r="O86" s="43">
        <f t="shared" si="35"/>
        <v>19493357</v>
      </c>
    </row>
    <row r="87" spans="1:15">
      <c r="A87" s="16">
        <v>42217</v>
      </c>
      <c r="B87" s="29"/>
      <c r="C87" s="29"/>
      <c r="D87" s="29"/>
      <c r="E87" s="19">
        <f t="shared" si="36"/>
        <v>0</v>
      </c>
      <c r="F87" s="29"/>
      <c r="G87" s="29"/>
      <c r="H87" s="19">
        <f t="shared" si="37"/>
        <v>0</v>
      </c>
      <c r="I87" s="43">
        <f t="shared" si="40"/>
        <v>246</v>
      </c>
      <c r="J87" s="43">
        <f t="shared" si="38"/>
        <v>109</v>
      </c>
      <c r="K87" s="43">
        <f t="shared" si="38"/>
        <v>18</v>
      </c>
      <c r="L87" s="43">
        <f t="shared" si="39"/>
        <v>127</v>
      </c>
      <c r="M87" s="43">
        <f t="shared" si="41"/>
        <v>7860014</v>
      </c>
      <c r="N87" s="43">
        <f t="shared" si="41"/>
        <v>11633343</v>
      </c>
      <c r="O87" s="43">
        <f t="shared" si="35"/>
        <v>19493357</v>
      </c>
    </row>
    <row r="88" spans="1:15">
      <c r="A88" s="16">
        <v>42248</v>
      </c>
      <c r="B88" s="29"/>
      <c r="C88" s="29"/>
      <c r="D88" s="29"/>
      <c r="E88" s="19">
        <f t="shared" si="36"/>
        <v>0</v>
      </c>
      <c r="F88" s="29"/>
      <c r="G88" s="29"/>
      <c r="H88" s="19">
        <f t="shared" si="37"/>
        <v>0</v>
      </c>
      <c r="I88" s="43">
        <f t="shared" si="40"/>
        <v>246</v>
      </c>
      <c r="J88" s="43">
        <f t="shared" si="38"/>
        <v>109</v>
      </c>
      <c r="K88" s="43">
        <f t="shared" si="38"/>
        <v>18</v>
      </c>
      <c r="L88" s="43">
        <f t="shared" si="39"/>
        <v>127</v>
      </c>
      <c r="M88" s="43">
        <f t="shared" si="41"/>
        <v>7860014</v>
      </c>
      <c r="N88" s="43">
        <f t="shared" si="41"/>
        <v>11633343</v>
      </c>
      <c r="O88" s="43">
        <f t="shared" si="35"/>
        <v>19493357</v>
      </c>
    </row>
    <row r="89" spans="1:15">
      <c r="A89" s="16">
        <v>42278</v>
      </c>
      <c r="B89" s="29"/>
      <c r="C89" s="29"/>
      <c r="D89" s="29"/>
      <c r="E89" s="19">
        <f t="shared" si="36"/>
        <v>0</v>
      </c>
      <c r="F89" s="29"/>
      <c r="G89" s="29"/>
      <c r="H89" s="19">
        <f t="shared" si="37"/>
        <v>0</v>
      </c>
      <c r="I89" s="43">
        <f t="shared" si="40"/>
        <v>246</v>
      </c>
      <c r="J89" s="43">
        <f t="shared" si="38"/>
        <v>109</v>
      </c>
      <c r="K89" s="43">
        <f>K88+D89</f>
        <v>18</v>
      </c>
      <c r="L89" s="43">
        <f t="shared" si="39"/>
        <v>127</v>
      </c>
      <c r="M89" s="43">
        <f t="shared" si="41"/>
        <v>7860014</v>
      </c>
      <c r="N89" s="43">
        <f t="shared" si="41"/>
        <v>11633343</v>
      </c>
      <c r="O89" s="43">
        <f t="shared" si="35"/>
        <v>19493357</v>
      </c>
    </row>
    <row r="90" spans="1:15">
      <c r="A90" s="16">
        <v>42309</v>
      </c>
      <c r="B90" s="29"/>
      <c r="C90" s="29"/>
      <c r="D90" s="29"/>
      <c r="E90" s="19">
        <f t="shared" si="36"/>
        <v>0</v>
      </c>
      <c r="F90" s="29"/>
      <c r="G90" s="29"/>
      <c r="H90" s="19">
        <f t="shared" si="37"/>
        <v>0</v>
      </c>
      <c r="I90" s="43">
        <f t="shared" si="40"/>
        <v>246</v>
      </c>
      <c r="J90" s="43">
        <f t="shared" si="38"/>
        <v>109</v>
      </c>
      <c r="K90" s="43">
        <f>K89+D90</f>
        <v>18</v>
      </c>
      <c r="L90" s="43">
        <f t="shared" si="39"/>
        <v>127</v>
      </c>
      <c r="M90" s="43">
        <f t="shared" si="41"/>
        <v>7860014</v>
      </c>
      <c r="N90" s="43">
        <f t="shared" si="41"/>
        <v>11633343</v>
      </c>
      <c r="O90" s="43">
        <f t="shared" si="35"/>
        <v>19493357</v>
      </c>
    </row>
    <row r="91" spans="1:15">
      <c r="A91" s="16">
        <v>42339</v>
      </c>
      <c r="B91" s="29"/>
      <c r="C91" s="29"/>
      <c r="D91" s="29"/>
      <c r="E91" s="19">
        <f t="shared" si="36"/>
        <v>0</v>
      </c>
      <c r="F91" s="29"/>
      <c r="G91" s="29"/>
      <c r="H91" s="19">
        <f t="shared" si="37"/>
        <v>0</v>
      </c>
      <c r="I91" s="43">
        <f t="shared" si="40"/>
        <v>246</v>
      </c>
      <c r="J91" s="43">
        <f t="shared" si="38"/>
        <v>109</v>
      </c>
      <c r="K91" s="43">
        <f>K90+D91</f>
        <v>18</v>
      </c>
      <c r="L91" s="43">
        <f t="shared" si="39"/>
        <v>127</v>
      </c>
      <c r="M91" s="43">
        <f t="shared" si="41"/>
        <v>7860014</v>
      </c>
      <c r="N91" s="43">
        <f t="shared" si="41"/>
        <v>11633343</v>
      </c>
      <c r="O91" s="43">
        <f t="shared" si="35"/>
        <v>19493357</v>
      </c>
    </row>
    <row r="92" spans="1:15">
      <c r="M92" s="25"/>
      <c r="N92" s="44"/>
    </row>
    <row r="93" spans="1:15" ht="15">
      <c r="A93" s="2" t="s">
        <v>20</v>
      </c>
      <c r="M93" s="24"/>
      <c r="N93" s="24"/>
    </row>
    <row r="94" spans="1:15" ht="15">
      <c r="A94" s="33" t="s">
        <v>19</v>
      </c>
    </row>
    <row r="95" spans="1:15">
      <c r="B95" s="4" t="s">
        <v>3</v>
      </c>
      <c r="C95" s="37"/>
      <c r="D95" s="37"/>
      <c r="E95" s="37"/>
      <c r="F95" s="37"/>
      <c r="G95" s="37"/>
      <c r="H95" s="38"/>
      <c r="I95" s="39" t="s">
        <v>4</v>
      </c>
      <c r="J95" s="40"/>
      <c r="K95" s="40"/>
      <c r="L95" s="40"/>
      <c r="M95" s="40"/>
      <c r="N95" s="40"/>
      <c r="O95" s="41"/>
    </row>
    <row r="96" spans="1:15" ht="38.25">
      <c r="A96" s="9"/>
      <c r="B96" s="34" t="s">
        <v>21</v>
      </c>
      <c r="C96" s="34" t="s">
        <v>28</v>
      </c>
      <c r="D96" s="34" t="s">
        <v>23</v>
      </c>
      <c r="E96" s="11" t="s">
        <v>24</v>
      </c>
      <c r="F96" s="34" t="s">
        <v>25</v>
      </c>
      <c r="G96" s="34" t="s">
        <v>26</v>
      </c>
      <c r="H96" s="11" t="s">
        <v>27</v>
      </c>
      <c r="I96" s="42" t="s">
        <v>21</v>
      </c>
      <c r="J96" s="42" t="s">
        <v>28</v>
      </c>
      <c r="K96" s="42" t="s">
        <v>23</v>
      </c>
      <c r="L96" s="42" t="s">
        <v>24</v>
      </c>
      <c r="M96" s="42" t="s">
        <v>25</v>
      </c>
      <c r="N96" s="42" t="s">
        <v>26</v>
      </c>
      <c r="O96" s="42" t="s">
        <v>27</v>
      </c>
    </row>
    <row r="97" spans="1:15">
      <c r="A97" s="16">
        <v>42005</v>
      </c>
      <c r="B97" s="36">
        <v>0</v>
      </c>
      <c r="C97" s="36">
        <v>0</v>
      </c>
      <c r="D97" s="36">
        <v>0</v>
      </c>
      <c r="E97" s="19">
        <f>C97+D97</f>
        <v>0</v>
      </c>
      <c r="F97" s="36">
        <v>0</v>
      </c>
      <c r="G97" s="36">
        <v>0</v>
      </c>
      <c r="H97" s="19">
        <f>F97+G97</f>
        <v>0</v>
      </c>
      <c r="I97" s="43">
        <f>B97</f>
        <v>0</v>
      </c>
      <c r="J97" s="43">
        <f>C97</f>
        <v>0</v>
      </c>
      <c r="K97" s="43">
        <f>D97</f>
        <v>0</v>
      </c>
      <c r="L97" s="43">
        <f>J97+K97</f>
        <v>0</v>
      </c>
      <c r="M97" s="43">
        <f>F97</f>
        <v>0</v>
      </c>
      <c r="N97" s="43">
        <f>G97</f>
        <v>0</v>
      </c>
      <c r="O97" s="43">
        <f t="shared" ref="O97:O108" si="42">M97+N97</f>
        <v>0</v>
      </c>
    </row>
    <row r="98" spans="1:15">
      <c r="A98" s="16">
        <v>42036</v>
      </c>
      <c r="B98" s="36">
        <v>0</v>
      </c>
      <c r="C98" s="36">
        <v>0</v>
      </c>
      <c r="D98" s="36">
        <v>0</v>
      </c>
      <c r="E98" s="19">
        <f t="shared" ref="E98:E108" si="43">C98+D98</f>
        <v>0</v>
      </c>
      <c r="F98" s="36">
        <v>0</v>
      </c>
      <c r="G98" s="36">
        <v>0</v>
      </c>
      <c r="H98" s="19">
        <f t="shared" ref="H98:H108" si="44">F98+G98</f>
        <v>0</v>
      </c>
      <c r="I98" s="43">
        <f>I97+B98</f>
        <v>0</v>
      </c>
      <c r="J98" s="43">
        <f t="shared" ref="J98:K108" si="45">J97+C98</f>
        <v>0</v>
      </c>
      <c r="K98" s="43">
        <f t="shared" si="45"/>
        <v>0</v>
      </c>
      <c r="L98" s="43">
        <f t="shared" ref="L98:L108" si="46">J98+K98</f>
        <v>0</v>
      </c>
      <c r="M98" s="43">
        <f>M97+F98</f>
        <v>0</v>
      </c>
      <c r="N98" s="43">
        <f>N97+G98</f>
        <v>0</v>
      </c>
      <c r="O98" s="43">
        <f t="shared" si="42"/>
        <v>0</v>
      </c>
    </row>
    <row r="99" spans="1:15">
      <c r="A99" s="16">
        <v>42064</v>
      </c>
      <c r="B99" s="36">
        <v>0</v>
      </c>
      <c r="C99" s="36">
        <v>0</v>
      </c>
      <c r="D99" s="36">
        <v>0</v>
      </c>
      <c r="E99" s="19">
        <f t="shared" si="43"/>
        <v>0</v>
      </c>
      <c r="F99" s="36">
        <v>0</v>
      </c>
      <c r="G99" s="36">
        <v>0</v>
      </c>
      <c r="H99" s="19">
        <f t="shared" si="44"/>
        <v>0</v>
      </c>
      <c r="I99" s="43">
        <f t="shared" ref="I99:I108" si="47">I98+B99</f>
        <v>0</v>
      </c>
      <c r="J99" s="43">
        <f t="shared" si="45"/>
        <v>0</v>
      </c>
      <c r="K99" s="43">
        <f t="shared" si="45"/>
        <v>0</v>
      </c>
      <c r="L99" s="43">
        <f t="shared" si="46"/>
        <v>0</v>
      </c>
      <c r="M99" s="43">
        <f t="shared" ref="M99:N108" si="48">M98+F99</f>
        <v>0</v>
      </c>
      <c r="N99" s="43">
        <f t="shared" si="48"/>
        <v>0</v>
      </c>
      <c r="O99" s="43">
        <f t="shared" si="42"/>
        <v>0</v>
      </c>
    </row>
    <row r="100" spans="1:15">
      <c r="A100" s="16">
        <v>42095</v>
      </c>
      <c r="B100" s="36">
        <v>5</v>
      </c>
      <c r="C100" s="36">
        <v>0</v>
      </c>
      <c r="D100" s="36">
        <v>0</v>
      </c>
      <c r="E100" s="19">
        <f t="shared" si="43"/>
        <v>0</v>
      </c>
      <c r="F100" s="36">
        <v>0</v>
      </c>
      <c r="G100" s="36">
        <v>0</v>
      </c>
      <c r="H100" s="19">
        <f t="shared" si="44"/>
        <v>0</v>
      </c>
      <c r="I100" s="43">
        <f t="shared" si="47"/>
        <v>5</v>
      </c>
      <c r="J100" s="43">
        <f t="shared" si="45"/>
        <v>0</v>
      </c>
      <c r="K100" s="43">
        <f t="shared" si="45"/>
        <v>0</v>
      </c>
      <c r="L100" s="43">
        <f t="shared" si="46"/>
        <v>0</v>
      </c>
      <c r="M100" s="43">
        <f t="shared" si="48"/>
        <v>0</v>
      </c>
      <c r="N100" s="43">
        <f t="shared" si="48"/>
        <v>0</v>
      </c>
      <c r="O100" s="43">
        <f t="shared" si="42"/>
        <v>0</v>
      </c>
    </row>
    <row r="101" spans="1:15">
      <c r="A101" s="16">
        <v>42125</v>
      </c>
      <c r="B101" s="36">
        <v>4</v>
      </c>
      <c r="C101" s="36">
        <v>0</v>
      </c>
      <c r="D101" s="36">
        <v>1</v>
      </c>
      <c r="E101" s="19">
        <f t="shared" si="43"/>
        <v>1</v>
      </c>
      <c r="F101" s="36">
        <v>0</v>
      </c>
      <c r="G101" s="36">
        <v>75535</v>
      </c>
      <c r="H101" s="19">
        <f t="shared" si="44"/>
        <v>75535</v>
      </c>
      <c r="I101" s="43">
        <f t="shared" si="47"/>
        <v>9</v>
      </c>
      <c r="J101" s="43">
        <f t="shared" si="45"/>
        <v>0</v>
      </c>
      <c r="K101" s="43">
        <f t="shared" si="45"/>
        <v>1</v>
      </c>
      <c r="L101" s="43">
        <f t="shared" si="46"/>
        <v>1</v>
      </c>
      <c r="M101" s="43">
        <f t="shared" si="48"/>
        <v>0</v>
      </c>
      <c r="N101" s="43">
        <f t="shared" si="48"/>
        <v>75535</v>
      </c>
      <c r="O101" s="43">
        <f t="shared" si="42"/>
        <v>75535</v>
      </c>
    </row>
    <row r="102" spans="1:15">
      <c r="A102" s="16">
        <v>42156</v>
      </c>
      <c r="B102" s="36">
        <v>7</v>
      </c>
      <c r="C102" s="36">
        <v>0</v>
      </c>
      <c r="D102" s="36">
        <v>0</v>
      </c>
      <c r="E102" s="19">
        <f>C102+D102</f>
        <v>0</v>
      </c>
      <c r="F102" s="36">
        <v>0</v>
      </c>
      <c r="G102" s="36">
        <v>0</v>
      </c>
      <c r="H102" s="19">
        <f t="shared" si="44"/>
        <v>0</v>
      </c>
      <c r="I102" s="43">
        <f t="shared" si="47"/>
        <v>16</v>
      </c>
      <c r="J102" s="43">
        <f t="shared" si="45"/>
        <v>0</v>
      </c>
      <c r="K102" s="43">
        <f t="shared" si="45"/>
        <v>1</v>
      </c>
      <c r="L102" s="43">
        <f t="shared" si="46"/>
        <v>1</v>
      </c>
      <c r="M102" s="43">
        <f t="shared" si="48"/>
        <v>0</v>
      </c>
      <c r="N102" s="43">
        <f t="shared" si="48"/>
        <v>75535</v>
      </c>
      <c r="O102" s="43">
        <f t="shared" si="42"/>
        <v>75535</v>
      </c>
    </row>
    <row r="103" spans="1:15">
      <c r="A103" s="16">
        <v>42186</v>
      </c>
      <c r="B103" s="36">
        <v>2</v>
      </c>
      <c r="C103" s="36">
        <v>1</v>
      </c>
      <c r="D103" s="36">
        <v>1</v>
      </c>
      <c r="E103" s="19">
        <f t="shared" si="43"/>
        <v>2</v>
      </c>
      <c r="F103" s="36">
        <v>10919</v>
      </c>
      <c r="G103" s="36">
        <v>10700172</v>
      </c>
      <c r="H103" s="19">
        <f t="shared" si="44"/>
        <v>10711091</v>
      </c>
      <c r="I103" s="43">
        <f t="shared" si="47"/>
        <v>18</v>
      </c>
      <c r="J103" s="43">
        <f t="shared" si="45"/>
        <v>1</v>
      </c>
      <c r="K103" s="43">
        <f t="shared" si="45"/>
        <v>2</v>
      </c>
      <c r="L103" s="43">
        <f t="shared" si="46"/>
        <v>3</v>
      </c>
      <c r="M103" s="43">
        <f t="shared" si="48"/>
        <v>10919</v>
      </c>
      <c r="N103" s="43">
        <f t="shared" si="48"/>
        <v>10775707</v>
      </c>
      <c r="O103" s="43">
        <f t="shared" si="42"/>
        <v>10786626</v>
      </c>
    </row>
    <row r="104" spans="1:15">
      <c r="A104" s="16">
        <v>42217</v>
      </c>
      <c r="B104" s="36"/>
      <c r="C104" s="36"/>
      <c r="D104" s="36"/>
      <c r="E104" s="19">
        <f t="shared" si="43"/>
        <v>0</v>
      </c>
      <c r="F104" s="36"/>
      <c r="G104" s="36"/>
      <c r="H104" s="19">
        <f t="shared" si="44"/>
        <v>0</v>
      </c>
      <c r="I104" s="43">
        <f t="shared" si="47"/>
        <v>18</v>
      </c>
      <c r="J104" s="43">
        <f t="shared" si="45"/>
        <v>1</v>
      </c>
      <c r="K104" s="43">
        <f t="shared" si="45"/>
        <v>2</v>
      </c>
      <c r="L104" s="43">
        <f t="shared" si="46"/>
        <v>3</v>
      </c>
      <c r="M104" s="43">
        <f t="shared" si="48"/>
        <v>10919</v>
      </c>
      <c r="N104" s="43">
        <f t="shared" si="48"/>
        <v>10775707</v>
      </c>
      <c r="O104" s="43">
        <f t="shared" si="42"/>
        <v>10786626</v>
      </c>
    </row>
    <row r="105" spans="1:15">
      <c r="A105" s="16">
        <v>42248</v>
      </c>
      <c r="B105" s="36"/>
      <c r="C105" s="36"/>
      <c r="D105" s="36"/>
      <c r="E105" s="19">
        <f t="shared" si="43"/>
        <v>0</v>
      </c>
      <c r="F105" s="36"/>
      <c r="G105" s="36"/>
      <c r="H105" s="19">
        <f t="shared" si="44"/>
        <v>0</v>
      </c>
      <c r="I105" s="43">
        <f t="shared" si="47"/>
        <v>18</v>
      </c>
      <c r="J105" s="43">
        <f t="shared" si="45"/>
        <v>1</v>
      </c>
      <c r="K105" s="43">
        <f t="shared" si="45"/>
        <v>2</v>
      </c>
      <c r="L105" s="43">
        <f t="shared" si="46"/>
        <v>3</v>
      </c>
      <c r="M105" s="43">
        <f t="shared" si="48"/>
        <v>10919</v>
      </c>
      <c r="N105" s="43">
        <f t="shared" si="48"/>
        <v>10775707</v>
      </c>
      <c r="O105" s="43">
        <f t="shared" si="42"/>
        <v>10786626</v>
      </c>
    </row>
    <row r="106" spans="1:15">
      <c r="A106" s="16">
        <v>42278</v>
      </c>
      <c r="B106" s="36"/>
      <c r="C106" s="36"/>
      <c r="D106" s="36"/>
      <c r="E106" s="19">
        <f t="shared" si="43"/>
        <v>0</v>
      </c>
      <c r="F106" s="36"/>
      <c r="G106" s="36"/>
      <c r="H106" s="19">
        <f t="shared" si="44"/>
        <v>0</v>
      </c>
      <c r="I106" s="43">
        <f t="shared" si="47"/>
        <v>18</v>
      </c>
      <c r="J106" s="43">
        <f t="shared" si="45"/>
        <v>1</v>
      </c>
      <c r="K106" s="43">
        <f>K105+D106</f>
        <v>2</v>
      </c>
      <c r="L106" s="43">
        <f t="shared" si="46"/>
        <v>3</v>
      </c>
      <c r="M106" s="43">
        <f t="shared" si="48"/>
        <v>10919</v>
      </c>
      <c r="N106" s="43">
        <f t="shared" si="48"/>
        <v>10775707</v>
      </c>
      <c r="O106" s="43">
        <f t="shared" si="42"/>
        <v>10786626</v>
      </c>
    </row>
    <row r="107" spans="1:15">
      <c r="A107" s="16">
        <v>42309</v>
      </c>
      <c r="B107" s="36"/>
      <c r="C107" s="36"/>
      <c r="D107" s="36"/>
      <c r="E107" s="19">
        <f t="shared" si="43"/>
        <v>0</v>
      </c>
      <c r="F107" s="36"/>
      <c r="G107" s="36"/>
      <c r="H107" s="19">
        <f t="shared" si="44"/>
        <v>0</v>
      </c>
      <c r="I107" s="43">
        <f t="shared" si="47"/>
        <v>18</v>
      </c>
      <c r="J107" s="43">
        <f t="shared" si="45"/>
        <v>1</v>
      </c>
      <c r="K107" s="43">
        <f>K106+D107</f>
        <v>2</v>
      </c>
      <c r="L107" s="43">
        <f t="shared" si="46"/>
        <v>3</v>
      </c>
      <c r="M107" s="43">
        <f t="shared" si="48"/>
        <v>10919</v>
      </c>
      <c r="N107" s="43">
        <f t="shared" si="48"/>
        <v>10775707</v>
      </c>
      <c r="O107" s="43">
        <f t="shared" si="42"/>
        <v>10786626</v>
      </c>
    </row>
    <row r="108" spans="1:15">
      <c r="A108" s="16">
        <v>42339</v>
      </c>
      <c r="B108" s="36"/>
      <c r="C108" s="36"/>
      <c r="D108" s="36"/>
      <c r="E108" s="19">
        <f t="shared" si="43"/>
        <v>0</v>
      </c>
      <c r="F108" s="36"/>
      <c r="G108" s="36"/>
      <c r="H108" s="19">
        <f t="shared" si="44"/>
        <v>0</v>
      </c>
      <c r="I108" s="43">
        <f t="shared" si="47"/>
        <v>18</v>
      </c>
      <c r="J108" s="43">
        <f t="shared" si="45"/>
        <v>1</v>
      </c>
      <c r="K108" s="43">
        <f>K107+D108</f>
        <v>2</v>
      </c>
      <c r="L108" s="43">
        <f t="shared" si="46"/>
        <v>3</v>
      </c>
      <c r="M108" s="43">
        <f t="shared" si="48"/>
        <v>10919</v>
      </c>
      <c r="N108" s="43">
        <f t="shared" si="48"/>
        <v>10775707</v>
      </c>
      <c r="O108" s="43">
        <f t="shared" si="42"/>
        <v>10786626</v>
      </c>
    </row>
    <row r="113" spans="1:15" ht="15">
      <c r="A113" s="2" t="s">
        <v>29</v>
      </c>
    </row>
    <row r="114" spans="1:15" ht="15">
      <c r="A114" s="3" t="s">
        <v>2</v>
      </c>
    </row>
    <row r="115" spans="1:15" ht="28.5" customHeight="1">
      <c r="B115" s="4" t="s">
        <v>3</v>
      </c>
      <c r="C115" s="37"/>
      <c r="D115" s="37"/>
      <c r="E115" s="37"/>
      <c r="F115" s="37"/>
      <c r="G115" s="38"/>
      <c r="H115" s="39" t="s">
        <v>4</v>
      </c>
      <c r="I115" s="37"/>
      <c r="J115" s="37"/>
      <c r="K115" s="37"/>
      <c r="L115" s="37"/>
      <c r="M115" s="37"/>
      <c r="N115" s="46"/>
      <c r="O115" s="47"/>
    </row>
    <row r="116" spans="1:15" ht="33" customHeight="1">
      <c r="A116" s="9"/>
      <c r="B116" s="10" t="s">
        <v>30</v>
      </c>
      <c r="C116" s="10" t="s">
        <v>31</v>
      </c>
      <c r="D116" s="11" t="s">
        <v>32</v>
      </c>
      <c r="E116" s="10" t="s">
        <v>33</v>
      </c>
      <c r="F116" s="10" t="s">
        <v>34</v>
      </c>
      <c r="G116" s="11" t="s">
        <v>35</v>
      </c>
      <c r="H116" s="42" t="s">
        <v>30</v>
      </c>
      <c r="I116" s="42" t="s">
        <v>31</v>
      </c>
      <c r="J116" s="42" t="s">
        <v>32</v>
      </c>
      <c r="K116" s="42" t="s">
        <v>33</v>
      </c>
      <c r="L116" s="42" t="s">
        <v>34</v>
      </c>
      <c r="M116" s="42" t="s">
        <v>35</v>
      </c>
    </row>
    <row r="117" spans="1:15">
      <c r="A117" s="16">
        <v>42005</v>
      </c>
      <c r="B117" s="17">
        <v>331</v>
      </c>
      <c r="C117" s="17">
        <v>169</v>
      </c>
      <c r="D117" s="19">
        <f>B117+C117</f>
        <v>500</v>
      </c>
      <c r="E117" s="17">
        <v>287</v>
      </c>
      <c r="F117" s="17">
        <v>161</v>
      </c>
      <c r="G117" s="19">
        <f>E117+F117</f>
        <v>448</v>
      </c>
      <c r="H117" s="43">
        <f>B117</f>
        <v>331</v>
      </c>
      <c r="I117" s="43">
        <f>C117</f>
        <v>169</v>
      </c>
      <c r="J117" s="43">
        <f>H117+I117</f>
        <v>500</v>
      </c>
      <c r="K117" s="43">
        <f>E117</f>
        <v>287</v>
      </c>
      <c r="L117" s="43">
        <f>F117</f>
        <v>161</v>
      </c>
      <c r="M117" s="43">
        <f t="shared" ref="M117:M128" si="49">K117+L117</f>
        <v>448</v>
      </c>
    </row>
    <row r="118" spans="1:15">
      <c r="A118" s="16">
        <v>42036</v>
      </c>
      <c r="B118" s="17">
        <v>163</v>
      </c>
      <c r="C118" s="17">
        <v>99</v>
      </c>
      <c r="D118" s="19">
        <f t="shared" ref="D118:D128" si="50">B118+C118</f>
        <v>262</v>
      </c>
      <c r="E118" s="17">
        <v>146</v>
      </c>
      <c r="F118" s="17">
        <v>104</v>
      </c>
      <c r="G118" s="19">
        <f t="shared" ref="G118:G128" si="51">E118+F118</f>
        <v>250</v>
      </c>
      <c r="H118" s="43">
        <f t="shared" ref="H118:I128" si="52">H117+B118</f>
        <v>494</v>
      </c>
      <c r="I118" s="43">
        <f t="shared" si="52"/>
        <v>268</v>
      </c>
      <c r="J118" s="43">
        <f t="shared" ref="J118:J128" si="53">H118+I118</f>
        <v>762</v>
      </c>
      <c r="K118" s="43">
        <f t="shared" ref="K118:L128" si="54">K117+E118</f>
        <v>433</v>
      </c>
      <c r="L118" s="43">
        <f t="shared" si="54"/>
        <v>265</v>
      </c>
      <c r="M118" s="43">
        <f t="shared" si="49"/>
        <v>698</v>
      </c>
    </row>
    <row r="119" spans="1:15">
      <c r="A119" s="16">
        <v>42064</v>
      </c>
      <c r="B119" s="17">
        <v>105</v>
      </c>
      <c r="C119" s="17">
        <v>82</v>
      </c>
      <c r="D119" s="19">
        <f t="shared" si="50"/>
        <v>187</v>
      </c>
      <c r="E119" s="17">
        <v>80</v>
      </c>
      <c r="F119" s="17">
        <v>62</v>
      </c>
      <c r="G119" s="19">
        <f t="shared" si="51"/>
        <v>142</v>
      </c>
      <c r="H119" s="43">
        <f t="shared" si="52"/>
        <v>599</v>
      </c>
      <c r="I119" s="43">
        <f t="shared" si="52"/>
        <v>350</v>
      </c>
      <c r="J119" s="43">
        <f t="shared" si="53"/>
        <v>949</v>
      </c>
      <c r="K119" s="43">
        <f t="shared" si="54"/>
        <v>513</v>
      </c>
      <c r="L119" s="43">
        <f t="shared" si="54"/>
        <v>327</v>
      </c>
      <c r="M119" s="43">
        <f t="shared" si="49"/>
        <v>840</v>
      </c>
    </row>
    <row r="120" spans="1:15">
      <c r="A120" s="16">
        <v>42095</v>
      </c>
      <c r="B120" s="17">
        <v>107</v>
      </c>
      <c r="C120" s="17">
        <v>76</v>
      </c>
      <c r="D120" s="19">
        <f t="shared" si="50"/>
        <v>183</v>
      </c>
      <c r="E120" s="17">
        <v>98</v>
      </c>
      <c r="F120" s="17">
        <v>79</v>
      </c>
      <c r="G120" s="19">
        <f t="shared" si="51"/>
        <v>177</v>
      </c>
      <c r="H120" s="43">
        <f t="shared" si="52"/>
        <v>706</v>
      </c>
      <c r="I120" s="43">
        <f t="shared" si="52"/>
        <v>426</v>
      </c>
      <c r="J120" s="43">
        <f t="shared" si="53"/>
        <v>1132</v>
      </c>
      <c r="K120" s="43">
        <f t="shared" si="54"/>
        <v>611</v>
      </c>
      <c r="L120" s="43">
        <f t="shared" si="54"/>
        <v>406</v>
      </c>
      <c r="M120" s="43">
        <f t="shared" si="49"/>
        <v>1017</v>
      </c>
    </row>
    <row r="121" spans="1:15">
      <c r="A121" s="16">
        <v>42125</v>
      </c>
      <c r="B121" s="17">
        <v>57</v>
      </c>
      <c r="C121" s="17">
        <v>54</v>
      </c>
      <c r="D121" s="19">
        <f t="shared" si="50"/>
        <v>111</v>
      </c>
      <c r="E121" s="17">
        <v>56</v>
      </c>
      <c r="F121" s="17">
        <v>33</v>
      </c>
      <c r="G121" s="19">
        <f t="shared" si="51"/>
        <v>89</v>
      </c>
      <c r="H121" s="43">
        <f t="shared" si="52"/>
        <v>763</v>
      </c>
      <c r="I121" s="43">
        <f t="shared" si="52"/>
        <v>480</v>
      </c>
      <c r="J121" s="43">
        <f t="shared" si="53"/>
        <v>1243</v>
      </c>
      <c r="K121" s="43">
        <f t="shared" si="54"/>
        <v>667</v>
      </c>
      <c r="L121" s="43">
        <f t="shared" si="54"/>
        <v>439</v>
      </c>
      <c r="M121" s="43">
        <f t="shared" si="49"/>
        <v>1106</v>
      </c>
    </row>
    <row r="122" spans="1:15">
      <c r="A122" s="16">
        <v>42156</v>
      </c>
      <c r="B122" s="17">
        <v>62</v>
      </c>
      <c r="C122" s="17">
        <v>105</v>
      </c>
      <c r="D122" s="19">
        <f t="shared" si="50"/>
        <v>167</v>
      </c>
      <c r="E122" s="17">
        <v>63</v>
      </c>
      <c r="F122" s="17">
        <v>101</v>
      </c>
      <c r="G122" s="19">
        <f t="shared" si="51"/>
        <v>164</v>
      </c>
      <c r="H122" s="43">
        <f t="shared" si="52"/>
        <v>825</v>
      </c>
      <c r="I122" s="43">
        <f t="shared" si="52"/>
        <v>585</v>
      </c>
      <c r="J122" s="43">
        <f t="shared" si="53"/>
        <v>1410</v>
      </c>
      <c r="K122" s="43">
        <f t="shared" si="54"/>
        <v>730</v>
      </c>
      <c r="L122" s="43">
        <f t="shared" si="54"/>
        <v>540</v>
      </c>
      <c r="M122" s="43">
        <f t="shared" si="49"/>
        <v>1270</v>
      </c>
    </row>
    <row r="123" spans="1:15">
      <c r="A123" s="16">
        <v>42186</v>
      </c>
      <c r="B123" s="17">
        <v>71</v>
      </c>
      <c r="C123" s="17">
        <v>126</v>
      </c>
      <c r="D123" s="19">
        <f t="shared" si="50"/>
        <v>197</v>
      </c>
      <c r="E123" s="17">
        <v>40</v>
      </c>
      <c r="F123" s="17">
        <v>71</v>
      </c>
      <c r="G123" s="19">
        <f t="shared" si="51"/>
        <v>111</v>
      </c>
      <c r="H123" s="43">
        <f t="shared" si="52"/>
        <v>896</v>
      </c>
      <c r="I123" s="43">
        <f t="shared" si="52"/>
        <v>711</v>
      </c>
      <c r="J123" s="43">
        <f t="shared" si="53"/>
        <v>1607</v>
      </c>
      <c r="K123" s="43">
        <f t="shared" si="54"/>
        <v>770</v>
      </c>
      <c r="L123" s="43">
        <f t="shared" si="54"/>
        <v>611</v>
      </c>
      <c r="M123" s="43">
        <f t="shared" si="49"/>
        <v>1381</v>
      </c>
    </row>
    <row r="124" spans="1:15">
      <c r="A124" s="16">
        <v>42217</v>
      </c>
      <c r="B124" s="17"/>
      <c r="C124" s="17"/>
      <c r="D124" s="19">
        <f t="shared" si="50"/>
        <v>0</v>
      </c>
      <c r="E124" s="17"/>
      <c r="F124" s="17"/>
      <c r="G124" s="19">
        <f t="shared" si="51"/>
        <v>0</v>
      </c>
      <c r="H124" s="43">
        <f t="shared" si="52"/>
        <v>896</v>
      </c>
      <c r="I124" s="43">
        <f t="shared" si="52"/>
        <v>711</v>
      </c>
      <c r="J124" s="43">
        <f t="shared" si="53"/>
        <v>1607</v>
      </c>
      <c r="K124" s="43">
        <f t="shared" si="54"/>
        <v>770</v>
      </c>
      <c r="L124" s="43">
        <f t="shared" si="54"/>
        <v>611</v>
      </c>
      <c r="M124" s="43">
        <f t="shared" si="49"/>
        <v>1381</v>
      </c>
    </row>
    <row r="125" spans="1:15">
      <c r="A125" s="16">
        <v>42248</v>
      </c>
      <c r="B125" s="17"/>
      <c r="C125" s="17"/>
      <c r="D125" s="19">
        <f t="shared" si="50"/>
        <v>0</v>
      </c>
      <c r="E125" s="17"/>
      <c r="F125" s="17"/>
      <c r="G125" s="19">
        <f t="shared" si="51"/>
        <v>0</v>
      </c>
      <c r="H125" s="43">
        <f t="shared" si="52"/>
        <v>896</v>
      </c>
      <c r="I125" s="43">
        <f t="shared" si="52"/>
        <v>711</v>
      </c>
      <c r="J125" s="43">
        <f t="shared" si="53"/>
        <v>1607</v>
      </c>
      <c r="K125" s="43">
        <f t="shared" si="54"/>
        <v>770</v>
      </c>
      <c r="L125" s="43">
        <f t="shared" si="54"/>
        <v>611</v>
      </c>
      <c r="M125" s="43">
        <f t="shared" si="49"/>
        <v>1381</v>
      </c>
    </row>
    <row r="126" spans="1:15">
      <c r="A126" s="16">
        <v>42278</v>
      </c>
      <c r="B126" s="17"/>
      <c r="C126" s="17"/>
      <c r="D126" s="19">
        <f t="shared" si="50"/>
        <v>0</v>
      </c>
      <c r="E126" s="17"/>
      <c r="F126" s="17"/>
      <c r="G126" s="19">
        <f t="shared" si="51"/>
        <v>0</v>
      </c>
      <c r="H126" s="43">
        <f t="shared" si="52"/>
        <v>896</v>
      </c>
      <c r="I126" s="43">
        <f t="shared" si="52"/>
        <v>711</v>
      </c>
      <c r="J126" s="43">
        <f t="shared" si="53"/>
        <v>1607</v>
      </c>
      <c r="K126" s="43">
        <f t="shared" si="54"/>
        <v>770</v>
      </c>
      <c r="L126" s="43">
        <f t="shared" si="54"/>
        <v>611</v>
      </c>
      <c r="M126" s="43">
        <f t="shared" si="49"/>
        <v>1381</v>
      </c>
    </row>
    <row r="127" spans="1:15">
      <c r="A127" s="16">
        <v>42309</v>
      </c>
      <c r="B127" s="17"/>
      <c r="C127" s="17"/>
      <c r="D127" s="19">
        <f t="shared" si="50"/>
        <v>0</v>
      </c>
      <c r="E127" s="17"/>
      <c r="F127" s="17"/>
      <c r="G127" s="19">
        <f t="shared" si="51"/>
        <v>0</v>
      </c>
      <c r="H127" s="43">
        <f t="shared" si="52"/>
        <v>896</v>
      </c>
      <c r="I127" s="43">
        <f t="shared" si="52"/>
        <v>711</v>
      </c>
      <c r="J127" s="43">
        <f t="shared" si="53"/>
        <v>1607</v>
      </c>
      <c r="K127" s="43">
        <f t="shared" si="54"/>
        <v>770</v>
      </c>
      <c r="L127" s="43">
        <f t="shared" si="54"/>
        <v>611</v>
      </c>
      <c r="M127" s="43">
        <f t="shared" si="49"/>
        <v>1381</v>
      </c>
    </row>
    <row r="128" spans="1:15">
      <c r="A128" s="16">
        <v>42339</v>
      </c>
      <c r="B128" s="17"/>
      <c r="C128" s="17"/>
      <c r="D128" s="19">
        <f t="shared" si="50"/>
        <v>0</v>
      </c>
      <c r="E128" s="17"/>
      <c r="F128" s="17"/>
      <c r="G128" s="19">
        <f t="shared" si="51"/>
        <v>0</v>
      </c>
      <c r="H128" s="43">
        <f t="shared" si="52"/>
        <v>896</v>
      </c>
      <c r="I128" s="43">
        <f t="shared" si="52"/>
        <v>711</v>
      </c>
      <c r="J128" s="43">
        <f t="shared" si="53"/>
        <v>1607</v>
      </c>
      <c r="K128" s="43">
        <f t="shared" si="54"/>
        <v>770</v>
      </c>
      <c r="L128" s="43">
        <f t="shared" si="54"/>
        <v>611</v>
      </c>
      <c r="M128" s="43">
        <f t="shared" si="49"/>
        <v>1381</v>
      </c>
    </row>
    <row r="130" spans="1:15" ht="15">
      <c r="A130" s="2" t="s">
        <v>29</v>
      </c>
    </row>
    <row r="131" spans="1:15" ht="15">
      <c r="A131" s="26" t="s">
        <v>18</v>
      </c>
    </row>
    <row r="132" spans="1:15" ht="28.5" customHeight="1">
      <c r="B132" s="4" t="s">
        <v>3</v>
      </c>
      <c r="C132" s="37"/>
      <c r="D132" s="37"/>
      <c r="E132" s="37"/>
      <c r="F132" s="37"/>
      <c r="G132" s="38"/>
      <c r="H132" s="39" t="s">
        <v>4</v>
      </c>
      <c r="I132" s="37"/>
      <c r="J132" s="37"/>
      <c r="K132" s="37"/>
      <c r="L132" s="37"/>
      <c r="M132" s="37"/>
      <c r="N132" s="46"/>
      <c r="O132" s="47"/>
    </row>
    <row r="133" spans="1:15" ht="33" customHeight="1">
      <c r="A133" s="9"/>
      <c r="B133" s="27" t="s">
        <v>30</v>
      </c>
      <c r="C133" s="27" t="s">
        <v>31</v>
      </c>
      <c r="D133" s="11" t="s">
        <v>32</v>
      </c>
      <c r="E133" s="27" t="s">
        <v>33</v>
      </c>
      <c r="F133" s="27" t="s">
        <v>34</v>
      </c>
      <c r="G133" s="11" t="s">
        <v>35</v>
      </c>
      <c r="H133" s="42" t="s">
        <v>30</v>
      </c>
      <c r="I133" s="42" t="s">
        <v>31</v>
      </c>
      <c r="J133" s="42" t="s">
        <v>32</v>
      </c>
      <c r="K133" s="42" t="s">
        <v>33</v>
      </c>
      <c r="L133" s="42" t="s">
        <v>34</v>
      </c>
      <c r="M133" s="42" t="s">
        <v>35</v>
      </c>
    </row>
    <row r="134" spans="1:15">
      <c r="A134" s="16">
        <v>42005</v>
      </c>
      <c r="B134" s="29">
        <v>66</v>
      </c>
      <c r="C134" s="29">
        <v>64</v>
      </c>
      <c r="D134" s="19">
        <f>B134+C134</f>
        <v>130</v>
      </c>
      <c r="E134" s="29">
        <v>62</v>
      </c>
      <c r="F134" s="29">
        <v>34</v>
      </c>
      <c r="G134" s="19">
        <f>E134+F134</f>
        <v>96</v>
      </c>
      <c r="H134" s="43">
        <f>B134</f>
        <v>66</v>
      </c>
      <c r="I134" s="43">
        <f>C134</f>
        <v>64</v>
      </c>
      <c r="J134" s="43">
        <f>H134+I134</f>
        <v>130</v>
      </c>
      <c r="K134" s="43">
        <f>E134</f>
        <v>62</v>
      </c>
      <c r="L134" s="43">
        <f>F134</f>
        <v>34</v>
      </c>
      <c r="M134" s="43">
        <f t="shared" ref="M134:M145" si="55">K134+L134</f>
        <v>96</v>
      </c>
    </row>
    <row r="135" spans="1:15">
      <c r="A135" s="16">
        <v>42036</v>
      </c>
      <c r="B135" s="29">
        <v>165</v>
      </c>
      <c r="C135" s="29">
        <v>121</v>
      </c>
      <c r="D135" s="19">
        <f t="shared" ref="D135:D145" si="56">B135+C135</f>
        <v>286</v>
      </c>
      <c r="E135" s="29">
        <v>152</v>
      </c>
      <c r="F135" s="29">
        <v>112</v>
      </c>
      <c r="G135" s="19">
        <f t="shared" ref="G135:G145" si="57">E135+F135</f>
        <v>264</v>
      </c>
      <c r="H135" s="43">
        <f t="shared" ref="H135:I145" si="58">H134+B135</f>
        <v>231</v>
      </c>
      <c r="I135" s="43">
        <f t="shared" si="58"/>
        <v>185</v>
      </c>
      <c r="J135" s="43">
        <f t="shared" ref="J135:J145" si="59">H135+I135</f>
        <v>416</v>
      </c>
      <c r="K135" s="43">
        <f t="shared" ref="K135:L145" si="60">K134+E135</f>
        <v>214</v>
      </c>
      <c r="L135" s="43">
        <f t="shared" si="60"/>
        <v>146</v>
      </c>
      <c r="M135" s="43">
        <f t="shared" si="55"/>
        <v>360</v>
      </c>
    </row>
    <row r="136" spans="1:15">
      <c r="A136" s="16">
        <v>42064</v>
      </c>
      <c r="B136" s="29">
        <v>46</v>
      </c>
      <c r="C136" s="29">
        <v>39</v>
      </c>
      <c r="D136" s="19">
        <f t="shared" si="56"/>
        <v>85</v>
      </c>
      <c r="E136" s="29">
        <v>32</v>
      </c>
      <c r="F136" s="29">
        <v>35</v>
      </c>
      <c r="G136" s="19">
        <f t="shared" si="57"/>
        <v>67</v>
      </c>
      <c r="H136" s="43">
        <f t="shared" si="58"/>
        <v>277</v>
      </c>
      <c r="I136" s="43">
        <f t="shared" si="58"/>
        <v>224</v>
      </c>
      <c r="J136" s="43">
        <f t="shared" si="59"/>
        <v>501</v>
      </c>
      <c r="K136" s="43">
        <f t="shared" si="60"/>
        <v>246</v>
      </c>
      <c r="L136" s="43">
        <f t="shared" si="60"/>
        <v>181</v>
      </c>
      <c r="M136" s="43">
        <f t="shared" si="55"/>
        <v>427</v>
      </c>
    </row>
    <row r="137" spans="1:15">
      <c r="A137" s="16">
        <v>42095</v>
      </c>
      <c r="B137" s="29">
        <v>29</v>
      </c>
      <c r="C137" s="29">
        <v>48</v>
      </c>
      <c r="D137" s="19">
        <f t="shared" si="56"/>
        <v>77</v>
      </c>
      <c r="E137" s="29">
        <v>30</v>
      </c>
      <c r="F137" s="29">
        <v>23</v>
      </c>
      <c r="G137" s="19">
        <f t="shared" si="57"/>
        <v>53</v>
      </c>
      <c r="H137" s="43">
        <f t="shared" si="58"/>
        <v>306</v>
      </c>
      <c r="I137" s="43">
        <f t="shared" si="58"/>
        <v>272</v>
      </c>
      <c r="J137" s="43">
        <f t="shared" si="59"/>
        <v>578</v>
      </c>
      <c r="K137" s="43">
        <f t="shared" si="60"/>
        <v>276</v>
      </c>
      <c r="L137" s="43">
        <f t="shared" si="60"/>
        <v>204</v>
      </c>
      <c r="M137" s="43">
        <f t="shared" si="55"/>
        <v>480</v>
      </c>
    </row>
    <row r="138" spans="1:15">
      <c r="A138" s="16">
        <v>42125</v>
      </c>
      <c r="B138" s="29">
        <v>29</v>
      </c>
      <c r="C138" s="29">
        <v>55</v>
      </c>
      <c r="D138" s="19">
        <f t="shared" si="56"/>
        <v>84</v>
      </c>
      <c r="E138" s="29">
        <v>29</v>
      </c>
      <c r="F138" s="29">
        <v>17</v>
      </c>
      <c r="G138" s="19">
        <f t="shared" si="57"/>
        <v>46</v>
      </c>
      <c r="H138" s="43">
        <f t="shared" si="58"/>
        <v>335</v>
      </c>
      <c r="I138" s="43">
        <f t="shared" si="58"/>
        <v>327</v>
      </c>
      <c r="J138" s="43">
        <f t="shared" si="59"/>
        <v>662</v>
      </c>
      <c r="K138" s="43">
        <f t="shared" si="60"/>
        <v>305</v>
      </c>
      <c r="L138" s="43">
        <f t="shared" si="60"/>
        <v>221</v>
      </c>
      <c r="M138" s="43">
        <f t="shared" si="55"/>
        <v>526</v>
      </c>
    </row>
    <row r="139" spans="1:15">
      <c r="A139" s="16">
        <v>42156</v>
      </c>
      <c r="B139" s="29">
        <v>31</v>
      </c>
      <c r="C139" s="29">
        <v>78</v>
      </c>
      <c r="D139" s="19">
        <f t="shared" si="56"/>
        <v>109</v>
      </c>
      <c r="E139" s="29">
        <v>20</v>
      </c>
      <c r="F139" s="29">
        <v>88</v>
      </c>
      <c r="G139" s="19">
        <f t="shared" si="57"/>
        <v>108</v>
      </c>
      <c r="H139" s="43">
        <f t="shared" si="58"/>
        <v>366</v>
      </c>
      <c r="I139" s="43">
        <f t="shared" si="58"/>
        <v>405</v>
      </c>
      <c r="J139" s="43">
        <f t="shared" si="59"/>
        <v>771</v>
      </c>
      <c r="K139" s="43">
        <f t="shared" si="60"/>
        <v>325</v>
      </c>
      <c r="L139" s="43">
        <f t="shared" si="60"/>
        <v>309</v>
      </c>
      <c r="M139" s="43">
        <f t="shared" si="55"/>
        <v>634</v>
      </c>
    </row>
    <row r="140" spans="1:15">
      <c r="A140" s="16">
        <v>42186</v>
      </c>
      <c r="B140" s="29">
        <v>37</v>
      </c>
      <c r="C140" s="29">
        <v>24</v>
      </c>
      <c r="D140" s="19">
        <f t="shared" si="56"/>
        <v>61</v>
      </c>
      <c r="E140" s="29">
        <v>27</v>
      </c>
      <c r="F140" s="29">
        <v>27</v>
      </c>
      <c r="G140" s="19">
        <f t="shared" si="57"/>
        <v>54</v>
      </c>
      <c r="H140" s="43">
        <f t="shared" si="58"/>
        <v>403</v>
      </c>
      <c r="I140" s="43">
        <f t="shared" si="58"/>
        <v>429</v>
      </c>
      <c r="J140" s="43">
        <f t="shared" si="59"/>
        <v>832</v>
      </c>
      <c r="K140" s="43">
        <f t="shared" si="60"/>
        <v>352</v>
      </c>
      <c r="L140" s="43">
        <f t="shared" si="60"/>
        <v>336</v>
      </c>
      <c r="M140" s="43">
        <f t="shared" si="55"/>
        <v>688</v>
      </c>
    </row>
    <row r="141" spans="1:15">
      <c r="A141" s="16">
        <v>42217</v>
      </c>
      <c r="B141" s="29"/>
      <c r="C141" s="29"/>
      <c r="D141" s="19">
        <f t="shared" si="56"/>
        <v>0</v>
      </c>
      <c r="E141" s="29"/>
      <c r="F141" s="29"/>
      <c r="G141" s="19">
        <f t="shared" si="57"/>
        <v>0</v>
      </c>
      <c r="H141" s="43">
        <f t="shared" si="58"/>
        <v>403</v>
      </c>
      <c r="I141" s="43">
        <f t="shared" si="58"/>
        <v>429</v>
      </c>
      <c r="J141" s="43">
        <f t="shared" si="59"/>
        <v>832</v>
      </c>
      <c r="K141" s="43">
        <f t="shared" si="60"/>
        <v>352</v>
      </c>
      <c r="L141" s="43">
        <f t="shared" si="60"/>
        <v>336</v>
      </c>
      <c r="M141" s="43">
        <f t="shared" si="55"/>
        <v>688</v>
      </c>
    </row>
    <row r="142" spans="1:15">
      <c r="A142" s="16">
        <v>42248</v>
      </c>
      <c r="B142" s="29"/>
      <c r="C142" s="29"/>
      <c r="D142" s="19">
        <f t="shared" si="56"/>
        <v>0</v>
      </c>
      <c r="E142" s="29"/>
      <c r="F142" s="29"/>
      <c r="G142" s="19">
        <f t="shared" si="57"/>
        <v>0</v>
      </c>
      <c r="H142" s="43">
        <f t="shared" si="58"/>
        <v>403</v>
      </c>
      <c r="I142" s="43">
        <f t="shared" si="58"/>
        <v>429</v>
      </c>
      <c r="J142" s="43">
        <f t="shared" si="59"/>
        <v>832</v>
      </c>
      <c r="K142" s="43">
        <f t="shared" si="60"/>
        <v>352</v>
      </c>
      <c r="L142" s="43">
        <f t="shared" si="60"/>
        <v>336</v>
      </c>
      <c r="M142" s="43">
        <f t="shared" si="55"/>
        <v>688</v>
      </c>
    </row>
    <row r="143" spans="1:15">
      <c r="A143" s="16">
        <v>42278</v>
      </c>
      <c r="B143" s="29"/>
      <c r="C143" s="29"/>
      <c r="D143" s="19">
        <f t="shared" si="56"/>
        <v>0</v>
      </c>
      <c r="E143" s="29"/>
      <c r="F143" s="29"/>
      <c r="G143" s="19">
        <f t="shared" si="57"/>
        <v>0</v>
      </c>
      <c r="H143" s="43">
        <f t="shared" si="58"/>
        <v>403</v>
      </c>
      <c r="I143" s="43">
        <f t="shared" si="58"/>
        <v>429</v>
      </c>
      <c r="J143" s="43">
        <f t="shared" si="59"/>
        <v>832</v>
      </c>
      <c r="K143" s="43">
        <f t="shared" si="60"/>
        <v>352</v>
      </c>
      <c r="L143" s="43">
        <f t="shared" si="60"/>
        <v>336</v>
      </c>
      <c r="M143" s="43">
        <f t="shared" si="55"/>
        <v>688</v>
      </c>
    </row>
    <row r="144" spans="1:15">
      <c r="A144" s="16">
        <v>42309</v>
      </c>
      <c r="B144" s="29"/>
      <c r="C144" s="29"/>
      <c r="D144" s="19">
        <f t="shared" si="56"/>
        <v>0</v>
      </c>
      <c r="E144" s="29"/>
      <c r="F144" s="29"/>
      <c r="G144" s="19">
        <f t="shared" si="57"/>
        <v>0</v>
      </c>
      <c r="H144" s="43">
        <f t="shared" si="58"/>
        <v>403</v>
      </c>
      <c r="I144" s="43">
        <f t="shared" si="58"/>
        <v>429</v>
      </c>
      <c r="J144" s="43">
        <f t="shared" si="59"/>
        <v>832</v>
      </c>
      <c r="K144" s="43">
        <f t="shared" si="60"/>
        <v>352</v>
      </c>
      <c r="L144" s="43">
        <f t="shared" si="60"/>
        <v>336</v>
      </c>
      <c r="M144" s="43">
        <f t="shared" si="55"/>
        <v>688</v>
      </c>
    </row>
    <row r="145" spans="1:15">
      <c r="A145" s="16">
        <v>42339</v>
      </c>
      <c r="B145" s="29"/>
      <c r="C145" s="29"/>
      <c r="D145" s="19">
        <f t="shared" si="56"/>
        <v>0</v>
      </c>
      <c r="E145" s="29"/>
      <c r="F145" s="29"/>
      <c r="G145" s="19">
        <f t="shared" si="57"/>
        <v>0</v>
      </c>
      <c r="H145" s="43">
        <f t="shared" si="58"/>
        <v>403</v>
      </c>
      <c r="I145" s="43">
        <f t="shared" si="58"/>
        <v>429</v>
      </c>
      <c r="J145" s="43">
        <f t="shared" si="59"/>
        <v>832</v>
      </c>
      <c r="K145" s="43">
        <f t="shared" si="60"/>
        <v>352</v>
      </c>
      <c r="L145" s="43">
        <f t="shared" si="60"/>
        <v>336</v>
      </c>
      <c r="M145" s="43">
        <f t="shared" si="55"/>
        <v>688</v>
      </c>
    </row>
    <row r="147" spans="1:15" ht="15">
      <c r="A147" s="2" t="s">
        <v>29</v>
      </c>
    </row>
    <row r="148" spans="1:15" ht="15">
      <c r="A148" s="33" t="s">
        <v>19</v>
      </c>
    </row>
    <row r="149" spans="1:15" ht="28.5" customHeight="1">
      <c r="B149" s="4" t="s">
        <v>3</v>
      </c>
      <c r="C149" s="37"/>
      <c r="D149" s="37"/>
      <c r="E149" s="37"/>
      <c r="F149" s="37"/>
      <c r="G149" s="38"/>
      <c r="H149" s="39" t="s">
        <v>4</v>
      </c>
      <c r="I149" s="37"/>
      <c r="J149" s="37"/>
      <c r="K149" s="37"/>
      <c r="L149" s="37"/>
      <c r="M149" s="37"/>
      <c r="N149" s="46"/>
      <c r="O149" s="47"/>
    </row>
    <row r="150" spans="1:15" ht="33" customHeight="1">
      <c r="A150" s="9"/>
      <c r="B150" s="34" t="s">
        <v>30</v>
      </c>
      <c r="C150" s="34" t="s">
        <v>31</v>
      </c>
      <c r="D150" s="11" t="s">
        <v>32</v>
      </c>
      <c r="E150" s="34" t="s">
        <v>33</v>
      </c>
      <c r="F150" s="34" t="s">
        <v>34</v>
      </c>
      <c r="G150" s="11" t="s">
        <v>35</v>
      </c>
      <c r="H150" s="42" t="s">
        <v>30</v>
      </c>
      <c r="I150" s="42" t="s">
        <v>31</v>
      </c>
      <c r="J150" s="42" t="s">
        <v>32</v>
      </c>
      <c r="K150" s="42" t="s">
        <v>33</v>
      </c>
      <c r="L150" s="42" t="s">
        <v>34</v>
      </c>
      <c r="M150" s="42" t="s">
        <v>35</v>
      </c>
    </row>
    <row r="151" spans="1:15">
      <c r="A151" s="16">
        <v>42005</v>
      </c>
      <c r="B151" s="36">
        <v>0</v>
      </c>
      <c r="C151" s="36">
        <v>0</v>
      </c>
      <c r="D151" s="19">
        <f>B151+C151</f>
        <v>0</v>
      </c>
      <c r="E151" s="36">
        <v>0</v>
      </c>
      <c r="F151" s="36">
        <v>0</v>
      </c>
      <c r="G151" s="19">
        <f>E151+F151</f>
        <v>0</v>
      </c>
      <c r="H151" s="43">
        <f>B151</f>
        <v>0</v>
      </c>
      <c r="I151" s="43">
        <f>C151</f>
        <v>0</v>
      </c>
      <c r="J151" s="43">
        <f>H151+I151</f>
        <v>0</v>
      </c>
      <c r="K151" s="43">
        <f>E151</f>
        <v>0</v>
      </c>
      <c r="L151" s="43">
        <f>F151</f>
        <v>0</v>
      </c>
      <c r="M151" s="43">
        <f t="shared" ref="M151:M162" si="61">K151+L151</f>
        <v>0</v>
      </c>
    </row>
    <row r="152" spans="1:15">
      <c r="A152" s="16">
        <v>42036</v>
      </c>
      <c r="B152" s="36">
        <v>0</v>
      </c>
      <c r="C152" s="36">
        <v>0</v>
      </c>
      <c r="D152" s="19">
        <f t="shared" ref="D152:D162" si="62">B152+C152</f>
        <v>0</v>
      </c>
      <c r="E152" s="36">
        <v>0</v>
      </c>
      <c r="F152" s="36">
        <v>0</v>
      </c>
      <c r="G152" s="19">
        <f t="shared" ref="G152:G162" si="63">E152+F152</f>
        <v>0</v>
      </c>
      <c r="H152" s="43">
        <f t="shared" ref="H152:I162" si="64">H151+B152</f>
        <v>0</v>
      </c>
      <c r="I152" s="43">
        <f t="shared" si="64"/>
        <v>0</v>
      </c>
      <c r="J152" s="43">
        <f t="shared" ref="J152:J162" si="65">H152+I152</f>
        <v>0</v>
      </c>
      <c r="K152" s="43">
        <f t="shared" ref="K152:L162" si="66">K151+E152</f>
        <v>0</v>
      </c>
      <c r="L152" s="43">
        <f t="shared" si="66"/>
        <v>0</v>
      </c>
      <c r="M152" s="43">
        <f t="shared" si="61"/>
        <v>0</v>
      </c>
    </row>
    <row r="153" spans="1:15">
      <c r="A153" s="16">
        <v>42064</v>
      </c>
      <c r="B153" s="36">
        <v>0</v>
      </c>
      <c r="C153" s="36">
        <v>0</v>
      </c>
      <c r="D153" s="19">
        <f t="shared" si="62"/>
        <v>0</v>
      </c>
      <c r="E153" s="36">
        <v>0</v>
      </c>
      <c r="F153" s="36">
        <v>0</v>
      </c>
      <c r="G153" s="19">
        <f t="shared" si="63"/>
        <v>0</v>
      </c>
      <c r="H153" s="43">
        <f t="shared" si="64"/>
        <v>0</v>
      </c>
      <c r="I153" s="43">
        <f t="shared" si="64"/>
        <v>0</v>
      </c>
      <c r="J153" s="43">
        <f t="shared" si="65"/>
        <v>0</v>
      </c>
      <c r="K153" s="43">
        <f t="shared" si="66"/>
        <v>0</v>
      </c>
      <c r="L153" s="43">
        <f t="shared" si="66"/>
        <v>0</v>
      </c>
      <c r="M153" s="43">
        <f t="shared" si="61"/>
        <v>0</v>
      </c>
    </row>
    <row r="154" spans="1:15">
      <c r="A154" s="16">
        <v>42095</v>
      </c>
      <c r="B154" s="36">
        <v>0</v>
      </c>
      <c r="C154" s="36">
        <v>0</v>
      </c>
      <c r="D154" s="19">
        <f t="shared" si="62"/>
        <v>0</v>
      </c>
      <c r="E154" s="36">
        <v>0</v>
      </c>
      <c r="F154" s="36">
        <v>0</v>
      </c>
      <c r="G154" s="19">
        <f t="shared" si="63"/>
        <v>0</v>
      </c>
      <c r="H154" s="43">
        <f t="shared" si="64"/>
        <v>0</v>
      </c>
      <c r="I154" s="43">
        <f t="shared" si="64"/>
        <v>0</v>
      </c>
      <c r="J154" s="43">
        <f t="shared" si="65"/>
        <v>0</v>
      </c>
      <c r="K154" s="43">
        <f t="shared" si="66"/>
        <v>0</v>
      </c>
      <c r="L154" s="43">
        <f t="shared" si="66"/>
        <v>0</v>
      </c>
      <c r="M154" s="43">
        <f t="shared" si="61"/>
        <v>0</v>
      </c>
    </row>
    <row r="155" spans="1:15">
      <c r="A155" s="16">
        <v>42125</v>
      </c>
      <c r="B155" s="36">
        <v>0</v>
      </c>
      <c r="C155" s="36">
        <v>0</v>
      </c>
      <c r="D155" s="19">
        <f t="shared" si="62"/>
        <v>0</v>
      </c>
      <c r="E155" s="36">
        <v>0</v>
      </c>
      <c r="F155" s="36">
        <v>0</v>
      </c>
      <c r="G155" s="19">
        <f t="shared" si="63"/>
        <v>0</v>
      </c>
      <c r="H155" s="43">
        <f t="shared" si="64"/>
        <v>0</v>
      </c>
      <c r="I155" s="43">
        <f t="shared" si="64"/>
        <v>0</v>
      </c>
      <c r="J155" s="43">
        <f t="shared" si="65"/>
        <v>0</v>
      </c>
      <c r="K155" s="43">
        <f t="shared" si="66"/>
        <v>0</v>
      </c>
      <c r="L155" s="43">
        <f t="shared" si="66"/>
        <v>0</v>
      </c>
      <c r="M155" s="43">
        <f t="shared" si="61"/>
        <v>0</v>
      </c>
    </row>
    <row r="156" spans="1:15">
      <c r="A156" s="16">
        <v>42156</v>
      </c>
      <c r="B156" s="36">
        <v>0</v>
      </c>
      <c r="C156" s="36">
        <v>0</v>
      </c>
      <c r="D156" s="19">
        <f t="shared" si="62"/>
        <v>0</v>
      </c>
      <c r="E156" s="36">
        <v>0</v>
      </c>
      <c r="F156" s="36">
        <v>0</v>
      </c>
      <c r="G156" s="19">
        <f t="shared" si="63"/>
        <v>0</v>
      </c>
      <c r="H156" s="43">
        <f t="shared" si="64"/>
        <v>0</v>
      </c>
      <c r="I156" s="43">
        <f t="shared" si="64"/>
        <v>0</v>
      </c>
      <c r="J156" s="43">
        <f t="shared" si="65"/>
        <v>0</v>
      </c>
      <c r="K156" s="43">
        <f t="shared" si="66"/>
        <v>0</v>
      </c>
      <c r="L156" s="43">
        <f t="shared" si="66"/>
        <v>0</v>
      </c>
      <c r="M156" s="43">
        <f t="shared" si="61"/>
        <v>0</v>
      </c>
    </row>
    <row r="157" spans="1:15">
      <c r="A157" s="16">
        <v>42186</v>
      </c>
      <c r="B157" s="36">
        <v>0</v>
      </c>
      <c r="C157" s="36">
        <v>0</v>
      </c>
      <c r="D157" s="19">
        <f t="shared" si="62"/>
        <v>0</v>
      </c>
      <c r="E157" s="36">
        <v>0</v>
      </c>
      <c r="F157" s="36">
        <v>0</v>
      </c>
      <c r="G157" s="19">
        <f t="shared" si="63"/>
        <v>0</v>
      </c>
      <c r="H157" s="43">
        <f t="shared" si="64"/>
        <v>0</v>
      </c>
      <c r="I157" s="43">
        <f t="shared" si="64"/>
        <v>0</v>
      </c>
      <c r="J157" s="43">
        <f t="shared" si="65"/>
        <v>0</v>
      </c>
      <c r="K157" s="43">
        <f t="shared" si="66"/>
        <v>0</v>
      </c>
      <c r="L157" s="43">
        <f t="shared" si="66"/>
        <v>0</v>
      </c>
      <c r="M157" s="43">
        <f t="shared" si="61"/>
        <v>0</v>
      </c>
    </row>
    <row r="158" spans="1:15">
      <c r="A158" s="16">
        <v>42217</v>
      </c>
      <c r="B158" s="36">
        <v>0</v>
      </c>
      <c r="C158" s="36">
        <v>0</v>
      </c>
      <c r="D158" s="19">
        <f t="shared" si="62"/>
        <v>0</v>
      </c>
      <c r="E158" s="36">
        <v>0</v>
      </c>
      <c r="F158" s="36">
        <v>0</v>
      </c>
      <c r="G158" s="19">
        <f t="shared" si="63"/>
        <v>0</v>
      </c>
      <c r="H158" s="43">
        <f t="shared" si="64"/>
        <v>0</v>
      </c>
      <c r="I158" s="43">
        <f t="shared" si="64"/>
        <v>0</v>
      </c>
      <c r="J158" s="43">
        <f t="shared" si="65"/>
        <v>0</v>
      </c>
      <c r="K158" s="43">
        <f t="shared" si="66"/>
        <v>0</v>
      </c>
      <c r="L158" s="43">
        <f t="shared" si="66"/>
        <v>0</v>
      </c>
      <c r="M158" s="43">
        <f t="shared" si="61"/>
        <v>0</v>
      </c>
    </row>
    <row r="159" spans="1:15">
      <c r="A159" s="16">
        <v>42248</v>
      </c>
      <c r="B159" s="36">
        <v>0</v>
      </c>
      <c r="C159" s="36">
        <v>0</v>
      </c>
      <c r="D159" s="19">
        <f t="shared" si="62"/>
        <v>0</v>
      </c>
      <c r="E159" s="36">
        <v>0</v>
      </c>
      <c r="F159" s="36">
        <v>0</v>
      </c>
      <c r="G159" s="19">
        <f>E159+F159</f>
        <v>0</v>
      </c>
      <c r="H159" s="43">
        <f t="shared" si="64"/>
        <v>0</v>
      </c>
      <c r="I159" s="43">
        <f t="shared" si="64"/>
        <v>0</v>
      </c>
      <c r="J159" s="43">
        <f>H159+I159</f>
        <v>0</v>
      </c>
      <c r="K159" s="43">
        <f>K158+E159</f>
        <v>0</v>
      </c>
      <c r="L159" s="43">
        <f>L158+F159</f>
        <v>0</v>
      </c>
      <c r="M159" s="43">
        <f t="shared" si="61"/>
        <v>0</v>
      </c>
    </row>
    <row r="160" spans="1:15">
      <c r="A160" s="16">
        <v>42278</v>
      </c>
      <c r="B160" s="36">
        <v>0</v>
      </c>
      <c r="C160" s="36">
        <v>0</v>
      </c>
      <c r="D160" s="19">
        <f t="shared" si="62"/>
        <v>0</v>
      </c>
      <c r="E160" s="36">
        <v>0</v>
      </c>
      <c r="F160" s="36">
        <v>0</v>
      </c>
      <c r="G160" s="19">
        <f>E160+F160</f>
        <v>0</v>
      </c>
      <c r="H160" s="43">
        <f t="shared" si="64"/>
        <v>0</v>
      </c>
      <c r="I160" s="43">
        <f t="shared" si="64"/>
        <v>0</v>
      </c>
      <c r="J160" s="43">
        <f t="shared" si="65"/>
        <v>0</v>
      </c>
      <c r="K160" s="43">
        <f>K159+E160</f>
        <v>0</v>
      </c>
      <c r="L160" s="43">
        <f>L159+F160</f>
        <v>0</v>
      </c>
      <c r="M160" s="43">
        <f t="shared" si="61"/>
        <v>0</v>
      </c>
    </row>
    <row r="161" spans="1:13">
      <c r="A161" s="16">
        <v>42309</v>
      </c>
      <c r="B161" s="36">
        <v>0</v>
      </c>
      <c r="C161" s="36">
        <v>0</v>
      </c>
      <c r="D161" s="19">
        <f t="shared" si="62"/>
        <v>0</v>
      </c>
      <c r="E161" s="36">
        <v>0</v>
      </c>
      <c r="F161" s="36">
        <v>0</v>
      </c>
      <c r="G161" s="19">
        <f t="shared" si="63"/>
        <v>0</v>
      </c>
      <c r="H161" s="43">
        <f t="shared" si="64"/>
        <v>0</v>
      </c>
      <c r="I161" s="43">
        <f t="shared" si="64"/>
        <v>0</v>
      </c>
      <c r="J161" s="43">
        <f t="shared" si="65"/>
        <v>0</v>
      </c>
      <c r="K161" s="43">
        <f t="shared" si="66"/>
        <v>0</v>
      </c>
      <c r="L161" s="43">
        <f t="shared" si="66"/>
        <v>0</v>
      </c>
      <c r="M161" s="43">
        <f t="shared" si="61"/>
        <v>0</v>
      </c>
    </row>
    <row r="162" spans="1:13">
      <c r="A162" s="16">
        <v>42339</v>
      </c>
      <c r="B162" s="36">
        <v>0</v>
      </c>
      <c r="C162" s="36">
        <v>0</v>
      </c>
      <c r="D162" s="19">
        <f t="shared" si="62"/>
        <v>0</v>
      </c>
      <c r="E162" s="36">
        <v>0</v>
      </c>
      <c r="F162" s="36">
        <v>0</v>
      </c>
      <c r="G162" s="19">
        <f t="shared" si="63"/>
        <v>0</v>
      </c>
      <c r="H162" s="43">
        <f t="shared" si="64"/>
        <v>0</v>
      </c>
      <c r="I162" s="43">
        <f t="shared" si="64"/>
        <v>0</v>
      </c>
      <c r="J162" s="43">
        <f t="shared" si="65"/>
        <v>0</v>
      </c>
      <c r="K162" s="43">
        <f t="shared" si="66"/>
        <v>0</v>
      </c>
      <c r="L162" s="43">
        <f t="shared" si="66"/>
        <v>0</v>
      </c>
      <c r="M162" s="43">
        <f t="shared" si="61"/>
        <v>0</v>
      </c>
    </row>
    <row r="167" spans="1:13" ht="15">
      <c r="A167" s="2" t="s">
        <v>36</v>
      </c>
    </row>
    <row r="168" spans="1:13" ht="15">
      <c r="A168" s="2" t="s">
        <v>37</v>
      </c>
    </row>
    <row r="169" spans="1:13" ht="20.25" customHeight="1">
      <c r="B169" s="48" t="s">
        <v>38</v>
      </c>
      <c r="C169" s="49" t="s">
        <v>4</v>
      </c>
      <c r="D169" s="48" t="s">
        <v>38</v>
      </c>
      <c r="E169" s="49" t="s">
        <v>4</v>
      </c>
      <c r="F169" s="48" t="s">
        <v>38</v>
      </c>
      <c r="G169" s="49" t="s">
        <v>4</v>
      </c>
      <c r="H169" s="48" t="s">
        <v>38</v>
      </c>
      <c r="I169" s="48" t="s">
        <v>4</v>
      </c>
    </row>
    <row r="170" spans="1:13" ht="36" customHeight="1">
      <c r="B170" s="10" t="s">
        <v>39</v>
      </c>
      <c r="C170" s="42" t="s">
        <v>39</v>
      </c>
      <c r="D170" s="27" t="s">
        <v>40</v>
      </c>
      <c r="E170" s="42" t="s">
        <v>40</v>
      </c>
      <c r="F170" s="34" t="s">
        <v>41</v>
      </c>
      <c r="G170" s="42" t="s">
        <v>41</v>
      </c>
      <c r="H170" s="50" t="s">
        <v>42</v>
      </c>
      <c r="I170" s="50" t="s">
        <v>42</v>
      </c>
    </row>
    <row r="171" spans="1:13">
      <c r="A171" s="16">
        <v>42005</v>
      </c>
      <c r="B171" s="17">
        <v>132.5</v>
      </c>
      <c r="C171" s="43">
        <f>B171</f>
        <v>132.5</v>
      </c>
      <c r="D171" s="29">
        <v>312.5</v>
      </c>
      <c r="E171" s="43">
        <f>D171</f>
        <v>312.5</v>
      </c>
      <c r="F171" s="36">
        <v>83</v>
      </c>
      <c r="G171" s="43">
        <f>F171</f>
        <v>83</v>
      </c>
      <c r="H171" s="19">
        <f>B171+D171+F171</f>
        <v>528</v>
      </c>
      <c r="I171" s="19">
        <f>C171+E171+G171</f>
        <v>528</v>
      </c>
    </row>
    <row r="172" spans="1:13">
      <c r="A172" s="16">
        <v>42036</v>
      </c>
      <c r="B172" s="17">
        <v>127.5</v>
      </c>
      <c r="C172" s="43">
        <f>C171+B172</f>
        <v>260</v>
      </c>
      <c r="D172" s="29">
        <v>202</v>
      </c>
      <c r="E172" s="43">
        <f>E171+D172</f>
        <v>514.5</v>
      </c>
      <c r="F172" s="36">
        <v>80</v>
      </c>
      <c r="G172" s="43">
        <f>G171+F172</f>
        <v>163</v>
      </c>
      <c r="H172" s="19">
        <f t="shared" ref="H172:I182" si="67">B172+D172+F172</f>
        <v>409.5</v>
      </c>
      <c r="I172" s="19">
        <f t="shared" si="67"/>
        <v>937.5</v>
      </c>
    </row>
    <row r="173" spans="1:13">
      <c r="A173" s="16">
        <v>42064</v>
      </c>
      <c r="B173" s="17">
        <v>162</v>
      </c>
      <c r="C173" s="43">
        <f t="shared" ref="C173:C182" si="68">C172+B173</f>
        <v>422</v>
      </c>
      <c r="D173" s="29">
        <v>275</v>
      </c>
      <c r="E173" s="43">
        <f t="shared" ref="E173:E182" si="69">E172+D173</f>
        <v>789.5</v>
      </c>
      <c r="F173" s="36">
        <v>76</v>
      </c>
      <c r="G173" s="43">
        <f t="shared" ref="G173:G182" si="70">G172+F173</f>
        <v>239</v>
      </c>
      <c r="H173" s="19">
        <f t="shared" si="67"/>
        <v>513</v>
      </c>
      <c r="I173" s="19">
        <f t="shared" si="67"/>
        <v>1450.5</v>
      </c>
    </row>
    <row r="174" spans="1:13">
      <c r="A174" s="16">
        <v>42095</v>
      </c>
      <c r="B174" s="17">
        <v>128.5</v>
      </c>
      <c r="C174" s="43">
        <f t="shared" si="68"/>
        <v>550.5</v>
      </c>
      <c r="D174" s="29">
        <v>219</v>
      </c>
      <c r="E174" s="43">
        <f t="shared" si="69"/>
        <v>1008.5</v>
      </c>
      <c r="F174" s="36">
        <v>72.5</v>
      </c>
      <c r="G174" s="43">
        <f t="shared" si="70"/>
        <v>311.5</v>
      </c>
      <c r="H174" s="19">
        <f t="shared" si="67"/>
        <v>420</v>
      </c>
      <c r="I174" s="19">
        <f t="shared" si="67"/>
        <v>1870.5</v>
      </c>
    </row>
    <row r="175" spans="1:13">
      <c r="A175" s="16">
        <v>42125</v>
      </c>
      <c r="B175" s="17">
        <v>111</v>
      </c>
      <c r="C175" s="43">
        <f t="shared" si="68"/>
        <v>661.5</v>
      </c>
      <c r="D175" s="29">
        <v>202.5</v>
      </c>
      <c r="E175" s="43">
        <f t="shared" si="69"/>
        <v>1211</v>
      </c>
      <c r="F175" s="36">
        <v>50</v>
      </c>
      <c r="G175" s="43">
        <f t="shared" si="70"/>
        <v>361.5</v>
      </c>
      <c r="H175" s="19">
        <f t="shared" si="67"/>
        <v>363.5</v>
      </c>
      <c r="I175" s="19">
        <f t="shared" si="67"/>
        <v>2234</v>
      </c>
    </row>
    <row r="176" spans="1:13">
      <c r="A176" s="16">
        <v>42156</v>
      </c>
      <c r="B176" s="17">
        <v>168</v>
      </c>
      <c r="C176" s="43">
        <f t="shared" si="68"/>
        <v>829.5</v>
      </c>
      <c r="D176" s="29">
        <v>309</v>
      </c>
      <c r="E176" s="43">
        <f t="shared" si="69"/>
        <v>1520</v>
      </c>
      <c r="F176" s="36">
        <v>78</v>
      </c>
      <c r="G176" s="43">
        <f t="shared" si="70"/>
        <v>439.5</v>
      </c>
      <c r="H176" s="19">
        <f t="shared" si="67"/>
        <v>555</v>
      </c>
      <c r="I176" s="19">
        <f t="shared" si="67"/>
        <v>2789</v>
      </c>
    </row>
    <row r="177" spans="1:12">
      <c r="A177" s="16">
        <v>42186</v>
      </c>
      <c r="B177" s="17">
        <v>104.5</v>
      </c>
      <c r="C177" s="43">
        <f t="shared" si="68"/>
        <v>934</v>
      </c>
      <c r="D177" s="29">
        <v>234</v>
      </c>
      <c r="E177" s="43">
        <f t="shared" si="69"/>
        <v>1754</v>
      </c>
      <c r="F177" s="36">
        <v>66</v>
      </c>
      <c r="G177" s="43">
        <f t="shared" si="70"/>
        <v>505.5</v>
      </c>
      <c r="H177" s="19">
        <f t="shared" si="67"/>
        <v>404.5</v>
      </c>
      <c r="I177" s="19">
        <f t="shared" si="67"/>
        <v>3193.5</v>
      </c>
    </row>
    <row r="178" spans="1:12">
      <c r="A178" s="16">
        <v>42217</v>
      </c>
      <c r="B178" s="17"/>
      <c r="C178" s="43">
        <f t="shared" si="68"/>
        <v>934</v>
      </c>
      <c r="D178" s="29"/>
      <c r="E178" s="43">
        <f t="shared" si="69"/>
        <v>1754</v>
      </c>
      <c r="F178" s="36"/>
      <c r="G178" s="43">
        <f t="shared" si="70"/>
        <v>505.5</v>
      </c>
      <c r="H178" s="19">
        <f t="shared" si="67"/>
        <v>0</v>
      </c>
      <c r="I178" s="19">
        <f t="shared" si="67"/>
        <v>3193.5</v>
      </c>
    </row>
    <row r="179" spans="1:12">
      <c r="A179" s="16">
        <v>42248</v>
      </c>
      <c r="B179" s="17"/>
      <c r="C179" s="43">
        <f t="shared" si="68"/>
        <v>934</v>
      </c>
      <c r="D179" s="29"/>
      <c r="E179" s="43">
        <f t="shared" si="69"/>
        <v>1754</v>
      </c>
      <c r="F179" s="36"/>
      <c r="G179" s="43">
        <f t="shared" si="70"/>
        <v>505.5</v>
      </c>
      <c r="H179" s="19">
        <f t="shared" si="67"/>
        <v>0</v>
      </c>
      <c r="I179" s="19">
        <f t="shared" si="67"/>
        <v>3193.5</v>
      </c>
    </row>
    <row r="180" spans="1:12">
      <c r="A180" s="16">
        <v>42278</v>
      </c>
      <c r="B180" s="17"/>
      <c r="C180" s="43">
        <f t="shared" si="68"/>
        <v>934</v>
      </c>
      <c r="D180" s="29"/>
      <c r="E180" s="43">
        <f t="shared" si="69"/>
        <v>1754</v>
      </c>
      <c r="F180" s="36"/>
      <c r="G180" s="43">
        <f t="shared" si="70"/>
        <v>505.5</v>
      </c>
      <c r="H180" s="19">
        <f t="shared" si="67"/>
        <v>0</v>
      </c>
      <c r="I180" s="19">
        <f t="shared" si="67"/>
        <v>3193.5</v>
      </c>
    </row>
    <row r="181" spans="1:12">
      <c r="A181" s="16">
        <v>42309</v>
      </c>
      <c r="B181" s="17"/>
      <c r="C181" s="43">
        <f t="shared" si="68"/>
        <v>934</v>
      </c>
      <c r="D181" s="29"/>
      <c r="E181" s="43">
        <f t="shared" si="69"/>
        <v>1754</v>
      </c>
      <c r="F181" s="36"/>
      <c r="G181" s="43">
        <f t="shared" si="70"/>
        <v>505.5</v>
      </c>
      <c r="H181" s="19">
        <f t="shared" si="67"/>
        <v>0</v>
      </c>
      <c r="I181" s="19">
        <f t="shared" si="67"/>
        <v>3193.5</v>
      </c>
    </row>
    <row r="182" spans="1:12">
      <c r="A182" s="16">
        <v>42339</v>
      </c>
      <c r="B182" s="17"/>
      <c r="C182" s="43">
        <f t="shared" si="68"/>
        <v>934</v>
      </c>
      <c r="D182" s="29"/>
      <c r="E182" s="43">
        <f t="shared" si="69"/>
        <v>1754</v>
      </c>
      <c r="F182" s="36"/>
      <c r="G182" s="43">
        <f t="shared" si="70"/>
        <v>505.5</v>
      </c>
      <c r="H182" s="19">
        <f t="shared" si="67"/>
        <v>0</v>
      </c>
      <c r="I182" s="19">
        <f t="shared" si="67"/>
        <v>3193.5</v>
      </c>
      <c r="K182" s="1">
        <v>638</v>
      </c>
    </row>
    <row r="183" spans="1:12">
      <c r="K183" s="1">
        <v>2460</v>
      </c>
      <c r="L183" s="51">
        <f>K182/K183</f>
        <v>0.25934959349593495</v>
      </c>
    </row>
    <row r="184" spans="1:12" ht="15">
      <c r="A184" s="2" t="s">
        <v>36</v>
      </c>
    </row>
    <row r="185" spans="1:12" ht="15">
      <c r="A185" s="2" t="s">
        <v>1</v>
      </c>
    </row>
    <row r="186" spans="1:12">
      <c r="B186" s="48" t="s">
        <v>38</v>
      </c>
      <c r="C186" s="49" t="s">
        <v>4</v>
      </c>
      <c r="D186" s="48" t="s">
        <v>38</v>
      </c>
      <c r="E186" s="49" t="s">
        <v>4</v>
      </c>
      <c r="F186" s="48" t="s">
        <v>38</v>
      </c>
      <c r="G186" s="49" t="s">
        <v>4</v>
      </c>
      <c r="H186" s="48" t="s">
        <v>38</v>
      </c>
      <c r="I186" s="48" t="s">
        <v>4</v>
      </c>
    </row>
    <row r="187" spans="1:12">
      <c r="B187" s="10" t="s">
        <v>43</v>
      </c>
      <c r="C187" s="42" t="s">
        <v>43</v>
      </c>
      <c r="D187" s="27" t="s">
        <v>44</v>
      </c>
      <c r="E187" s="42" t="s">
        <v>44</v>
      </c>
      <c r="F187" s="34" t="s">
        <v>45</v>
      </c>
      <c r="G187" s="42" t="s">
        <v>45</v>
      </c>
      <c r="H187" s="50" t="s">
        <v>42</v>
      </c>
      <c r="I187" s="50" t="s">
        <v>42</v>
      </c>
    </row>
    <row r="188" spans="1:12">
      <c r="A188" s="16">
        <v>42005</v>
      </c>
      <c r="B188" s="52">
        <f>IF(H9=0,"-",H9/B171)</f>
        <v>0.3471698113207547</v>
      </c>
      <c r="C188" s="53">
        <f>IF(R9=0,"-",R9/C171)</f>
        <v>0.3471698113207547</v>
      </c>
      <c r="D188" s="54">
        <f>IF(H26=0,"-",H26/D171)</f>
        <v>3.8399999999999997E-2</v>
      </c>
      <c r="E188" s="53">
        <f>IF(R26=0,"-",R26/E171)</f>
        <v>3.8399999999999997E-2</v>
      </c>
      <c r="F188" s="55">
        <f>IF(H43=0,"-",H43/F171)</f>
        <v>0.19277108433734941</v>
      </c>
      <c r="G188" s="53">
        <f>IF(R43=0,"-",R43/G171)</f>
        <v>0.19277108433734941</v>
      </c>
      <c r="H188" s="56">
        <f>(H9+H26+H43)/H171</f>
        <v>0.14015151515151514</v>
      </c>
      <c r="I188" s="56">
        <f>(R9+R26+R43)/I171</f>
        <v>0.14015151515151514</v>
      </c>
    </row>
    <row r="189" spans="1:12">
      <c r="A189" s="16">
        <v>42036</v>
      </c>
      <c r="B189" s="52">
        <f t="shared" ref="B189:B199" si="71">IF(H10=0,"-",H10/B172)</f>
        <v>0.27450980392156865</v>
      </c>
      <c r="C189" s="53">
        <f t="shared" ref="C189:C199" si="72">IF(R10=0,"-",R10/C172)</f>
        <v>0.31153846153846154</v>
      </c>
      <c r="D189" s="54">
        <f t="shared" ref="D189:D199" si="73">IF(H27=0,"-",H27/D172)</f>
        <v>0.16336633663366337</v>
      </c>
      <c r="E189" s="53">
        <f t="shared" ref="E189:E199" si="74">IF(R27=0,"-",R27/E172)</f>
        <v>8.7463556851311949E-2</v>
      </c>
      <c r="F189" s="55">
        <f t="shared" ref="F189:F199" si="75">IF(H44=0,"-",H44/F172)</f>
        <v>0.1875</v>
      </c>
      <c r="G189" s="53">
        <f t="shared" ref="G189:G199" si="76">IF(R44=0,"-",R44/G172)</f>
        <v>0.19018404907975461</v>
      </c>
      <c r="H189" s="56">
        <f t="shared" ref="H189:H199" si="77">(H10+H27+H44)/H172</f>
        <v>0.20268620268620269</v>
      </c>
      <c r="I189" s="56">
        <f t="shared" ref="I189:I199" si="78">(R10+R27+R44)/I172</f>
        <v>0.16746666666666668</v>
      </c>
    </row>
    <row r="190" spans="1:12">
      <c r="A190" s="16">
        <v>42064</v>
      </c>
      <c r="B190" s="52">
        <f t="shared" si="71"/>
        <v>0.64197530864197527</v>
      </c>
      <c r="C190" s="53">
        <f t="shared" si="72"/>
        <v>0.43838862559241704</v>
      </c>
      <c r="D190" s="54">
        <f t="shared" si="73"/>
        <v>0.12</v>
      </c>
      <c r="E190" s="53">
        <f t="shared" si="74"/>
        <v>9.8796706776440785E-2</v>
      </c>
      <c r="F190" s="55">
        <f t="shared" si="75"/>
        <v>0.55263157894736847</v>
      </c>
      <c r="G190" s="53">
        <f t="shared" si="76"/>
        <v>0.30543933054393307</v>
      </c>
      <c r="H190" s="56">
        <f t="shared" si="77"/>
        <v>0.3489278752436647</v>
      </c>
      <c r="I190" s="56">
        <f t="shared" si="78"/>
        <v>0.23164426059979318</v>
      </c>
    </row>
    <row r="191" spans="1:12">
      <c r="A191" s="16">
        <v>42095</v>
      </c>
      <c r="B191" s="52">
        <f t="shared" si="71"/>
        <v>1.4474708171206225</v>
      </c>
      <c r="C191" s="53">
        <f t="shared" si="72"/>
        <v>0.67393278837420523</v>
      </c>
      <c r="D191" s="54">
        <f t="shared" si="73"/>
        <v>0.28767123287671231</v>
      </c>
      <c r="E191" s="53">
        <f>IF(R29=0,"-",R29/E174)</f>
        <v>0.13981160138820029</v>
      </c>
      <c r="F191" s="55">
        <f t="shared" si="75"/>
        <v>0.1103448275862069</v>
      </c>
      <c r="G191" s="53">
        <f t="shared" si="76"/>
        <v>0.26003210272873195</v>
      </c>
      <c r="H191" s="56">
        <f t="shared" si="77"/>
        <v>0.61190476190476195</v>
      </c>
      <c r="I191" s="56">
        <f t="shared" si="78"/>
        <v>0.3170275327452553</v>
      </c>
    </row>
    <row r="192" spans="1:12">
      <c r="A192" s="16">
        <v>42125</v>
      </c>
      <c r="B192" s="52">
        <f t="shared" si="71"/>
        <v>1.3333333333333333</v>
      </c>
      <c r="C192" s="53">
        <f t="shared" si="72"/>
        <v>0.78458049886621317</v>
      </c>
      <c r="D192" s="54">
        <f t="shared" si="73"/>
        <v>0.42469135802469138</v>
      </c>
      <c r="E192" s="53">
        <f t="shared" si="74"/>
        <v>0.18744838976052849</v>
      </c>
      <c r="F192" s="55">
        <f t="shared" si="75"/>
        <v>1.1200000000000001</v>
      </c>
      <c r="G192" s="53">
        <f t="shared" si="76"/>
        <v>0.37897648686030427</v>
      </c>
      <c r="H192" s="56">
        <f t="shared" si="77"/>
        <v>0.79779917469050898</v>
      </c>
      <c r="I192" s="56">
        <f t="shared" si="78"/>
        <v>0.39525514771709935</v>
      </c>
    </row>
    <row r="193" spans="1:9">
      <c r="A193" s="16">
        <v>42156</v>
      </c>
      <c r="B193" s="52">
        <f t="shared" si="71"/>
        <v>1.5833333333333333</v>
      </c>
      <c r="C193" s="53">
        <f t="shared" si="72"/>
        <v>0.94635322483423745</v>
      </c>
      <c r="D193" s="54">
        <f t="shared" si="73"/>
        <v>0.1650485436893204</v>
      </c>
      <c r="E193" s="53">
        <f t="shared" si="74"/>
        <v>0.18289473684210528</v>
      </c>
      <c r="F193" s="55">
        <f t="shared" si="75"/>
        <v>0.53846153846153844</v>
      </c>
      <c r="G193" s="53">
        <f t="shared" si="76"/>
        <v>0.40728100113765642</v>
      </c>
      <c r="H193" s="56">
        <f t="shared" si="77"/>
        <v>0.6468468468468469</v>
      </c>
      <c r="I193" s="56">
        <f t="shared" si="78"/>
        <v>0.44532090354965936</v>
      </c>
    </row>
    <row r="194" spans="1:9">
      <c r="A194" s="16">
        <v>42186</v>
      </c>
      <c r="B194" s="52">
        <f t="shared" si="71"/>
        <v>2.6794258373205744</v>
      </c>
      <c r="C194" s="53">
        <f t="shared" si="72"/>
        <v>1.1402569593147751</v>
      </c>
      <c r="D194" s="54">
        <f t="shared" si="73"/>
        <v>9.8290598290598288E-2</v>
      </c>
      <c r="E194" s="53">
        <f t="shared" si="74"/>
        <v>0.17160775370581527</v>
      </c>
      <c r="F194" s="55">
        <f t="shared" si="75"/>
        <v>0.75757575757575757</v>
      </c>
      <c r="G194" s="53">
        <f t="shared" si="76"/>
        <v>0.45301681503461921</v>
      </c>
      <c r="H194" s="56">
        <f t="shared" si="77"/>
        <v>0.87268232385661315</v>
      </c>
      <c r="I194" s="56">
        <f t="shared" si="78"/>
        <v>0.49945201189917021</v>
      </c>
    </row>
    <row r="195" spans="1:9">
      <c r="A195" s="16">
        <v>42217</v>
      </c>
      <c r="B195" s="52" t="e">
        <f t="shared" si="71"/>
        <v>#DIV/0!</v>
      </c>
      <c r="C195" s="53">
        <f t="shared" si="72"/>
        <v>1.3147751605995717</v>
      </c>
      <c r="D195" s="54" t="str">
        <f t="shared" si="73"/>
        <v>-</v>
      </c>
      <c r="E195" s="53">
        <f t="shared" si="74"/>
        <v>0.17160775370581527</v>
      </c>
      <c r="F195" s="55" t="str">
        <f t="shared" si="75"/>
        <v>-</v>
      </c>
      <c r="G195" s="53">
        <f t="shared" si="76"/>
        <v>0.45301681503461921</v>
      </c>
      <c r="H195" s="56" t="e">
        <f t="shared" si="77"/>
        <v>#DIV/0!</v>
      </c>
      <c r="I195" s="56">
        <f t="shared" si="78"/>
        <v>0.55049318929074686</v>
      </c>
    </row>
    <row r="196" spans="1:9">
      <c r="A196" s="16">
        <v>42248</v>
      </c>
      <c r="B196" s="52" t="str">
        <f t="shared" si="71"/>
        <v>-</v>
      </c>
      <c r="C196" s="53">
        <f t="shared" si="72"/>
        <v>1.3147751605995717</v>
      </c>
      <c r="D196" s="54" t="str">
        <f t="shared" si="73"/>
        <v>-</v>
      </c>
      <c r="E196" s="53">
        <f t="shared" si="74"/>
        <v>0.17160775370581527</v>
      </c>
      <c r="F196" s="55" t="str">
        <f t="shared" si="75"/>
        <v>-</v>
      </c>
      <c r="G196" s="53">
        <f t="shared" si="76"/>
        <v>0.45301681503461921</v>
      </c>
      <c r="H196" s="56" t="e">
        <f t="shared" si="77"/>
        <v>#DIV/0!</v>
      </c>
      <c r="I196" s="56">
        <f t="shared" si="78"/>
        <v>0.55049318929074686</v>
      </c>
    </row>
    <row r="197" spans="1:9">
      <c r="A197" s="16">
        <v>42278</v>
      </c>
      <c r="B197" s="52" t="str">
        <f t="shared" si="71"/>
        <v>-</v>
      </c>
      <c r="C197" s="53">
        <f t="shared" si="72"/>
        <v>1.3147751605995717</v>
      </c>
      <c r="D197" s="54" t="str">
        <f t="shared" si="73"/>
        <v>-</v>
      </c>
      <c r="E197" s="53">
        <f t="shared" si="74"/>
        <v>0.17160775370581527</v>
      </c>
      <c r="F197" s="55" t="str">
        <f t="shared" si="75"/>
        <v>-</v>
      </c>
      <c r="G197" s="53">
        <f t="shared" si="76"/>
        <v>0.45301681503461921</v>
      </c>
      <c r="H197" s="56" t="e">
        <f t="shared" si="77"/>
        <v>#DIV/0!</v>
      </c>
      <c r="I197" s="56">
        <f t="shared" si="78"/>
        <v>0.55049318929074686</v>
      </c>
    </row>
    <row r="198" spans="1:9">
      <c r="A198" s="16">
        <v>42309</v>
      </c>
      <c r="B198" s="52" t="str">
        <f t="shared" si="71"/>
        <v>-</v>
      </c>
      <c r="C198" s="53">
        <f t="shared" si="72"/>
        <v>1.3147751605995717</v>
      </c>
      <c r="D198" s="54" t="str">
        <f t="shared" si="73"/>
        <v>-</v>
      </c>
      <c r="E198" s="53">
        <f t="shared" si="74"/>
        <v>0.17160775370581527</v>
      </c>
      <c r="F198" s="55" t="str">
        <f t="shared" si="75"/>
        <v>-</v>
      </c>
      <c r="G198" s="53">
        <f t="shared" si="76"/>
        <v>0.45301681503461921</v>
      </c>
      <c r="H198" s="56" t="e">
        <f t="shared" si="77"/>
        <v>#DIV/0!</v>
      </c>
      <c r="I198" s="56">
        <f t="shared" si="78"/>
        <v>0.55049318929074686</v>
      </c>
    </row>
    <row r="199" spans="1:9">
      <c r="A199" s="16">
        <v>42339</v>
      </c>
      <c r="B199" s="52" t="str">
        <f t="shared" si="71"/>
        <v>-</v>
      </c>
      <c r="C199" s="53">
        <f t="shared" si="72"/>
        <v>1.3147751605995717</v>
      </c>
      <c r="D199" s="54" t="str">
        <f t="shared" si="73"/>
        <v>-</v>
      </c>
      <c r="E199" s="53">
        <f t="shared" si="74"/>
        <v>0.17160775370581527</v>
      </c>
      <c r="F199" s="55" t="str">
        <f t="shared" si="75"/>
        <v>-</v>
      </c>
      <c r="G199" s="53">
        <f t="shared" si="76"/>
        <v>0.45301681503461921</v>
      </c>
      <c r="H199" s="56" t="e">
        <f t="shared" si="77"/>
        <v>#DIV/0!</v>
      </c>
      <c r="I199" s="56">
        <f t="shared" si="78"/>
        <v>0.55049318929074686</v>
      </c>
    </row>
    <row r="202" spans="1:9" ht="15">
      <c r="A202" s="2" t="s">
        <v>46</v>
      </c>
    </row>
    <row r="203" spans="1:9" ht="15">
      <c r="A203" s="2" t="s">
        <v>47</v>
      </c>
    </row>
    <row r="204" spans="1:9">
      <c r="B204" s="48" t="s">
        <v>38</v>
      </c>
      <c r="C204" s="49" t="s">
        <v>4</v>
      </c>
      <c r="D204" s="48" t="s">
        <v>38</v>
      </c>
      <c r="E204" s="49" t="s">
        <v>4</v>
      </c>
      <c r="F204" s="48" t="s">
        <v>38</v>
      </c>
      <c r="G204" s="49" t="s">
        <v>4</v>
      </c>
      <c r="H204" s="48" t="s">
        <v>38</v>
      </c>
      <c r="I204" s="49" t="s">
        <v>4</v>
      </c>
    </row>
    <row r="205" spans="1:9" ht="25.5">
      <c r="B205" s="10" t="s">
        <v>48</v>
      </c>
      <c r="C205" s="10" t="s">
        <v>48</v>
      </c>
      <c r="D205" s="27" t="s">
        <v>49</v>
      </c>
      <c r="E205" s="27" t="s">
        <v>49</v>
      </c>
      <c r="F205" s="34" t="s">
        <v>50</v>
      </c>
      <c r="G205" s="34" t="s">
        <v>50</v>
      </c>
      <c r="H205" s="50" t="s">
        <v>51</v>
      </c>
      <c r="I205" s="50" t="s">
        <v>51</v>
      </c>
    </row>
    <row r="206" spans="1:9">
      <c r="A206" s="16">
        <v>42005</v>
      </c>
      <c r="B206" s="17">
        <v>10.6</v>
      </c>
      <c r="C206" s="17">
        <v>10.6</v>
      </c>
      <c r="D206" s="29">
        <v>32</v>
      </c>
      <c r="E206" s="29">
        <v>32</v>
      </c>
      <c r="F206" s="57">
        <v>10.6875</v>
      </c>
      <c r="G206" s="57">
        <v>10.6875</v>
      </c>
      <c r="H206" s="58">
        <f>((B206*H9)+(D206*H26)+(F206*H43))/(H9+H26+H43)</f>
        <v>14.089189189189188</v>
      </c>
      <c r="I206" s="58">
        <f>((C206*R$11)+(E206*R$28)+(G206*R$45))/(R$11+R$28+R$45)</f>
        <v>15.58686755952381</v>
      </c>
    </row>
    <row r="207" spans="1:9">
      <c r="A207" s="16">
        <v>42036</v>
      </c>
      <c r="B207" s="17">
        <v>3.6</v>
      </c>
      <c r="C207" s="17">
        <v>7.6</v>
      </c>
      <c r="D207" s="29">
        <v>22.7</v>
      </c>
      <c r="E207" s="29">
        <v>25.2</v>
      </c>
      <c r="F207" s="57">
        <v>21.8</v>
      </c>
      <c r="G207" s="57">
        <v>16.059999999999999</v>
      </c>
      <c r="H207" s="58">
        <f>((B207*H10)+(D207*H27)+(F207*H44))/(H10+H27+H44)</f>
        <v>14.48313253012048</v>
      </c>
      <c r="I207" s="58">
        <f>((C207*R$11)+(E207*R$28)+(G207*R$45))/(R$11+R$28+R$45)</f>
        <v>13.523749999999998</v>
      </c>
    </row>
    <row r="208" spans="1:9">
      <c r="A208" s="16">
        <v>42064</v>
      </c>
      <c r="B208" s="17">
        <v>4.5999999999999996</v>
      </c>
      <c r="C208" s="17">
        <v>5.9</v>
      </c>
      <c r="D208" s="29">
        <v>10.8</v>
      </c>
      <c r="E208" s="59">
        <v>24.6</v>
      </c>
      <c r="F208" s="57">
        <v>12.07</v>
      </c>
      <c r="G208" s="57">
        <v>13.77</v>
      </c>
      <c r="H208" s="58">
        <f>((B208*H11)+(D208*H28)+(F208*H45))/(H11+H28+H45)</f>
        <v>7.495754189944134</v>
      </c>
      <c r="I208" s="58">
        <f>((C208*R$11)+(E208*R$28)+(G208*R$45))/(R$11+R$28+R$45)</f>
        <v>11.950922619047621</v>
      </c>
    </row>
    <row r="209" spans="1:9">
      <c r="A209" s="16">
        <v>42095</v>
      </c>
      <c r="B209" s="17">
        <v>5.9</v>
      </c>
      <c r="C209" s="17">
        <v>6.1</v>
      </c>
      <c r="D209" s="29">
        <v>11.4</v>
      </c>
      <c r="E209" s="29">
        <v>19.3</v>
      </c>
      <c r="F209" s="36">
        <v>17.600000000000001</v>
      </c>
      <c r="G209" s="36">
        <v>14.1</v>
      </c>
      <c r="H209" s="58">
        <f>((B209*H12)+(D209*H29)+(F209*H46))/(H12+H29+H46)</f>
        <v>7.6124513618677048</v>
      </c>
      <c r="I209" s="58">
        <f t="shared" ref="I209:I217" si="79">((C209*R12)+(E209*R29)+(G209*R46))/(R12+R29+R46)</f>
        <v>10.331365935919056</v>
      </c>
    </row>
    <row r="210" spans="1:9">
      <c r="A210" s="16">
        <v>42125</v>
      </c>
      <c r="B210" s="17">
        <v>8.07</v>
      </c>
      <c r="C210" s="17">
        <v>6.6</v>
      </c>
      <c r="D210" s="29">
        <v>20.7</v>
      </c>
      <c r="E210" s="29">
        <v>19.5</v>
      </c>
      <c r="F210" s="57">
        <v>32.96</v>
      </c>
      <c r="G210" s="57">
        <v>21.1</v>
      </c>
      <c r="H210" s="58">
        <f t="shared" ref="H210:H217" si="80">((B210*H13)+(D210*H30)+(F210*H47))/(H13+H30+H47)</f>
        <v>16.62179310344828</v>
      </c>
      <c r="I210" s="58">
        <f t="shared" si="79"/>
        <v>12.166024915062287</v>
      </c>
    </row>
    <row r="211" spans="1:9">
      <c r="A211" s="16">
        <v>42156</v>
      </c>
      <c r="B211" s="17">
        <v>8</v>
      </c>
      <c r="C211" s="17">
        <v>6.4</v>
      </c>
      <c r="D211" s="29">
        <v>8.9</v>
      </c>
      <c r="E211" s="29">
        <v>20.2</v>
      </c>
      <c r="F211" s="57">
        <v>29.384615384615383</v>
      </c>
      <c r="G211" s="57">
        <v>22.893854748603353</v>
      </c>
      <c r="H211" s="58">
        <f>((B211*H14)+(D211*H31)+(F211*H48))/(H14+H31+H48)</f>
        <v>10.629676451682023</v>
      </c>
      <c r="I211" s="58">
        <f t="shared" si="79"/>
        <v>11.866022544283412</v>
      </c>
    </row>
    <row r="212" spans="1:9">
      <c r="A212" s="16">
        <v>42186</v>
      </c>
      <c r="B212" s="17">
        <v>7.9</v>
      </c>
      <c r="C212" s="17">
        <v>7.7</v>
      </c>
      <c r="D212" s="29">
        <v>8.5</v>
      </c>
      <c r="E212" s="29">
        <v>10.199999999999999</v>
      </c>
      <c r="F212" s="57">
        <v>26.9</v>
      </c>
      <c r="G212" s="57">
        <v>23.6</v>
      </c>
      <c r="H212" s="58">
        <f>((B212*H15)+(D212*H32)+(F212*H49))/(H15+H32+H49)</f>
        <v>10.630311614730878</v>
      </c>
      <c r="I212" s="58">
        <f t="shared" si="79"/>
        <v>10.454608150470222</v>
      </c>
    </row>
    <row r="213" spans="1:9">
      <c r="A213" s="16">
        <v>42217</v>
      </c>
      <c r="B213" s="17"/>
      <c r="C213" s="17"/>
      <c r="D213" s="59"/>
      <c r="E213" s="59"/>
      <c r="F213" s="36"/>
      <c r="G213" s="57"/>
      <c r="H213" s="58">
        <f t="shared" si="80"/>
        <v>0</v>
      </c>
      <c r="I213" s="58">
        <f t="shared" si="79"/>
        <v>0</v>
      </c>
    </row>
    <row r="214" spans="1:9">
      <c r="A214" s="16">
        <v>42248</v>
      </c>
      <c r="B214" s="17"/>
      <c r="C214" s="17"/>
      <c r="D214" s="59"/>
      <c r="E214" s="29"/>
      <c r="F214" s="57"/>
      <c r="G214" s="57"/>
      <c r="H214" s="58" t="e">
        <f t="shared" si="80"/>
        <v>#DIV/0!</v>
      </c>
      <c r="I214" s="58">
        <f t="shared" si="79"/>
        <v>0</v>
      </c>
    </row>
    <row r="215" spans="1:9">
      <c r="A215" s="16">
        <v>42278</v>
      </c>
      <c r="B215" s="17"/>
      <c r="C215" s="17"/>
      <c r="D215" s="60"/>
      <c r="E215" s="60"/>
      <c r="F215" s="36"/>
      <c r="G215" s="36"/>
      <c r="H215" s="58" t="e">
        <f t="shared" si="80"/>
        <v>#DIV/0!</v>
      </c>
      <c r="I215" s="58">
        <f t="shared" si="79"/>
        <v>0</v>
      </c>
    </row>
    <row r="216" spans="1:9">
      <c r="A216" s="16">
        <v>42309</v>
      </c>
      <c r="B216" s="17"/>
      <c r="C216" s="17"/>
      <c r="D216" s="59"/>
      <c r="E216" s="59"/>
      <c r="F216" s="36"/>
      <c r="G216" s="36"/>
      <c r="H216" s="58" t="e">
        <f>((B216*H19)+(D216*H36)+(F216*H53))/(H19+H36+H53)</f>
        <v>#DIV/0!</v>
      </c>
      <c r="I216" s="58">
        <f t="shared" si="79"/>
        <v>0</v>
      </c>
    </row>
    <row r="217" spans="1:9">
      <c r="A217" s="16">
        <v>42339</v>
      </c>
      <c r="B217" s="17"/>
      <c r="C217" s="17"/>
      <c r="D217" s="29"/>
      <c r="E217" s="29"/>
      <c r="F217" s="36"/>
      <c r="G217" s="36"/>
      <c r="H217" s="58" t="e">
        <f t="shared" si="80"/>
        <v>#DIV/0!</v>
      </c>
      <c r="I217" s="58">
        <f t="shared" si="79"/>
        <v>0</v>
      </c>
    </row>
    <row r="219" spans="1:9" ht="15">
      <c r="A219" s="2" t="s">
        <v>46</v>
      </c>
    </row>
    <row r="220" spans="1:9" ht="15">
      <c r="A220" s="2" t="s">
        <v>29</v>
      </c>
    </row>
    <row r="221" spans="1:9">
      <c r="B221" s="48" t="s">
        <v>38</v>
      </c>
      <c r="C221" s="49" t="s">
        <v>4</v>
      </c>
      <c r="D221" s="48" t="s">
        <v>38</v>
      </c>
      <c r="E221" s="49" t="s">
        <v>4</v>
      </c>
      <c r="F221" s="48" t="s">
        <v>38</v>
      </c>
      <c r="G221" s="49" t="s">
        <v>4</v>
      </c>
      <c r="H221" s="48" t="s">
        <v>38</v>
      </c>
      <c r="I221" s="49" t="s">
        <v>4</v>
      </c>
    </row>
    <row r="222" spans="1:9" ht="25.5">
      <c r="B222" s="10" t="s">
        <v>48</v>
      </c>
      <c r="C222" s="10" t="s">
        <v>48</v>
      </c>
      <c r="D222" s="27" t="s">
        <v>49</v>
      </c>
      <c r="E222" s="27" t="s">
        <v>49</v>
      </c>
      <c r="F222" s="34" t="s">
        <v>50</v>
      </c>
      <c r="G222" s="34" t="s">
        <v>50</v>
      </c>
      <c r="H222" s="11" t="s">
        <v>51</v>
      </c>
      <c r="I222" s="11" t="s">
        <v>51</v>
      </c>
    </row>
    <row r="223" spans="1:9">
      <c r="A223" s="16">
        <v>42005</v>
      </c>
      <c r="B223" s="17">
        <v>5</v>
      </c>
      <c r="C223" s="17">
        <v>5</v>
      </c>
      <c r="D223" s="29">
        <v>3.6</v>
      </c>
      <c r="E223" s="29">
        <v>3.6</v>
      </c>
      <c r="F223" s="36">
        <v>0</v>
      </c>
      <c r="G223" s="36">
        <v>0</v>
      </c>
      <c r="H223" s="58">
        <f t="shared" ref="H223:H232" si="81">((B223*G117)+(D223*G134))/(G117+G134)</f>
        <v>4.7529411764705882</v>
      </c>
      <c r="I223" s="58">
        <f t="shared" ref="I223:I232" si="82">((C223*M117)+(E223*M134))/(M117+M134)</f>
        <v>4.7529411764705882</v>
      </c>
    </row>
    <row r="224" spans="1:9">
      <c r="A224" s="16">
        <v>42036</v>
      </c>
      <c r="B224" s="17">
        <v>5.6</v>
      </c>
      <c r="C224" s="17">
        <v>5.2</v>
      </c>
      <c r="D224" s="29">
        <v>2.9</v>
      </c>
      <c r="E224" s="29">
        <v>3.1</v>
      </c>
      <c r="F224" s="36">
        <v>0</v>
      </c>
      <c r="G224" s="36">
        <v>0</v>
      </c>
      <c r="H224" s="58">
        <f t="shared" si="81"/>
        <v>4.2132295719844359</v>
      </c>
      <c r="I224" s="58">
        <f t="shared" si="82"/>
        <v>4.4854442344045369</v>
      </c>
    </row>
    <row r="225" spans="1:13">
      <c r="A225" s="16">
        <v>42064</v>
      </c>
      <c r="B225" s="61">
        <v>5.6</v>
      </c>
      <c r="C225" s="61">
        <v>5.2</v>
      </c>
      <c r="D225" s="59">
        <v>5.7</v>
      </c>
      <c r="E225" s="59">
        <v>3.5</v>
      </c>
      <c r="F225" s="36">
        <v>0</v>
      </c>
      <c r="G225" s="36">
        <v>0</v>
      </c>
      <c r="H225" s="58">
        <f t="shared" si="81"/>
        <v>5.6320574162679424</v>
      </c>
      <c r="I225" s="58">
        <f t="shared" si="82"/>
        <v>4.6270718232044201</v>
      </c>
    </row>
    <row r="226" spans="1:13">
      <c r="A226" s="16">
        <v>42095</v>
      </c>
      <c r="B226" s="17">
        <v>7</v>
      </c>
      <c r="C226" s="17">
        <v>5.6</v>
      </c>
      <c r="D226" s="29">
        <v>7.2</v>
      </c>
      <c r="E226" s="59">
        <v>3.9</v>
      </c>
      <c r="F226" s="36">
        <v>0</v>
      </c>
      <c r="G226" s="36">
        <v>0</v>
      </c>
      <c r="H226" s="58">
        <f t="shared" si="81"/>
        <v>7.046086956521739</v>
      </c>
      <c r="I226" s="58">
        <f t="shared" si="82"/>
        <v>5.0549098196392785</v>
      </c>
    </row>
    <row r="227" spans="1:13">
      <c r="A227" s="16">
        <v>42125</v>
      </c>
      <c r="B227" s="17">
        <v>11.3</v>
      </c>
      <c r="C227" s="17">
        <v>6</v>
      </c>
      <c r="D227" s="29">
        <v>8</v>
      </c>
      <c r="E227" s="29">
        <v>4.3</v>
      </c>
      <c r="F227" s="36">
        <v>0</v>
      </c>
      <c r="G227" s="36">
        <v>0</v>
      </c>
      <c r="H227" s="58">
        <f t="shared" si="81"/>
        <v>10.175555555555556</v>
      </c>
      <c r="I227" s="58">
        <f t="shared" si="82"/>
        <v>5.4520833333333325</v>
      </c>
    </row>
    <row r="228" spans="1:13">
      <c r="A228" s="16">
        <v>42156</v>
      </c>
      <c r="B228" s="17">
        <v>7.6</v>
      </c>
      <c r="C228" s="17">
        <v>6.2</v>
      </c>
      <c r="D228" s="29">
        <v>19.100000000000001</v>
      </c>
      <c r="E228" s="29">
        <v>6.8</v>
      </c>
      <c r="F228" s="36">
        <v>0</v>
      </c>
      <c r="G228" s="36">
        <v>0</v>
      </c>
      <c r="H228" s="58">
        <f t="shared" si="81"/>
        <v>12.166176470588235</v>
      </c>
      <c r="I228" s="58">
        <f t="shared" si="82"/>
        <v>6.3997899159663874</v>
      </c>
    </row>
    <row r="229" spans="1:13">
      <c r="A229" s="16">
        <v>42186</v>
      </c>
      <c r="B229" s="17">
        <v>9.3000000000000007</v>
      </c>
      <c r="C229" s="17">
        <v>6.5</v>
      </c>
      <c r="D229" s="29">
        <v>6.1</v>
      </c>
      <c r="E229" s="29">
        <v>6.7</v>
      </c>
      <c r="F229" s="36">
        <v>0</v>
      </c>
      <c r="G229" s="36">
        <v>0</v>
      </c>
      <c r="H229" s="58">
        <f t="shared" si="81"/>
        <v>8.2527272727272738</v>
      </c>
      <c r="I229" s="58">
        <f t="shared" si="82"/>
        <v>6.5665055582406966</v>
      </c>
    </row>
    <row r="230" spans="1:13">
      <c r="A230" s="16">
        <v>42217</v>
      </c>
      <c r="B230" s="17"/>
      <c r="C230" s="17"/>
      <c r="D230" s="29"/>
      <c r="E230" s="29"/>
      <c r="F230" s="36"/>
      <c r="G230" s="36"/>
      <c r="H230" s="58" t="e">
        <f t="shared" si="81"/>
        <v>#DIV/0!</v>
      </c>
      <c r="I230" s="58">
        <f t="shared" si="82"/>
        <v>0</v>
      </c>
    </row>
    <row r="231" spans="1:13">
      <c r="A231" s="16">
        <v>42248</v>
      </c>
      <c r="B231" s="17"/>
      <c r="C231" s="17"/>
      <c r="D231" s="29"/>
      <c r="E231" s="29"/>
      <c r="F231" s="36"/>
      <c r="G231" s="36"/>
      <c r="H231" s="58" t="e">
        <f t="shared" si="81"/>
        <v>#DIV/0!</v>
      </c>
      <c r="I231" s="58">
        <f t="shared" si="82"/>
        <v>0</v>
      </c>
    </row>
    <row r="232" spans="1:13">
      <c r="A232" s="16">
        <v>42278</v>
      </c>
      <c r="B232" s="17"/>
      <c r="C232" s="17"/>
      <c r="D232" s="29"/>
      <c r="E232" s="29"/>
      <c r="F232" s="36"/>
      <c r="G232" s="36"/>
      <c r="H232" s="58" t="e">
        <f t="shared" si="81"/>
        <v>#DIV/0!</v>
      </c>
      <c r="I232" s="58">
        <f t="shared" si="82"/>
        <v>0</v>
      </c>
    </row>
    <row r="233" spans="1:13">
      <c r="A233" s="16">
        <v>42309</v>
      </c>
      <c r="B233" s="17"/>
      <c r="C233" s="17"/>
      <c r="D233" s="29"/>
      <c r="E233" s="29"/>
      <c r="F233" s="36"/>
      <c r="G233" s="36"/>
      <c r="H233" s="58" t="e">
        <f>((B233*G127)+(D233*G144))/(G127+G144)</f>
        <v>#DIV/0!</v>
      </c>
      <c r="I233" s="58">
        <f>((C233*M127)+(E233*M144))/(M127+M144)</f>
        <v>0</v>
      </c>
    </row>
    <row r="234" spans="1:13">
      <c r="A234" s="16">
        <v>42339</v>
      </c>
      <c r="B234" s="17"/>
      <c r="C234" s="17"/>
      <c r="D234" s="29"/>
      <c r="E234" s="29"/>
      <c r="F234" s="36"/>
      <c r="G234" s="36"/>
      <c r="H234" s="58" t="e">
        <f>((B234*G128)+(D234*G145))/(G128+G145)</f>
        <v>#DIV/0!</v>
      </c>
      <c r="I234" s="58">
        <f>((C234*M128)+(E234*M145))/(M128+M145)</f>
        <v>0</v>
      </c>
    </row>
    <row r="236" spans="1:13">
      <c r="A236" s="62"/>
    </row>
    <row r="237" spans="1:13">
      <c r="A237" s="63" t="s">
        <v>52</v>
      </c>
      <c r="B237" s="4" t="s">
        <v>2</v>
      </c>
      <c r="C237" s="5"/>
      <c r="D237" s="6"/>
      <c r="E237" s="4" t="s">
        <v>18</v>
      </c>
      <c r="F237" s="5"/>
      <c r="G237" s="6"/>
      <c r="H237" s="4" t="s">
        <v>19</v>
      </c>
      <c r="I237" s="5"/>
      <c r="J237" s="6"/>
      <c r="K237" s="4" t="s">
        <v>53</v>
      </c>
      <c r="L237" s="64"/>
      <c r="M237" s="65"/>
    </row>
    <row r="238" spans="1:13">
      <c r="B238" s="10" t="s">
        <v>54</v>
      </c>
      <c r="C238" s="10" t="s">
        <v>55</v>
      </c>
      <c r="D238" s="10" t="s">
        <v>56</v>
      </c>
      <c r="E238" s="27" t="s">
        <v>54</v>
      </c>
      <c r="F238" s="27" t="s">
        <v>55</v>
      </c>
      <c r="G238" s="27" t="s">
        <v>56</v>
      </c>
      <c r="H238" s="34" t="s">
        <v>54</v>
      </c>
      <c r="I238" s="34" t="s">
        <v>55</v>
      </c>
      <c r="J238" s="34" t="s">
        <v>56</v>
      </c>
      <c r="K238" s="11" t="s">
        <v>54</v>
      </c>
      <c r="L238" s="11" t="s">
        <v>55</v>
      </c>
      <c r="M238" s="11" t="s">
        <v>56</v>
      </c>
    </row>
    <row r="239" spans="1:13">
      <c r="A239" s="16">
        <v>42005</v>
      </c>
      <c r="B239" s="17">
        <v>2</v>
      </c>
      <c r="C239" s="17">
        <v>0</v>
      </c>
      <c r="D239" s="17">
        <v>61</v>
      </c>
      <c r="E239" s="29">
        <v>69</v>
      </c>
      <c r="F239" s="30">
        <v>0</v>
      </c>
      <c r="G239" s="30">
        <v>34</v>
      </c>
      <c r="H239" s="36">
        <v>44</v>
      </c>
      <c r="I239" s="36">
        <v>0</v>
      </c>
      <c r="J239" s="36">
        <v>0</v>
      </c>
      <c r="K239" s="19">
        <f>B239+E239+H239</f>
        <v>115</v>
      </c>
      <c r="L239" s="19">
        <f>C239+F239+I239</f>
        <v>0</v>
      </c>
      <c r="M239" s="19">
        <f>D239+G239+J239</f>
        <v>95</v>
      </c>
    </row>
    <row r="240" spans="1:13">
      <c r="A240" s="16">
        <v>42036</v>
      </c>
      <c r="B240" s="17">
        <v>22</v>
      </c>
      <c r="C240" s="17">
        <v>0</v>
      </c>
      <c r="D240" s="17">
        <v>41</v>
      </c>
      <c r="E240" s="29">
        <v>57</v>
      </c>
      <c r="F240" s="30">
        <v>0</v>
      </c>
      <c r="G240" s="30">
        <v>30</v>
      </c>
      <c r="H240" s="36">
        <v>38</v>
      </c>
      <c r="I240" s="36">
        <v>0</v>
      </c>
      <c r="J240" s="36">
        <v>0</v>
      </c>
      <c r="K240" s="19">
        <f t="shared" ref="K240:M250" si="83">B240+E240+H240</f>
        <v>117</v>
      </c>
      <c r="L240" s="19">
        <f t="shared" si="83"/>
        <v>0</v>
      </c>
      <c r="M240" s="19">
        <f t="shared" si="83"/>
        <v>71</v>
      </c>
    </row>
    <row r="241" spans="1:13">
      <c r="A241" s="16">
        <v>42064</v>
      </c>
      <c r="B241" s="17">
        <v>55</v>
      </c>
      <c r="C241" s="17">
        <v>0</v>
      </c>
      <c r="D241" s="17">
        <v>57</v>
      </c>
      <c r="E241" s="29">
        <v>66</v>
      </c>
      <c r="F241" s="30">
        <v>0</v>
      </c>
      <c r="G241" s="30">
        <v>26</v>
      </c>
      <c r="H241" s="36">
        <v>44</v>
      </c>
      <c r="I241" s="36">
        <v>0</v>
      </c>
      <c r="J241" s="36">
        <v>0</v>
      </c>
      <c r="K241" s="19">
        <f t="shared" si="83"/>
        <v>165</v>
      </c>
      <c r="L241" s="19">
        <f t="shared" si="83"/>
        <v>0</v>
      </c>
      <c r="M241" s="19">
        <f t="shared" si="83"/>
        <v>83</v>
      </c>
    </row>
    <row r="242" spans="1:13">
      <c r="A242" s="16">
        <v>42095</v>
      </c>
      <c r="B242" s="17">
        <v>43</v>
      </c>
      <c r="C242" s="17">
        <v>87</v>
      </c>
      <c r="D242" s="17">
        <v>44</v>
      </c>
      <c r="E242" s="29">
        <v>80</v>
      </c>
      <c r="F242" s="30">
        <v>48</v>
      </c>
      <c r="G242" s="30">
        <v>37</v>
      </c>
      <c r="H242" s="36">
        <v>62</v>
      </c>
      <c r="I242" s="36">
        <v>0</v>
      </c>
      <c r="J242" s="36">
        <v>0</v>
      </c>
      <c r="K242" s="19">
        <f t="shared" si="83"/>
        <v>185</v>
      </c>
      <c r="L242" s="19">
        <f t="shared" si="83"/>
        <v>135</v>
      </c>
      <c r="M242" s="19">
        <f t="shared" si="83"/>
        <v>81</v>
      </c>
    </row>
    <row r="243" spans="1:13">
      <c r="A243" s="16">
        <v>42125</v>
      </c>
      <c r="B243" s="17">
        <v>173</v>
      </c>
      <c r="C243" s="17">
        <v>72</v>
      </c>
      <c r="D243" s="17">
        <v>60</v>
      </c>
      <c r="E243" s="29">
        <v>67</v>
      </c>
      <c r="F243" s="30">
        <v>62</v>
      </c>
      <c r="G243" s="30">
        <v>68</v>
      </c>
      <c r="H243" s="36">
        <v>41</v>
      </c>
      <c r="I243" s="36">
        <v>9</v>
      </c>
      <c r="J243" s="36">
        <v>0</v>
      </c>
      <c r="K243" s="19">
        <f t="shared" si="83"/>
        <v>281</v>
      </c>
      <c r="L243" s="19">
        <f t="shared" si="83"/>
        <v>143</v>
      </c>
      <c r="M243" s="19">
        <f t="shared" si="83"/>
        <v>128</v>
      </c>
    </row>
    <row r="244" spans="1:13">
      <c r="A244" s="16">
        <v>42156</v>
      </c>
      <c r="B244" s="17">
        <v>156</v>
      </c>
      <c r="C244" s="17">
        <v>78</v>
      </c>
      <c r="D244" s="17">
        <v>49</v>
      </c>
      <c r="E244" s="29">
        <v>73</v>
      </c>
      <c r="F244" s="29">
        <v>101</v>
      </c>
      <c r="G244" s="30">
        <v>33</v>
      </c>
      <c r="H244" s="36">
        <v>47</v>
      </c>
      <c r="I244" s="36">
        <v>10</v>
      </c>
      <c r="J244" s="36">
        <v>0</v>
      </c>
      <c r="K244" s="19">
        <f t="shared" si="83"/>
        <v>276</v>
      </c>
      <c r="L244" s="19">
        <f t="shared" si="83"/>
        <v>189</v>
      </c>
      <c r="M244" s="19">
        <f t="shared" si="83"/>
        <v>82</v>
      </c>
    </row>
    <row r="245" spans="1:13">
      <c r="A245" s="16">
        <v>42186</v>
      </c>
      <c r="B245" s="17">
        <v>137</v>
      </c>
      <c r="C245" s="17">
        <v>46</v>
      </c>
      <c r="D245" s="17">
        <v>122</v>
      </c>
      <c r="E245" s="29">
        <v>96</v>
      </c>
      <c r="F245" s="29">
        <v>60</v>
      </c>
      <c r="G245" s="29">
        <v>38</v>
      </c>
      <c r="H245" s="36">
        <v>52</v>
      </c>
      <c r="I245" s="36">
        <v>7</v>
      </c>
      <c r="J245" s="36">
        <v>0</v>
      </c>
      <c r="K245" s="19">
        <f t="shared" si="83"/>
        <v>285</v>
      </c>
      <c r="L245" s="19">
        <f t="shared" si="83"/>
        <v>113</v>
      </c>
      <c r="M245" s="19">
        <f t="shared" si="83"/>
        <v>160</v>
      </c>
    </row>
    <row r="246" spans="1:13">
      <c r="A246" s="16">
        <v>42217</v>
      </c>
      <c r="B246" s="17"/>
      <c r="C246" s="17"/>
      <c r="D246" s="17"/>
      <c r="E246" s="29"/>
      <c r="F246" s="29"/>
      <c r="G246" s="29"/>
      <c r="H246" s="36"/>
      <c r="I246" s="36"/>
      <c r="J246" s="36"/>
      <c r="K246" s="19">
        <f t="shared" si="83"/>
        <v>0</v>
      </c>
      <c r="L246" s="19">
        <f t="shared" si="83"/>
        <v>0</v>
      </c>
      <c r="M246" s="19">
        <f t="shared" si="83"/>
        <v>0</v>
      </c>
    </row>
    <row r="247" spans="1:13">
      <c r="A247" s="16">
        <v>42248</v>
      </c>
      <c r="B247" s="17"/>
      <c r="C247" s="17"/>
      <c r="D247" s="17"/>
      <c r="E247" s="29"/>
      <c r="F247" s="29"/>
      <c r="G247" s="29"/>
      <c r="H247" s="36"/>
      <c r="I247" s="36"/>
      <c r="J247" s="36"/>
      <c r="K247" s="19">
        <f t="shared" si="83"/>
        <v>0</v>
      </c>
      <c r="L247" s="19">
        <f t="shared" si="83"/>
        <v>0</v>
      </c>
      <c r="M247" s="19">
        <f t="shared" si="83"/>
        <v>0</v>
      </c>
    </row>
    <row r="248" spans="1:13">
      <c r="A248" s="16">
        <v>42278</v>
      </c>
      <c r="B248" s="17"/>
      <c r="C248" s="17"/>
      <c r="D248" s="17"/>
      <c r="E248" s="29"/>
      <c r="F248" s="29"/>
      <c r="G248" s="29"/>
      <c r="H248" s="36"/>
      <c r="I248" s="36"/>
      <c r="J248" s="36"/>
      <c r="K248" s="19">
        <f t="shared" si="83"/>
        <v>0</v>
      </c>
      <c r="L248" s="19">
        <f t="shared" si="83"/>
        <v>0</v>
      </c>
      <c r="M248" s="19">
        <f t="shared" si="83"/>
        <v>0</v>
      </c>
    </row>
    <row r="249" spans="1:13">
      <c r="A249" s="16">
        <v>42309</v>
      </c>
      <c r="B249" s="17"/>
      <c r="C249" s="17"/>
      <c r="D249" s="17"/>
      <c r="E249" s="29"/>
      <c r="F249" s="29"/>
      <c r="G249" s="29"/>
      <c r="H249" s="36"/>
      <c r="I249" s="36"/>
      <c r="J249" s="36"/>
      <c r="K249" s="19">
        <f t="shared" si="83"/>
        <v>0</v>
      </c>
      <c r="L249" s="19">
        <f t="shared" si="83"/>
        <v>0</v>
      </c>
      <c r="M249" s="19">
        <f t="shared" si="83"/>
        <v>0</v>
      </c>
    </row>
    <row r="250" spans="1:13">
      <c r="A250" s="16">
        <v>42339</v>
      </c>
      <c r="B250" s="17"/>
      <c r="C250" s="17"/>
      <c r="D250" s="17"/>
      <c r="E250" s="29"/>
      <c r="F250" s="29"/>
      <c r="G250" s="29"/>
      <c r="H250" s="36"/>
      <c r="I250" s="36"/>
      <c r="J250" s="36"/>
      <c r="K250" s="19">
        <f t="shared" si="83"/>
        <v>0</v>
      </c>
      <c r="L250" s="19">
        <f t="shared" si="83"/>
        <v>0</v>
      </c>
      <c r="M250" s="19">
        <f t="shared" si="83"/>
        <v>0</v>
      </c>
    </row>
    <row r="253" spans="1:13">
      <c r="A253" s="63" t="s">
        <v>57</v>
      </c>
    </row>
    <row r="254" spans="1:13" ht="37.5" customHeight="1">
      <c r="A254" s="3" t="s">
        <v>2</v>
      </c>
      <c r="B254" s="11" t="s">
        <v>58</v>
      </c>
      <c r="C254" s="42" t="s">
        <v>59</v>
      </c>
      <c r="D254" s="42" t="s">
        <v>60</v>
      </c>
      <c r="E254" s="11" t="s">
        <v>58</v>
      </c>
      <c r="F254" s="42" t="s">
        <v>59</v>
      </c>
      <c r="G254" s="42" t="s">
        <v>60</v>
      </c>
    </row>
    <row r="255" spans="1:13" ht="25.5">
      <c r="B255" s="10" t="s">
        <v>61</v>
      </c>
      <c r="C255" s="10" t="s">
        <v>62</v>
      </c>
      <c r="D255" s="42" t="s">
        <v>63</v>
      </c>
      <c r="E255" s="10" t="s">
        <v>64</v>
      </c>
      <c r="F255" s="10" t="s">
        <v>65</v>
      </c>
      <c r="G255" s="42" t="s">
        <v>66</v>
      </c>
    </row>
    <row r="256" spans="1:13">
      <c r="A256" s="16">
        <v>42005</v>
      </c>
      <c r="B256" s="66">
        <v>0.8</v>
      </c>
      <c r="C256" s="66">
        <v>0.8</v>
      </c>
      <c r="D256" s="67">
        <v>0.75</v>
      </c>
      <c r="E256" s="66">
        <v>0.95</v>
      </c>
      <c r="F256" s="66">
        <v>0.95</v>
      </c>
      <c r="G256" s="67">
        <v>1</v>
      </c>
    </row>
    <row r="257" spans="1:15">
      <c r="A257" s="16">
        <v>42036</v>
      </c>
      <c r="B257" s="66">
        <v>0.82</v>
      </c>
      <c r="C257" s="66">
        <v>0.81</v>
      </c>
      <c r="D257" s="67">
        <v>0.75</v>
      </c>
      <c r="E257" s="66">
        <v>1</v>
      </c>
      <c r="F257" s="66">
        <v>0.97</v>
      </c>
      <c r="G257" s="67">
        <v>1</v>
      </c>
    </row>
    <row r="258" spans="1:15">
      <c r="A258" s="16">
        <v>42064</v>
      </c>
      <c r="B258" s="66">
        <v>0.65</v>
      </c>
      <c r="C258" s="66">
        <v>0.72</v>
      </c>
      <c r="D258" s="67">
        <v>0.75</v>
      </c>
      <c r="E258" s="66">
        <v>0.94</v>
      </c>
      <c r="F258" s="66">
        <v>0.94</v>
      </c>
      <c r="G258" s="67">
        <v>1</v>
      </c>
    </row>
    <row r="259" spans="1:15">
      <c r="A259" s="16">
        <v>42095</v>
      </c>
      <c r="B259" s="66">
        <v>0.6</v>
      </c>
      <c r="C259" s="66">
        <v>0.65</v>
      </c>
      <c r="D259" s="67">
        <v>0.75</v>
      </c>
      <c r="E259" s="66">
        <v>0.89</v>
      </c>
      <c r="F259" s="66">
        <v>0.91</v>
      </c>
      <c r="G259" s="67">
        <v>1</v>
      </c>
    </row>
    <row r="260" spans="1:15">
      <c r="A260" s="16">
        <v>42125</v>
      </c>
      <c r="B260" s="66">
        <v>0.48</v>
      </c>
      <c r="C260" s="66">
        <v>0.6</v>
      </c>
      <c r="D260" s="67">
        <v>0.75</v>
      </c>
      <c r="E260" s="66">
        <v>0.85</v>
      </c>
      <c r="F260" s="66">
        <v>0.89</v>
      </c>
      <c r="G260" s="67">
        <v>1</v>
      </c>
    </row>
    <row r="261" spans="1:15">
      <c r="A261" s="16">
        <v>42156</v>
      </c>
      <c r="B261" s="66">
        <v>0.38</v>
      </c>
      <c r="C261" s="66">
        <v>0.51</v>
      </c>
      <c r="D261" s="67">
        <v>0.75</v>
      </c>
      <c r="E261" s="66">
        <v>0.77</v>
      </c>
      <c r="F261" s="66">
        <v>0.85</v>
      </c>
      <c r="G261" s="67">
        <v>1</v>
      </c>
    </row>
    <row r="262" spans="1:15">
      <c r="A262" s="16">
        <v>42186</v>
      </c>
      <c r="B262" s="66">
        <v>0.46</v>
      </c>
      <c r="C262" s="66">
        <v>0.5</v>
      </c>
      <c r="D262" s="67">
        <v>0.75</v>
      </c>
      <c r="E262" s="66">
        <v>0.76</v>
      </c>
      <c r="F262" s="66">
        <v>0.83</v>
      </c>
      <c r="G262" s="67">
        <v>1</v>
      </c>
    </row>
    <row r="263" spans="1:15">
      <c r="A263" s="16">
        <v>42217</v>
      </c>
      <c r="B263" s="66"/>
      <c r="C263" s="66"/>
      <c r="D263" s="67">
        <v>0.75</v>
      </c>
      <c r="E263" s="66"/>
      <c r="F263" s="66"/>
      <c r="G263" s="67">
        <v>1</v>
      </c>
    </row>
    <row r="264" spans="1:15">
      <c r="A264" s="16">
        <v>42248</v>
      </c>
      <c r="B264" s="66"/>
      <c r="C264" s="66"/>
      <c r="D264" s="67">
        <v>0.75</v>
      </c>
      <c r="E264" s="66"/>
      <c r="F264" s="66"/>
      <c r="G264" s="67">
        <v>1</v>
      </c>
    </row>
    <row r="265" spans="1:15">
      <c r="A265" s="16">
        <v>42278</v>
      </c>
      <c r="B265" s="66"/>
      <c r="C265" s="66"/>
      <c r="D265" s="67">
        <v>0.75</v>
      </c>
      <c r="E265" s="66"/>
      <c r="F265" s="66"/>
      <c r="G265" s="67">
        <v>1</v>
      </c>
    </row>
    <row r="266" spans="1:15">
      <c r="A266" s="16">
        <v>42309</v>
      </c>
      <c r="B266" s="66"/>
      <c r="C266" s="66"/>
      <c r="D266" s="67">
        <v>0.75</v>
      </c>
      <c r="E266" s="66"/>
      <c r="F266" s="66"/>
      <c r="G266" s="67">
        <v>1</v>
      </c>
    </row>
    <row r="267" spans="1:15">
      <c r="A267" s="16">
        <v>42339</v>
      </c>
      <c r="B267" s="66"/>
      <c r="C267" s="66"/>
      <c r="D267" s="67">
        <v>0.75</v>
      </c>
      <c r="E267" s="66"/>
      <c r="F267" s="66"/>
      <c r="G267" s="67">
        <v>1</v>
      </c>
    </row>
    <row r="269" spans="1:15">
      <c r="A269" s="63" t="s">
        <v>57</v>
      </c>
    </row>
    <row r="270" spans="1:15" ht="25.5">
      <c r="A270" s="26" t="s">
        <v>67</v>
      </c>
      <c r="B270" s="11" t="s">
        <v>68</v>
      </c>
      <c r="C270" s="42" t="s">
        <v>69</v>
      </c>
      <c r="D270" s="42" t="s">
        <v>70</v>
      </c>
      <c r="E270" s="11" t="s">
        <v>68</v>
      </c>
      <c r="F270" s="42" t="s">
        <v>69</v>
      </c>
      <c r="G270" s="42" t="s">
        <v>70</v>
      </c>
      <c r="I270" s="68"/>
      <c r="J270" s="69"/>
      <c r="K270" s="69"/>
      <c r="L270" s="69"/>
      <c r="M270" s="69"/>
      <c r="N270" s="69"/>
      <c r="O270" s="69"/>
    </row>
    <row r="271" spans="1:15" ht="38.25">
      <c r="B271" s="27" t="s">
        <v>71</v>
      </c>
      <c r="C271" s="27" t="s">
        <v>72</v>
      </c>
      <c r="D271" s="42" t="s">
        <v>73</v>
      </c>
      <c r="E271" s="27" t="s">
        <v>74</v>
      </c>
      <c r="F271" s="27" t="s">
        <v>75</v>
      </c>
      <c r="G271" s="42" t="s">
        <v>76</v>
      </c>
      <c r="I271" s="24"/>
      <c r="J271" s="69"/>
      <c r="K271" s="69"/>
      <c r="L271" s="69"/>
      <c r="M271" s="69"/>
      <c r="N271" s="69"/>
      <c r="O271" s="69"/>
    </row>
    <row r="272" spans="1:15">
      <c r="A272" s="16">
        <v>42005</v>
      </c>
      <c r="B272" s="70">
        <v>1</v>
      </c>
      <c r="C272" s="70">
        <v>1</v>
      </c>
      <c r="D272" s="67">
        <v>1</v>
      </c>
      <c r="E272" s="71" t="s">
        <v>77</v>
      </c>
      <c r="F272" s="71" t="s">
        <v>77</v>
      </c>
      <c r="G272" s="67">
        <v>0.9</v>
      </c>
      <c r="I272" s="24"/>
      <c r="J272" s="72"/>
      <c r="K272" s="72"/>
      <c r="L272" s="72"/>
      <c r="M272" s="73"/>
      <c r="N272" s="73"/>
      <c r="O272" s="72"/>
    </row>
    <row r="273" spans="1:15">
      <c r="A273" s="16">
        <v>42036</v>
      </c>
      <c r="B273" s="70">
        <v>1</v>
      </c>
      <c r="C273" s="70">
        <v>1</v>
      </c>
      <c r="D273" s="67">
        <v>1</v>
      </c>
      <c r="E273" s="71">
        <v>1</v>
      </c>
      <c r="F273" s="71">
        <v>1</v>
      </c>
      <c r="G273" s="67">
        <v>0.9</v>
      </c>
      <c r="I273" s="24"/>
      <c r="J273" s="72"/>
      <c r="K273" s="72"/>
      <c r="L273" s="72"/>
      <c r="M273" s="73"/>
      <c r="N273" s="73"/>
      <c r="O273" s="72"/>
    </row>
    <row r="274" spans="1:15">
      <c r="A274" s="16">
        <v>42064</v>
      </c>
      <c r="B274" s="70">
        <v>1</v>
      </c>
      <c r="C274" s="70">
        <v>1</v>
      </c>
      <c r="D274" s="67">
        <v>1</v>
      </c>
      <c r="E274" s="71">
        <v>0.76</v>
      </c>
      <c r="F274" s="71">
        <v>0.8</v>
      </c>
      <c r="G274" s="67">
        <v>0.9</v>
      </c>
      <c r="I274" s="24"/>
      <c r="J274" s="72"/>
      <c r="K274" s="72"/>
      <c r="L274" s="72"/>
      <c r="M274" s="73"/>
      <c r="N274" s="73"/>
      <c r="O274" s="72"/>
    </row>
    <row r="275" spans="1:15">
      <c r="A275" s="16">
        <v>42095</v>
      </c>
      <c r="B275" s="70">
        <v>0.96</v>
      </c>
      <c r="C275" s="70">
        <v>0.96</v>
      </c>
      <c r="D275" s="67">
        <v>1</v>
      </c>
      <c r="E275" s="71">
        <v>0.56999999999999995</v>
      </c>
      <c r="F275" s="71">
        <v>0.74</v>
      </c>
      <c r="G275" s="67">
        <v>0.9</v>
      </c>
      <c r="I275" s="24"/>
      <c r="J275" s="72"/>
      <c r="K275" s="72"/>
      <c r="L275" s="72"/>
      <c r="M275" s="73"/>
      <c r="N275" s="73"/>
      <c r="O275" s="72"/>
    </row>
    <row r="276" spans="1:15">
      <c r="A276" s="16">
        <v>42125</v>
      </c>
      <c r="B276" s="70">
        <v>1</v>
      </c>
      <c r="C276" s="70">
        <v>0.96</v>
      </c>
      <c r="D276" s="67">
        <v>1</v>
      </c>
      <c r="E276" s="71">
        <v>0.6</v>
      </c>
      <c r="F276" s="71">
        <v>0.69</v>
      </c>
      <c r="G276" s="67">
        <v>0.9</v>
      </c>
      <c r="I276" s="24"/>
      <c r="J276" s="72"/>
      <c r="K276" s="72"/>
      <c r="L276" s="72"/>
      <c r="M276" s="73"/>
      <c r="N276" s="73"/>
      <c r="O276" s="72"/>
    </row>
    <row r="277" spans="1:15">
      <c r="A277" s="16">
        <v>42156</v>
      </c>
      <c r="B277" s="70">
        <v>0.77</v>
      </c>
      <c r="C277" s="70">
        <v>0.93</v>
      </c>
      <c r="D277" s="67">
        <v>1</v>
      </c>
      <c r="E277" s="71">
        <v>1</v>
      </c>
      <c r="F277" s="71">
        <v>0.65</v>
      </c>
      <c r="G277" s="67">
        <v>0.9</v>
      </c>
      <c r="I277" s="24"/>
      <c r="J277" s="72"/>
      <c r="K277" s="72"/>
      <c r="L277" s="72"/>
      <c r="M277" s="72"/>
      <c r="N277" s="72"/>
      <c r="O277" s="72"/>
    </row>
    <row r="278" spans="1:15">
      <c r="A278" s="16">
        <v>42186</v>
      </c>
      <c r="B278" s="70">
        <v>1</v>
      </c>
      <c r="C278" s="70">
        <v>0.93</v>
      </c>
      <c r="D278" s="67">
        <v>1</v>
      </c>
      <c r="E278" s="71">
        <v>1</v>
      </c>
      <c r="F278" s="71">
        <v>0.89</v>
      </c>
      <c r="G278" s="67">
        <v>0.9</v>
      </c>
      <c r="I278" s="24"/>
      <c r="J278" s="72"/>
      <c r="K278" s="72"/>
      <c r="L278" s="72"/>
      <c r="M278" s="72"/>
      <c r="N278" s="72"/>
      <c r="O278" s="72"/>
    </row>
    <row r="279" spans="1:15">
      <c r="A279" s="16">
        <v>42217</v>
      </c>
      <c r="B279" s="70"/>
      <c r="C279" s="70"/>
      <c r="D279" s="67">
        <v>1</v>
      </c>
      <c r="E279" s="71"/>
      <c r="F279" s="71"/>
      <c r="G279" s="67">
        <v>0.9</v>
      </c>
      <c r="I279" s="24"/>
      <c r="J279" s="72"/>
      <c r="K279" s="72"/>
      <c r="L279" s="72"/>
      <c r="M279" s="72"/>
      <c r="N279" s="72"/>
      <c r="O279" s="72"/>
    </row>
    <row r="280" spans="1:15">
      <c r="A280" s="16">
        <v>42248</v>
      </c>
      <c r="B280" s="70"/>
      <c r="C280" s="70"/>
      <c r="D280" s="67">
        <v>1</v>
      </c>
      <c r="E280" s="71"/>
      <c r="F280" s="71"/>
      <c r="G280" s="67">
        <v>0.9</v>
      </c>
      <c r="I280" s="24"/>
      <c r="J280" s="72"/>
      <c r="K280" s="72"/>
      <c r="L280" s="72"/>
      <c r="M280" s="72"/>
      <c r="N280" s="72"/>
      <c r="O280" s="72"/>
    </row>
    <row r="281" spans="1:15">
      <c r="A281" s="16">
        <v>42278</v>
      </c>
      <c r="B281" s="70"/>
      <c r="C281" s="70"/>
      <c r="D281" s="67">
        <v>1</v>
      </c>
      <c r="E281" s="71"/>
      <c r="F281" s="71"/>
      <c r="G281" s="67">
        <v>0.9</v>
      </c>
      <c r="I281" s="24"/>
      <c r="J281" s="72"/>
      <c r="K281" s="72"/>
      <c r="L281" s="72"/>
      <c r="M281" s="72"/>
      <c r="N281" s="72"/>
      <c r="O281" s="72"/>
    </row>
    <row r="282" spans="1:15">
      <c r="A282" s="16">
        <v>42309</v>
      </c>
      <c r="B282" s="70"/>
      <c r="C282" s="70"/>
      <c r="D282" s="67">
        <v>1</v>
      </c>
      <c r="E282" s="71"/>
      <c r="F282" s="71"/>
      <c r="G282" s="67">
        <v>0.9</v>
      </c>
      <c r="I282" s="24"/>
      <c r="J282" s="72"/>
      <c r="K282" s="72"/>
      <c r="L282" s="72"/>
      <c r="M282" s="72"/>
      <c r="N282" s="72"/>
      <c r="O282" s="72"/>
    </row>
    <row r="283" spans="1:15">
      <c r="A283" s="16">
        <v>42339</v>
      </c>
      <c r="B283" s="70"/>
      <c r="C283" s="70"/>
      <c r="D283" s="67">
        <v>1</v>
      </c>
      <c r="E283" s="71"/>
      <c r="F283" s="71"/>
      <c r="G283" s="67">
        <v>0.9</v>
      </c>
      <c r="I283" s="24"/>
      <c r="J283" s="72"/>
      <c r="K283" s="72"/>
      <c r="L283" s="72"/>
      <c r="M283" s="72"/>
      <c r="N283" s="72"/>
      <c r="O283" s="72"/>
    </row>
    <row r="286" spans="1:15">
      <c r="A286" s="63" t="s">
        <v>57</v>
      </c>
    </row>
    <row r="287" spans="1:15" ht="25.5">
      <c r="A287" s="33" t="s">
        <v>19</v>
      </c>
      <c r="B287" s="34" t="s">
        <v>78</v>
      </c>
      <c r="C287" s="34" t="s">
        <v>79</v>
      </c>
      <c r="D287" s="42" t="s">
        <v>80</v>
      </c>
      <c r="E287" s="11" t="s">
        <v>78</v>
      </c>
      <c r="F287" s="42" t="s">
        <v>79</v>
      </c>
      <c r="G287" s="42" t="s">
        <v>80</v>
      </c>
    </row>
    <row r="288" spans="1:15" ht="38.25">
      <c r="B288" s="34" t="s">
        <v>71</v>
      </c>
      <c r="C288" s="34" t="s">
        <v>72</v>
      </c>
      <c r="D288" s="42" t="s">
        <v>73</v>
      </c>
      <c r="E288" s="34" t="s">
        <v>74</v>
      </c>
      <c r="F288" s="34" t="s">
        <v>75</v>
      </c>
      <c r="G288" s="42" t="s">
        <v>76</v>
      </c>
    </row>
    <row r="289" spans="1:7">
      <c r="A289" s="16">
        <v>42005</v>
      </c>
      <c r="B289" s="74">
        <v>0.91</v>
      </c>
      <c r="C289" s="74">
        <v>0.91</v>
      </c>
      <c r="D289" s="67">
        <v>1</v>
      </c>
      <c r="E289" s="75">
        <v>1</v>
      </c>
      <c r="F289" s="75">
        <v>1</v>
      </c>
      <c r="G289" s="67">
        <v>0.9</v>
      </c>
    </row>
    <row r="290" spans="1:7">
      <c r="A290" s="16">
        <v>42036</v>
      </c>
      <c r="B290" s="74">
        <v>1</v>
      </c>
      <c r="C290" s="74">
        <v>0.96</v>
      </c>
      <c r="D290" s="67">
        <v>1</v>
      </c>
      <c r="E290" s="75" t="s">
        <v>81</v>
      </c>
      <c r="F290" s="75">
        <v>1</v>
      </c>
      <c r="G290" s="67">
        <v>0.9</v>
      </c>
    </row>
    <row r="291" spans="1:7">
      <c r="A291" s="16">
        <v>42064</v>
      </c>
      <c r="B291" s="74">
        <v>1</v>
      </c>
      <c r="C291" s="74">
        <v>0.98</v>
      </c>
      <c r="D291" s="67">
        <v>1</v>
      </c>
      <c r="E291" s="75">
        <v>1</v>
      </c>
      <c r="F291" s="75">
        <v>1</v>
      </c>
      <c r="G291" s="67">
        <v>0.9</v>
      </c>
    </row>
    <row r="292" spans="1:7">
      <c r="A292" s="16">
        <v>42095</v>
      </c>
      <c r="B292" s="74">
        <v>1</v>
      </c>
      <c r="C292" s="74">
        <v>0.99</v>
      </c>
      <c r="D292" s="67">
        <v>1</v>
      </c>
      <c r="E292" s="75" t="s">
        <v>81</v>
      </c>
      <c r="F292" s="75">
        <v>1</v>
      </c>
      <c r="G292" s="67">
        <v>0.9</v>
      </c>
    </row>
    <row r="293" spans="1:7">
      <c r="A293" s="16">
        <v>42125</v>
      </c>
      <c r="B293" s="74">
        <v>1</v>
      </c>
      <c r="C293" s="74">
        <v>0.99</v>
      </c>
      <c r="D293" s="67">
        <v>1</v>
      </c>
      <c r="E293" s="75" t="s">
        <v>81</v>
      </c>
      <c r="F293" s="75">
        <v>1</v>
      </c>
      <c r="G293" s="67">
        <v>0.9</v>
      </c>
    </row>
    <row r="294" spans="1:7">
      <c r="A294" s="16">
        <v>42156</v>
      </c>
      <c r="B294" s="74">
        <v>0.97</v>
      </c>
      <c r="C294" s="74">
        <v>0.99</v>
      </c>
      <c r="D294" s="67">
        <v>1</v>
      </c>
      <c r="E294" s="75">
        <v>1</v>
      </c>
      <c r="F294" s="75">
        <v>1</v>
      </c>
      <c r="G294" s="67">
        <v>0.9</v>
      </c>
    </row>
    <row r="295" spans="1:7">
      <c r="A295" s="16">
        <v>42186</v>
      </c>
      <c r="B295" s="74">
        <v>0.98</v>
      </c>
      <c r="C295" s="74">
        <v>0.98</v>
      </c>
      <c r="D295" s="67">
        <v>1</v>
      </c>
      <c r="E295" s="75">
        <v>1</v>
      </c>
      <c r="F295" s="75">
        <v>1</v>
      </c>
      <c r="G295" s="67">
        <v>0.9</v>
      </c>
    </row>
    <row r="296" spans="1:7">
      <c r="A296" s="16">
        <v>42217</v>
      </c>
      <c r="B296" s="74"/>
      <c r="C296" s="74"/>
      <c r="D296" s="67">
        <v>1</v>
      </c>
      <c r="E296" s="75"/>
      <c r="F296" s="75"/>
      <c r="G296" s="67">
        <v>0.9</v>
      </c>
    </row>
    <row r="297" spans="1:7">
      <c r="A297" s="16">
        <v>42248</v>
      </c>
      <c r="B297" s="74"/>
      <c r="C297" s="74"/>
      <c r="D297" s="67">
        <v>1</v>
      </c>
      <c r="E297" s="75"/>
      <c r="F297" s="75"/>
      <c r="G297" s="67">
        <v>0.9</v>
      </c>
    </row>
    <row r="298" spans="1:7">
      <c r="A298" s="16">
        <v>42278</v>
      </c>
      <c r="B298" s="74"/>
      <c r="C298" s="74"/>
      <c r="D298" s="67">
        <v>1</v>
      </c>
      <c r="E298" s="75"/>
      <c r="F298" s="75"/>
      <c r="G298" s="67">
        <v>0.9</v>
      </c>
    </row>
    <row r="299" spans="1:7">
      <c r="A299" s="16">
        <v>42309</v>
      </c>
      <c r="B299" s="74"/>
      <c r="C299" s="74"/>
      <c r="D299" s="67">
        <v>1</v>
      </c>
      <c r="E299" s="74"/>
      <c r="F299" s="74"/>
      <c r="G299" s="67">
        <v>0.9</v>
      </c>
    </row>
    <row r="300" spans="1:7">
      <c r="A300" s="16">
        <v>42339</v>
      </c>
      <c r="B300" s="74"/>
      <c r="C300" s="74"/>
      <c r="D300" s="67">
        <v>1</v>
      </c>
      <c r="E300" s="74"/>
      <c r="F300" s="74"/>
      <c r="G300" s="67">
        <v>0.9</v>
      </c>
    </row>
  </sheetData>
  <mergeCells count="22">
    <mergeCell ref="B237:D237"/>
    <mergeCell ref="E237:G237"/>
    <mergeCell ref="H237:J237"/>
    <mergeCell ref="K237:M237"/>
    <mergeCell ref="B115:G115"/>
    <mergeCell ref="H115:M115"/>
    <mergeCell ref="B132:G132"/>
    <mergeCell ref="H132:M132"/>
    <mergeCell ref="B149:G149"/>
    <mergeCell ref="H149:M149"/>
    <mergeCell ref="B61:H61"/>
    <mergeCell ref="I61:O61"/>
    <mergeCell ref="B78:H78"/>
    <mergeCell ref="I78:O78"/>
    <mergeCell ref="B95:H95"/>
    <mergeCell ref="I95:O95"/>
    <mergeCell ref="B7:K7"/>
    <mergeCell ref="L7:U7"/>
    <mergeCell ref="B24:K24"/>
    <mergeCell ref="L24:U24"/>
    <mergeCell ref="B41:K41"/>
    <mergeCell ref="L41:U41"/>
  </mergeCell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 de données</vt:lpstr>
    </vt:vector>
  </TitlesOfParts>
  <Company>GIE SI2M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Traoré D. Abdel Aziz</dc:creator>
  <cp:lastModifiedBy>Traoré D. Abdel Aziz</cp:lastModifiedBy>
  <dcterms:created xsi:type="dcterms:W3CDTF">2015-09-14T14:44:43Z</dcterms:created>
  <dcterms:modified xsi:type="dcterms:W3CDTF">2015-09-14T16:08:36Z</dcterms:modified>
</cp:coreProperties>
</file>