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50" yWindow="0" windowWidth="29370" windowHeight="13185"/>
  </bookViews>
  <sheets>
    <sheet name="BRN" sheetId="2" r:id="rId1"/>
  </sheets>
  <functionGroups/>
  <calcPr calcId="125725" iterate="1"/>
</workbook>
</file>

<file path=xl/calcChain.xml><?xml version="1.0" encoding="utf-8"?>
<calcChain xmlns="http://schemas.openxmlformats.org/spreadsheetml/2006/main">
  <c r="BV8" i="2"/>
  <c r="BV10"/>
  <c r="BV11"/>
  <c r="BV12"/>
  <c r="BV13"/>
  <c r="BV16"/>
  <c r="BV18"/>
  <c r="BV20"/>
  <c r="BV22"/>
  <c r="BV23"/>
  <c r="BV26"/>
  <c r="BV28"/>
  <c r="BV30"/>
  <c r="BV31"/>
  <c r="BV32"/>
  <c r="BM8"/>
  <c r="BM10"/>
  <c r="BM11"/>
  <c r="BM12"/>
  <c r="BM13"/>
  <c r="BM16"/>
  <c r="BM18"/>
  <c r="BM20"/>
  <c r="BM22"/>
  <c r="BM23"/>
  <c r="BM26"/>
  <c r="BM28"/>
  <c r="BM29"/>
  <c r="BM30"/>
  <c r="BM31"/>
  <c r="BM32"/>
  <c r="BL11"/>
  <c r="BL8"/>
  <c r="BN10"/>
  <c r="BN31"/>
  <c r="BN28"/>
  <c r="BN22"/>
  <c r="BN18"/>
  <c r="BN12"/>
  <c r="BN30"/>
  <c r="BN26"/>
  <c r="BO16"/>
  <c r="BN8"/>
  <c r="BO31"/>
  <c r="BO28"/>
  <c r="BO22"/>
  <c r="BO18"/>
  <c r="BO12"/>
  <c r="BO8"/>
  <c r="BN20"/>
  <c r="BN11"/>
  <c r="BO10"/>
  <c r="BO30"/>
  <c r="BO26"/>
  <c r="BO20"/>
  <c r="BN16"/>
  <c r="BO11"/>
  <c r="BQ6"/>
  <c r="BN6"/>
  <c r="BP10" l="1"/>
  <c r="BP8"/>
  <c r="BL10"/>
  <c r="BQ8"/>
  <c r="BS8"/>
  <c r="BT8" l="1"/>
  <c r="BR8"/>
  <c r="BS10"/>
  <c r="BQ10"/>
  <c r="BU8" l="1"/>
  <c r="BT10"/>
  <c r="BU10" s="1"/>
  <c r="BR10"/>
  <c r="BP11"/>
  <c r="BL12"/>
  <c r="BQ11"/>
  <c r="BS11"/>
  <c r="BR11" l="1"/>
  <c r="BT11"/>
  <c r="BP12"/>
  <c r="BL13"/>
  <c r="BN13"/>
  <c r="BO13"/>
  <c r="BP13"/>
  <c r="BQ13"/>
  <c r="BR13"/>
  <c r="BS13"/>
  <c r="BT13"/>
  <c r="BU13"/>
  <c r="BL16"/>
  <c r="BQ12"/>
  <c r="BS12"/>
  <c r="BR12" l="1"/>
  <c r="BU12" s="1"/>
  <c r="BU11"/>
  <c r="BT12"/>
  <c r="BP16"/>
  <c r="BL18"/>
  <c r="BS16"/>
  <c r="BQ16"/>
  <c r="BR16" l="1"/>
  <c r="BT16"/>
  <c r="BP18"/>
  <c r="BL20"/>
  <c r="BS18"/>
  <c r="BQ18"/>
  <c r="BR18" l="1"/>
  <c r="BU16"/>
  <c r="BT18"/>
  <c r="BP20"/>
  <c r="BL21"/>
  <c r="BN21"/>
  <c r="BQ20"/>
  <c r="BO21"/>
  <c r="BS20"/>
  <c r="BR20" l="1"/>
  <c r="BU18"/>
  <c r="BM21"/>
  <c r="BV21"/>
  <c r="BT20"/>
  <c r="BU20" s="1"/>
  <c r="BP21"/>
  <c r="BL22"/>
  <c r="BQ21"/>
  <c r="BS21"/>
  <c r="BR21" l="1"/>
  <c r="BT21"/>
  <c r="BP22"/>
  <c r="BL23"/>
  <c r="BN23"/>
  <c r="BO23"/>
  <c r="BP23"/>
  <c r="BQ23"/>
  <c r="BR23"/>
  <c r="BS23"/>
  <c r="BT23"/>
  <c r="BU23"/>
  <c r="BL26"/>
  <c r="BS22"/>
  <c r="BQ22"/>
  <c r="BR22" l="1"/>
  <c r="BU21"/>
  <c r="BT22"/>
  <c r="BP26"/>
  <c r="BL28"/>
  <c r="BS26"/>
  <c r="BQ26"/>
  <c r="BR26" l="1"/>
  <c r="BU22"/>
  <c r="BT26"/>
  <c r="BP28"/>
  <c r="BL30"/>
  <c r="BQ28"/>
  <c r="BS28"/>
  <c r="BR28" l="1"/>
  <c r="BU26"/>
  <c r="BT28"/>
  <c r="BP30"/>
  <c r="BL31"/>
  <c r="BQ30"/>
  <c r="BS30"/>
  <c r="BR30" l="1"/>
  <c r="BU28"/>
  <c r="BT30"/>
  <c r="BP31"/>
  <c r="BL32"/>
  <c r="BN32"/>
  <c r="BO32"/>
  <c r="BP32"/>
  <c r="BQ32"/>
  <c r="BR32"/>
  <c r="BS32"/>
  <c r="BT32"/>
  <c r="BU32"/>
  <c r="BQ31"/>
  <c r="BS31"/>
  <c r="BR31" l="1"/>
  <c r="BU30"/>
  <c r="BT31"/>
  <c r="BL6"/>
  <c r="BO6"/>
  <c r="BV6" l="1"/>
  <c r="BM6"/>
  <c r="BP6"/>
  <c r="BU31"/>
  <c r="BR6"/>
  <c r="BS6"/>
  <c r="BU6" l="1"/>
  <c r="BT6"/>
</calcChain>
</file>

<file path=xl/sharedStrings.xml><?xml version="1.0" encoding="utf-8"?>
<sst xmlns="http://schemas.openxmlformats.org/spreadsheetml/2006/main" count="314" uniqueCount="59">
  <si>
    <t>S</t>
  </si>
  <si>
    <t>D</t>
  </si>
  <si>
    <t>L</t>
  </si>
  <si>
    <t>M</t>
  </si>
  <si>
    <t>J</t>
  </si>
  <si>
    <t>V</t>
  </si>
  <si>
    <t>SUPPLEANT</t>
  </si>
  <si>
    <t>RESPONSABLE</t>
  </si>
  <si>
    <t>GROUPE 1</t>
  </si>
  <si>
    <t>GROUPE 2</t>
  </si>
  <si>
    <t>GROUPE</t>
  </si>
  <si>
    <t>Henri</t>
  </si>
  <si>
    <t>N</t>
  </si>
  <si>
    <t>Nuit semaine</t>
  </si>
  <si>
    <t>Nuit Samedi =&gt; Dimanche ou J.Fériés</t>
  </si>
  <si>
    <t>Nuit Dimanche ou J. Fériés =&gt; Lundi</t>
  </si>
  <si>
    <t>ÉTÉ</t>
  </si>
  <si>
    <t>HIVER</t>
  </si>
  <si>
    <t>GROUPE 3</t>
  </si>
  <si>
    <t>Valeur des couleurs</t>
  </si>
  <si>
    <t>Horaires</t>
  </si>
  <si>
    <t>20h30 - 07h00</t>
  </si>
  <si>
    <t>20h30 - 05h30</t>
  </si>
  <si>
    <t>03h30 soit 3,50</t>
  </si>
  <si>
    <t>09h00 soit 9,00</t>
  </si>
  <si>
    <t>05h30 soit 5,50</t>
  </si>
  <si>
    <t>(Vac : + 35mn/15 vac)</t>
  </si>
  <si>
    <t>Nbre nuits</t>
  </si>
  <si>
    <t>Nbre heures de nuit</t>
  </si>
  <si>
    <t>Nombre heures de nuit</t>
  </si>
  <si>
    <t>Semaine</t>
  </si>
  <si>
    <t>Dim/J.Fériés</t>
  </si>
  <si>
    <t>TOTAL HEURES</t>
  </si>
  <si>
    <t>3,50-,50 jour=3,00</t>
  </si>
  <si>
    <t>10,50-1,00 jour=9,50</t>
  </si>
  <si>
    <t>7,00-0,50 jour=6,50</t>
  </si>
  <si>
    <t>CONTROL</t>
  </si>
  <si>
    <t>Nombre heures de jour</t>
  </si>
  <si>
    <t>Nbre heures de jour</t>
  </si>
  <si>
    <t>Nbre heures rattrapage</t>
  </si>
  <si>
    <t>Rattrapage</t>
  </si>
  <si>
    <t>Dimanche et jour fériés</t>
  </si>
  <si>
    <t>Fred</t>
  </si>
  <si>
    <t>Emma</t>
  </si>
  <si>
    <t>Jean</t>
  </si>
  <si>
    <t>J. François</t>
  </si>
  <si>
    <t>Patrick</t>
  </si>
  <si>
    <t>Thierry</t>
  </si>
  <si>
    <t>Michael</t>
  </si>
  <si>
    <t>René</t>
  </si>
  <si>
    <t>José</t>
  </si>
  <si>
    <t>Dorian</t>
  </si>
  <si>
    <t>Cyrile</t>
  </si>
  <si>
    <t>David</t>
  </si>
  <si>
    <t>Eléna</t>
  </si>
  <si>
    <t>Eté</t>
  </si>
  <si>
    <t>Hiver</t>
  </si>
  <si>
    <t>JUILLET 2013</t>
  </si>
  <si>
    <t>ColorIndex</t>
  </si>
</sst>
</file>

<file path=xl/styles.xml><?xml version="1.0" encoding="utf-8"?>
<styleSheet xmlns="http://schemas.openxmlformats.org/spreadsheetml/2006/main">
  <fonts count="15">
    <font>
      <sz val="10"/>
      <name val="Arial"/>
    </font>
    <font>
      <sz val="10"/>
      <name val="Arial"/>
    </font>
    <font>
      <b/>
      <sz val="1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8"/>
      <name val="Arial"/>
    </font>
    <font>
      <b/>
      <sz val="10"/>
      <name val="Times New Roman"/>
      <family val="1"/>
    </font>
    <font>
      <b/>
      <sz val="12"/>
      <name val="Times New Roman"/>
      <family val="1"/>
    </font>
    <font>
      <b/>
      <sz val="12"/>
      <name val="Arial"/>
      <family val="2"/>
    </font>
    <font>
      <b/>
      <sz val="10"/>
      <color indexed="12"/>
      <name val="Times New Roman"/>
      <family val="1"/>
    </font>
    <font>
      <b/>
      <sz val="10"/>
      <color rgb="FFFFFF00"/>
      <name val="Arial"/>
      <family val="2"/>
    </font>
    <font>
      <b/>
      <sz val="8"/>
      <color rgb="FFFFFF00"/>
      <name val="Arial"/>
      <family val="2"/>
    </font>
    <font>
      <b/>
      <sz val="14"/>
      <name val="Arial"/>
      <family val="2"/>
    </font>
    <font>
      <b/>
      <sz val="11"/>
      <name val="Arial"/>
      <family val="2"/>
    </font>
    <font>
      <b/>
      <sz val="10"/>
      <color rgb="FFFF000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BE5F1"/>
        <bgColor indexed="64"/>
      </patternFill>
    </fill>
    <fill>
      <patternFill patternType="solid">
        <fgColor rgb="FFB8CCE4"/>
        <bgColor indexed="64"/>
      </patternFill>
    </fill>
    <fill>
      <patternFill patternType="solid">
        <fgColor rgb="FF95B3D7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39997558519241921"/>
        <bgColor indexed="64"/>
      </patternFill>
    </fill>
  </fills>
  <borders count="6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thick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ck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/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thin">
        <color indexed="64"/>
      </top>
      <bottom/>
      <diagonal/>
    </border>
    <border>
      <left/>
      <right style="thick">
        <color indexed="64"/>
      </right>
      <top style="double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auto="1"/>
      </left>
      <right style="double">
        <color auto="1"/>
      </right>
      <top style="double">
        <color auto="1"/>
      </top>
      <bottom/>
      <diagonal/>
    </border>
    <border>
      <left style="thin">
        <color auto="1"/>
      </left>
      <right style="double">
        <color auto="1"/>
      </right>
      <top/>
      <bottom style="thin">
        <color auto="1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204">
    <xf numFmtId="0" fontId="0" fillId="0" borderId="0" xfId="0"/>
    <xf numFmtId="0" fontId="2" fillId="0" borderId="0" xfId="0" applyFont="1"/>
    <xf numFmtId="0" fontId="7" fillId="3" borderId="3" xfId="0" applyFont="1" applyFill="1" applyBorder="1" applyAlignment="1">
      <alignment vertical="center"/>
    </xf>
    <xf numFmtId="0" fontId="2" fillId="3" borderId="4" xfId="0" applyFont="1" applyFill="1" applyBorder="1" applyAlignment="1">
      <alignment horizontal="center"/>
    </xf>
    <xf numFmtId="0" fontId="6" fillId="3" borderId="3" xfId="0" applyFont="1" applyFill="1" applyBorder="1" applyAlignment="1">
      <alignment vertical="center"/>
    </xf>
    <xf numFmtId="0" fontId="6" fillId="5" borderId="3" xfId="0" applyFont="1" applyFill="1" applyBorder="1" applyAlignment="1">
      <alignment vertical="center"/>
    </xf>
    <xf numFmtId="0" fontId="0" fillId="3" borderId="3" xfId="0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4" fillId="3" borderId="19" xfId="0" applyFont="1" applyFill="1" applyBorder="1" applyAlignment="1">
      <alignment horizontal="center" vertical="center"/>
    </xf>
    <xf numFmtId="0" fontId="3" fillId="3" borderId="19" xfId="0" applyFont="1" applyFill="1" applyBorder="1" applyAlignment="1">
      <alignment horizontal="center" vertical="center"/>
    </xf>
    <xf numFmtId="0" fontId="2" fillId="3" borderId="19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21" xfId="0" applyFont="1" applyFill="1" applyBorder="1" applyAlignment="1">
      <alignment horizontal="center"/>
    </xf>
    <xf numFmtId="0" fontId="2" fillId="3" borderId="20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/>
    </xf>
    <xf numFmtId="0" fontId="3" fillId="3" borderId="20" xfId="0" applyFont="1" applyFill="1" applyBorder="1" applyAlignment="1">
      <alignment horizontal="center" vertical="center"/>
    </xf>
    <xf numFmtId="0" fontId="0" fillId="3" borderId="21" xfId="0" applyFill="1" applyBorder="1" applyAlignment="1">
      <alignment horizontal="center" vertical="center"/>
    </xf>
    <xf numFmtId="0" fontId="4" fillId="3" borderId="21" xfId="0" applyFont="1" applyFill="1" applyBorder="1" applyAlignment="1">
      <alignment horizontal="center" vertical="center"/>
    </xf>
    <xf numFmtId="0" fontId="3" fillId="3" borderId="21" xfId="0" applyFont="1" applyFill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6" fillId="0" borderId="8" xfId="0" applyFont="1" applyBorder="1" applyAlignment="1">
      <alignment vertical="center"/>
    </xf>
    <xf numFmtId="0" fontId="6" fillId="0" borderId="33" xfId="0" applyFont="1" applyBorder="1" applyAlignment="1">
      <alignment vertical="center"/>
    </xf>
    <xf numFmtId="0" fontId="9" fillId="0" borderId="33" xfId="0" applyFont="1" applyFill="1" applyBorder="1" applyAlignment="1">
      <alignment vertical="center"/>
    </xf>
    <xf numFmtId="0" fontId="6" fillId="3" borderId="8" xfId="0" applyFont="1" applyFill="1" applyBorder="1" applyAlignment="1">
      <alignment horizontal="center" vertical="center"/>
    </xf>
    <xf numFmtId="0" fontId="7" fillId="3" borderId="33" xfId="0" applyFont="1" applyFill="1" applyBorder="1" applyAlignment="1">
      <alignment horizontal="center" vertical="center"/>
    </xf>
    <xf numFmtId="0" fontId="6" fillId="3" borderId="33" xfId="0" applyFont="1" applyFill="1" applyBorder="1" applyAlignment="1">
      <alignment horizontal="center" vertical="center"/>
    </xf>
    <xf numFmtId="0" fontId="0" fillId="5" borderId="3" xfId="0" applyFill="1" applyBorder="1"/>
    <xf numFmtId="0" fontId="0" fillId="5" borderId="4" xfId="0" applyFill="1" applyBorder="1"/>
    <xf numFmtId="0" fontId="0" fillId="5" borderId="19" xfId="0" applyFill="1" applyBorder="1"/>
    <xf numFmtId="0" fontId="0" fillId="5" borderId="21" xfId="0" applyFill="1" applyBorder="1"/>
    <xf numFmtId="0" fontId="0" fillId="5" borderId="26" xfId="0" applyFill="1" applyBorder="1"/>
    <xf numFmtId="0" fontId="6" fillId="0" borderId="40" xfId="0" applyFont="1" applyBorder="1" applyAlignment="1">
      <alignment vertical="center"/>
    </xf>
    <xf numFmtId="0" fontId="4" fillId="5" borderId="3" xfId="0" applyFont="1" applyFill="1" applyBorder="1" applyAlignment="1">
      <alignment horizontal="center" vertical="center"/>
    </xf>
    <xf numFmtId="0" fontId="4" fillId="5" borderId="4" xfId="0" applyFont="1" applyFill="1" applyBorder="1" applyAlignment="1">
      <alignment horizontal="center" vertical="center"/>
    </xf>
    <xf numFmtId="0" fontId="4" fillId="5" borderId="19" xfId="0" applyFont="1" applyFill="1" applyBorder="1" applyAlignment="1">
      <alignment horizontal="center" vertical="center"/>
    </xf>
    <xf numFmtId="0" fontId="4" fillId="5" borderId="21" xfId="0" applyFont="1" applyFill="1" applyBorder="1" applyAlignment="1">
      <alignment horizontal="center" vertical="center"/>
    </xf>
    <xf numFmtId="0" fontId="4" fillId="5" borderId="20" xfId="0" applyFont="1" applyFill="1" applyBorder="1" applyAlignment="1">
      <alignment horizontal="center" vertical="center"/>
    </xf>
    <xf numFmtId="0" fontId="6" fillId="5" borderId="6" xfId="0" applyFont="1" applyFill="1" applyBorder="1" applyAlignment="1">
      <alignment vertical="center"/>
    </xf>
    <xf numFmtId="0" fontId="4" fillId="5" borderId="7" xfId="0" applyFont="1" applyFill="1" applyBorder="1" applyAlignment="1">
      <alignment horizontal="center" vertical="center"/>
    </xf>
    <xf numFmtId="0" fontId="4" fillId="5" borderId="6" xfId="0" applyFont="1" applyFill="1" applyBorder="1" applyAlignment="1">
      <alignment horizontal="center" vertical="center"/>
    </xf>
    <xf numFmtId="0" fontId="4" fillId="5" borderId="18" xfId="0" applyFont="1" applyFill="1" applyBorder="1" applyAlignment="1">
      <alignment horizontal="center" vertical="center"/>
    </xf>
    <xf numFmtId="0" fontId="4" fillId="5" borderId="37" xfId="0" applyFont="1" applyFill="1" applyBorder="1" applyAlignment="1">
      <alignment horizontal="center" vertical="center"/>
    </xf>
    <xf numFmtId="0" fontId="4" fillId="5" borderId="38" xfId="0" applyFont="1" applyFill="1" applyBorder="1" applyAlignment="1">
      <alignment horizontal="center" vertical="center"/>
    </xf>
    <xf numFmtId="0" fontId="0" fillId="5" borderId="8" xfId="0" applyFill="1" applyBorder="1"/>
    <xf numFmtId="0" fontId="0" fillId="5" borderId="10" xfId="0" applyFill="1" applyBorder="1"/>
    <xf numFmtId="0" fontId="0" fillId="5" borderId="27" xfId="0" applyFill="1" applyBorder="1"/>
    <xf numFmtId="0" fontId="0" fillId="5" borderId="28" xfId="0" applyFill="1" applyBorder="1"/>
    <xf numFmtId="0" fontId="0" fillId="5" borderId="29" xfId="0" applyFill="1" applyBorder="1"/>
    <xf numFmtId="0" fontId="0" fillId="5" borderId="30" xfId="0" applyFill="1" applyBorder="1"/>
    <xf numFmtId="0" fontId="0" fillId="3" borderId="9" xfId="0" applyFill="1" applyBorder="1"/>
    <xf numFmtId="0" fontId="4" fillId="9" borderId="4" xfId="0" applyFont="1" applyFill="1" applyBorder="1" applyAlignment="1">
      <alignment horizontal="center" vertical="center"/>
    </xf>
    <xf numFmtId="0" fontId="4" fillId="9" borderId="7" xfId="0" applyFont="1" applyFill="1" applyBorder="1" applyAlignment="1">
      <alignment horizontal="center" vertical="center"/>
    </xf>
    <xf numFmtId="0" fontId="0" fillId="3" borderId="3" xfId="0" applyFill="1" applyBorder="1"/>
    <xf numFmtId="2" fontId="2" fillId="3" borderId="1" xfId="0" applyNumberFormat="1" applyFont="1" applyFill="1" applyBorder="1" applyAlignment="1">
      <alignment horizontal="center"/>
    </xf>
    <xf numFmtId="2" fontId="2" fillId="0" borderId="1" xfId="0" applyNumberFormat="1" applyFont="1" applyBorder="1" applyAlignment="1">
      <alignment horizontal="center"/>
    </xf>
    <xf numFmtId="2" fontId="2" fillId="0" borderId="3" xfId="0" applyNumberFormat="1" applyFont="1" applyBorder="1" applyAlignment="1">
      <alignment horizontal="center"/>
    </xf>
    <xf numFmtId="2" fontId="2" fillId="3" borderId="3" xfId="0" applyNumberFormat="1" applyFont="1" applyFill="1" applyBorder="1" applyAlignment="1">
      <alignment horizontal="center"/>
    </xf>
    <xf numFmtId="2" fontId="2" fillId="3" borderId="9" xfId="0" applyNumberFormat="1" applyFont="1" applyFill="1" applyBorder="1" applyAlignment="1">
      <alignment horizontal="center"/>
    </xf>
    <xf numFmtId="0" fontId="0" fillId="3" borderId="4" xfId="0" applyFill="1" applyBorder="1"/>
    <xf numFmtId="0" fontId="2" fillId="0" borderId="4" xfId="0" applyFont="1" applyBorder="1" applyAlignment="1">
      <alignment horizontal="center"/>
    </xf>
    <xf numFmtId="0" fontId="4" fillId="10" borderId="20" xfId="0" applyFont="1" applyFill="1" applyBorder="1" applyAlignment="1">
      <alignment horizontal="center" vertical="center"/>
    </xf>
    <xf numFmtId="0" fontId="4" fillId="10" borderId="38" xfId="0" applyFont="1" applyFill="1" applyBorder="1" applyAlignment="1">
      <alignment horizontal="center" vertical="center"/>
    </xf>
    <xf numFmtId="0" fontId="6" fillId="12" borderId="3" xfId="0" applyFont="1" applyFill="1" applyBorder="1" applyAlignment="1">
      <alignment vertical="center"/>
    </xf>
    <xf numFmtId="0" fontId="4" fillId="12" borderId="3" xfId="0" applyFont="1" applyFill="1" applyBorder="1" applyAlignment="1">
      <alignment horizontal="center" vertical="center"/>
    </xf>
    <xf numFmtId="0" fontId="4" fillId="12" borderId="19" xfId="0" applyFont="1" applyFill="1" applyBorder="1" applyAlignment="1">
      <alignment horizontal="center" vertical="center"/>
    </xf>
    <xf numFmtId="0" fontId="4" fillId="11" borderId="3" xfId="0" applyFont="1" applyFill="1" applyBorder="1" applyAlignment="1">
      <alignment horizontal="center" vertical="center"/>
    </xf>
    <xf numFmtId="0" fontId="4" fillId="11" borderId="21" xfId="0" applyFont="1" applyFill="1" applyBorder="1" applyAlignment="1">
      <alignment horizontal="center" vertical="center"/>
    </xf>
    <xf numFmtId="0" fontId="9" fillId="12" borderId="3" xfId="0" applyFont="1" applyFill="1" applyBorder="1" applyAlignment="1">
      <alignment vertical="center"/>
    </xf>
    <xf numFmtId="0" fontId="4" fillId="12" borderId="6" xfId="0" applyFont="1" applyFill="1" applyBorder="1" applyAlignment="1">
      <alignment horizontal="center" vertical="center"/>
    </xf>
    <xf numFmtId="0" fontId="4" fillId="12" borderId="18" xfId="0" applyFont="1" applyFill="1" applyBorder="1" applyAlignment="1">
      <alignment horizontal="center" vertical="center"/>
    </xf>
    <xf numFmtId="0" fontId="4" fillId="11" borderId="6" xfId="0" applyFont="1" applyFill="1" applyBorder="1" applyAlignment="1">
      <alignment horizontal="center" vertical="center"/>
    </xf>
    <xf numFmtId="0" fontId="4" fillId="11" borderId="37" xfId="0" applyFont="1" applyFill="1" applyBorder="1" applyAlignment="1">
      <alignment horizontal="center" vertical="center"/>
    </xf>
    <xf numFmtId="2" fontId="2" fillId="0" borderId="4" xfId="0" applyNumberFormat="1" applyFont="1" applyBorder="1" applyAlignment="1">
      <alignment horizontal="center"/>
    </xf>
    <xf numFmtId="2" fontId="2" fillId="3" borderId="4" xfId="0" applyNumberFormat="1" applyFont="1" applyFill="1" applyBorder="1" applyAlignment="1">
      <alignment horizontal="center"/>
    </xf>
    <xf numFmtId="0" fontId="2" fillId="0" borderId="0" xfId="0" applyFont="1" applyBorder="1" applyAlignment="1"/>
    <xf numFmtId="0" fontId="2" fillId="16" borderId="5" xfId="0" applyFont="1" applyFill="1" applyBorder="1" applyAlignment="1">
      <alignment horizontal="center" vertical="center" wrapText="1"/>
    </xf>
    <xf numFmtId="0" fontId="1" fillId="11" borderId="49" xfId="0" applyFont="1" applyFill="1" applyBorder="1" applyAlignment="1"/>
    <xf numFmtId="0" fontId="1" fillId="11" borderId="50" xfId="0" applyFont="1" applyFill="1" applyBorder="1" applyAlignment="1"/>
    <xf numFmtId="0" fontId="1" fillId="12" borderId="52" xfId="0" applyFont="1" applyFill="1" applyBorder="1" applyAlignment="1"/>
    <xf numFmtId="0" fontId="1" fillId="12" borderId="42" xfId="0" applyFont="1" applyFill="1" applyBorder="1" applyAlignment="1"/>
    <xf numFmtId="0" fontId="2" fillId="0" borderId="53" xfId="0" applyFont="1" applyFill="1" applyBorder="1" applyAlignment="1"/>
    <xf numFmtId="0" fontId="2" fillId="0" borderId="54" xfId="0" applyFont="1" applyFill="1" applyBorder="1" applyAlignment="1"/>
    <xf numFmtId="0" fontId="1" fillId="5" borderId="49" xfId="0" applyFont="1" applyFill="1" applyBorder="1" applyAlignment="1"/>
    <xf numFmtId="0" fontId="1" fillId="5" borderId="50" xfId="0" applyFont="1" applyFill="1" applyBorder="1" applyAlignment="1"/>
    <xf numFmtId="0" fontId="1" fillId="9" borderId="52" xfId="0" applyFont="1" applyFill="1" applyBorder="1" applyAlignment="1"/>
    <xf numFmtId="0" fontId="1" fillId="9" borderId="42" xfId="0" applyFont="1" applyFill="1" applyBorder="1" applyAlignment="1"/>
    <xf numFmtId="0" fontId="1" fillId="10" borderId="53" xfId="0" applyFont="1" applyFill="1" applyBorder="1" applyAlignment="1"/>
    <xf numFmtId="0" fontId="1" fillId="10" borderId="54" xfId="0" applyFont="1" applyFill="1" applyBorder="1" applyAlignment="1"/>
    <xf numFmtId="0" fontId="1" fillId="6" borderId="49" xfId="0" applyFont="1" applyFill="1" applyBorder="1" applyAlignment="1"/>
    <xf numFmtId="0" fontId="1" fillId="6" borderId="50" xfId="0" applyFont="1" applyFill="1" applyBorder="1" applyAlignment="1"/>
    <xf numFmtId="0" fontId="1" fillId="7" borderId="52" xfId="0" applyFont="1" applyFill="1" applyBorder="1" applyAlignment="1"/>
    <xf numFmtId="0" fontId="1" fillId="7" borderId="42" xfId="0" applyFont="1" applyFill="1" applyBorder="1" applyAlignment="1"/>
    <xf numFmtId="0" fontId="1" fillId="8" borderId="53" xfId="0" applyFont="1" applyFill="1" applyBorder="1" applyAlignment="1"/>
    <xf numFmtId="0" fontId="1" fillId="8" borderId="54" xfId="0" applyFont="1" applyFill="1" applyBorder="1" applyAlignment="1"/>
    <xf numFmtId="0" fontId="0" fillId="3" borderId="26" xfId="0" applyFill="1" applyBorder="1" applyAlignment="1">
      <alignment horizontal="center" vertical="center"/>
    </xf>
    <xf numFmtId="0" fontId="4" fillId="5" borderId="26" xfId="0" applyFont="1" applyFill="1" applyBorder="1" applyAlignment="1">
      <alignment horizontal="center" vertical="center"/>
    </xf>
    <xf numFmtId="0" fontId="4" fillId="3" borderId="26" xfId="0" applyFont="1" applyFill="1" applyBorder="1" applyAlignment="1">
      <alignment horizontal="center" vertical="center"/>
    </xf>
    <xf numFmtId="0" fontId="4" fillId="5" borderId="39" xfId="0" applyFont="1" applyFill="1" applyBorder="1" applyAlignment="1">
      <alignment horizontal="center" vertical="center"/>
    </xf>
    <xf numFmtId="0" fontId="0" fillId="5" borderId="31" xfId="0" applyFill="1" applyBorder="1"/>
    <xf numFmtId="0" fontId="2" fillId="14" borderId="1" xfId="0" applyFont="1" applyFill="1" applyBorder="1" applyAlignment="1">
      <alignment vertical="center" wrapText="1"/>
    </xf>
    <xf numFmtId="0" fontId="2" fillId="14" borderId="1" xfId="0" applyFont="1" applyFill="1" applyBorder="1" applyAlignment="1">
      <alignment horizontal="center" vertical="center" wrapText="1"/>
    </xf>
    <xf numFmtId="0" fontId="2" fillId="14" borderId="11" xfId="0" applyFont="1" applyFill="1" applyBorder="1" applyAlignment="1">
      <alignment vertical="center" wrapText="1"/>
    </xf>
    <xf numFmtId="0" fontId="2" fillId="14" borderId="12" xfId="0" applyFont="1" applyFill="1" applyBorder="1" applyAlignment="1">
      <alignment horizontal="center" vertical="center" wrapText="1"/>
    </xf>
    <xf numFmtId="0" fontId="0" fillId="3" borderId="21" xfId="0" applyFill="1" applyBorder="1"/>
    <xf numFmtId="0" fontId="0" fillId="3" borderId="12" xfId="0" applyFill="1" applyBorder="1"/>
    <xf numFmtId="0" fontId="2" fillId="0" borderId="21" xfId="0" applyFont="1" applyBorder="1" applyAlignment="1">
      <alignment horizontal="center"/>
    </xf>
    <xf numFmtId="2" fontId="2" fillId="0" borderId="12" xfId="0" applyNumberFormat="1" applyFont="1" applyBorder="1" applyAlignment="1">
      <alignment horizontal="center"/>
    </xf>
    <xf numFmtId="2" fontId="2" fillId="3" borderId="12" xfId="0" applyNumberFormat="1" applyFont="1" applyFill="1" applyBorder="1" applyAlignment="1">
      <alignment horizontal="center"/>
    </xf>
    <xf numFmtId="0" fontId="2" fillId="0" borderId="62" xfId="0" applyFont="1" applyBorder="1" applyAlignment="1">
      <alignment horizontal="center"/>
    </xf>
    <xf numFmtId="2" fontId="2" fillId="0" borderId="63" xfId="0" applyNumberFormat="1" applyFont="1" applyBorder="1" applyAlignment="1">
      <alignment horizontal="center"/>
    </xf>
    <xf numFmtId="2" fontId="2" fillId="0" borderId="64" xfId="0" applyNumberFormat="1" applyFont="1" applyBorder="1" applyAlignment="1">
      <alignment horizontal="center"/>
    </xf>
    <xf numFmtId="2" fontId="2" fillId="0" borderId="65" xfId="0" applyNumberFormat="1" applyFont="1" applyBorder="1" applyAlignment="1">
      <alignment horizontal="center"/>
    </xf>
    <xf numFmtId="0" fontId="0" fillId="12" borderId="0" xfId="0" applyFill="1" applyBorder="1"/>
    <xf numFmtId="0" fontId="0" fillId="10" borderId="0" xfId="0" applyFill="1" applyBorder="1"/>
    <xf numFmtId="0" fontId="2" fillId="0" borderId="28" xfId="0" applyFont="1" applyBorder="1" applyAlignment="1">
      <alignment horizontal="center"/>
    </xf>
    <xf numFmtId="2" fontId="2" fillId="0" borderId="28" xfId="0" applyNumberFormat="1" applyFont="1" applyBorder="1" applyAlignment="1">
      <alignment horizontal="center"/>
    </xf>
    <xf numFmtId="2" fontId="2" fillId="0" borderId="27" xfId="0" applyNumberFormat="1" applyFont="1" applyBorder="1" applyAlignment="1">
      <alignment horizontal="center"/>
    </xf>
    <xf numFmtId="2" fontId="14" fillId="0" borderId="9" xfId="0" applyNumberFormat="1" applyFont="1" applyBorder="1" applyAlignment="1">
      <alignment horizontal="center"/>
    </xf>
    <xf numFmtId="2" fontId="14" fillId="0" borderId="66" xfId="0" applyNumberFormat="1" applyFont="1" applyBorder="1" applyAlignment="1">
      <alignment horizontal="center"/>
    </xf>
    <xf numFmtId="0" fontId="8" fillId="0" borderId="2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8" fillId="0" borderId="14" xfId="0" applyFont="1" applyBorder="1" applyAlignment="1">
      <alignment horizontal="center" vertical="center"/>
    </xf>
    <xf numFmtId="0" fontId="8" fillId="2" borderId="34" xfId="0" applyFont="1" applyFill="1" applyBorder="1" applyAlignment="1">
      <alignment horizontal="center" vertical="center"/>
    </xf>
    <xf numFmtId="0" fontId="8" fillId="2" borderId="35" xfId="0" applyFont="1" applyFill="1" applyBorder="1" applyAlignment="1">
      <alignment horizontal="center" vertical="center"/>
    </xf>
    <xf numFmtId="0" fontId="8" fillId="2" borderId="36" xfId="0" applyFont="1" applyFill="1" applyBorder="1" applyAlignment="1">
      <alignment horizontal="center" vertical="center"/>
    </xf>
    <xf numFmtId="0" fontId="2" fillId="0" borderId="34" xfId="0" applyFont="1" applyBorder="1" applyAlignment="1">
      <alignment horizontal="center" vertical="center"/>
    </xf>
    <xf numFmtId="0" fontId="2" fillId="0" borderId="35" xfId="0" applyFont="1" applyBorder="1" applyAlignment="1">
      <alignment horizontal="center" vertical="center"/>
    </xf>
    <xf numFmtId="0" fontId="2" fillId="0" borderId="36" xfId="0" applyFont="1" applyBorder="1" applyAlignment="1">
      <alignment horizontal="center" vertical="center"/>
    </xf>
    <xf numFmtId="49" fontId="12" fillId="13" borderId="47" xfId="0" applyNumberFormat="1" applyFont="1" applyFill="1" applyBorder="1" applyAlignment="1">
      <alignment horizontal="center" vertical="center"/>
    </xf>
    <xf numFmtId="49" fontId="12" fillId="13" borderId="48" xfId="0" applyNumberFormat="1" applyFont="1" applyFill="1" applyBorder="1" applyAlignment="1">
      <alignment horizontal="center" vertical="center"/>
    </xf>
    <xf numFmtId="0" fontId="2" fillId="0" borderId="15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49" xfId="0" applyFont="1" applyBorder="1" applyAlignment="1">
      <alignment horizontal="center"/>
    </xf>
    <xf numFmtId="0" fontId="2" fillId="0" borderId="51" xfId="0" applyFont="1" applyBorder="1" applyAlignment="1">
      <alignment horizontal="center"/>
    </xf>
    <xf numFmtId="0" fontId="2" fillId="0" borderId="50" xfId="0" applyFont="1" applyBorder="1" applyAlignment="1">
      <alignment horizontal="center"/>
    </xf>
    <xf numFmtId="0" fontId="2" fillId="0" borderId="52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0" borderId="42" xfId="0" applyFont="1" applyBorder="1" applyAlignment="1">
      <alignment horizontal="center"/>
    </xf>
    <xf numFmtId="0" fontId="2" fillId="0" borderId="53" xfId="0" applyFont="1" applyBorder="1" applyAlignment="1">
      <alignment horizontal="center"/>
    </xf>
    <xf numFmtId="0" fontId="2" fillId="0" borderId="55" xfId="0" applyFont="1" applyBorder="1" applyAlignment="1">
      <alignment horizontal="center"/>
    </xf>
    <xf numFmtId="0" fontId="2" fillId="0" borderId="54" xfId="0" applyFont="1" applyBorder="1" applyAlignment="1">
      <alignment horizontal="center"/>
    </xf>
    <xf numFmtId="0" fontId="2" fillId="0" borderId="53" xfId="0" applyFont="1" applyBorder="1" applyAlignment="1">
      <alignment horizontal="left"/>
    </xf>
    <xf numFmtId="0" fontId="2" fillId="0" borderId="55" xfId="0" applyFont="1" applyBorder="1" applyAlignment="1">
      <alignment horizontal="left"/>
    </xf>
    <xf numFmtId="0" fontId="2" fillId="0" borderId="49" xfId="0" applyFont="1" applyBorder="1" applyAlignment="1">
      <alignment horizontal="left"/>
    </xf>
    <xf numFmtId="0" fontId="2" fillId="0" borderId="51" xfId="0" applyFont="1" applyBorder="1" applyAlignment="1">
      <alignment horizontal="left"/>
    </xf>
    <xf numFmtId="0" fontId="2" fillId="0" borderId="52" xfId="0" applyFont="1" applyBorder="1" applyAlignment="1">
      <alignment horizontal="left"/>
    </xf>
    <xf numFmtId="0" fontId="2" fillId="0" borderId="19" xfId="0" applyFont="1" applyBorder="1" applyAlignment="1">
      <alignment horizontal="left"/>
    </xf>
    <xf numFmtId="0" fontId="2" fillId="0" borderId="49" xfId="0" applyFont="1" applyFill="1" applyBorder="1" applyAlignment="1">
      <alignment horizontal="center"/>
    </xf>
    <xf numFmtId="0" fontId="2" fillId="0" borderId="51" xfId="0" applyFont="1" applyFill="1" applyBorder="1" applyAlignment="1">
      <alignment horizontal="center"/>
    </xf>
    <xf numFmtId="0" fontId="2" fillId="0" borderId="50" xfId="0" applyFont="1" applyFill="1" applyBorder="1" applyAlignment="1">
      <alignment horizontal="center"/>
    </xf>
    <xf numFmtId="0" fontId="2" fillId="0" borderId="52" xfId="0" applyFont="1" applyFill="1" applyBorder="1" applyAlignment="1">
      <alignment horizontal="center"/>
    </xf>
    <xf numFmtId="0" fontId="2" fillId="0" borderId="19" xfId="0" applyFont="1" applyFill="1" applyBorder="1" applyAlignment="1">
      <alignment horizontal="center"/>
    </xf>
    <xf numFmtId="0" fontId="2" fillId="0" borderId="42" xfId="0" applyFont="1" applyFill="1" applyBorder="1" applyAlignment="1">
      <alignment horizontal="center"/>
    </xf>
    <xf numFmtId="0" fontId="3" fillId="0" borderId="53" xfId="0" applyFont="1" applyFill="1" applyBorder="1" applyAlignment="1">
      <alignment horizontal="center"/>
    </xf>
    <xf numFmtId="0" fontId="3" fillId="0" borderId="55" xfId="0" applyFont="1" applyFill="1" applyBorder="1" applyAlignment="1">
      <alignment horizontal="center"/>
    </xf>
    <xf numFmtId="0" fontId="3" fillId="0" borderId="54" xfId="0" applyFont="1" applyFill="1" applyBorder="1" applyAlignment="1">
      <alignment horizontal="center"/>
    </xf>
    <xf numFmtId="0" fontId="2" fillId="0" borderId="53" xfId="0" applyFont="1" applyFill="1" applyBorder="1" applyAlignment="1">
      <alignment horizontal="center"/>
    </xf>
    <xf numFmtId="0" fontId="2" fillId="0" borderId="55" xfId="0" applyFont="1" applyFill="1" applyBorder="1" applyAlignment="1">
      <alignment horizontal="center"/>
    </xf>
    <xf numFmtId="0" fontId="2" fillId="0" borderId="54" xfId="0" applyFont="1" applyFill="1" applyBorder="1" applyAlignment="1">
      <alignment horizontal="center"/>
    </xf>
    <xf numFmtId="0" fontId="2" fillId="0" borderId="49" xfId="0" applyFont="1" applyBorder="1" applyAlignment="1"/>
    <xf numFmtId="0" fontId="2" fillId="0" borderId="51" xfId="0" applyFont="1" applyBorder="1" applyAlignment="1"/>
    <xf numFmtId="0" fontId="2" fillId="0" borderId="50" xfId="0" applyFont="1" applyBorder="1" applyAlignment="1"/>
    <xf numFmtId="0" fontId="2" fillId="0" borderId="52" xfId="0" applyFont="1" applyBorder="1" applyAlignment="1"/>
    <xf numFmtId="0" fontId="2" fillId="0" borderId="19" xfId="0" applyFont="1" applyBorder="1" applyAlignment="1"/>
    <xf numFmtId="0" fontId="2" fillId="0" borderId="42" xfId="0" applyFont="1" applyBorder="1" applyAlignment="1"/>
    <xf numFmtId="0" fontId="2" fillId="0" borderId="53" xfId="0" applyFont="1" applyBorder="1" applyAlignment="1"/>
    <xf numFmtId="0" fontId="2" fillId="0" borderId="55" xfId="0" applyFont="1" applyBorder="1" applyAlignment="1"/>
    <xf numFmtId="0" fontId="2" fillId="0" borderId="54" xfId="0" applyFont="1" applyBorder="1" applyAlignment="1"/>
    <xf numFmtId="0" fontId="2" fillId="0" borderId="52" xfId="0" applyFont="1" applyFill="1" applyBorder="1" applyAlignment="1">
      <alignment horizontal="left"/>
    </xf>
    <xf numFmtId="0" fontId="2" fillId="0" borderId="19" xfId="0" applyFont="1" applyFill="1" applyBorder="1" applyAlignment="1">
      <alignment horizontal="left"/>
    </xf>
    <xf numFmtId="0" fontId="2" fillId="14" borderId="60" xfId="0" applyFont="1" applyFill="1" applyBorder="1" applyAlignment="1">
      <alignment horizontal="center" vertical="center" wrapText="1"/>
    </xf>
    <xf numFmtId="0" fontId="2" fillId="14" borderId="61" xfId="0" applyFont="1" applyFill="1" applyBorder="1" applyAlignment="1">
      <alignment horizontal="center" vertical="center" wrapText="1"/>
    </xf>
    <xf numFmtId="0" fontId="2" fillId="16" borderId="32" xfId="0" applyFont="1" applyFill="1" applyBorder="1" applyAlignment="1">
      <alignment horizontal="center" vertical="center" wrapText="1"/>
    </xf>
    <xf numFmtId="0" fontId="2" fillId="16" borderId="57" xfId="0" applyFont="1" applyFill="1" applyBorder="1" applyAlignment="1">
      <alignment horizontal="center" vertical="center" wrapText="1"/>
    </xf>
    <xf numFmtId="0" fontId="13" fillId="15" borderId="45" xfId="0" applyFont="1" applyFill="1" applyBorder="1" applyAlignment="1">
      <alignment horizontal="center" vertical="center"/>
    </xf>
    <xf numFmtId="0" fontId="13" fillId="15" borderId="46" xfId="0" applyFont="1" applyFill="1" applyBorder="1" applyAlignment="1">
      <alignment horizontal="center" vertical="center"/>
    </xf>
    <xf numFmtId="0" fontId="2" fillId="14" borderId="58" xfId="0" applyFont="1" applyFill="1" applyBorder="1" applyAlignment="1">
      <alignment horizontal="center" vertical="center" wrapText="1"/>
    </xf>
    <xf numFmtId="0" fontId="2" fillId="14" borderId="59" xfId="0" applyFont="1" applyFill="1" applyBorder="1" applyAlignment="1">
      <alignment horizontal="center" vertical="center" wrapText="1"/>
    </xf>
    <xf numFmtId="0" fontId="10" fillId="4" borderId="24" xfId="0" applyFont="1" applyFill="1" applyBorder="1" applyAlignment="1">
      <alignment horizontal="center"/>
    </xf>
    <xf numFmtId="0" fontId="10" fillId="4" borderId="22" xfId="0" applyFont="1" applyFill="1" applyBorder="1" applyAlignment="1">
      <alignment horizontal="center"/>
    </xf>
    <xf numFmtId="0" fontId="2" fillId="16" borderId="22" xfId="0" applyFont="1" applyFill="1" applyBorder="1" applyAlignment="1">
      <alignment horizontal="center" vertical="center"/>
    </xf>
    <xf numFmtId="0" fontId="2" fillId="16" borderId="4" xfId="0" applyFont="1" applyFill="1" applyBorder="1" applyAlignment="1">
      <alignment horizontal="center" vertical="center"/>
    </xf>
    <xf numFmtId="0" fontId="2" fillId="16" borderId="44" xfId="0" applyFont="1" applyFill="1" applyBorder="1" applyAlignment="1">
      <alignment horizontal="center" vertical="center" wrapText="1"/>
    </xf>
    <xf numFmtId="0" fontId="2" fillId="16" borderId="56" xfId="0" applyFont="1" applyFill="1" applyBorder="1" applyAlignment="1">
      <alignment horizontal="center" vertical="center" wrapText="1"/>
    </xf>
    <xf numFmtId="0" fontId="11" fillId="4" borderId="3" xfId="0" applyFont="1" applyFill="1" applyBorder="1" applyAlignment="1">
      <alignment horizontal="center"/>
    </xf>
    <xf numFmtId="0" fontId="11" fillId="4" borderId="26" xfId="0" applyFont="1" applyFill="1" applyBorder="1" applyAlignment="1">
      <alignment horizontal="center"/>
    </xf>
    <xf numFmtId="0" fontId="11" fillId="4" borderId="4" xfId="0" applyFont="1" applyFill="1" applyBorder="1" applyAlignment="1">
      <alignment horizontal="center"/>
    </xf>
    <xf numFmtId="0" fontId="11" fillId="4" borderId="21" xfId="0" applyFont="1" applyFill="1" applyBorder="1" applyAlignment="1">
      <alignment horizontal="center"/>
    </xf>
    <xf numFmtId="0" fontId="11" fillId="4" borderId="20" xfId="0" applyFont="1" applyFill="1" applyBorder="1" applyAlignment="1">
      <alignment horizontal="center"/>
    </xf>
    <xf numFmtId="0" fontId="2" fillId="16" borderId="43" xfId="0" applyFont="1" applyFill="1" applyBorder="1" applyAlignment="1">
      <alignment horizontal="center" vertical="center" wrapText="1"/>
    </xf>
    <xf numFmtId="0" fontId="2" fillId="16" borderId="5" xfId="0" applyFont="1" applyFill="1" applyBorder="1" applyAlignment="1">
      <alignment horizontal="center" vertical="center" wrapText="1"/>
    </xf>
    <xf numFmtId="0" fontId="2" fillId="16" borderId="23" xfId="0" applyFont="1" applyFill="1" applyBorder="1" applyAlignment="1">
      <alignment horizontal="center" vertical="center" wrapText="1"/>
    </xf>
    <xf numFmtId="0" fontId="2" fillId="16" borderId="22" xfId="0" applyFont="1" applyFill="1" applyBorder="1" applyAlignment="1">
      <alignment horizontal="center" vertical="center" wrapText="1"/>
    </xf>
    <xf numFmtId="0" fontId="10" fillId="4" borderId="23" xfId="0" applyFont="1" applyFill="1" applyBorder="1" applyAlignment="1">
      <alignment horizontal="center"/>
    </xf>
    <xf numFmtId="0" fontId="10" fillId="4" borderId="41" xfId="0" applyFont="1" applyFill="1" applyBorder="1" applyAlignment="1">
      <alignment horizontal="center"/>
    </xf>
    <xf numFmtId="0" fontId="10" fillId="4" borderId="25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3366FF"/>
      <color rgb="FFFF9900"/>
      <color rgb="FFFFCC00"/>
      <color rgb="FF6666FF"/>
      <color rgb="FFFF00FF"/>
      <color rgb="FF00FFFF"/>
      <color rgb="FF538ED5"/>
      <color rgb="FF95B3D7"/>
      <color rgb="FFB8CCE4"/>
      <color rgb="FFDBE5F1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655" name="Text Box 1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656" name="Text Box 2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657" name="Text Box 3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658" name="Text Box 4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659" name="Text Box 5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660" name="Text Box 6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661" name="Text Box 7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662" name="Text Box 8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663" name="Text Box 9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664" name="Text Box 10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665" name="Text Box 11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666" name="Text Box 12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667" name="Text Box 13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668" name="Text Box 14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669" name="Text Box 15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670" name="Text Box 16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671" name="Text Box 17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672" name="Text Box 18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673" name="Text Box 19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674" name="Text Box 20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675" name="Text Box 21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676" name="Text Box 22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677" name="Text Box 23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678" name="Text Box 24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679" name="Text Box 25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680" name="Text Box 26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681" name="Text Box 27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682" name="Text Box 28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683" name="Text Box 29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684" name="Text Box 30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685" name="Text Box 31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686" name="Text Box 32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687" name="Text Box 33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688" name="Text Box 34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689" name="Text Box 35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690" name="Text Box 36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691" name="Text Box 37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692" name="Text Box 38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693" name="Text Box 39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694" name="Text Box 40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695" name="Text Box 41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696" name="Text Box 42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697" name="Text Box 43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698" name="Text Box 44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699" name="Text Box 45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700" name="Text Box 46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701" name="Text Box 47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702" name="Text Box 48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703" name="Text Box 49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704" name="Text Box 50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705" name="Text Box 51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706" name="Text Box 52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707" name="Text Box 53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708" name="Text Box 54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10</xdr:col>
      <xdr:colOff>47625</xdr:colOff>
      <xdr:row>23</xdr:row>
      <xdr:rowOff>0</xdr:rowOff>
    </xdr:from>
    <xdr:ext cx="104775" cy="219075"/>
    <xdr:sp macro="" textlink="">
      <xdr:nvSpPr>
        <xdr:cNvPr id="709" name="Text Box 57"/>
        <xdr:cNvSpPr txBox="1">
          <a:spLocks noChangeArrowheads="1"/>
        </xdr:cNvSpPr>
      </xdr:nvSpPr>
      <xdr:spPr bwMode="auto">
        <a:xfrm>
          <a:off x="2867025" y="9753600"/>
          <a:ext cx="104775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710" name="Text Box 60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711" name="Text Box 61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712" name="Text Box 62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713" name="Text Box 63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714" name="Text Box 64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715" name="Text Box 65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716" name="Text Box 66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717" name="Text Box 67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718" name="Text Box 68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719" name="Text Box 69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720" name="Text Box 70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721" name="Text Box 71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722" name="Text Box 72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723" name="Text Box 73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724" name="Text Box 74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725" name="Text Box 75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726" name="Text Box 76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727" name="Text Box 77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728" name="Text Box 78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729" name="Text Box 79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730" name="Text Box 80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731" name="Text Box 81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732" name="Text Box 82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733" name="Text Box 83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734" name="Text Box 84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735" name="Text Box 85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736" name="Text Box 86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737" name="Text Box 87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738" name="Text Box 88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739" name="Text Box 89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740" name="Text Box 90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741" name="Text Box 91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742" name="Text Box 92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743" name="Text Box 93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744" name="Text Box 94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745" name="Text Box 95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746" name="Text Box 96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747" name="Text Box 97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748" name="Text Box 98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749" name="Text Box 99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750" name="Text Box 100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751" name="Text Box 101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752" name="Text Box 102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753" name="Text Box 103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754" name="Text Box 104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755" name="Text Box 105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756" name="Text Box 106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757" name="Text Box 107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758" name="Text Box 108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759" name="Text Box 109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760" name="Text Box 110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761" name="Text Box 111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762" name="Text Box 112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763" name="Text Box 113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764" name="Text Box 114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765" name="Text Box 115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766" name="Text Box 116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767" name="Text Box 117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768" name="Text Box 118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769" name="Text Box 119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770" name="Text Box 120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771" name="Text Box 121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772" name="Text Box 122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773" name="Text Box 123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774" name="Text Box 124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775" name="Text Box 125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776" name="Text Box 126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777" name="Text Box 127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778" name="Text Box 128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779" name="Text Box 129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780" name="Text Box 130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781" name="Text Box 131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782" name="Text Box 132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783" name="Text Box 133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784" name="Text Box 134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785" name="Text Box 135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786" name="Text Box 136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787" name="Text Box 137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788" name="Text Box 138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789" name="Text Box 139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790" name="Text Box 140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791" name="Text Box 141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792" name="Text Box 142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793" name="Text Box 143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794" name="Text Box 144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795" name="Text Box 145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796" name="Text Box 146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797" name="Text Box 147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798" name="Text Box 148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799" name="Text Box 149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00" name="Text Box 150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01" name="Text Box 151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02" name="Text Box 152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03" name="Text Box 153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804" name="Text Box 154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05" name="Text Box 155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806" name="Text Box 156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807" name="Text Box 157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08" name="Text Box 158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09" name="Text Box 159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10" name="Text Box 160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11" name="Text Box 161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812" name="Text Box 162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13" name="Text Box 163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814" name="Text Box 164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815" name="Text Box 165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16" name="Text Box 166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17" name="Text Box 167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818" name="Text Box 168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19" name="Text Box 169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820" name="Text Box 170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821" name="Text Box 171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22" name="Text Box 172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23" name="Text Box 173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24" name="Text Box 174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25" name="Text Box 175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826" name="Text Box 176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27" name="Text Box 177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828" name="Text Box 178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829" name="Text Box 179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30" name="Text Box 180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31" name="Text Box 181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32" name="Text Box 182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33" name="Text Box 183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834" name="Text Box 184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35" name="Text Box 185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836" name="Text Box 186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837" name="Text Box 187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38" name="Text Box 188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39" name="Text Box 189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40" name="Text Box 190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41" name="Text Box 191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842" name="Text Box 192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43" name="Text Box 193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844" name="Text Box 194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845" name="Text Box 195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46" name="Text Box 196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47" name="Text Box 197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48" name="Text Box 198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49" name="Text Box 199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850" name="Text Box 200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51" name="Text Box 201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852" name="Text Box 202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853" name="Text Box 203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54" name="Text Box 204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55" name="Text Box 205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56" name="Text Box 206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57" name="Text Box 207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858" name="Text Box 208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59" name="Text Box 209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860" name="Text Box 210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861" name="Text Box 211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62" name="Text Box 212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63" name="Text Box 213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64" name="Text Box 214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65" name="Text Box 215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866" name="Text Box 216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67" name="Text Box 217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868" name="Text Box 218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869" name="Text Box 219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70" name="Text Box 220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71" name="Text Box 221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872" name="Text Box 222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73" name="Text Box 223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874" name="Text Box 224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875" name="Text Box 225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76" name="Text Box 226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77" name="Text Box 227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78" name="Text Box 228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79" name="Text Box 229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880" name="Text Box 230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81" name="Text Box 231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882" name="Text Box 232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883" name="Text Box 233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84" name="Text Box 234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85" name="Text Box 235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86" name="Text Box 236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87" name="Text Box 237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888" name="Text Box 238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89" name="Text Box 239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890" name="Text Box 240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891" name="Text Box 241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92" name="Text Box 242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93" name="Text Box 243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94" name="Text Box 244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95" name="Text Box 245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896" name="Text Box 246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897" name="Text Box 247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898" name="Text Box 248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899" name="Text Box 249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00" name="Text Box 250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01" name="Text Box 251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02" name="Text Box 252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03" name="Text Box 253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904" name="Text Box 254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05" name="Text Box 255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906" name="Text Box 256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907" name="Text Box 257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08" name="Text Box 258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09" name="Text Box 259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10" name="Text Box 260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11" name="Text Box 261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912" name="Text Box 262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13" name="Text Box 263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914" name="Text Box 264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915" name="Text Box 265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16" name="Text Box 266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17" name="Text Box 267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18" name="Text Box 268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19" name="Text Box 269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920" name="Text Box 270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21" name="Text Box 271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922" name="Text Box 272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923" name="Text Box 273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24" name="Text Box 274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25" name="Text Box 275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10</xdr:col>
      <xdr:colOff>47625</xdr:colOff>
      <xdr:row>23</xdr:row>
      <xdr:rowOff>0</xdr:rowOff>
    </xdr:from>
    <xdr:ext cx="104775" cy="219075"/>
    <xdr:sp macro="" textlink="">
      <xdr:nvSpPr>
        <xdr:cNvPr id="926" name="Text Box 276"/>
        <xdr:cNvSpPr txBox="1">
          <a:spLocks noChangeArrowheads="1"/>
        </xdr:cNvSpPr>
      </xdr:nvSpPr>
      <xdr:spPr bwMode="auto">
        <a:xfrm>
          <a:off x="2867025" y="9753600"/>
          <a:ext cx="104775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927" name="Text Box 277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28" name="Text Box 278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929" name="Text Box 279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930" name="Text Box 280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31" name="Text Box 281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32" name="Text Box 282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33" name="Text Box 283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34" name="Text Box 284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935" name="Text Box 285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36" name="Text Box 286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937" name="Text Box 287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938" name="Text Box 288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39" name="Text Box 289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40" name="Text Box 290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41" name="Text Box 291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42" name="Text Box 292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943" name="Text Box 293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44" name="Text Box 294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945" name="Text Box 295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946" name="Text Box 296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47" name="Text Box 297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48" name="Text Box 298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49" name="Text Box 299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50" name="Text Box 300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951" name="Text Box 301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52" name="Text Box 302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953" name="Text Box 303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954" name="Text Box 304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55" name="Text Box 305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56" name="Text Box 306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57" name="Text Box 307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58" name="Text Box 308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959" name="Text Box 309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60" name="Text Box 310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961" name="Text Box 311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962" name="Text Box 312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63" name="Text Box 313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64" name="Text Box 314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65" name="Text Box 315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66" name="Text Box 316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967" name="Text Box 317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68" name="Text Box 318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969" name="Text Box 319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970" name="Text Box 320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71" name="Text Box 321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72" name="Text Box 322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73" name="Text Box 323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74" name="Text Box 324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975" name="Text Box 325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76" name="Text Box 326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977" name="Text Box 327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978" name="Text Box 328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79" name="Text Box 329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80" name="Text Box 330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981" name="Text Box 331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82" name="Text Box 332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983" name="Text Box 333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984" name="Text Box 334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85" name="Text Box 335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86" name="Text Box 336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87" name="Text Box 337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88" name="Text Box 338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989" name="Text Box 339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90" name="Text Box 340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991" name="Text Box 341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992" name="Text Box 342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93" name="Text Box 343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94" name="Text Box 344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95" name="Text Box 345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96" name="Text Box 346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997" name="Text Box 347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998" name="Text Box 348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999" name="Text Box 349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000" name="Text Box 350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01" name="Text Box 351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02" name="Text Box 352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03" name="Text Box 353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04" name="Text Box 354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005" name="Text Box 355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06" name="Text Box 356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007" name="Text Box 357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008" name="Text Box 358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09" name="Text Box 359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10" name="Text Box 360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11" name="Text Box 361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12" name="Text Box 362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013" name="Text Box 363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14" name="Text Box 364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015" name="Text Box 365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016" name="Text Box 366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17" name="Text Box 367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18" name="Text Box 368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19" name="Text Box 369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20" name="Text Box 370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021" name="Text Box 371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22" name="Text Box 372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023" name="Text Box 373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024" name="Text Box 374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25" name="Text Box 375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26" name="Text Box 376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27" name="Text Box 377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28" name="Text Box 378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029" name="Text Box 379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30" name="Text Box 380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031" name="Text Box 381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032" name="Text Box 382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33" name="Text Box 383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34" name="Text Box 384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10</xdr:col>
      <xdr:colOff>47625</xdr:colOff>
      <xdr:row>23</xdr:row>
      <xdr:rowOff>0</xdr:rowOff>
    </xdr:from>
    <xdr:ext cx="104775" cy="219075"/>
    <xdr:sp macro="" textlink="">
      <xdr:nvSpPr>
        <xdr:cNvPr id="1035" name="Text Box 385"/>
        <xdr:cNvSpPr txBox="1">
          <a:spLocks noChangeArrowheads="1"/>
        </xdr:cNvSpPr>
      </xdr:nvSpPr>
      <xdr:spPr bwMode="auto">
        <a:xfrm>
          <a:off x="2867025" y="9753600"/>
          <a:ext cx="104775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036" name="Text Box 386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37" name="Text Box 387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038" name="Text Box 388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039" name="Text Box 389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40" name="Text Box 390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41" name="Text Box 391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42" name="Text Box 392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43" name="Text Box 393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044" name="Text Box 394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45" name="Text Box 395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046" name="Text Box 396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047" name="Text Box 397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48" name="Text Box 398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49" name="Text Box 399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50" name="Text Box 400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51" name="Text Box 401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052" name="Text Box 402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53" name="Text Box 403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054" name="Text Box 404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055" name="Text Box 405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56" name="Text Box 406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57" name="Text Box 407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58" name="Text Box 408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59" name="Text Box 409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060" name="Text Box 410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61" name="Text Box 411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062" name="Text Box 412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063" name="Text Box 413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64" name="Text Box 414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65" name="Text Box 415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66" name="Text Box 416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67" name="Text Box 417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068" name="Text Box 418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69" name="Text Box 419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070" name="Text Box 420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071" name="Text Box 421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72" name="Text Box 422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73" name="Text Box 423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74" name="Text Box 424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75" name="Text Box 425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076" name="Text Box 426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77" name="Text Box 427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078" name="Text Box 428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079" name="Text Box 429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80" name="Text Box 430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81" name="Text Box 431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82" name="Text Box 432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83" name="Text Box 433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084" name="Text Box 434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85" name="Text Box 435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086" name="Text Box 436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087" name="Text Box 437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88" name="Text Box 438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89" name="Text Box 439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090" name="Text Box 440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91" name="Text Box 441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092" name="Text Box 442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093" name="Text Box 443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94" name="Text Box 444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95" name="Text Box 445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96" name="Text Box 446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97" name="Text Box 447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098" name="Text Box 448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099" name="Text Box 449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100" name="Text Box 450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101" name="Text Box 451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102" name="Text Box 452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103" name="Text Box 453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104" name="Text Box 454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105" name="Text Box 455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106" name="Text Box 456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107" name="Text Box 457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108" name="Text Box 458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109" name="Text Box 459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110" name="Text Box 460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111" name="Text Box 461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112" name="Text Box 462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113" name="Text Box 463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114" name="Text Box 464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115" name="Text Box 465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116" name="Text Box 466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117" name="Text Box 467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118" name="Text Box 468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119" name="Text Box 469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120" name="Text Box 470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121" name="Text Box 471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122" name="Text Box 472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123" name="Text Box 473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124" name="Text Box 474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125" name="Text Box 475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126" name="Text Box 476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127" name="Text Box 477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128" name="Text Box 478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129" name="Text Box 479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130" name="Text Box 480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131" name="Text Box 481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132" name="Text Box 482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133" name="Text Box 483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134" name="Text Box 484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135" name="Text Box 485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136" name="Text Box 486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137" name="Text Box 487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138" name="Text Box 488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139" name="Text Box 489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140" name="Text Box 490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141" name="Text Box 491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142" name="Text Box 492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143" name="Text Box 493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10</xdr:col>
      <xdr:colOff>47625</xdr:colOff>
      <xdr:row>23</xdr:row>
      <xdr:rowOff>0</xdr:rowOff>
    </xdr:from>
    <xdr:ext cx="104775" cy="219075"/>
    <xdr:sp macro="" textlink="">
      <xdr:nvSpPr>
        <xdr:cNvPr id="1144" name="Text Box 494"/>
        <xdr:cNvSpPr txBox="1">
          <a:spLocks noChangeArrowheads="1"/>
        </xdr:cNvSpPr>
      </xdr:nvSpPr>
      <xdr:spPr bwMode="auto">
        <a:xfrm>
          <a:off x="2867025" y="9753600"/>
          <a:ext cx="104775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145" name="Text Box 495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146" name="Text Box 496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147" name="Text Box 497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148" name="Text Box 498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149" name="Text Box 499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150" name="Text Box 500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151" name="Text Box 501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152" name="Text Box 502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153" name="Text Box 503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154" name="Text Box 504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155" name="Text Box 505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156" name="Text Box 506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157" name="Text Box 507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158" name="Text Box 508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159" name="Text Box 509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160" name="Text Box 510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161" name="Text Box 511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162" name="Text Box 512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163" name="Text Box 513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164" name="Text Box 514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165" name="Text Box 515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166" name="Text Box 516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167" name="Text Box 517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168" name="Text Box 518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169" name="Text Box 519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170" name="Text Box 520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171" name="Text Box 521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172" name="Text Box 522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173" name="Text Box 523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174" name="Text Box 524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175" name="Text Box 525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176" name="Text Box 526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177" name="Text Box 527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178" name="Text Box 528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179" name="Text Box 529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180" name="Text Box 530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181" name="Text Box 531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182" name="Text Box 532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183" name="Text Box 533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184" name="Text Box 534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185" name="Text Box 535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186" name="Text Box 536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187" name="Text Box 537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188" name="Text Box 538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189" name="Text Box 539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190" name="Text Box 540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191" name="Text Box 541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192" name="Text Box 542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193" name="Text Box 543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194" name="Text Box 544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195" name="Text Box 545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196" name="Text Box 546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197" name="Text Box 547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198" name="Text Box 548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199" name="Text Box 549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00" name="Text Box 550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201" name="Text Box 551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202" name="Text Box 552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03" name="Text Box 553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04" name="Text Box 554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05" name="Text Box 555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06" name="Text Box 556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207" name="Text Box 557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08" name="Text Box 558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209" name="Text Box 559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210" name="Text Box 560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11" name="Text Box 561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12" name="Text Box 562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13" name="Text Box 563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14" name="Text Box 564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215" name="Text Box 565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16" name="Text Box 566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217" name="Text Box 567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218" name="Text Box 568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19" name="Text Box 569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20" name="Text Box 570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21" name="Text Box 571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22" name="Text Box 572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223" name="Text Box 573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24" name="Text Box 574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225" name="Text Box 575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226" name="Text Box 576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27" name="Text Box 577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28" name="Text Box 578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29" name="Text Box 579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30" name="Text Box 580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231" name="Text Box 581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32" name="Text Box 582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233" name="Text Box 583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234" name="Text Box 584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35" name="Text Box 585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36" name="Text Box 586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37" name="Text Box 587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38" name="Text Box 588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239" name="Text Box 589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40" name="Text Box 590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241" name="Text Box 591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242" name="Text Box 592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43" name="Text Box 593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44" name="Text Box 594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45" name="Text Box 595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46" name="Text Box 596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247" name="Text Box 597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48" name="Text Box 598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249" name="Text Box 599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250" name="Text Box 600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51" name="Text Box 601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52" name="Text Box 602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10</xdr:col>
      <xdr:colOff>47625</xdr:colOff>
      <xdr:row>23</xdr:row>
      <xdr:rowOff>0</xdr:rowOff>
    </xdr:from>
    <xdr:ext cx="104775" cy="219075"/>
    <xdr:sp macro="" textlink="">
      <xdr:nvSpPr>
        <xdr:cNvPr id="1253" name="Text Box 603"/>
        <xdr:cNvSpPr txBox="1">
          <a:spLocks noChangeArrowheads="1"/>
        </xdr:cNvSpPr>
      </xdr:nvSpPr>
      <xdr:spPr bwMode="auto">
        <a:xfrm>
          <a:off x="2867025" y="9753600"/>
          <a:ext cx="104775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254" name="Text Box 604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55" name="Text Box 605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256" name="Text Box 606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257" name="Text Box 607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58" name="Text Box 608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59" name="Text Box 609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60" name="Text Box 610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61" name="Text Box 611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262" name="Text Box 612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63" name="Text Box 613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264" name="Text Box 614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265" name="Text Box 615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66" name="Text Box 616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67" name="Text Box 617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68" name="Text Box 618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69" name="Text Box 619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270" name="Text Box 620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71" name="Text Box 621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272" name="Text Box 622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273" name="Text Box 623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74" name="Text Box 624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75" name="Text Box 625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76" name="Text Box 626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77" name="Text Box 627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278" name="Text Box 628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79" name="Text Box 629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280" name="Text Box 630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281" name="Text Box 631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82" name="Text Box 632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83" name="Text Box 633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84" name="Text Box 634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85" name="Text Box 635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286" name="Text Box 636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87" name="Text Box 637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288" name="Text Box 638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289" name="Text Box 639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90" name="Text Box 640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91" name="Text Box 641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92" name="Text Box 642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93" name="Text Box 643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294" name="Text Box 644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95" name="Text Box 645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296" name="Text Box 646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297" name="Text Box 647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98" name="Text Box 648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299" name="Text Box 649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300" name="Text Box 650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301" name="Text Box 651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302" name="Text Box 652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303" name="Text Box 653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304" name="Text Box 654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8</xdr:col>
      <xdr:colOff>161925</xdr:colOff>
      <xdr:row>23</xdr:row>
      <xdr:rowOff>0</xdr:rowOff>
    </xdr:from>
    <xdr:ext cx="101600" cy="219075"/>
    <xdr:sp macro="" textlink="">
      <xdr:nvSpPr>
        <xdr:cNvPr id="1305" name="Text Box 655"/>
        <xdr:cNvSpPr txBox="1">
          <a:spLocks noChangeArrowheads="1"/>
        </xdr:cNvSpPr>
      </xdr:nvSpPr>
      <xdr:spPr bwMode="auto">
        <a:xfrm>
          <a:off x="26193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306" name="Text Box 656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161925</xdr:colOff>
      <xdr:row>23</xdr:row>
      <xdr:rowOff>0</xdr:rowOff>
    </xdr:from>
    <xdr:ext cx="101600" cy="219075"/>
    <xdr:sp macro="" textlink="">
      <xdr:nvSpPr>
        <xdr:cNvPr id="1307" name="Text Box 657"/>
        <xdr:cNvSpPr txBox="1">
          <a:spLocks noChangeArrowheads="1"/>
        </xdr:cNvSpPr>
      </xdr:nvSpPr>
      <xdr:spPr bwMode="auto">
        <a:xfrm>
          <a:off x="1895475" y="9753600"/>
          <a:ext cx="1016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BV43"/>
  <sheetViews>
    <sheetView tabSelected="1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BO39" sqref="BO39"/>
    </sheetView>
  </sheetViews>
  <sheetFormatPr baseColWidth="10" defaultRowHeight="12.75"/>
  <cols>
    <col min="1" max="1" width="19.140625" customWidth="1"/>
    <col min="2" max="63" width="2.28515625" customWidth="1"/>
    <col min="64" max="65" width="10.7109375" customWidth="1"/>
    <col min="66" max="67" width="12.42578125" customWidth="1"/>
    <col min="68" max="69" width="12.7109375" customWidth="1"/>
    <col min="70" max="70" width="11.42578125" customWidth="1"/>
    <col min="71" max="71" width="13.7109375" customWidth="1"/>
    <col min="72" max="72" width="11.5703125" customWidth="1"/>
    <col min="73" max="73" width="8.85546875" customWidth="1"/>
    <col min="80" max="119" width="11.42578125" customWidth="1"/>
  </cols>
  <sheetData>
    <row r="1" spans="1:74" ht="13.5" thickBot="1"/>
    <row r="2" spans="1:74" ht="26.25" customHeight="1" thickTop="1">
      <c r="A2" s="135" t="s">
        <v>57</v>
      </c>
      <c r="B2" s="201" t="s">
        <v>2</v>
      </c>
      <c r="C2" s="187"/>
      <c r="D2" s="201" t="s">
        <v>3</v>
      </c>
      <c r="E2" s="187"/>
      <c r="F2" s="201" t="s">
        <v>3</v>
      </c>
      <c r="G2" s="187"/>
      <c r="H2" s="201" t="s">
        <v>4</v>
      </c>
      <c r="I2" s="187"/>
      <c r="J2" s="201" t="s">
        <v>5</v>
      </c>
      <c r="K2" s="202"/>
      <c r="L2" s="186" t="s">
        <v>0</v>
      </c>
      <c r="M2" s="187"/>
      <c r="N2" s="201" t="s">
        <v>1</v>
      </c>
      <c r="O2" s="202"/>
      <c r="P2" s="186" t="s">
        <v>2</v>
      </c>
      <c r="Q2" s="187"/>
      <c r="R2" s="201" t="s">
        <v>3</v>
      </c>
      <c r="S2" s="187"/>
      <c r="T2" s="201" t="s">
        <v>3</v>
      </c>
      <c r="U2" s="187"/>
      <c r="V2" s="201" t="s">
        <v>4</v>
      </c>
      <c r="W2" s="187"/>
      <c r="X2" s="201" t="s">
        <v>5</v>
      </c>
      <c r="Y2" s="202"/>
      <c r="Z2" s="186" t="s">
        <v>0</v>
      </c>
      <c r="AA2" s="187"/>
      <c r="AB2" s="201" t="s">
        <v>1</v>
      </c>
      <c r="AC2" s="202"/>
      <c r="AD2" s="186" t="s">
        <v>2</v>
      </c>
      <c r="AE2" s="187"/>
      <c r="AF2" s="201" t="s">
        <v>3</v>
      </c>
      <c r="AG2" s="187"/>
      <c r="AH2" s="201" t="s">
        <v>3</v>
      </c>
      <c r="AI2" s="187"/>
      <c r="AJ2" s="201" t="s">
        <v>4</v>
      </c>
      <c r="AK2" s="187"/>
      <c r="AL2" s="201" t="s">
        <v>5</v>
      </c>
      <c r="AM2" s="202"/>
      <c r="AN2" s="186" t="s">
        <v>0</v>
      </c>
      <c r="AO2" s="187"/>
      <c r="AP2" s="201" t="s">
        <v>1</v>
      </c>
      <c r="AQ2" s="202"/>
      <c r="AR2" s="186" t="s">
        <v>2</v>
      </c>
      <c r="AS2" s="187"/>
      <c r="AT2" s="201" t="s">
        <v>3</v>
      </c>
      <c r="AU2" s="187"/>
      <c r="AV2" s="201" t="s">
        <v>3</v>
      </c>
      <c r="AW2" s="187"/>
      <c r="AX2" s="201" t="s">
        <v>4</v>
      </c>
      <c r="AY2" s="187"/>
      <c r="AZ2" s="201" t="s">
        <v>5</v>
      </c>
      <c r="BA2" s="202"/>
      <c r="BB2" s="186" t="s">
        <v>0</v>
      </c>
      <c r="BC2" s="187"/>
      <c r="BD2" s="201" t="s">
        <v>1</v>
      </c>
      <c r="BE2" s="202"/>
      <c r="BF2" s="186" t="s">
        <v>2</v>
      </c>
      <c r="BG2" s="187"/>
      <c r="BH2" s="201" t="s">
        <v>3</v>
      </c>
      <c r="BI2" s="187"/>
      <c r="BJ2" s="201" t="s">
        <v>3</v>
      </c>
      <c r="BK2" s="203"/>
      <c r="BL2" s="188" t="s">
        <v>27</v>
      </c>
      <c r="BM2" s="197" t="s">
        <v>38</v>
      </c>
      <c r="BN2" s="199" t="s">
        <v>39</v>
      </c>
      <c r="BO2" s="200"/>
      <c r="BP2" s="190" t="s">
        <v>28</v>
      </c>
      <c r="BQ2" s="184" t="s">
        <v>37</v>
      </c>
      <c r="BR2" s="185"/>
      <c r="BS2" s="178" t="s">
        <v>29</v>
      </c>
      <c r="BT2" s="179"/>
      <c r="BU2" s="180" t="s">
        <v>32</v>
      </c>
      <c r="BV2" s="182" t="s">
        <v>36</v>
      </c>
    </row>
    <row r="3" spans="1:74" ht="15.75" customHeight="1">
      <c r="A3" s="136"/>
      <c r="B3" s="192">
        <v>1</v>
      </c>
      <c r="C3" s="194"/>
      <c r="D3" s="192">
        <v>2</v>
      </c>
      <c r="E3" s="194"/>
      <c r="F3" s="192">
        <v>3</v>
      </c>
      <c r="G3" s="194"/>
      <c r="H3" s="192">
        <v>4</v>
      </c>
      <c r="I3" s="194"/>
      <c r="J3" s="192">
        <v>5</v>
      </c>
      <c r="K3" s="196"/>
      <c r="L3" s="195">
        <v>6</v>
      </c>
      <c r="M3" s="194"/>
      <c r="N3" s="192">
        <v>7</v>
      </c>
      <c r="O3" s="196"/>
      <c r="P3" s="195">
        <v>8</v>
      </c>
      <c r="Q3" s="194"/>
      <c r="R3" s="192">
        <v>9</v>
      </c>
      <c r="S3" s="194"/>
      <c r="T3" s="192">
        <v>10</v>
      </c>
      <c r="U3" s="194"/>
      <c r="V3" s="192">
        <v>11</v>
      </c>
      <c r="W3" s="194"/>
      <c r="X3" s="192">
        <v>12</v>
      </c>
      <c r="Y3" s="196"/>
      <c r="Z3" s="195">
        <v>13</v>
      </c>
      <c r="AA3" s="194"/>
      <c r="AB3" s="192">
        <v>14</v>
      </c>
      <c r="AC3" s="196"/>
      <c r="AD3" s="195">
        <v>15</v>
      </c>
      <c r="AE3" s="194"/>
      <c r="AF3" s="192">
        <v>16</v>
      </c>
      <c r="AG3" s="194"/>
      <c r="AH3" s="192">
        <v>17</v>
      </c>
      <c r="AI3" s="194"/>
      <c r="AJ3" s="192">
        <v>18</v>
      </c>
      <c r="AK3" s="194"/>
      <c r="AL3" s="192">
        <v>19</v>
      </c>
      <c r="AM3" s="196"/>
      <c r="AN3" s="195">
        <v>20</v>
      </c>
      <c r="AO3" s="194"/>
      <c r="AP3" s="192">
        <v>21</v>
      </c>
      <c r="AQ3" s="196"/>
      <c r="AR3" s="195">
        <v>22</v>
      </c>
      <c r="AS3" s="194"/>
      <c r="AT3" s="192">
        <v>23</v>
      </c>
      <c r="AU3" s="194"/>
      <c r="AV3" s="192">
        <v>24</v>
      </c>
      <c r="AW3" s="194"/>
      <c r="AX3" s="192">
        <v>25</v>
      </c>
      <c r="AY3" s="194"/>
      <c r="AZ3" s="192">
        <v>26</v>
      </c>
      <c r="BA3" s="196"/>
      <c r="BB3" s="195">
        <v>27</v>
      </c>
      <c r="BC3" s="194"/>
      <c r="BD3" s="192">
        <v>28</v>
      </c>
      <c r="BE3" s="196"/>
      <c r="BF3" s="195">
        <v>29</v>
      </c>
      <c r="BG3" s="194"/>
      <c r="BH3" s="192">
        <v>30</v>
      </c>
      <c r="BI3" s="194"/>
      <c r="BJ3" s="192">
        <v>31</v>
      </c>
      <c r="BK3" s="193"/>
      <c r="BL3" s="189"/>
      <c r="BM3" s="198"/>
      <c r="BN3" s="82" t="s">
        <v>31</v>
      </c>
      <c r="BO3" s="82" t="s">
        <v>30</v>
      </c>
      <c r="BP3" s="191"/>
      <c r="BQ3" s="108" t="s">
        <v>31</v>
      </c>
      <c r="BR3" s="106" t="s">
        <v>30</v>
      </c>
      <c r="BS3" s="107" t="s">
        <v>31</v>
      </c>
      <c r="BT3" s="109" t="s">
        <v>30</v>
      </c>
      <c r="BU3" s="181"/>
      <c r="BV3" s="183"/>
    </row>
    <row r="4" spans="1:74" ht="15.75" customHeight="1">
      <c r="A4" s="31" t="s">
        <v>8</v>
      </c>
      <c r="B4" s="2"/>
      <c r="C4" s="10"/>
      <c r="D4" s="18"/>
      <c r="E4" s="10"/>
      <c r="F4" s="18"/>
      <c r="G4" s="10"/>
      <c r="H4" s="18"/>
      <c r="I4" s="13"/>
      <c r="J4" s="6"/>
      <c r="K4" s="14"/>
      <c r="L4" s="23"/>
      <c r="M4" s="10"/>
      <c r="N4" s="18"/>
      <c r="O4" s="20"/>
      <c r="P4" s="17"/>
      <c r="Q4" s="10"/>
      <c r="R4" s="17"/>
      <c r="S4" s="10"/>
      <c r="T4" s="18"/>
      <c r="U4" s="10"/>
      <c r="V4" s="18"/>
      <c r="W4" s="10"/>
      <c r="X4" s="18"/>
      <c r="Y4" s="14"/>
      <c r="Z4" s="23"/>
      <c r="AA4" s="10"/>
      <c r="AB4" s="18"/>
      <c r="AC4" s="20"/>
      <c r="AD4" s="17"/>
      <c r="AE4" s="10"/>
      <c r="AF4" s="17"/>
      <c r="AG4" s="13"/>
      <c r="AH4" s="6"/>
      <c r="AI4" s="10"/>
      <c r="AJ4" s="18"/>
      <c r="AK4" s="10"/>
      <c r="AL4" s="18"/>
      <c r="AM4" s="14"/>
      <c r="AN4" s="23"/>
      <c r="AO4" s="10"/>
      <c r="AP4" s="18"/>
      <c r="AQ4" s="20"/>
      <c r="AR4" s="17"/>
      <c r="AS4" s="10"/>
      <c r="AT4" s="17"/>
      <c r="AU4" s="10"/>
      <c r="AV4" s="18"/>
      <c r="AW4" s="10"/>
      <c r="AX4" s="18"/>
      <c r="AY4" s="10"/>
      <c r="AZ4" s="18"/>
      <c r="BA4" s="14"/>
      <c r="BB4" s="23"/>
      <c r="BC4" s="13"/>
      <c r="BD4" s="6"/>
      <c r="BE4" s="26"/>
      <c r="BF4" s="14"/>
      <c r="BG4" s="13"/>
      <c r="BH4" s="14"/>
      <c r="BI4" s="13"/>
      <c r="BJ4" s="6"/>
      <c r="BK4" s="101"/>
      <c r="BL4" s="65"/>
      <c r="BM4" s="65"/>
      <c r="BN4" s="65"/>
      <c r="BO4" s="65"/>
      <c r="BP4" s="59"/>
      <c r="BQ4" s="110"/>
      <c r="BR4" s="59"/>
      <c r="BS4" s="60"/>
      <c r="BT4" s="111"/>
      <c r="BU4" s="65"/>
      <c r="BV4" s="56"/>
    </row>
    <row r="5" spans="1:74">
      <c r="A5" s="32" t="s">
        <v>7</v>
      </c>
      <c r="B5" s="4"/>
      <c r="C5" s="10"/>
      <c r="D5" s="18"/>
      <c r="E5" s="10"/>
      <c r="F5" s="18"/>
      <c r="G5" s="10"/>
      <c r="H5" s="18"/>
      <c r="I5" s="13"/>
      <c r="J5" s="6"/>
      <c r="K5" s="14"/>
      <c r="L5" s="23"/>
      <c r="M5" s="10"/>
      <c r="N5" s="18"/>
      <c r="O5" s="20"/>
      <c r="P5" s="17"/>
      <c r="Q5" s="10"/>
      <c r="R5" s="17"/>
      <c r="S5" s="10"/>
      <c r="T5" s="18"/>
      <c r="U5" s="10"/>
      <c r="V5" s="18"/>
      <c r="W5" s="10"/>
      <c r="X5" s="18"/>
      <c r="Y5" s="14"/>
      <c r="Z5" s="23"/>
      <c r="AA5" s="10"/>
      <c r="AB5" s="18"/>
      <c r="AC5" s="20"/>
      <c r="AD5" s="17"/>
      <c r="AE5" s="10"/>
      <c r="AF5" s="17"/>
      <c r="AG5" s="13"/>
      <c r="AH5" s="6"/>
      <c r="AI5" s="10"/>
      <c r="AJ5" s="18"/>
      <c r="AK5" s="10"/>
      <c r="AL5" s="18"/>
      <c r="AM5" s="14"/>
      <c r="AN5" s="23"/>
      <c r="AO5" s="10"/>
      <c r="AP5" s="18"/>
      <c r="AQ5" s="20"/>
      <c r="AR5" s="17"/>
      <c r="AS5" s="10"/>
      <c r="AT5" s="17"/>
      <c r="AU5" s="10"/>
      <c r="AV5" s="18"/>
      <c r="AW5" s="10"/>
      <c r="AX5" s="18"/>
      <c r="AY5" s="10"/>
      <c r="AZ5" s="18"/>
      <c r="BA5" s="14"/>
      <c r="BB5" s="23"/>
      <c r="BC5" s="13"/>
      <c r="BD5" s="6"/>
      <c r="BE5" s="26"/>
      <c r="BF5" s="14"/>
      <c r="BG5" s="13"/>
      <c r="BH5" s="14"/>
      <c r="BI5" s="13"/>
      <c r="BJ5" s="6"/>
      <c r="BK5" s="101"/>
      <c r="BL5" s="65"/>
      <c r="BM5" s="65"/>
      <c r="BN5" s="65"/>
      <c r="BO5" s="65"/>
      <c r="BP5" s="59"/>
      <c r="BQ5" s="110"/>
      <c r="BR5" s="59"/>
      <c r="BS5" s="60"/>
      <c r="BT5" s="111"/>
      <c r="BU5" s="65"/>
      <c r="BV5" s="56"/>
    </row>
    <row r="6" spans="1:74" ht="15.75" customHeight="1">
      <c r="A6" s="28" t="s">
        <v>42</v>
      </c>
      <c r="B6" s="69"/>
      <c r="C6" s="40" t="s">
        <v>12</v>
      </c>
      <c r="D6" s="70"/>
      <c r="E6" s="40" t="s">
        <v>12</v>
      </c>
      <c r="F6" s="119"/>
      <c r="G6" s="40" t="s">
        <v>12</v>
      </c>
      <c r="H6" s="39"/>
      <c r="I6" s="40"/>
      <c r="J6" s="39"/>
      <c r="K6" s="41"/>
      <c r="L6" s="42"/>
      <c r="M6" s="40"/>
      <c r="N6" s="72"/>
      <c r="O6" s="120" t="s">
        <v>12</v>
      </c>
      <c r="P6" s="71"/>
      <c r="Q6" s="40" t="s">
        <v>12</v>
      </c>
      <c r="R6" s="71"/>
      <c r="S6" s="40" t="s">
        <v>12</v>
      </c>
      <c r="T6" s="39"/>
      <c r="U6" s="40"/>
      <c r="V6" s="39"/>
      <c r="W6" s="40"/>
      <c r="X6" s="39"/>
      <c r="Y6" s="41"/>
      <c r="Z6" s="73"/>
      <c r="AA6" s="57" t="s">
        <v>12</v>
      </c>
      <c r="AB6" s="72"/>
      <c r="AC6" s="67" t="s">
        <v>12</v>
      </c>
      <c r="AD6" s="71"/>
      <c r="AE6" s="40" t="s">
        <v>12</v>
      </c>
      <c r="AF6" s="41"/>
      <c r="AG6" s="40"/>
      <c r="AH6" s="39"/>
      <c r="AI6" s="40"/>
      <c r="AJ6" s="39"/>
      <c r="AK6" s="40"/>
      <c r="AL6" s="70"/>
      <c r="AM6" s="41" t="s">
        <v>12</v>
      </c>
      <c r="AN6" s="73"/>
      <c r="AO6" s="57" t="s">
        <v>12</v>
      </c>
      <c r="AP6" s="72"/>
      <c r="AQ6" s="67" t="s">
        <v>12</v>
      </c>
      <c r="AR6" s="41"/>
      <c r="AS6" s="40"/>
      <c r="AT6" s="41"/>
      <c r="AU6" s="40"/>
      <c r="AV6" s="39"/>
      <c r="AW6" s="40"/>
      <c r="AX6" s="70"/>
      <c r="AY6" s="40" t="s">
        <v>12</v>
      </c>
      <c r="AZ6" s="70"/>
      <c r="BA6" s="41" t="s">
        <v>12</v>
      </c>
      <c r="BB6" s="73"/>
      <c r="BC6" s="57" t="s">
        <v>12</v>
      </c>
      <c r="BD6" s="39"/>
      <c r="BE6" s="43"/>
      <c r="BF6" s="41"/>
      <c r="BG6" s="40"/>
      <c r="BH6" s="41"/>
      <c r="BI6" s="40"/>
      <c r="BJ6" s="7"/>
      <c r="BK6" s="102" t="s">
        <v>12</v>
      </c>
      <c r="BL6" s="66">
        <f>COUNTIF(B6:BK6,"N")</f>
        <v>16</v>
      </c>
      <c r="BM6" s="66">
        <f>IF(BL6&gt;0,BL6,"")</f>
        <v>16</v>
      </c>
      <c r="BN6" s="79">
        <f>IF(BL6&gt;0,nbcellcouleur(B6:BK6,44)*0.59,"")</f>
        <v>3.54</v>
      </c>
      <c r="BO6" s="79">
        <f>IF(BL6&gt;0,nbcellcouleur(B6:BK6,45)*0.59,"")</f>
        <v>5.31</v>
      </c>
      <c r="BP6" s="62">
        <f>IF(BL6&gt;0,(BL6*9.5)+(BN6+BO6),"")</f>
        <v>160.85</v>
      </c>
      <c r="BQ6" s="112">
        <f>IF(BL6&gt;0,nbcellcouleur(B6:BK6,41)*0.5+nbcellcouleur(B6:BK6,7)*0.5,"")</f>
        <v>3</v>
      </c>
      <c r="BR6" s="62">
        <f>IF(BL6&gt;0,BL6-BQ6,"")</f>
        <v>13</v>
      </c>
      <c r="BS6" s="61">
        <f>IF(BL6&gt;0,nbcellcouleur(B6:BK6,41)*6.5+nbcellcouleur(B6:BK6,7)*3+BN6,"")</f>
        <v>32.04</v>
      </c>
      <c r="BT6" s="113">
        <f>IF(BL6&gt;0,BP6-BS6,"")</f>
        <v>128.81</v>
      </c>
      <c r="BU6" s="79">
        <f>IF(BL6&gt;0,BQ6+BR6+BS6+BT6,"")</f>
        <v>176.85</v>
      </c>
      <c r="BV6" s="124">
        <f>IF(BL6&gt;=15,(BL6*10.5)+(15*0.59),(BL6*11.09))</f>
        <v>176.85</v>
      </c>
    </row>
    <row r="7" spans="1:74" ht="13.5" customHeight="1">
      <c r="A7" s="32" t="s">
        <v>6</v>
      </c>
      <c r="B7" s="4"/>
      <c r="C7" s="11"/>
      <c r="D7" s="8"/>
      <c r="E7" s="11"/>
      <c r="F7" s="8"/>
      <c r="G7" s="11"/>
      <c r="H7" s="8"/>
      <c r="I7" s="11"/>
      <c r="J7" s="8"/>
      <c r="K7" s="15"/>
      <c r="L7" s="24"/>
      <c r="M7" s="11"/>
      <c r="N7" s="8"/>
      <c r="O7" s="21"/>
      <c r="P7" s="15"/>
      <c r="Q7" s="11"/>
      <c r="R7" s="15"/>
      <c r="S7" s="11"/>
      <c r="T7" s="8"/>
      <c r="U7" s="11"/>
      <c r="V7" s="8"/>
      <c r="W7" s="11"/>
      <c r="X7" s="8"/>
      <c r="Y7" s="15"/>
      <c r="Z7" s="24"/>
      <c r="AA7" s="11"/>
      <c r="AB7" s="8"/>
      <c r="AC7" s="21"/>
      <c r="AD7" s="15"/>
      <c r="AE7" s="11"/>
      <c r="AF7" s="15"/>
      <c r="AG7" s="11"/>
      <c r="AH7" s="8"/>
      <c r="AI7" s="11"/>
      <c r="AJ7" s="8"/>
      <c r="AK7" s="11"/>
      <c r="AL7" s="8"/>
      <c r="AM7" s="15"/>
      <c r="AN7" s="24"/>
      <c r="AO7" s="11"/>
      <c r="AP7" s="8"/>
      <c r="AQ7" s="21"/>
      <c r="AR7" s="15"/>
      <c r="AS7" s="11"/>
      <c r="AT7" s="15"/>
      <c r="AU7" s="11"/>
      <c r="AV7" s="8"/>
      <c r="AW7" s="11"/>
      <c r="AX7" s="8"/>
      <c r="AY7" s="11"/>
      <c r="AZ7" s="8"/>
      <c r="BA7" s="15"/>
      <c r="BB7" s="24"/>
      <c r="BC7" s="11"/>
      <c r="BD7" s="8"/>
      <c r="BE7" s="21"/>
      <c r="BF7" s="15"/>
      <c r="BG7" s="11"/>
      <c r="BH7" s="15"/>
      <c r="BI7" s="11"/>
      <c r="BJ7" s="8"/>
      <c r="BK7" s="103"/>
      <c r="BL7" s="3"/>
      <c r="BM7" s="3"/>
      <c r="BN7" s="80"/>
      <c r="BO7" s="80"/>
      <c r="BP7" s="63"/>
      <c r="BQ7" s="19"/>
      <c r="BR7" s="63"/>
      <c r="BS7" s="60"/>
      <c r="BT7" s="114"/>
      <c r="BU7" s="80"/>
      <c r="BV7" s="64"/>
    </row>
    <row r="8" spans="1:74" ht="13.5" customHeight="1">
      <c r="A8" s="28" t="s">
        <v>11</v>
      </c>
      <c r="B8" s="69"/>
      <c r="C8" s="40" t="s">
        <v>12</v>
      </c>
      <c r="D8" s="70"/>
      <c r="E8" s="40" t="s">
        <v>12</v>
      </c>
      <c r="F8" s="70"/>
      <c r="G8" s="40" t="s">
        <v>12</v>
      </c>
      <c r="H8" s="39"/>
      <c r="I8" s="40"/>
      <c r="J8" s="39"/>
      <c r="K8" s="41"/>
      <c r="L8" s="42"/>
      <c r="M8" s="40"/>
      <c r="N8" s="72"/>
      <c r="O8" s="67" t="s">
        <v>12</v>
      </c>
      <c r="P8" s="71"/>
      <c r="Q8" s="40" t="s">
        <v>12</v>
      </c>
      <c r="R8" s="71"/>
      <c r="S8" s="40" t="s">
        <v>12</v>
      </c>
      <c r="T8" s="39"/>
      <c r="U8" s="40"/>
      <c r="V8" s="39"/>
      <c r="W8" s="40"/>
      <c r="X8" s="39"/>
      <c r="Y8" s="41"/>
      <c r="Z8" s="73"/>
      <c r="AA8" s="57" t="s">
        <v>12</v>
      </c>
      <c r="AB8" s="72"/>
      <c r="AC8" s="67" t="s">
        <v>12</v>
      </c>
      <c r="AD8" s="71"/>
      <c r="AE8" s="40" t="s">
        <v>12</v>
      </c>
      <c r="AF8" s="41"/>
      <c r="AG8" s="40"/>
      <c r="AH8" s="39"/>
      <c r="AI8" s="40"/>
      <c r="AJ8" s="39"/>
      <c r="AK8" s="40"/>
      <c r="AL8" s="70"/>
      <c r="AM8" s="41" t="s">
        <v>12</v>
      </c>
      <c r="AN8" s="73"/>
      <c r="AO8" s="57" t="s">
        <v>12</v>
      </c>
      <c r="AP8" s="72"/>
      <c r="AQ8" s="67" t="s">
        <v>12</v>
      </c>
      <c r="AR8" s="41"/>
      <c r="AS8" s="40"/>
      <c r="AT8" s="41"/>
      <c r="AU8" s="40"/>
      <c r="AV8" s="39"/>
      <c r="AW8" s="40"/>
      <c r="AX8" s="70"/>
      <c r="AY8" s="40" t="s">
        <v>12</v>
      </c>
      <c r="AZ8" s="70"/>
      <c r="BA8" s="41" t="s">
        <v>12</v>
      </c>
      <c r="BB8" s="73"/>
      <c r="BC8" s="57" t="s">
        <v>12</v>
      </c>
      <c r="BD8" s="39"/>
      <c r="BE8" s="43"/>
      <c r="BF8" s="41"/>
      <c r="BG8" s="40"/>
      <c r="BH8" s="41"/>
      <c r="BI8" s="40"/>
      <c r="BJ8" s="7"/>
      <c r="BK8" s="102" t="s">
        <v>12</v>
      </c>
      <c r="BL8" s="66">
        <f t="shared" ref="BL8:BL32" si="0">COUNTIF(B8:BK8,"N")</f>
        <v>16</v>
      </c>
      <c r="BM8" s="66">
        <f t="shared" ref="BM8:BM32" si="1">IF(BL8&gt;0,BL8,"")</f>
        <v>16</v>
      </c>
      <c r="BN8" s="79">
        <f>IF(BL8&gt;0,nbcellcouleur(B8:BK8,44)*0.59,"")</f>
        <v>3.54</v>
      </c>
      <c r="BO8" s="79">
        <f>IF(BL8&gt;0,nbcellcouleur(B8:BK8,45)*0.59,"")</f>
        <v>5.31</v>
      </c>
      <c r="BP8" s="62">
        <f t="shared" ref="BP8:BP32" si="2">IF(BL8&gt;0,(BL8*9.5)+(BN8+BO8),"")</f>
        <v>160.85</v>
      </c>
      <c r="BQ8" s="112">
        <f>IF(BL8&gt;0,nbcellcouleur(B8:BK8,41)*0.5+nbcellcouleur(B8:BK8,7)*0.5,"")</f>
        <v>3</v>
      </c>
      <c r="BR8" s="62">
        <f t="shared" ref="BR8:BR32" si="3">IF(BL8&gt;0,BL8-BQ8,"")</f>
        <v>13</v>
      </c>
      <c r="BS8" s="61">
        <f>IF(BL8&gt;0,nbcellcouleur(B8:BK8,41)*6.5+nbcellcouleur(B8:BK8,7)*3+BN8,"")</f>
        <v>32.04</v>
      </c>
      <c r="BT8" s="113">
        <f t="shared" ref="BT8:BT32" si="4">IF(BL8&gt;0,BP8-BS8,"")</f>
        <v>128.81</v>
      </c>
      <c r="BU8" s="79">
        <f t="shared" ref="BU8:BU32" si="5">IF(BL8&gt;0,BQ8+BR8+BS8+BT8,"")</f>
        <v>176.85</v>
      </c>
      <c r="BV8" s="124">
        <f t="shared" ref="BV8:BV32" si="6">IF(BL8&gt;=15,(BL8*10.5)+(15*0.59),(BL8*11.09))</f>
        <v>176.85</v>
      </c>
    </row>
    <row r="9" spans="1:74" ht="13.5" customHeight="1">
      <c r="A9" s="32" t="s">
        <v>10</v>
      </c>
      <c r="B9" s="4"/>
      <c r="C9" s="11"/>
      <c r="D9" s="8"/>
      <c r="E9" s="11"/>
      <c r="F9" s="8"/>
      <c r="G9" s="11"/>
      <c r="H9" s="8"/>
      <c r="I9" s="11"/>
      <c r="J9" s="8"/>
      <c r="K9" s="15"/>
      <c r="L9" s="24"/>
      <c r="M9" s="11"/>
      <c r="N9" s="8"/>
      <c r="O9" s="21"/>
      <c r="P9" s="15"/>
      <c r="Q9" s="11"/>
      <c r="R9" s="15"/>
      <c r="S9" s="11"/>
      <c r="T9" s="8"/>
      <c r="U9" s="11"/>
      <c r="V9" s="8"/>
      <c r="W9" s="11"/>
      <c r="X9" s="8"/>
      <c r="Y9" s="15"/>
      <c r="Z9" s="24"/>
      <c r="AA9" s="11"/>
      <c r="AB9" s="8"/>
      <c r="AC9" s="21"/>
      <c r="AD9" s="15"/>
      <c r="AE9" s="11"/>
      <c r="AF9" s="15"/>
      <c r="AG9" s="11"/>
      <c r="AH9" s="8"/>
      <c r="AI9" s="11"/>
      <c r="AJ9" s="8"/>
      <c r="AK9" s="11"/>
      <c r="AL9" s="8"/>
      <c r="AM9" s="15"/>
      <c r="AN9" s="24"/>
      <c r="AO9" s="11"/>
      <c r="AP9" s="8"/>
      <c r="AQ9" s="21"/>
      <c r="AR9" s="15"/>
      <c r="AS9" s="11"/>
      <c r="AT9" s="15"/>
      <c r="AU9" s="11"/>
      <c r="AV9" s="8"/>
      <c r="AW9" s="11"/>
      <c r="AX9" s="8"/>
      <c r="AY9" s="11"/>
      <c r="AZ9" s="8"/>
      <c r="BA9" s="15"/>
      <c r="BB9" s="24"/>
      <c r="BC9" s="11"/>
      <c r="BD9" s="8"/>
      <c r="BE9" s="21"/>
      <c r="BF9" s="15"/>
      <c r="BG9" s="11"/>
      <c r="BH9" s="15"/>
      <c r="BI9" s="11"/>
      <c r="BJ9" s="8"/>
      <c r="BK9" s="103"/>
      <c r="BL9" s="3"/>
      <c r="BM9" s="3"/>
      <c r="BN9" s="80"/>
      <c r="BO9" s="80"/>
      <c r="BP9" s="63"/>
      <c r="BQ9" s="19"/>
      <c r="BR9" s="63"/>
      <c r="BS9" s="60"/>
      <c r="BT9" s="114"/>
      <c r="BU9" s="80"/>
      <c r="BV9" s="64"/>
    </row>
    <row r="10" spans="1:74" ht="12.75" customHeight="1">
      <c r="A10" s="29" t="s">
        <v>43</v>
      </c>
      <c r="B10" s="74"/>
      <c r="C10" s="40" t="s">
        <v>12</v>
      </c>
      <c r="D10" s="70"/>
      <c r="E10" s="40" t="s">
        <v>12</v>
      </c>
      <c r="F10" s="70"/>
      <c r="G10" s="40" t="s">
        <v>12</v>
      </c>
      <c r="H10" s="39"/>
      <c r="I10" s="40"/>
      <c r="J10" s="39"/>
      <c r="K10" s="41"/>
      <c r="L10" s="42"/>
      <c r="M10" s="40"/>
      <c r="N10" s="72"/>
      <c r="O10" s="67" t="s">
        <v>12</v>
      </c>
      <c r="P10" s="71"/>
      <c r="Q10" s="40" t="s">
        <v>12</v>
      </c>
      <c r="R10" s="71"/>
      <c r="S10" s="40" t="s">
        <v>12</v>
      </c>
      <c r="T10" s="39"/>
      <c r="U10" s="40"/>
      <c r="V10" s="39"/>
      <c r="W10" s="40"/>
      <c r="X10" s="39"/>
      <c r="Y10" s="41"/>
      <c r="Z10" s="73"/>
      <c r="AA10" s="57" t="s">
        <v>12</v>
      </c>
      <c r="AB10" s="72"/>
      <c r="AC10" s="67" t="s">
        <v>12</v>
      </c>
      <c r="AD10" s="71"/>
      <c r="AE10" s="40" t="s">
        <v>12</v>
      </c>
      <c r="AF10" s="41"/>
      <c r="AG10" s="40"/>
      <c r="AH10" s="39"/>
      <c r="AI10" s="40"/>
      <c r="AJ10" s="39"/>
      <c r="AK10" s="40"/>
      <c r="AL10" s="70"/>
      <c r="AM10" s="41" t="s">
        <v>12</v>
      </c>
      <c r="AN10" s="73"/>
      <c r="AO10" s="57" t="s">
        <v>12</v>
      </c>
      <c r="AP10" s="72"/>
      <c r="AQ10" s="67" t="s">
        <v>12</v>
      </c>
      <c r="AR10" s="41"/>
      <c r="AS10" s="40"/>
      <c r="AT10" s="41"/>
      <c r="AU10" s="40"/>
      <c r="AV10" s="39"/>
      <c r="AW10" s="40"/>
      <c r="AX10" s="70"/>
      <c r="AY10" s="40" t="s">
        <v>12</v>
      </c>
      <c r="AZ10" s="70"/>
      <c r="BA10" s="41" t="s">
        <v>12</v>
      </c>
      <c r="BB10" s="73"/>
      <c r="BC10" s="57" t="s">
        <v>12</v>
      </c>
      <c r="BD10" s="39"/>
      <c r="BE10" s="43"/>
      <c r="BF10" s="41"/>
      <c r="BG10" s="40"/>
      <c r="BH10" s="41"/>
      <c r="BI10" s="40"/>
      <c r="BJ10" s="7"/>
      <c r="BK10" s="102" t="s">
        <v>12</v>
      </c>
      <c r="BL10" s="66">
        <f t="shared" si="0"/>
        <v>16</v>
      </c>
      <c r="BM10" s="66">
        <f t="shared" si="1"/>
        <v>16</v>
      </c>
      <c r="BN10" s="79">
        <f>IF(BL10&gt;0,nbcellcouleur(B10:BK10,44)*0.59,"")</f>
        <v>3.54</v>
      </c>
      <c r="BO10" s="79">
        <f>IF(BL10&gt;0,nbcellcouleur(B10:BK10,45)*0.59,"")</f>
        <v>5.31</v>
      </c>
      <c r="BP10" s="62">
        <f>IF(BL10&gt;0,(BL10*9.5)+(BN10+BO10),"")</f>
        <v>160.85</v>
      </c>
      <c r="BQ10" s="112">
        <f>IF(BL10&gt;0,nbcellcouleur(B10:BK10,41)*0.5+nbcellcouleur(B10:BK10,7)*0.5,"")</f>
        <v>3</v>
      </c>
      <c r="BR10" s="62">
        <f t="shared" si="3"/>
        <v>13</v>
      </c>
      <c r="BS10" s="61">
        <f>IF(BL10&gt;0,nbcellcouleur(B10:BK10,41)*6.5+nbcellcouleur(B10:BK10,7)*3+BN10,"")</f>
        <v>32.04</v>
      </c>
      <c r="BT10" s="113">
        <f t="shared" si="4"/>
        <v>128.81</v>
      </c>
      <c r="BU10" s="79">
        <f t="shared" si="5"/>
        <v>176.85</v>
      </c>
      <c r="BV10" s="124">
        <f t="shared" si="6"/>
        <v>176.85</v>
      </c>
    </row>
    <row r="11" spans="1:74" ht="12.75" customHeight="1">
      <c r="A11" s="28" t="s">
        <v>44</v>
      </c>
      <c r="B11" s="69"/>
      <c r="C11" s="40" t="s">
        <v>12</v>
      </c>
      <c r="D11" s="70"/>
      <c r="E11" s="40" t="s">
        <v>12</v>
      </c>
      <c r="F11" s="70"/>
      <c r="G11" s="40" t="s">
        <v>12</v>
      </c>
      <c r="H11" s="39"/>
      <c r="I11" s="40"/>
      <c r="J11" s="39"/>
      <c r="K11" s="41"/>
      <c r="L11" s="42"/>
      <c r="M11" s="40"/>
      <c r="N11" s="72"/>
      <c r="O11" s="67" t="s">
        <v>12</v>
      </c>
      <c r="P11" s="71"/>
      <c r="Q11" s="40" t="s">
        <v>12</v>
      </c>
      <c r="R11" s="71"/>
      <c r="S11" s="40" t="s">
        <v>12</v>
      </c>
      <c r="T11" s="39"/>
      <c r="U11" s="40"/>
      <c r="V11" s="39"/>
      <c r="W11" s="40"/>
      <c r="X11" s="39"/>
      <c r="Y11" s="41"/>
      <c r="Z11" s="73"/>
      <c r="AA11" s="57" t="s">
        <v>12</v>
      </c>
      <c r="AB11" s="72"/>
      <c r="AC11" s="67" t="s">
        <v>12</v>
      </c>
      <c r="AD11" s="71"/>
      <c r="AE11" s="40" t="s">
        <v>12</v>
      </c>
      <c r="AF11" s="41"/>
      <c r="AG11" s="40"/>
      <c r="AH11" s="39"/>
      <c r="AI11" s="40"/>
      <c r="AJ11" s="39"/>
      <c r="AK11" s="40"/>
      <c r="AL11" s="70"/>
      <c r="AM11" s="41" t="s">
        <v>12</v>
      </c>
      <c r="AN11" s="73"/>
      <c r="AO11" s="57" t="s">
        <v>12</v>
      </c>
      <c r="AP11" s="72"/>
      <c r="AQ11" s="67" t="s">
        <v>12</v>
      </c>
      <c r="AR11" s="41"/>
      <c r="AS11" s="40"/>
      <c r="AT11" s="41"/>
      <c r="AU11" s="40"/>
      <c r="AV11" s="39"/>
      <c r="AW11" s="40"/>
      <c r="AX11" s="70"/>
      <c r="AY11" s="40" t="s">
        <v>12</v>
      </c>
      <c r="AZ11" s="70"/>
      <c r="BA11" s="41" t="s">
        <v>12</v>
      </c>
      <c r="BB11" s="73"/>
      <c r="BC11" s="57" t="s">
        <v>12</v>
      </c>
      <c r="BD11" s="39"/>
      <c r="BE11" s="43"/>
      <c r="BF11" s="41"/>
      <c r="BG11" s="40"/>
      <c r="BH11" s="41"/>
      <c r="BI11" s="40"/>
      <c r="BJ11" s="7"/>
      <c r="BK11" s="102" t="s">
        <v>12</v>
      </c>
      <c r="BL11" s="66">
        <f>COUNTIF(B11:BK11,"N")</f>
        <v>16</v>
      </c>
      <c r="BM11" s="66">
        <f t="shared" si="1"/>
        <v>16</v>
      </c>
      <c r="BN11" s="79">
        <f>IF(BL11&gt;0,nbcellcouleur(B11:BK11,44)*0.59,"")</f>
        <v>3.54</v>
      </c>
      <c r="BO11" s="79">
        <f>IF(BL11&gt;0,nbcellcouleur(B11:BK11,45)*0.59,"")</f>
        <v>5.31</v>
      </c>
      <c r="BP11" s="62">
        <f t="shared" si="2"/>
        <v>160.85</v>
      </c>
      <c r="BQ11" s="112">
        <f>IF(BL11&gt;0,nbcellcouleur(B11:BK11,41)*0.5+nbcellcouleur(B11:BK11,7)*0.5,"")</f>
        <v>3</v>
      </c>
      <c r="BR11" s="62">
        <f t="shared" si="3"/>
        <v>13</v>
      </c>
      <c r="BS11" s="61">
        <f>IF(BL11&gt;0,nbcellcouleur(B11:BK11,41)*6.5+nbcellcouleur(B11:BK11,7)*3+BN11,"")</f>
        <v>32.04</v>
      </c>
      <c r="BT11" s="113">
        <f t="shared" si="4"/>
        <v>128.81</v>
      </c>
      <c r="BU11" s="79">
        <f t="shared" si="5"/>
        <v>176.85</v>
      </c>
      <c r="BV11" s="124">
        <f t="shared" si="6"/>
        <v>176.85</v>
      </c>
    </row>
    <row r="12" spans="1:74" ht="13.5" customHeight="1">
      <c r="A12" s="28" t="s">
        <v>45</v>
      </c>
      <c r="B12" s="69"/>
      <c r="C12" s="40" t="s">
        <v>12</v>
      </c>
      <c r="D12" s="70"/>
      <c r="E12" s="40" t="s">
        <v>12</v>
      </c>
      <c r="F12" s="70"/>
      <c r="G12" s="40" t="s">
        <v>12</v>
      </c>
      <c r="H12" s="39"/>
      <c r="I12" s="40"/>
      <c r="J12" s="39"/>
      <c r="K12" s="41"/>
      <c r="L12" s="42"/>
      <c r="M12" s="40"/>
      <c r="N12" s="72"/>
      <c r="O12" s="67" t="s">
        <v>12</v>
      </c>
      <c r="P12" s="71"/>
      <c r="Q12" s="40" t="s">
        <v>12</v>
      </c>
      <c r="R12" s="71"/>
      <c r="S12" s="40" t="s">
        <v>12</v>
      </c>
      <c r="T12" s="39"/>
      <c r="U12" s="40"/>
      <c r="V12" s="39"/>
      <c r="W12" s="40"/>
      <c r="X12" s="39"/>
      <c r="Y12" s="41"/>
      <c r="Z12" s="73"/>
      <c r="AA12" s="57" t="s">
        <v>12</v>
      </c>
      <c r="AB12" s="72"/>
      <c r="AC12" s="67" t="s">
        <v>12</v>
      </c>
      <c r="AD12" s="71"/>
      <c r="AE12" s="40" t="s">
        <v>12</v>
      </c>
      <c r="AF12" s="41"/>
      <c r="AG12" s="40"/>
      <c r="AH12" s="39"/>
      <c r="AI12" s="40"/>
      <c r="AJ12" s="39"/>
      <c r="AK12" s="40"/>
      <c r="AL12" s="70"/>
      <c r="AM12" s="41" t="s">
        <v>12</v>
      </c>
      <c r="AN12" s="73"/>
      <c r="AO12" s="57" t="s">
        <v>12</v>
      </c>
      <c r="AP12" s="72"/>
      <c r="AQ12" s="67" t="s">
        <v>12</v>
      </c>
      <c r="AR12" s="41"/>
      <c r="AS12" s="40"/>
      <c r="AT12" s="41"/>
      <c r="AU12" s="40"/>
      <c r="AV12" s="39"/>
      <c r="AW12" s="40"/>
      <c r="AX12" s="70"/>
      <c r="AY12" s="40" t="s">
        <v>12</v>
      </c>
      <c r="AZ12" s="70"/>
      <c r="BA12" s="41" t="s">
        <v>12</v>
      </c>
      <c r="BB12" s="73"/>
      <c r="BC12" s="57" t="s">
        <v>12</v>
      </c>
      <c r="BD12" s="39"/>
      <c r="BE12" s="43"/>
      <c r="BF12" s="41"/>
      <c r="BG12" s="40"/>
      <c r="BH12" s="41"/>
      <c r="BI12" s="40"/>
      <c r="BJ12" s="7"/>
      <c r="BK12" s="102" t="s">
        <v>12</v>
      </c>
      <c r="BL12" s="66">
        <f t="shared" si="0"/>
        <v>16</v>
      </c>
      <c r="BM12" s="66">
        <f t="shared" si="1"/>
        <v>16</v>
      </c>
      <c r="BN12" s="79">
        <f>IF(BL12&gt;0,nbcellcouleur(B12:BK12,44)*0.59,"")</f>
        <v>3.54</v>
      </c>
      <c r="BO12" s="79">
        <f>IF(BL12&gt;0,nbcellcouleur(B12:BK12,45)*0.59,"")</f>
        <v>5.31</v>
      </c>
      <c r="BP12" s="62">
        <f t="shared" si="2"/>
        <v>160.85</v>
      </c>
      <c r="BQ12" s="112">
        <f>IF(BL12&gt;0,nbcellcouleur(B12:BK12,41)*0.5+nbcellcouleur(B12:BK12,7)*0.5,"")</f>
        <v>3</v>
      </c>
      <c r="BR12" s="62">
        <f t="shared" si="3"/>
        <v>13</v>
      </c>
      <c r="BS12" s="61">
        <f>IF(BL12&gt;0,nbcellcouleur(B12:BK12,41)*6.5+nbcellcouleur(B12:BK12,7)*3+BN12,"")</f>
        <v>32.04</v>
      </c>
      <c r="BT12" s="113">
        <f t="shared" si="4"/>
        <v>128.81</v>
      </c>
      <c r="BU12" s="79">
        <f t="shared" si="5"/>
        <v>176.85</v>
      </c>
      <c r="BV12" s="124">
        <f t="shared" si="6"/>
        <v>176.85</v>
      </c>
    </row>
    <row r="13" spans="1:74" ht="12.75" customHeight="1">
      <c r="A13" s="50"/>
      <c r="B13" s="33"/>
      <c r="C13" s="34"/>
      <c r="D13" s="33"/>
      <c r="E13" s="34"/>
      <c r="F13" s="33"/>
      <c r="G13" s="34"/>
      <c r="H13" s="33"/>
      <c r="I13" s="34"/>
      <c r="J13" s="33"/>
      <c r="K13" s="35"/>
      <c r="L13" s="36"/>
      <c r="M13" s="34"/>
      <c r="N13" s="33"/>
      <c r="O13" s="35"/>
      <c r="P13" s="36"/>
      <c r="Q13" s="34"/>
      <c r="R13" s="33"/>
      <c r="S13" s="34"/>
      <c r="T13" s="33"/>
      <c r="U13" s="34"/>
      <c r="V13" s="33"/>
      <c r="W13" s="34"/>
      <c r="X13" s="33"/>
      <c r="Y13" s="35"/>
      <c r="Z13" s="36"/>
      <c r="AA13" s="34"/>
      <c r="AB13" s="33"/>
      <c r="AC13" s="35"/>
      <c r="AD13" s="36"/>
      <c r="AE13" s="34"/>
      <c r="AF13" s="33"/>
      <c r="AG13" s="34"/>
      <c r="AH13" s="33"/>
      <c r="AI13" s="34"/>
      <c r="AJ13" s="33"/>
      <c r="AK13" s="34"/>
      <c r="AL13" s="33"/>
      <c r="AM13" s="35"/>
      <c r="AN13" s="36"/>
      <c r="AO13" s="34"/>
      <c r="AP13" s="33"/>
      <c r="AQ13" s="35"/>
      <c r="AR13" s="36"/>
      <c r="AS13" s="34"/>
      <c r="AT13" s="33"/>
      <c r="AU13" s="34"/>
      <c r="AV13" s="33"/>
      <c r="AW13" s="34"/>
      <c r="AX13" s="33"/>
      <c r="AY13" s="34"/>
      <c r="AZ13" s="33"/>
      <c r="BA13" s="35"/>
      <c r="BB13" s="36"/>
      <c r="BC13" s="34"/>
      <c r="BD13" s="33"/>
      <c r="BE13" s="35"/>
      <c r="BF13" s="36"/>
      <c r="BG13" s="34"/>
      <c r="BH13" s="33"/>
      <c r="BI13" s="34"/>
      <c r="BJ13" s="33"/>
      <c r="BK13" s="37"/>
      <c r="BL13" s="66">
        <f t="shared" si="0"/>
        <v>0</v>
      </c>
      <c r="BM13" s="66" t="str">
        <f t="shared" si="1"/>
        <v/>
      </c>
      <c r="BN13" s="79" t="str">
        <f>IF(BL13&gt;0,nbcellcouleur(B13:BK13,44)*0.59,"")</f>
        <v/>
      </c>
      <c r="BO13" s="79" t="str">
        <f>IF(BL13&gt;0,nbcellcouleur(B13:BK13,45)*0.59,"")</f>
        <v/>
      </c>
      <c r="BP13" s="62" t="str">
        <f t="shared" si="2"/>
        <v/>
      </c>
      <c r="BQ13" s="112" t="str">
        <f>IF(BL13&gt;0,nbcellcouleur(B13:BK13,41)*0.5+nbcellcouleur(B13:BK13,7)*0.5,"")</f>
        <v/>
      </c>
      <c r="BR13" s="62" t="str">
        <f t="shared" si="3"/>
        <v/>
      </c>
      <c r="BS13" s="61" t="str">
        <f>IF(BL13&gt;0,nbcellcouleur(B13:BK13,41)*6.5+nbcellcouleur(B13:BK13,7)*3+BN13,"")</f>
        <v/>
      </c>
      <c r="BT13" s="113" t="str">
        <f t="shared" si="4"/>
        <v/>
      </c>
      <c r="BU13" s="79" t="str">
        <f t="shared" si="5"/>
        <v/>
      </c>
      <c r="BV13" s="124">
        <f t="shared" si="6"/>
        <v>0</v>
      </c>
    </row>
    <row r="14" spans="1:74" ht="15.75">
      <c r="A14" s="31" t="s">
        <v>9</v>
      </c>
      <c r="B14" s="2"/>
      <c r="C14" s="12"/>
      <c r="D14" s="9"/>
      <c r="E14" s="11"/>
      <c r="F14" s="8"/>
      <c r="G14" s="12"/>
      <c r="H14" s="9"/>
      <c r="I14" s="12"/>
      <c r="J14" s="9"/>
      <c r="K14" s="16"/>
      <c r="L14" s="25"/>
      <c r="M14" s="12"/>
      <c r="N14" s="9"/>
      <c r="O14" s="21"/>
      <c r="P14" s="15"/>
      <c r="Q14" s="11"/>
      <c r="R14" s="15"/>
      <c r="S14" s="12"/>
      <c r="T14" s="9"/>
      <c r="U14" s="12"/>
      <c r="V14" s="9"/>
      <c r="W14" s="11"/>
      <c r="X14" s="8"/>
      <c r="Y14" s="15"/>
      <c r="Z14" s="24"/>
      <c r="AA14" s="12"/>
      <c r="AB14" s="9"/>
      <c r="AC14" s="22"/>
      <c r="AD14" s="16"/>
      <c r="AE14" s="12"/>
      <c r="AF14" s="16"/>
      <c r="AG14" s="12"/>
      <c r="AH14" s="9"/>
      <c r="AI14" s="11"/>
      <c r="AJ14" s="8"/>
      <c r="AK14" s="12"/>
      <c r="AL14" s="9"/>
      <c r="AM14" s="16"/>
      <c r="AN14" s="25"/>
      <c r="AO14" s="12"/>
      <c r="AP14" s="9"/>
      <c r="AQ14" s="21"/>
      <c r="AR14" s="15"/>
      <c r="AS14" s="11"/>
      <c r="AT14" s="15"/>
      <c r="AU14" s="11"/>
      <c r="AV14" s="8"/>
      <c r="AW14" s="12"/>
      <c r="AX14" s="9"/>
      <c r="AY14" s="12"/>
      <c r="AZ14" s="9"/>
      <c r="BA14" s="16"/>
      <c r="BB14" s="25"/>
      <c r="BC14" s="11"/>
      <c r="BD14" s="8"/>
      <c r="BE14" s="21"/>
      <c r="BF14" s="15"/>
      <c r="BG14" s="11"/>
      <c r="BH14" s="15"/>
      <c r="BI14" s="11"/>
      <c r="BJ14" s="8"/>
      <c r="BK14" s="103"/>
      <c r="BL14" s="3"/>
      <c r="BM14" s="3"/>
      <c r="BN14" s="80"/>
      <c r="BO14" s="80"/>
      <c r="BP14" s="63"/>
      <c r="BQ14" s="19"/>
      <c r="BR14" s="63"/>
      <c r="BS14" s="60"/>
      <c r="BT14" s="114"/>
      <c r="BU14" s="80"/>
      <c r="BV14" s="64"/>
    </row>
    <row r="15" spans="1:74" ht="15.75" customHeight="1">
      <c r="A15" s="32" t="s">
        <v>7</v>
      </c>
      <c r="B15" s="4"/>
      <c r="C15" s="12"/>
      <c r="D15" s="9"/>
      <c r="E15" s="11"/>
      <c r="F15" s="8"/>
      <c r="G15" s="12"/>
      <c r="H15" s="9"/>
      <c r="I15" s="12"/>
      <c r="J15" s="9"/>
      <c r="K15" s="16"/>
      <c r="L15" s="25"/>
      <c r="M15" s="12"/>
      <c r="N15" s="9"/>
      <c r="O15" s="21"/>
      <c r="P15" s="15"/>
      <c r="Q15" s="11"/>
      <c r="R15" s="15"/>
      <c r="S15" s="12"/>
      <c r="T15" s="9"/>
      <c r="U15" s="12"/>
      <c r="V15" s="9"/>
      <c r="W15" s="11"/>
      <c r="X15" s="8"/>
      <c r="Y15" s="15"/>
      <c r="Z15" s="24"/>
      <c r="AA15" s="12"/>
      <c r="AB15" s="9"/>
      <c r="AC15" s="22"/>
      <c r="AD15" s="16"/>
      <c r="AE15" s="12"/>
      <c r="AF15" s="16"/>
      <c r="AG15" s="12"/>
      <c r="AH15" s="9"/>
      <c r="AI15" s="11"/>
      <c r="AJ15" s="8"/>
      <c r="AK15" s="12"/>
      <c r="AL15" s="9"/>
      <c r="AM15" s="16"/>
      <c r="AN15" s="25"/>
      <c r="AO15" s="12"/>
      <c r="AP15" s="9"/>
      <c r="AQ15" s="21"/>
      <c r="AR15" s="15"/>
      <c r="AS15" s="11"/>
      <c r="AT15" s="15"/>
      <c r="AU15" s="11"/>
      <c r="AV15" s="8"/>
      <c r="AW15" s="12"/>
      <c r="AX15" s="9"/>
      <c r="AY15" s="12"/>
      <c r="AZ15" s="9"/>
      <c r="BA15" s="16"/>
      <c r="BB15" s="25"/>
      <c r="BC15" s="11"/>
      <c r="BD15" s="8"/>
      <c r="BE15" s="21"/>
      <c r="BF15" s="15"/>
      <c r="BG15" s="11"/>
      <c r="BH15" s="15"/>
      <c r="BI15" s="11"/>
      <c r="BJ15" s="8"/>
      <c r="BK15" s="103"/>
      <c r="BL15" s="3"/>
      <c r="BM15" s="3"/>
      <c r="BN15" s="80"/>
      <c r="BO15" s="80"/>
      <c r="BP15" s="63"/>
      <c r="BQ15" s="19"/>
      <c r="BR15" s="63"/>
      <c r="BS15" s="60"/>
      <c r="BT15" s="114"/>
      <c r="BU15" s="80"/>
      <c r="BV15" s="64"/>
    </row>
    <row r="16" spans="1:74">
      <c r="A16" s="28" t="s">
        <v>46</v>
      </c>
      <c r="B16" s="5"/>
      <c r="C16" s="40"/>
      <c r="D16" s="39"/>
      <c r="E16" s="40"/>
      <c r="F16" s="39"/>
      <c r="G16" s="40"/>
      <c r="H16" s="70"/>
      <c r="I16" s="40" t="s">
        <v>12</v>
      </c>
      <c r="J16" s="70"/>
      <c r="K16" s="41" t="s">
        <v>12</v>
      </c>
      <c r="L16" s="73"/>
      <c r="M16" s="57" t="s">
        <v>12</v>
      </c>
      <c r="N16" s="39"/>
      <c r="O16" s="43"/>
      <c r="P16" s="41"/>
      <c r="Q16" s="40"/>
      <c r="R16" s="41"/>
      <c r="S16" s="40"/>
      <c r="T16" s="70"/>
      <c r="U16" s="40" t="s">
        <v>12</v>
      </c>
      <c r="V16" s="70"/>
      <c r="W16" s="40" t="s">
        <v>12</v>
      </c>
      <c r="X16" s="70"/>
      <c r="Y16" s="41" t="s">
        <v>12</v>
      </c>
      <c r="Z16" s="42"/>
      <c r="AA16" s="40"/>
      <c r="AB16" s="39"/>
      <c r="AC16" s="43"/>
      <c r="AD16" s="41"/>
      <c r="AE16" s="40"/>
      <c r="AF16" s="71"/>
      <c r="AG16" s="40" t="s">
        <v>12</v>
      </c>
      <c r="AH16" s="70"/>
      <c r="AI16" s="40" t="s">
        <v>12</v>
      </c>
      <c r="AJ16" s="70"/>
      <c r="AK16" s="40" t="s">
        <v>12</v>
      </c>
      <c r="AL16" s="39"/>
      <c r="AM16" s="41"/>
      <c r="AN16" s="42"/>
      <c r="AO16" s="40"/>
      <c r="AP16" s="39"/>
      <c r="AQ16" s="43"/>
      <c r="AR16" s="71"/>
      <c r="AS16" s="40" t="s">
        <v>12</v>
      </c>
      <c r="AT16" s="71"/>
      <c r="AU16" s="40" t="s">
        <v>12</v>
      </c>
      <c r="AV16" s="70"/>
      <c r="AW16" s="40" t="s">
        <v>12</v>
      </c>
      <c r="AX16" s="39"/>
      <c r="AY16" s="40"/>
      <c r="AZ16" s="39"/>
      <c r="BA16" s="41"/>
      <c r="BB16" s="42"/>
      <c r="BC16" s="40"/>
      <c r="BD16" s="72"/>
      <c r="BE16" s="67" t="s">
        <v>12</v>
      </c>
      <c r="BF16" s="71"/>
      <c r="BG16" s="40" t="s">
        <v>12</v>
      </c>
      <c r="BH16" s="71"/>
      <c r="BI16" s="40" t="s">
        <v>12</v>
      </c>
      <c r="BJ16" s="39"/>
      <c r="BK16" s="102"/>
      <c r="BL16" s="66">
        <f t="shared" si="0"/>
        <v>15</v>
      </c>
      <c r="BM16" s="66">
        <f t="shared" si="1"/>
        <v>15</v>
      </c>
      <c r="BN16" s="79">
        <f>IF(BL16&gt;0,nbcellcouleur(B16:BK16,44)*0.59,"")</f>
        <v>1.18</v>
      </c>
      <c r="BO16" s="79">
        <f>IF(BL16&gt;0,nbcellcouleur(B16:BK16,45)*0.59,"")</f>
        <v>7.67</v>
      </c>
      <c r="BP16" s="62">
        <f t="shared" si="2"/>
        <v>151.35</v>
      </c>
      <c r="BQ16" s="112">
        <f>IF(BL16&gt;0,nbcellcouleur(B16:BK16,41)*0.5+nbcellcouleur(B16:BK16,7)*0.5,"")</f>
        <v>1</v>
      </c>
      <c r="BR16" s="62">
        <f t="shared" si="3"/>
        <v>14</v>
      </c>
      <c r="BS16" s="61">
        <f>IF(BL16&gt;0,nbcellcouleur(B16:BK16,41)*6.5+nbcellcouleur(B16:BK16,7)*3+BN16,"")</f>
        <v>10.68</v>
      </c>
      <c r="BT16" s="113">
        <f t="shared" si="4"/>
        <v>140.66999999999999</v>
      </c>
      <c r="BU16" s="79">
        <f t="shared" si="5"/>
        <v>166.35</v>
      </c>
      <c r="BV16" s="124">
        <f t="shared" si="6"/>
        <v>166.35</v>
      </c>
    </row>
    <row r="17" spans="1:74" ht="15.75" customHeight="1">
      <c r="A17" s="30" t="s">
        <v>6</v>
      </c>
      <c r="B17" s="4"/>
      <c r="C17" s="11"/>
      <c r="D17" s="8"/>
      <c r="E17" s="11"/>
      <c r="F17" s="8"/>
      <c r="G17" s="11"/>
      <c r="H17" s="8"/>
      <c r="I17" s="11"/>
      <c r="J17" s="8"/>
      <c r="K17" s="15"/>
      <c r="L17" s="24"/>
      <c r="M17" s="11"/>
      <c r="N17" s="8"/>
      <c r="O17" s="21"/>
      <c r="P17" s="15"/>
      <c r="Q17" s="11"/>
      <c r="R17" s="15"/>
      <c r="S17" s="11"/>
      <c r="T17" s="8"/>
      <c r="U17" s="11"/>
      <c r="V17" s="8"/>
      <c r="W17" s="11"/>
      <c r="X17" s="8"/>
      <c r="Y17" s="15"/>
      <c r="Z17" s="24"/>
      <c r="AA17" s="11"/>
      <c r="AB17" s="8"/>
      <c r="AC17" s="21"/>
      <c r="AD17" s="15"/>
      <c r="AE17" s="11"/>
      <c r="AF17" s="15"/>
      <c r="AG17" s="11"/>
      <c r="AH17" s="8"/>
      <c r="AI17" s="11"/>
      <c r="AJ17" s="8"/>
      <c r="AK17" s="11"/>
      <c r="AL17" s="8"/>
      <c r="AM17" s="15"/>
      <c r="AN17" s="24"/>
      <c r="AO17" s="11"/>
      <c r="AP17" s="8"/>
      <c r="AQ17" s="21"/>
      <c r="AR17" s="15"/>
      <c r="AS17" s="11"/>
      <c r="AT17" s="15"/>
      <c r="AU17" s="11"/>
      <c r="AV17" s="8"/>
      <c r="AW17" s="11"/>
      <c r="AX17" s="8"/>
      <c r="AY17" s="11"/>
      <c r="AZ17" s="8"/>
      <c r="BA17" s="15"/>
      <c r="BB17" s="24"/>
      <c r="BC17" s="11"/>
      <c r="BD17" s="8"/>
      <c r="BE17" s="21"/>
      <c r="BF17" s="15"/>
      <c r="BG17" s="11"/>
      <c r="BH17" s="15"/>
      <c r="BI17" s="11"/>
      <c r="BJ17" s="8"/>
      <c r="BK17" s="103"/>
      <c r="BL17" s="3"/>
      <c r="BM17" s="3"/>
      <c r="BN17" s="80"/>
      <c r="BO17" s="80"/>
      <c r="BP17" s="63"/>
      <c r="BQ17" s="19"/>
      <c r="BR17" s="63"/>
      <c r="BS17" s="60"/>
      <c r="BT17" s="114"/>
      <c r="BU17" s="80"/>
      <c r="BV17" s="64"/>
    </row>
    <row r="18" spans="1:74">
      <c r="A18" s="27" t="s">
        <v>47</v>
      </c>
      <c r="B18" s="5"/>
      <c r="C18" s="40"/>
      <c r="D18" s="39"/>
      <c r="E18" s="40"/>
      <c r="F18" s="39"/>
      <c r="G18" s="40"/>
      <c r="H18" s="70"/>
      <c r="I18" s="40" t="s">
        <v>12</v>
      </c>
      <c r="J18" s="70"/>
      <c r="K18" s="41" t="s">
        <v>12</v>
      </c>
      <c r="L18" s="73"/>
      <c r="M18" s="57" t="s">
        <v>12</v>
      </c>
      <c r="N18" s="39"/>
      <c r="O18" s="43"/>
      <c r="P18" s="41"/>
      <c r="Q18" s="40"/>
      <c r="R18" s="41"/>
      <c r="S18" s="40"/>
      <c r="T18" s="70"/>
      <c r="U18" s="40" t="s">
        <v>12</v>
      </c>
      <c r="V18" s="70"/>
      <c r="W18" s="40" t="s">
        <v>12</v>
      </c>
      <c r="X18" s="70"/>
      <c r="Y18" s="41" t="s">
        <v>12</v>
      </c>
      <c r="Z18" s="42"/>
      <c r="AA18" s="40"/>
      <c r="AB18" s="39"/>
      <c r="AC18" s="43"/>
      <c r="AD18" s="41"/>
      <c r="AE18" s="40"/>
      <c r="AF18" s="71"/>
      <c r="AG18" s="40" t="s">
        <v>12</v>
      </c>
      <c r="AH18" s="70"/>
      <c r="AI18" s="40" t="s">
        <v>12</v>
      </c>
      <c r="AJ18" s="70"/>
      <c r="AK18" s="40" t="s">
        <v>12</v>
      </c>
      <c r="AL18" s="39"/>
      <c r="AM18" s="41"/>
      <c r="AN18" s="42"/>
      <c r="AO18" s="40"/>
      <c r="AP18" s="39"/>
      <c r="AQ18" s="43"/>
      <c r="AR18" s="71"/>
      <c r="AS18" s="40" t="s">
        <v>12</v>
      </c>
      <c r="AT18" s="71"/>
      <c r="AU18" s="40" t="s">
        <v>12</v>
      </c>
      <c r="AV18" s="70"/>
      <c r="AW18" s="40" t="s">
        <v>12</v>
      </c>
      <c r="AX18" s="39"/>
      <c r="AY18" s="40"/>
      <c r="AZ18" s="39"/>
      <c r="BA18" s="41"/>
      <c r="BB18" s="42"/>
      <c r="BC18" s="40"/>
      <c r="BD18" s="72"/>
      <c r="BE18" s="67" t="s">
        <v>12</v>
      </c>
      <c r="BF18" s="71"/>
      <c r="BG18" s="40" t="s">
        <v>12</v>
      </c>
      <c r="BH18" s="71"/>
      <c r="BI18" s="40" t="s">
        <v>12</v>
      </c>
      <c r="BJ18" s="39"/>
      <c r="BK18" s="102"/>
      <c r="BL18" s="66">
        <f t="shared" si="0"/>
        <v>15</v>
      </c>
      <c r="BM18" s="66">
        <f t="shared" si="1"/>
        <v>15</v>
      </c>
      <c r="BN18" s="79">
        <f>IF(BL18&gt;0,nbcellcouleur(B18:BK18,44)*0.59,"")</f>
        <v>1.18</v>
      </c>
      <c r="BO18" s="79">
        <f>IF(BL18&gt;0,nbcellcouleur(B18:BK18,45)*0.59,"")</f>
        <v>7.67</v>
      </c>
      <c r="BP18" s="62">
        <f t="shared" si="2"/>
        <v>151.35</v>
      </c>
      <c r="BQ18" s="112">
        <f>IF(BL18&gt;0,nbcellcouleur(B18:BK18,41)*0.5+nbcellcouleur(B18:BK18,7)*0.5,"")</f>
        <v>1</v>
      </c>
      <c r="BR18" s="62">
        <f t="shared" si="3"/>
        <v>14</v>
      </c>
      <c r="BS18" s="61">
        <f>IF(BL18&gt;0,nbcellcouleur(B18:BK18,41)*6.5+nbcellcouleur(B18:BK18,7)*3+BN18,"")</f>
        <v>10.68</v>
      </c>
      <c r="BT18" s="113">
        <f t="shared" si="4"/>
        <v>140.66999999999999</v>
      </c>
      <c r="BU18" s="79">
        <f t="shared" si="5"/>
        <v>166.35</v>
      </c>
      <c r="BV18" s="124">
        <f t="shared" si="6"/>
        <v>166.35</v>
      </c>
    </row>
    <row r="19" spans="1:74">
      <c r="A19" s="30" t="s">
        <v>10</v>
      </c>
      <c r="B19" s="4"/>
      <c r="C19" s="11"/>
      <c r="D19" s="8"/>
      <c r="E19" s="11"/>
      <c r="F19" s="8"/>
      <c r="G19" s="11"/>
      <c r="H19" s="8"/>
      <c r="I19" s="11"/>
      <c r="J19" s="8"/>
      <c r="K19" s="15"/>
      <c r="L19" s="24"/>
      <c r="M19" s="11"/>
      <c r="N19" s="8"/>
      <c r="O19" s="21"/>
      <c r="P19" s="15"/>
      <c r="Q19" s="11"/>
      <c r="R19" s="15"/>
      <c r="S19" s="11"/>
      <c r="T19" s="8"/>
      <c r="U19" s="11"/>
      <c r="V19" s="8"/>
      <c r="W19" s="11"/>
      <c r="X19" s="8"/>
      <c r="Y19" s="15"/>
      <c r="Z19" s="24"/>
      <c r="AA19" s="11"/>
      <c r="AB19" s="8"/>
      <c r="AC19" s="21"/>
      <c r="AD19" s="15"/>
      <c r="AE19" s="11"/>
      <c r="AF19" s="15"/>
      <c r="AG19" s="11"/>
      <c r="AH19" s="8"/>
      <c r="AI19" s="11"/>
      <c r="AJ19" s="8"/>
      <c r="AK19" s="11"/>
      <c r="AL19" s="8"/>
      <c r="AM19" s="15"/>
      <c r="AN19" s="24"/>
      <c r="AO19" s="11"/>
      <c r="AP19" s="8"/>
      <c r="AQ19" s="21"/>
      <c r="AR19" s="15"/>
      <c r="AS19" s="11"/>
      <c r="AT19" s="15"/>
      <c r="AU19" s="11"/>
      <c r="AV19" s="8"/>
      <c r="AW19" s="11"/>
      <c r="AX19" s="8"/>
      <c r="AY19" s="11"/>
      <c r="AZ19" s="8"/>
      <c r="BA19" s="15"/>
      <c r="BB19" s="24"/>
      <c r="BC19" s="11"/>
      <c r="BD19" s="8"/>
      <c r="BE19" s="21"/>
      <c r="BF19" s="15"/>
      <c r="BG19" s="11"/>
      <c r="BH19" s="15"/>
      <c r="BI19" s="11"/>
      <c r="BJ19" s="8"/>
      <c r="BK19" s="103"/>
      <c r="BL19" s="3"/>
      <c r="BM19" s="3"/>
      <c r="BN19" s="80"/>
      <c r="BO19" s="80"/>
      <c r="BP19" s="63"/>
      <c r="BQ19" s="19"/>
      <c r="BR19" s="63"/>
      <c r="BS19" s="60"/>
      <c r="BT19" s="114"/>
      <c r="BU19" s="80"/>
      <c r="BV19" s="64"/>
    </row>
    <row r="20" spans="1:74">
      <c r="A20" s="27" t="s">
        <v>48</v>
      </c>
      <c r="B20" s="5"/>
      <c r="C20" s="40"/>
      <c r="D20" s="39"/>
      <c r="E20" s="40"/>
      <c r="F20" s="39"/>
      <c r="G20" s="40"/>
      <c r="H20" s="70"/>
      <c r="I20" s="40" t="s">
        <v>12</v>
      </c>
      <c r="J20" s="70"/>
      <c r="K20" s="41" t="s">
        <v>12</v>
      </c>
      <c r="L20" s="73"/>
      <c r="M20" s="57" t="s">
        <v>12</v>
      </c>
      <c r="N20" s="39"/>
      <c r="O20" s="43"/>
      <c r="P20" s="41"/>
      <c r="Q20" s="40"/>
      <c r="R20" s="41"/>
      <c r="S20" s="40"/>
      <c r="T20" s="70"/>
      <c r="U20" s="40" t="s">
        <v>12</v>
      </c>
      <c r="V20" s="70"/>
      <c r="W20" s="40" t="s">
        <v>12</v>
      </c>
      <c r="X20" s="70"/>
      <c r="Y20" s="41" t="s">
        <v>12</v>
      </c>
      <c r="Z20" s="42"/>
      <c r="AA20" s="40"/>
      <c r="AB20" s="39"/>
      <c r="AC20" s="43"/>
      <c r="AD20" s="41"/>
      <c r="AE20" s="40"/>
      <c r="AF20" s="71"/>
      <c r="AG20" s="40" t="s">
        <v>12</v>
      </c>
      <c r="AH20" s="70"/>
      <c r="AI20" s="40" t="s">
        <v>12</v>
      </c>
      <c r="AJ20" s="70"/>
      <c r="AK20" s="40" t="s">
        <v>12</v>
      </c>
      <c r="AL20" s="39"/>
      <c r="AM20" s="41"/>
      <c r="AN20" s="42"/>
      <c r="AO20" s="40"/>
      <c r="AP20" s="39"/>
      <c r="AQ20" s="43"/>
      <c r="AR20" s="71"/>
      <c r="AS20" s="40" t="s">
        <v>12</v>
      </c>
      <c r="AT20" s="71"/>
      <c r="AU20" s="40" t="s">
        <v>12</v>
      </c>
      <c r="AV20" s="70"/>
      <c r="AW20" s="40" t="s">
        <v>12</v>
      </c>
      <c r="AX20" s="39"/>
      <c r="AY20" s="40"/>
      <c r="AZ20" s="39"/>
      <c r="BA20" s="41"/>
      <c r="BB20" s="42"/>
      <c r="BC20" s="40"/>
      <c r="BD20" s="72"/>
      <c r="BE20" s="67" t="s">
        <v>12</v>
      </c>
      <c r="BF20" s="71"/>
      <c r="BG20" s="40" t="s">
        <v>12</v>
      </c>
      <c r="BH20" s="71"/>
      <c r="BI20" s="40" t="s">
        <v>12</v>
      </c>
      <c r="BJ20" s="39"/>
      <c r="BK20" s="102"/>
      <c r="BL20" s="66">
        <f t="shared" si="0"/>
        <v>15</v>
      </c>
      <c r="BM20" s="66">
        <f t="shared" si="1"/>
        <v>15</v>
      </c>
      <c r="BN20" s="79">
        <f>IF(BL20&gt;0,nbcellcouleur(B20:BK20,44)*0.59,"")</f>
        <v>1.18</v>
      </c>
      <c r="BO20" s="79">
        <f>IF(BL20&gt;0,nbcellcouleur(B20:BK20,45)*0.59,"")</f>
        <v>7.67</v>
      </c>
      <c r="BP20" s="62">
        <f t="shared" si="2"/>
        <v>151.35</v>
      </c>
      <c r="BQ20" s="112">
        <f>IF(BL20&gt;0,nbcellcouleur(B20:BK20,41)*0.5+nbcellcouleur(B20:BK20,7)*0.5,"")</f>
        <v>1</v>
      </c>
      <c r="BR20" s="62">
        <f t="shared" si="3"/>
        <v>14</v>
      </c>
      <c r="BS20" s="61">
        <f>IF(BL20&gt;0,nbcellcouleur(B20:BK20,41)*6.5+nbcellcouleur(B20:BK20,7)*3+BN20,"")</f>
        <v>10.68</v>
      </c>
      <c r="BT20" s="113">
        <f t="shared" si="4"/>
        <v>140.66999999999999</v>
      </c>
      <c r="BU20" s="79">
        <f t="shared" si="5"/>
        <v>166.35</v>
      </c>
      <c r="BV20" s="124">
        <f t="shared" si="6"/>
        <v>166.35</v>
      </c>
    </row>
    <row r="21" spans="1:74">
      <c r="A21" s="27" t="s">
        <v>49</v>
      </c>
      <c r="B21" s="5"/>
      <c r="C21" s="40"/>
      <c r="D21" s="39"/>
      <c r="E21" s="40"/>
      <c r="F21" s="39"/>
      <c r="G21" s="40"/>
      <c r="H21" s="70"/>
      <c r="I21" s="40" t="s">
        <v>12</v>
      </c>
      <c r="J21" s="70"/>
      <c r="K21" s="41" t="s">
        <v>12</v>
      </c>
      <c r="L21" s="73"/>
      <c r="M21" s="57" t="s">
        <v>12</v>
      </c>
      <c r="N21" s="39"/>
      <c r="O21" s="43"/>
      <c r="P21" s="41"/>
      <c r="Q21" s="40"/>
      <c r="R21" s="41"/>
      <c r="S21" s="40"/>
      <c r="T21" s="70"/>
      <c r="U21" s="40" t="s">
        <v>12</v>
      </c>
      <c r="V21" s="70"/>
      <c r="W21" s="40" t="s">
        <v>12</v>
      </c>
      <c r="X21" s="70"/>
      <c r="Y21" s="41" t="s">
        <v>12</v>
      </c>
      <c r="Z21" s="42"/>
      <c r="AA21" s="40"/>
      <c r="AB21" s="39"/>
      <c r="AC21" s="43"/>
      <c r="AD21" s="41"/>
      <c r="AE21" s="40"/>
      <c r="AF21" s="71"/>
      <c r="AG21" s="40" t="s">
        <v>12</v>
      </c>
      <c r="AH21" s="70"/>
      <c r="AI21" s="40" t="s">
        <v>12</v>
      </c>
      <c r="AJ21" s="70"/>
      <c r="AK21" s="40" t="s">
        <v>12</v>
      </c>
      <c r="AL21" s="39"/>
      <c r="AM21" s="41"/>
      <c r="AN21" s="42"/>
      <c r="AO21" s="40"/>
      <c r="AP21" s="39"/>
      <c r="AQ21" s="43"/>
      <c r="AR21" s="71"/>
      <c r="AS21" s="40" t="s">
        <v>12</v>
      </c>
      <c r="AT21" s="71"/>
      <c r="AU21" s="40" t="s">
        <v>12</v>
      </c>
      <c r="AV21" s="70"/>
      <c r="AW21" s="40" t="s">
        <v>12</v>
      </c>
      <c r="AX21" s="39"/>
      <c r="AY21" s="40"/>
      <c r="AZ21" s="39"/>
      <c r="BA21" s="41"/>
      <c r="BB21" s="42"/>
      <c r="BC21" s="40"/>
      <c r="BD21" s="72"/>
      <c r="BE21" s="67" t="s">
        <v>12</v>
      </c>
      <c r="BF21" s="71"/>
      <c r="BG21" s="40" t="s">
        <v>12</v>
      </c>
      <c r="BH21" s="119"/>
      <c r="BI21" s="40" t="s">
        <v>12</v>
      </c>
      <c r="BJ21" s="39"/>
      <c r="BK21" s="102"/>
      <c r="BL21" s="66">
        <f t="shared" si="0"/>
        <v>15</v>
      </c>
      <c r="BM21" s="66">
        <f t="shared" si="1"/>
        <v>15</v>
      </c>
      <c r="BN21" s="79">
        <f>IF(BL21&gt;0,nbcellcouleur(B21:BK21,44)*0.59,"")</f>
        <v>1.18</v>
      </c>
      <c r="BO21" s="79">
        <f>IF(BL21&gt;0,nbcellcouleur(B21:BK21,45)*0.59,"")</f>
        <v>7.67</v>
      </c>
      <c r="BP21" s="62">
        <f t="shared" si="2"/>
        <v>151.35</v>
      </c>
      <c r="BQ21" s="112">
        <f>IF(BL21&gt;0,nbcellcouleur(B21:BK21,41)*0.5+nbcellcouleur(B21:BK21,7)*0.5,"")</f>
        <v>1</v>
      </c>
      <c r="BR21" s="62">
        <f t="shared" si="3"/>
        <v>14</v>
      </c>
      <c r="BS21" s="61">
        <f>IF(BL21&gt;0,nbcellcouleur(B21:BK21,41)*6.5+nbcellcouleur(B21:BK21,7)*3+BN21,"")</f>
        <v>10.68</v>
      </c>
      <c r="BT21" s="113">
        <f t="shared" si="4"/>
        <v>140.66999999999999</v>
      </c>
      <c r="BU21" s="79">
        <f t="shared" si="5"/>
        <v>166.35</v>
      </c>
      <c r="BV21" s="124">
        <f t="shared" si="6"/>
        <v>166.35</v>
      </c>
    </row>
    <row r="22" spans="1:74">
      <c r="A22" s="27" t="s">
        <v>50</v>
      </c>
      <c r="B22" s="5"/>
      <c r="C22" s="40"/>
      <c r="D22" s="39"/>
      <c r="E22" s="40"/>
      <c r="F22" s="39"/>
      <c r="G22" s="40"/>
      <c r="H22" s="70"/>
      <c r="I22" s="40" t="s">
        <v>12</v>
      </c>
      <c r="J22" s="70"/>
      <c r="K22" s="41" t="s">
        <v>12</v>
      </c>
      <c r="L22" s="73"/>
      <c r="M22" s="57" t="s">
        <v>12</v>
      </c>
      <c r="N22" s="39"/>
      <c r="O22" s="43"/>
      <c r="P22" s="41"/>
      <c r="Q22" s="40"/>
      <c r="R22" s="41"/>
      <c r="S22" s="40"/>
      <c r="T22" s="70"/>
      <c r="U22" s="40" t="s">
        <v>12</v>
      </c>
      <c r="V22" s="70"/>
      <c r="W22" s="40" t="s">
        <v>12</v>
      </c>
      <c r="X22" s="70"/>
      <c r="Y22" s="41" t="s">
        <v>12</v>
      </c>
      <c r="Z22" s="42"/>
      <c r="AA22" s="40"/>
      <c r="AB22" s="39"/>
      <c r="AC22" s="43"/>
      <c r="AD22" s="41"/>
      <c r="AE22" s="40"/>
      <c r="AF22" s="71"/>
      <c r="AG22" s="40" t="s">
        <v>12</v>
      </c>
      <c r="AH22" s="70"/>
      <c r="AI22" s="40" t="s">
        <v>12</v>
      </c>
      <c r="AJ22" s="70"/>
      <c r="AK22" s="40" t="s">
        <v>12</v>
      </c>
      <c r="AL22" s="39"/>
      <c r="AM22" s="41"/>
      <c r="AN22" s="42"/>
      <c r="AO22" s="40"/>
      <c r="AP22" s="39"/>
      <c r="AQ22" s="43"/>
      <c r="AR22" s="71"/>
      <c r="AS22" s="40" t="s">
        <v>12</v>
      </c>
      <c r="AT22" s="71"/>
      <c r="AU22" s="40" t="s">
        <v>12</v>
      </c>
      <c r="AV22" s="70"/>
      <c r="AW22" s="40" t="s">
        <v>12</v>
      </c>
      <c r="AX22" s="39"/>
      <c r="AY22" s="40"/>
      <c r="AZ22" s="39"/>
      <c r="BA22" s="41"/>
      <c r="BB22" s="42"/>
      <c r="BC22" s="40"/>
      <c r="BD22" s="72"/>
      <c r="BE22" s="67" t="s">
        <v>12</v>
      </c>
      <c r="BF22" s="71"/>
      <c r="BG22" s="40" t="s">
        <v>12</v>
      </c>
      <c r="BH22" s="71"/>
      <c r="BI22" s="40" t="s">
        <v>12</v>
      </c>
      <c r="BJ22" s="39"/>
      <c r="BK22" s="102"/>
      <c r="BL22" s="66">
        <f t="shared" si="0"/>
        <v>15</v>
      </c>
      <c r="BM22" s="66">
        <f t="shared" si="1"/>
        <v>15</v>
      </c>
      <c r="BN22" s="79">
        <f>IF(BL22&gt;0,nbcellcouleur(B22:BK22,44)*0.59,"")</f>
        <v>1.18</v>
      </c>
      <c r="BO22" s="79">
        <f>IF(BL22&gt;0,nbcellcouleur(B22:BK22,45)*0.59,"")</f>
        <v>7.67</v>
      </c>
      <c r="BP22" s="62">
        <f t="shared" si="2"/>
        <v>151.35</v>
      </c>
      <c r="BQ22" s="112">
        <f>IF(BL22&gt;0,nbcellcouleur(B22:BK22,41)*0.5+nbcellcouleur(B22:BK22,7)*0.5,"")</f>
        <v>1</v>
      </c>
      <c r="BR22" s="62">
        <f t="shared" si="3"/>
        <v>14</v>
      </c>
      <c r="BS22" s="61">
        <f>IF(BL22&gt;0,nbcellcouleur(B22:BK22,41)*6.5+nbcellcouleur(B22:BK22,7)*3+BN22,"")</f>
        <v>10.68</v>
      </c>
      <c r="BT22" s="113">
        <f t="shared" si="4"/>
        <v>140.66999999999999</v>
      </c>
      <c r="BU22" s="79">
        <f t="shared" si="5"/>
        <v>166.35</v>
      </c>
      <c r="BV22" s="124">
        <f t="shared" si="6"/>
        <v>166.35</v>
      </c>
    </row>
    <row r="23" spans="1:74">
      <c r="A23" s="50"/>
      <c r="B23" s="33"/>
      <c r="C23" s="34"/>
      <c r="D23" s="33"/>
      <c r="E23" s="34"/>
      <c r="F23" s="33"/>
      <c r="G23" s="34"/>
      <c r="H23" s="33"/>
      <c r="I23" s="34"/>
      <c r="J23" s="33"/>
      <c r="K23" s="35"/>
      <c r="L23" s="36"/>
      <c r="M23" s="34"/>
      <c r="N23" s="33"/>
      <c r="O23" s="35"/>
      <c r="P23" s="36"/>
      <c r="Q23" s="34"/>
      <c r="R23" s="33"/>
      <c r="S23" s="34"/>
      <c r="T23" s="33"/>
      <c r="U23" s="34"/>
      <c r="V23" s="33"/>
      <c r="W23" s="34"/>
      <c r="X23" s="33"/>
      <c r="Y23" s="35"/>
      <c r="Z23" s="36"/>
      <c r="AA23" s="34"/>
      <c r="AB23" s="33"/>
      <c r="AC23" s="35"/>
      <c r="AD23" s="36"/>
      <c r="AE23" s="34"/>
      <c r="AF23" s="33"/>
      <c r="AG23" s="34"/>
      <c r="AH23" s="33"/>
      <c r="AI23" s="34"/>
      <c r="AJ23" s="33"/>
      <c r="AK23" s="34"/>
      <c r="AL23" s="33"/>
      <c r="AM23" s="35"/>
      <c r="AN23" s="36"/>
      <c r="AO23" s="34"/>
      <c r="AP23" s="33"/>
      <c r="AQ23" s="35"/>
      <c r="AR23" s="36"/>
      <c r="AS23" s="34"/>
      <c r="AT23" s="33"/>
      <c r="AU23" s="34"/>
      <c r="AV23" s="33"/>
      <c r="AW23" s="34"/>
      <c r="AX23" s="33"/>
      <c r="AY23" s="34"/>
      <c r="AZ23" s="33"/>
      <c r="BA23" s="35"/>
      <c r="BB23" s="36"/>
      <c r="BC23" s="34"/>
      <c r="BD23" s="33"/>
      <c r="BE23" s="35"/>
      <c r="BF23" s="36"/>
      <c r="BG23" s="34"/>
      <c r="BH23" s="33"/>
      <c r="BI23" s="34"/>
      <c r="BJ23" s="33"/>
      <c r="BK23" s="37"/>
      <c r="BL23" s="66">
        <f t="shared" si="0"/>
        <v>0</v>
      </c>
      <c r="BM23" s="66" t="str">
        <f t="shared" si="1"/>
        <v/>
      </c>
      <c r="BN23" s="79" t="str">
        <f>IF(BL23&gt;0,nbcellcouleur(B23:BK23,44)*0.59,"")</f>
        <v/>
      </c>
      <c r="BO23" s="79" t="str">
        <f>IF(BL23&gt;0,nbcellcouleur(B23:BK23,45)*0.59,"")</f>
        <v/>
      </c>
      <c r="BP23" s="62" t="str">
        <f t="shared" si="2"/>
        <v/>
      </c>
      <c r="BQ23" s="112" t="str">
        <f>IF(BL23&gt;0,nbcellcouleur(B23:BK23,41)*0.5+nbcellcouleur(B23:BK23,7)*0.5,"")</f>
        <v/>
      </c>
      <c r="BR23" s="62" t="str">
        <f t="shared" si="3"/>
        <v/>
      </c>
      <c r="BS23" s="61" t="str">
        <f>IF(BL23&gt;0,nbcellcouleur(B23:BK23,41)*6.5+nbcellcouleur(B23:BK23,7)*3+BN23,"")</f>
        <v/>
      </c>
      <c r="BT23" s="113" t="str">
        <f t="shared" si="4"/>
        <v/>
      </c>
      <c r="BU23" s="79" t="str">
        <f t="shared" si="5"/>
        <v/>
      </c>
      <c r="BV23" s="124">
        <f t="shared" si="6"/>
        <v>0</v>
      </c>
    </row>
    <row r="24" spans="1:74" ht="15.75" customHeight="1">
      <c r="A24" s="31" t="s">
        <v>18</v>
      </c>
      <c r="B24" s="2"/>
      <c r="C24" s="10"/>
      <c r="D24" s="18"/>
      <c r="E24" s="10"/>
      <c r="F24" s="18"/>
      <c r="G24" s="10"/>
      <c r="H24" s="18"/>
      <c r="I24" s="13"/>
      <c r="J24" s="6"/>
      <c r="K24" s="14"/>
      <c r="L24" s="23"/>
      <c r="M24" s="10"/>
      <c r="N24" s="18"/>
      <c r="O24" s="20"/>
      <c r="P24" s="17"/>
      <c r="Q24" s="10"/>
      <c r="R24" s="17"/>
      <c r="S24" s="10"/>
      <c r="T24" s="18"/>
      <c r="U24" s="10"/>
      <c r="V24" s="18"/>
      <c r="W24" s="10"/>
      <c r="X24" s="18"/>
      <c r="Y24" s="14"/>
      <c r="Z24" s="23"/>
      <c r="AA24" s="10"/>
      <c r="AB24" s="18"/>
      <c r="AC24" s="20"/>
      <c r="AD24" s="17"/>
      <c r="AE24" s="10"/>
      <c r="AF24" s="17"/>
      <c r="AG24" s="13"/>
      <c r="AH24" s="6"/>
      <c r="AI24" s="10"/>
      <c r="AJ24" s="18"/>
      <c r="AK24" s="10"/>
      <c r="AL24" s="18"/>
      <c r="AM24" s="14"/>
      <c r="AN24" s="23"/>
      <c r="AO24" s="10"/>
      <c r="AP24" s="18"/>
      <c r="AQ24" s="20"/>
      <c r="AR24" s="17"/>
      <c r="AS24" s="10"/>
      <c r="AT24" s="17"/>
      <c r="AU24" s="10"/>
      <c r="AV24" s="18"/>
      <c r="AW24" s="10"/>
      <c r="AX24" s="18"/>
      <c r="AY24" s="10"/>
      <c r="AZ24" s="18"/>
      <c r="BA24" s="14"/>
      <c r="BB24" s="23"/>
      <c r="BC24" s="13"/>
      <c r="BD24" s="6"/>
      <c r="BE24" s="26"/>
      <c r="BF24" s="14"/>
      <c r="BG24" s="13"/>
      <c r="BH24" s="14"/>
      <c r="BI24" s="13"/>
      <c r="BJ24" s="6"/>
      <c r="BK24" s="101"/>
      <c r="BL24" s="3"/>
      <c r="BM24" s="3"/>
      <c r="BN24" s="80"/>
      <c r="BO24" s="80"/>
      <c r="BP24" s="63"/>
      <c r="BQ24" s="19"/>
      <c r="BR24" s="63"/>
      <c r="BS24" s="60"/>
      <c r="BT24" s="114"/>
      <c r="BU24" s="80"/>
      <c r="BV24" s="64"/>
    </row>
    <row r="25" spans="1:74">
      <c r="A25" s="32" t="s">
        <v>7</v>
      </c>
      <c r="B25" s="4"/>
      <c r="C25" s="10"/>
      <c r="D25" s="18"/>
      <c r="E25" s="10"/>
      <c r="F25" s="18"/>
      <c r="G25" s="10"/>
      <c r="H25" s="18"/>
      <c r="I25" s="13"/>
      <c r="J25" s="6"/>
      <c r="K25" s="14"/>
      <c r="L25" s="23"/>
      <c r="M25" s="10"/>
      <c r="N25" s="18"/>
      <c r="O25" s="20"/>
      <c r="P25" s="17"/>
      <c r="Q25" s="10"/>
      <c r="R25" s="17"/>
      <c r="S25" s="10"/>
      <c r="T25" s="18"/>
      <c r="U25" s="10"/>
      <c r="V25" s="18"/>
      <c r="W25" s="10"/>
      <c r="X25" s="18"/>
      <c r="Y25" s="14"/>
      <c r="Z25" s="23"/>
      <c r="AA25" s="10"/>
      <c r="AB25" s="18"/>
      <c r="AC25" s="20"/>
      <c r="AD25" s="17"/>
      <c r="AE25" s="10"/>
      <c r="AF25" s="17"/>
      <c r="AG25" s="13"/>
      <c r="AH25" s="6"/>
      <c r="AI25" s="10"/>
      <c r="AJ25" s="18"/>
      <c r="AK25" s="10"/>
      <c r="AL25" s="18"/>
      <c r="AM25" s="14"/>
      <c r="AN25" s="23"/>
      <c r="AO25" s="10"/>
      <c r="AP25" s="18"/>
      <c r="AQ25" s="20"/>
      <c r="AR25" s="17"/>
      <c r="AS25" s="10"/>
      <c r="AT25" s="17"/>
      <c r="AU25" s="10"/>
      <c r="AV25" s="18"/>
      <c r="AW25" s="10"/>
      <c r="AX25" s="18"/>
      <c r="AY25" s="10"/>
      <c r="AZ25" s="18"/>
      <c r="BA25" s="14"/>
      <c r="BB25" s="23"/>
      <c r="BC25" s="13"/>
      <c r="BD25" s="6"/>
      <c r="BE25" s="26"/>
      <c r="BF25" s="14"/>
      <c r="BG25" s="13"/>
      <c r="BH25" s="14"/>
      <c r="BI25" s="13"/>
      <c r="BJ25" s="6"/>
      <c r="BK25" s="101"/>
      <c r="BL25" s="3"/>
      <c r="BM25" s="3"/>
      <c r="BN25" s="80"/>
      <c r="BO25" s="80"/>
      <c r="BP25" s="63"/>
      <c r="BQ25" s="19"/>
      <c r="BR25" s="63"/>
      <c r="BS25" s="60"/>
      <c r="BT25" s="114"/>
      <c r="BU25" s="80"/>
      <c r="BV25" s="64"/>
    </row>
    <row r="26" spans="1:74" ht="15.75" customHeight="1">
      <c r="A26" s="28" t="s">
        <v>51</v>
      </c>
      <c r="B26" s="69"/>
      <c r="C26" s="40" t="s">
        <v>12</v>
      </c>
      <c r="D26" s="70"/>
      <c r="E26" s="40" t="s">
        <v>12</v>
      </c>
      <c r="F26" s="39"/>
      <c r="G26" s="40"/>
      <c r="H26" s="39"/>
      <c r="I26" s="40"/>
      <c r="J26" s="70"/>
      <c r="K26" s="41" t="s">
        <v>12</v>
      </c>
      <c r="L26" s="73"/>
      <c r="M26" s="57" t="s">
        <v>12</v>
      </c>
      <c r="N26" s="39"/>
      <c r="O26" s="43"/>
      <c r="P26" s="41"/>
      <c r="Q26" s="40"/>
      <c r="R26" s="71"/>
      <c r="S26" s="40" t="s">
        <v>12</v>
      </c>
      <c r="T26" s="70"/>
      <c r="U26" s="40" t="s">
        <v>12</v>
      </c>
      <c r="V26" s="39"/>
      <c r="W26" s="40"/>
      <c r="X26" s="39"/>
      <c r="Y26" s="41"/>
      <c r="Z26" s="73"/>
      <c r="AA26" s="57" t="s">
        <v>12</v>
      </c>
      <c r="AB26" s="72"/>
      <c r="AC26" s="67" t="s">
        <v>12</v>
      </c>
      <c r="AD26" s="41"/>
      <c r="AE26" s="40"/>
      <c r="AF26" s="41"/>
      <c r="AG26" s="40"/>
      <c r="AH26" s="70"/>
      <c r="AI26" s="40" t="s">
        <v>12</v>
      </c>
      <c r="AJ26" s="70"/>
      <c r="AK26" s="40" t="s">
        <v>12</v>
      </c>
      <c r="AL26" s="39"/>
      <c r="AM26" s="41"/>
      <c r="AN26" s="42"/>
      <c r="AO26" s="40"/>
      <c r="AP26" s="72"/>
      <c r="AQ26" s="67" t="s">
        <v>12</v>
      </c>
      <c r="AR26" s="71"/>
      <c r="AS26" s="40" t="s">
        <v>12</v>
      </c>
      <c r="AT26" s="41"/>
      <c r="AU26" s="40"/>
      <c r="AV26" s="39"/>
      <c r="AW26" s="40"/>
      <c r="AX26" s="70"/>
      <c r="AY26" s="40" t="s">
        <v>12</v>
      </c>
      <c r="AZ26" s="70"/>
      <c r="BA26" s="41" t="s">
        <v>12</v>
      </c>
      <c r="BB26" s="42"/>
      <c r="BC26" s="40"/>
      <c r="BD26" s="39"/>
      <c r="BE26" s="43"/>
      <c r="BF26" s="71"/>
      <c r="BG26" s="40" t="s">
        <v>12</v>
      </c>
      <c r="BH26" s="41"/>
      <c r="BI26" s="40" t="s">
        <v>12</v>
      </c>
      <c r="BJ26" s="39"/>
      <c r="BK26" s="102"/>
      <c r="BL26" s="66">
        <f t="shared" si="0"/>
        <v>16</v>
      </c>
      <c r="BM26" s="66">
        <f t="shared" si="1"/>
        <v>16</v>
      </c>
      <c r="BN26" s="79">
        <f>IF(BL26&gt;0,nbcellcouleur(B26:BK26,44)*0.59,"")</f>
        <v>2.36</v>
      </c>
      <c r="BO26" s="79">
        <f>IF(BL26&gt;0,nbcellcouleur(B26:BK26,45)*0.59,"")</f>
        <v>6.4899999999999993</v>
      </c>
      <c r="BP26" s="62">
        <f t="shared" si="2"/>
        <v>160.85</v>
      </c>
      <c r="BQ26" s="112">
        <f>IF(BL26&gt;0,nbcellcouleur(B26:BK26,41)*0.5+nbcellcouleur(B26:BK26,7)*0.5,"")</f>
        <v>2</v>
      </c>
      <c r="BR26" s="62">
        <f t="shared" si="3"/>
        <v>14</v>
      </c>
      <c r="BS26" s="61">
        <f>IF(BL26&gt;0,nbcellcouleur(B26:BK26,41)*6.5+nbcellcouleur(B26:BK26,7)*3+BN26,"")</f>
        <v>21.36</v>
      </c>
      <c r="BT26" s="113">
        <f t="shared" si="4"/>
        <v>139.49</v>
      </c>
      <c r="BU26" s="79">
        <f t="shared" si="5"/>
        <v>176.85000000000002</v>
      </c>
      <c r="BV26" s="124">
        <f t="shared" si="6"/>
        <v>176.85</v>
      </c>
    </row>
    <row r="27" spans="1:74">
      <c r="A27" s="32" t="s">
        <v>6</v>
      </c>
      <c r="B27" s="4"/>
      <c r="C27" s="11"/>
      <c r="D27" s="8"/>
      <c r="E27" s="11"/>
      <c r="F27" s="8"/>
      <c r="G27" s="11"/>
      <c r="H27" s="8"/>
      <c r="I27" s="11"/>
      <c r="J27" s="8"/>
      <c r="K27" s="15"/>
      <c r="L27" s="24"/>
      <c r="M27" s="11"/>
      <c r="N27" s="8"/>
      <c r="O27" s="21"/>
      <c r="P27" s="15"/>
      <c r="Q27" s="11"/>
      <c r="R27" s="15"/>
      <c r="S27" s="11"/>
      <c r="T27" s="8"/>
      <c r="U27" s="11"/>
      <c r="V27" s="8"/>
      <c r="W27" s="11"/>
      <c r="X27" s="8"/>
      <c r="Y27" s="15"/>
      <c r="Z27" s="24"/>
      <c r="AA27" s="11"/>
      <c r="AB27" s="8"/>
      <c r="AC27" s="21"/>
      <c r="AD27" s="15"/>
      <c r="AE27" s="11"/>
      <c r="AF27" s="15"/>
      <c r="AG27" s="11"/>
      <c r="AH27" s="8"/>
      <c r="AI27" s="11"/>
      <c r="AJ27" s="8"/>
      <c r="AK27" s="11"/>
      <c r="AL27" s="8"/>
      <c r="AM27" s="15"/>
      <c r="AN27" s="24"/>
      <c r="AO27" s="11"/>
      <c r="AP27" s="8"/>
      <c r="AQ27" s="21"/>
      <c r="AR27" s="15"/>
      <c r="AS27" s="11"/>
      <c r="AT27" s="15"/>
      <c r="AU27" s="11"/>
      <c r="AV27" s="8"/>
      <c r="AW27" s="11"/>
      <c r="AX27" s="8"/>
      <c r="AY27" s="11"/>
      <c r="AZ27" s="8"/>
      <c r="BA27" s="15"/>
      <c r="BB27" s="24"/>
      <c r="BC27" s="11"/>
      <c r="BD27" s="8"/>
      <c r="BE27" s="21"/>
      <c r="BF27" s="15"/>
      <c r="BG27" s="11"/>
      <c r="BH27" s="15"/>
      <c r="BI27" s="11"/>
      <c r="BJ27" s="8"/>
      <c r="BK27" s="103"/>
      <c r="BL27" s="3"/>
      <c r="BM27" s="3"/>
      <c r="BN27" s="80"/>
      <c r="BO27" s="80"/>
      <c r="BP27" s="63"/>
      <c r="BQ27" s="19"/>
      <c r="BR27" s="63"/>
      <c r="BS27" s="60"/>
      <c r="BT27" s="114"/>
      <c r="BU27" s="80"/>
      <c r="BV27" s="64"/>
    </row>
    <row r="28" spans="1:74" ht="15.75" customHeight="1">
      <c r="A28" s="28" t="s">
        <v>52</v>
      </c>
      <c r="B28" s="5"/>
      <c r="C28" s="40"/>
      <c r="D28" s="39"/>
      <c r="E28" s="40"/>
      <c r="F28" s="70"/>
      <c r="G28" s="40" t="s">
        <v>12</v>
      </c>
      <c r="H28" s="70"/>
      <c r="I28" s="40" t="s">
        <v>12</v>
      </c>
      <c r="J28" s="39"/>
      <c r="K28" s="41"/>
      <c r="L28" s="42"/>
      <c r="M28" s="40"/>
      <c r="N28" s="72"/>
      <c r="O28" s="67" t="s">
        <v>12</v>
      </c>
      <c r="P28" s="71"/>
      <c r="Q28" s="40" t="s">
        <v>12</v>
      </c>
      <c r="R28" s="41"/>
      <c r="S28" s="40"/>
      <c r="T28" s="39"/>
      <c r="U28" s="40"/>
      <c r="V28" s="70"/>
      <c r="W28" s="40" t="s">
        <v>12</v>
      </c>
      <c r="X28" s="70"/>
      <c r="Y28" s="41" t="s">
        <v>12</v>
      </c>
      <c r="Z28" s="42"/>
      <c r="AA28" s="40"/>
      <c r="AB28" s="39"/>
      <c r="AC28" s="43"/>
      <c r="AD28" s="71"/>
      <c r="AE28" s="40" t="s">
        <v>12</v>
      </c>
      <c r="AF28" s="71"/>
      <c r="AG28" s="40" t="s">
        <v>12</v>
      </c>
      <c r="AH28" s="39"/>
      <c r="AI28" s="40"/>
      <c r="AJ28" s="39"/>
      <c r="AK28" s="40"/>
      <c r="AL28" s="70"/>
      <c r="AM28" s="41" t="s">
        <v>12</v>
      </c>
      <c r="AN28" s="73"/>
      <c r="AO28" s="57" t="s">
        <v>12</v>
      </c>
      <c r="AP28" s="39"/>
      <c r="AQ28" s="43"/>
      <c r="AR28" s="41"/>
      <c r="AS28" s="40"/>
      <c r="AT28" s="71"/>
      <c r="AU28" s="40" t="s">
        <v>12</v>
      </c>
      <c r="AV28" s="70"/>
      <c r="AW28" s="40" t="s">
        <v>12</v>
      </c>
      <c r="AX28" s="39"/>
      <c r="AY28" s="40"/>
      <c r="AZ28" s="39"/>
      <c r="BA28" s="41"/>
      <c r="BB28" s="73"/>
      <c r="BC28" s="57" t="s">
        <v>12</v>
      </c>
      <c r="BD28" s="72"/>
      <c r="BE28" s="67" t="s">
        <v>12</v>
      </c>
      <c r="BF28" s="41"/>
      <c r="BG28" s="40"/>
      <c r="BH28" s="41"/>
      <c r="BI28" s="40"/>
      <c r="BJ28" s="70"/>
      <c r="BK28" s="102" t="s">
        <v>12</v>
      </c>
      <c r="BL28" s="66">
        <f t="shared" si="0"/>
        <v>15</v>
      </c>
      <c r="BM28" s="66">
        <f t="shared" si="1"/>
        <v>15</v>
      </c>
      <c r="BN28" s="79">
        <f>IF(BL28&gt;0,nbcellcouleur(B28:BK28,44)*0.59,"")</f>
        <v>2.36</v>
      </c>
      <c r="BO28" s="79">
        <f>IF(BL28&gt;0,nbcellcouleur(B28:BK28,45)*0.59,"")</f>
        <v>6.4899999999999993</v>
      </c>
      <c r="BP28" s="62">
        <f t="shared" si="2"/>
        <v>151.35</v>
      </c>
      <c r="BQ28" s="112">
        <f>IF(BL28&gt;0,nbcellcouleur(B28:BK28,41)*0.5+nbcellcouleur(B28:BK28,7)*0.5,"")</f>
        <v>2</v>
      </c>
      <c r="BR28" s="62">
        <f t="shared" si="3"/>
        <v>13</v>
      </c>
      <c r="BS28" s="61">
        <f>IF(BL28&gt;0,nbcellcouleur(B28:BK28,41)*6.5+nbcellcouleur(B28:BK28,7)*3+BN28,"")</f>
        <v>21.36</v>
      </c>
      <c r="BT28" s="113">
        <f t="shared" si="4"/>
        <v>129.99</v>
      </c>
      <c r="BU28" s="79">
        <f t="shared" si="5"/>
        <v>166.35000000000002</v>
      </c>
      <c r="BV28" s="124">
        <f t="shared" si="6"/>
        <v>166.35</v>
      </c>
    </row>
    <row r="29" spans="1:74">
      <c r="A29" s="32" t="s">
        <v>10</v>
      </c>
      <c r="B29" s="4"/>
      <c r="C29" s="11"/>
      <c r="D29" s="8"/>
      <c r="E29" s="11"/>
      <c r="F29" s="8"/>
      <c r="G29" s="11"/>
      <c r="H29" s="8"/>
      <c r="I29" s="11"/>
      <c r="J29" s="8"/>
      <c r="K29" s="15"/>
      <c r="L29" s="24"/>
      <c r="M29" s="11"/>
      <c r="N29" s="8"/>
      <c r="O29" s="21"/>
      <c r="P29" s="15"/>
      <c r="Q29" s="11"/>
      <c r="R29" s="15"/>
      <c r="S29" s="11"/>
      <c r="T29" s="8"/>
      <c r="U29" s="11"/>
      <c r="V29" s="8"/>
      <c r="W29" s="11"/>
      <c r="X29" s="8"/>
      <c r="Y29" s="15"/>
      <c r="Z29" s="24"/>
      <c r="AA29" s="11"/>
      <c r="AB29" s="8"/>
      <c r="AC29" s="21"/>
      <c r="AD29" s="15"/>
      <c r="AE29" s="11"/>
      <c r="AF29" s="15"/>
      <c r="AG29" s="11"/>
      <c r="AH29" s="8"/>
      <c r="AI29" s="11"/>
      <c r="AJ29" s="8"/>
      <c r="AK29" s="11"/>
      <c r="AL29" s="8"/>
      <c r="AM29" s="15"/>
      <c r="AN29" s="24"/>
      <c r="AO29" s="11"/>
      <c r="AP29" s="8"/>
      <c r="AQ29" s="21"/>
      <c r="AR29" s="15"/>
      <c r="AS29" s="11"/>
      <c r="AT29" s="15"/>
      <c r="AU29" s="11"/>
      <c r="AV29" s="8"/>
      <c r="AW29" s="11"/>
      <c r="AX29" s="8"/>
      <c r="AY29" s="11"/>
      <c r="AZ29" s="8"/>
      <c r="BA29" s="15"/>
      <c r="BB29" s="24"/>
      <c r="BC29" s="11"/>
      <c r="BD29" s="8"/>
      <c r="BE29" s="21"/>
      <c r="BF29" s="15"/>
      <c r="BG29" s="11"/>
      <c r="BH29" s="15"/>
      <c r="BI29" s="11"/>
      <c r="BJ29" s="8"/>
      <c r="BK29" s="103"/>
      <c r="BL29" s="3"/>
      <c r="BM29" s="3" t="str">
        <f t="shared" si="1"/>
        <v/>
      </c>
      <c r="BN29" s="80"/>
      <c r="BO29" s="80"/>
      <c r="BP29" s="63"/>
      <c r="BQ29" s="19"/>
      <c r="BR29" s="63"/>
      <c r="BS29" s="60"/>
      <c r="BT29" s="114"/>
      <c r="BU29" s="80"/>
      <c r="BV29" s="64"/>
    </row>
    <row r="30" spans="1:74">
      <c r="A30" s="28" t="s">
        <v>53</v>
      </c>
      <c r="B30" s="69"/>
      <c r="C30" s="40" t="s">
        <v>12</v>
      </c>
      <c r="D30" s="70"/>
      <c r="E30" s="40" t="s">
        <v>12</v>
      </c>
      <c r="F30" s="39"/>
      <c r="G30" s="40"/>
      <c r="H30" s="39"/>
      <c r="I30" s="40"/>
      <c r="J30" s="70"/>
      <c r="K30" s="41" t="s">
        <v>12</v>
      </c>
      <c r="L30" s="73"/>
      <c r="M30" s="57" t="s">
        <v>12</v>
      </c>
      <c r="N30" s="39"/>
      <c r="O30" s="43"/>
      <c r="P30" s="41"/>
      <c r="Q30" s="40"/>
      <c r="R30" s="71"/>
      <c r="S30" s="40" t="s">
        <v>12</v>
      </c>
      <c r="T30" s="70"/>
      <c r="U30" s="40" t="s">
        <v>12</v>
      </c>
      <c r="V30" s="39"/>
      <c r="W30" s="40"/>
      <c r="X30" s="39"/>
      <c r="Y30" s="41"/>
      <c r="Z30" s="73"/>
      <c r="AA30" s="57" t="s">
        <v>12</v>
      </c>
      <c r="AB30" s="72"/>
      <c r="AC30" s="67" t="s">
        <v>12</v>
      </c>
      <c r="AD30" s="41"/>
      <c r="AE30" s="40"/>
      <c r="AF30" s="41"/>
      <c r="AG30" s="40"/>
      <c r="AH30" s="70"/>
      <c r="AI30" s="40" t="s">
        <v>12</v>
      </c>
      <c r="AJ30" s="70"/>
      <c r="AK30" s="40" t="s">
        <v>12</v>
      </c>
      <c r="AL30" s="39"/>
      <c r="AM30" s="41"/>
      <c r="AN30" s="42"/>
      <c r="AO30" s="40"/>
      <c r="AP30" s="72"/>
      <c r="AQ30" s="67" t="s">
        <v>12</v>
      </c>
      <c r="AR30" s="71"/>
      <c r="AS30" s="40" t="s">
        <v>12</v>
      </c>
      <c r="AT30" s="41"/>
      <c r="AU30" s="40"/>
      <c r="AV30" s="39"/>
      <c r="AW30" s="40"/>
      <c r="AX30" s="70"/>
      <c r="AY30" s="40" t="s">
        <v>12</v>
      </c>
      <c r="AZ30" s="70"/>
      <c r="BA30" s="41" t="s">
        <v>12</v>
      </c>
      <c r="BB30" s="42"/>
      <c r="BC30" s="40"/>
      <c r="BD30" s="39"/>
      <c r="BE30" s="43"/>
      <c r="BF30" s="71"/>
      <c r="BG30" s="40" t="s">
        <v>12</v>
      </c>
      <c r="BH30" s="41"/>
      <c r="BI30" s="40" t="s">
        <v>12</v>
      </c>
      <c r="BJ30" s="39"/>
      <c r="BK30" s="102"/>
      <c r="BL30" s="66">
        <f t="shared" si="0"/>
        <v>16</v>
      </c>
      <c r="BM30" s="66">
        <f t="shared" si="1"/>
        <v>16</v>
      </c>
      <c r="BN30" s="79">
        <f>IF(BL30&gt;0,nbcellcouleur(B30:BK30,44)*0.59,"")</f>
        <v>2.36</v>
      </c>
      <c r="BO30" s="79">
        <f>IF(BL30&gt;0,nbcellcouleur(B30:BK30,45)*0.59,"")</f>
        <v>6.4899999999999993</v>
      </c>
      <c r="BP30" s="62">
        <f t="shared" si="2"/>
        <v>160.85</v>
      </c>
      <c r="BQ30" s="112">
        <f>IF(BL30&gt;0,nbcellcouleur(B30:BK30,41)*0.5+nbcellcouleur(B30:BK30,7)*0.5,"")</f>
        <v>2</v>
      </c>
      <c r="BR30" s="62">
        <f t="shared" si="3"/>
        <v>14</v>
      </c>
      <c r="BS30" s="61">
        <f>IF(BL30&gt;0,nbcellcouleur(B30:BK30,41)*6.5+nbcellcouleur(B30:BK30,7)*3+BN30,"")</f>
        <v>21.36</v>
      </c>
      <c r="BT30" s="113">
        <f t="shared" si="4"/>
        <v>139.49</v>
      </c>
      <c r="BU30" s="79">
        <f t="shared" si="5"/>
        <v>176.85000000000002</v>
      </c>
      <c r="BV30" s="124">
        <f t="shared" si="6"/>
        <v>176.85</v>
      </c>
    </row>
    <row r="31" spans="1:74">
      <c r="A31" s="38" t="s">
        <v>54</v>
      </c>
      <c r="B31" s="44"/>
      <c r="C31" s="45"/>
      <c r="D31" s="46"/>
      <c r="E31" s="45"/>
      <c r="F31" s="75"/>
      <c r="G31" s="45" t="s">
        <v>12</v>
      </c>
      <c r="H31" s="75"/>
      <c r="I31" s="45" t="s">
        <v>12</v>
      </c>
      <c r="J31" s="46"/>
      <c r="K31" s="47"/>
      <c r="L31" s="48"/>
      <c r="M31" s="45"/>
      <c r="N31" s="77"/>
      <c r="O31" s="68" t="s">
        <v>12</v>
      </c>
      <c r="P31" s="76"/>
      <c r="Q31" s="45" t="s">
        <v>12</v>
      </c>
      <c r="R31" s="47"/>
      <c r="S31" s="45"/>
      <c r="T31" s="46"/>
      <c r="U31" s="45"/>
      <c r="V31" s="75"/>
      <c r="W31" s="45" t="s">
        <v>12</v>
      </c>
      <c r="X31" s="75"/>
      <c r="Y31" s="47" t="s">
        <v>12</v>
      </c>
      <c r="Z31" s="48"/>
      <c r="AA31" s="45"/>
      <c r="AB31" s="46"/>
      <c r="AC31" s="49"/>
      <c r="AD31" s="76"/>
      <c r="AE31" s="45" t="s">
        <v>12</v>
      </c>
      <c r="AF31" s="76"/>
      <c r="AG31" s="45" t="s">
        <v>12</v>
      </c>
      <c r="AH31" s="46"/>
      <c r="AI31" s="45"/>
      <c r="AJ31" s="46"/>
      <c r="AK31" s="45"/>
      <c r="AL31" s="75"/>
      <c r="AM31" s="47" t="s">
        <v>12</v>
      </c>
      <c r="AN31" s="78"/>
      <c r="AO31" s="58" t="s">
        <v>12</v>
      </c>
      <c r="AP31" s="46"/>
      <c r="AQ31" s="49"/>
      <c r="AR31" s="47"/>
      <c r="AS31" s="45"/>
      <c r="AT31" s="76"/>
      <c r="AU31" s="45" t="s">
        <v>12</v>
      </c>
      <c r="AV31" s="75"/>
      <c r="AW31" s="45" t="s">
        <v>12</v>
      </c>
      <c r="AX31" s="46"/>
      <c r="AY31" s="45"/>
      <c r="AZ31" s="46"/>
      <c r="BA31" s="47"/>
      <c r="BB31" s="78"/>
      <c r="BC31" s="58" t="s">
        <v>12</v>
      </c>
      <c r="BD31" s="77"/>
      <c r="BE31" s="68" t="s">
        <v>12</v>
      </c>
      <c r="BF31" s="47"/>
      <c r="BG31" s="45"/>
      <c r="BH31" s="47"/>
      <c r="BI31" s="45"/>
      <c r="BJ31" s="75"/>
      <c r="BK31" s="104" t="s">
        <v>12</v>
      </c>
      <c r="BL31" s="66">
        <f t="shared" si="0"/>
        <v>15</v>
      </c>
      <c r="BM31" s="66">
        <f t="shared" si="1"/>
        <v>15</v>
      </c>
      <c r="BN31" s="79">
        <f>IF(BL31&gt;0,nbcellcouleur(B31:BK31,44)*0.59,"")</f>
        <v>2.36</v>
      </c>
      <c r="BO31" s="79">
        <f>IF(BL31&gt;0,nbcellcouleur(B31:BK31,45)*0.59,"")</f>
        <v>6.4899999999999993</v>
      </c>
      <c r="BP31" s="62">
        <f t="shared" si="2"/>
        <v>151.35</v>
      </c>
      <c r="BQ31" s="112">
        <f>IF(BL31&gt;0,nbcellcouleur(B31:BK31,41)*0.5+nbcellcouleur(B31:BK31,7)*0.5,"")</f>
        <v>2</v>
      </c>
      <c r="BR31" s="62">
        <f t="shared" si="3"/>
        <v>13</v>
      </c>
      <c r="BS31" s="61">
        <f>IF(BL31&gt;0,nbcellcouleur(B31:BK31,41)*6.5+nbcellcouleur(B31:BK31,7)*3+BN31,"")</f>
        <v>21.36</v>
      </c>
      <c r="BT31" s="113">
        <f t="shared" si="4"/>
        <v>129.99</v>
      </c>
      <c r="BU31" s="79">
        <f t="shared" si="5"/>
        <v>166.35000000000002</v>
      </c>
      <c r="BV31" s="124">
        <f t="shared" si="6"/>
        <v>166.35</v>
      </c>
    </row>
    <row r="32" spans="1:74" ht="13.5" thickBot="1">
      <c r="A32" s="51"/>
      <c r="B32" s="52"/>
      <c r="C32" s="53"/>
      <c r="D32" s="52"/>
      <c r="E32" s="53"/>
      <c r="F32" s="52"/>
      <c r="G32" s="53"/>
      <c r="H32" s="52"/>
      <c r="I32" s="53"/>
      <c r="J32" s="52"/>
      <c r="K32" s="54"/>
      <c r="L32" s="55"/>
      <c r="M32" s="53"/>
      <c r="N32" s="52"/>
      <c r="O32" s="54"/>
      <c r="P32" s="55"/>
      <c r="Q32" s="53"/>
      <c r="R32" s="52"/>
      <c r="S32" s="53"/>
      <c r="T32" s="52"/>
      <c r="U32" s="53"/>
      <c r="V32" s="52"/>
      <c r="W32" s="53"/>
      <c r="X32" s="52"/>
      <c r="Y32" s="54"/>
      <c r="Z32" s="55"/>
      <c r="AA32" s="53"/>
      <c r="AB32" s="52"/>
      <c r="AC32" s="54"/>
      <c r="AD32" s="55"/>
      <c r="AE32" s="53"/>
      <c r="AF32" s="52"/>
      <c r="AG32" s="53"/>
      <c r="AH32" s="52"/>
      <c r="AI32" s="53"/>
      <c r="AJ32" s="52"/>
      <c r="AK32" s="53"/>
      <c r="AL32" s="52"/>
      <c r="AM32" s="54"/>
      <c r="AN32" s="55"/>
      <c r="AO32" s="53"/>
      <c r="AP32" s="52"/>
      <c r="AQ32" s="54"/>
      <c r="AR32" s="55"/>
      <c r="AS32" s="53"/>
      <c r="AT32" s="52"/>
      <c r="AU32" s="53"/>
      <c r="AV32" s="52"/>
      <c r="AW32" s="53"/>
      <c r="AX32" s="52"/>
      <c r="AY32" s="53"/>
      <c r="AZ32" s="52"/>
      <c r="BA32" s="54"/>
      <c r="BB32" s="55"/>
      <c r="BC32" s="53"/>
      <c r="BD32" s="52"/>
      <c r="BE32" s="54"/>
      <c r="BF32" s="55"/>
      <c r="BG32" s="53"/>
      <c r="BH32" s="52"/>
      <c r="BI32" s="53"/>
      <c r="BJ32" s="52"/>
      <c r="BK32" s="105"/>
      <c r="BL32" s="121">
        <f t="shared" si="0"/>
        <v>0</v>
      </c>
      <c r="BM32" s="121" t="str">
        <f t="shared" si="1"/>
        <v/>
      </c>
      <c r="BN32" s="122" t="str">
        <f>IF(BL32&gt;0,nbcellcouleur(B32:BK32,44)*0.59,"")</f>
        <v/>
      </c>
      <c r="BO32" s="122" t="str">
        <f>IF(BL32&gt;0,nbcellcouleur(B32:BK32,45)*0.59,"")</f>
        <v/>
      </c>
      <c r="BP32" s="123" t="str">
        <f t="shared" si="2"/>
        <v/>
      </c>
      <c r="BQ32" s="115" t="str">
        <f>IF(BL32&gt;0,nbcellcouleur(B32:BK32,41)*0.5+nbcellcouleur(B32:BK32,7)*0.5,"")</f>
        <v/>
      </c>
      <c r="BR32" s="116" t="str">
        <f t="shared" si="3"/>
        <v/>
      </c>
      <c r="BS32" s="117" t="str">
        <f>IF(BL32&gt;0,nbcellcouleur(B32:BK32,41)*6.5+nbcellcouleur(B32:BK32,7)*3+BN32,"")</f>
        <v/>
      </c>
      <c r="BT32" s="118" t="str">
        <f t="shared" si="4"/>
        <v/>
      </c>
      <c r="BU32" s="122" t="str">
        <f t="shared" si="5"/>
        <v/>
      </c>
      <c r="BV32" s="125">
        <f t="shared" si="6"/>
        <v>0</v>
      </c>
    </row>
    <row r="33" spans="1:55" ht="12.75" customHeight="1" thickTop="1" thickBot="1"/>
    <row r="34" spans="1:55" ht="13.5" customHeight="1" thickBot="1">
      <c r="D34" s="137" t="s">
        <v>58</v>
      </c>
      <c r="E34" s="138"/>
      <c r="F34" s="138"/>
      <c r="G34" s="138"/>
      <c r="H34" s="138"/>
      <c r="I34" s="138"/>
      <c r="J34" s="138"/>
      <c r="K34" s="139"/>
      <c r="AF34" s="137" t="s">
        <v>19</v>
      </c>
      <c r="AG34" s="138"/>
      <c r="AH34" s="138"/>
      <c r="AI34" s="138"/>
      <c r="AJ34" s="138"/>
      <c r="AK34" s="138"/>
      <c r="AL34" s="138"/>
      <c r="AM34" s="138"/>
      <c r="AN34" s="138"/>
      <c r="AO34" s="138"/>
      <c r="AP34" s="139"/>
      <c r="AQ34" s="81"/>
      <c r="AR34" s="129" t="s">
        <v>20</v>
      </c>
      <c r="AS34" s="130"/>
      <c r="AT34" s="130"/>
      <c r="AU34" s="130"/>
      <c r="AV34" s="130"/>
      <c r="AW34" s="130"/>
      <c r="AX34" s="130"/>
      <c r="AY34" s="130"/>
      <c r="AZ34" s="130"/>
      <c r="BA34" s="130"/>
      <c r="BB34" s="130"/>
      <c r="BC34" s="131"/>
    </row>
    <row r="35" spans="1:55" ht="13.5" customHeight="1" thickBot="1">
      <c r="A35" s="126" t="s">
        <v>40</v>
      </c>
      <c r="B35" s="83"/>
      <c r="C35" s="84"/>
      <c r="D35" s="155">
        <v>44</v>
      </c>
      <c r="E35" s="156"/>
      <c r="F35" s="156"/>
      <c r="G35" s="156"/>
      <c r="H35" s="156"/>
      <c r="I35" s="156"/>
      <c r="J35" s="156"/>
      <c r="K35" s="157"/>
      <c r="L35" s="151" t="s">
        <v>41</v>
      </c>
      <c r="M35" s="152"/>
      <c r="N35" s="152"/>
      <c r="O35" s="152"/>
      <c r="P35" s="152"/>
      <c r="Q35" s="152"/>
      <c r="R35" s="152"/>
      <c r="S35" s="152"/>
      <c r="T35" s="152"/>
      <c r="U35" s="152"/>
      <c r="V35" s="152"/>
      <c r="W35" s="152"/>
      <c r="X35" s="152"/>
      <c r="Y35" s="152"/>
      <c r="Z35" s="152"/>
      <c r="AA35" s="152"/>
      <c r="AB35" s="152"/>
      <c r="AC35" s="152"/>
      <c r="AD35" s="152"/>
      <c r="AE35" s="152"/>
      <c r="AF35" s="140">
        <v>0.59</v>
      </c>
      <c r="AG35" s="141"/>
      <c r="AH35" s="141"/>
      <c r="AI35" s="141"/>
      <c r="AJ35" s="141"/>
      <c r="AK35" s="141"/>
      <c r="AL35" s="141"/>
      <c r="AM35" s="141"/>
      <c r="AN35" s="141"/>
      <c r="AO35" s="141"/>
      <c r="AP35" s="142"/>
    </row>
    <row r="36" spans="1:55" ht="15.75" customHeight="1" thickBot="1">
      <c r="A36" s="127"/>
      <c r="B36" s="85"/>
      <c r="C36" s="86"/>
      <c r="D36" s="158">
        <v>45</v>
      </c>
      <c r="E36" s="159"/>
      <c r="F36" s="159"/>
      <c r="G36" s="159"/>
      <c r="H36" s="159"/>
      <c r="I36" s="159"/>
      <c r="J36" s="159"/>
      <c r="K36" s="160"/>
      <c r="L36" s="176" t="s">
        <v>30</v>
      </c>
      <c r="M36" s="177"/>
      <c r="N36" s="177"/>
      <c r="O36" s="177"/>
      <c r="P36" s="177"/>
      <c r="Q36" s="177"/>
      <c r="R36" s="177"/>
      <c r="S36" s="177"/>
      <c r="T36" s="177"/>
      <c r="U36" s="177"/>
      <c r="V36" s="177"/>
      <c r="W36" s="177"/>
      <c r="X36" s="177"/>
      <c r="Y36" s="177"/>
      <c r="Z36" s="177"/>
      <c r="AA36" s="177"/>
      <c r="AB36" s="177"/>
      <c r="AC36" s="177"/>
      <c r="AD36" s="177"/>
      <c r="AE36" s="177"/>
      <c r="AF36" s="143">
        <v>0.59</v>
      </c>
      <c r="AG36" s="144"/>
      <c r="AH36" s="144"/>
      <c r="AI36" s="144"/>
      <c r="AJ36" s="144"/>
      <c r="AK36" s="144"/>
      <c r="AL36" s="144"/>
      <c r="AM36" s="144"/>
      <c r="AN36" s="144"/>
      <c r="AO36" s="144"/>
      <c r="AP36" s="145"/>
      <c r="AR36" s="132" t="s">
        <v>55</v>
      </c>
      <c r="AS36" s="133"/>
      <c r="AT36" s="133"/>
      <c r="AU36" s="134"/>
      <c r="AW36" s="1" t="s">
        <v>21</v>
      </c>
      <c r="AX36" s="1"/>
      <c r="AY36" s="1"/>
      <c r="AZ36" s="1"/>
    </row>
    <row r="37" spans="1:55" ht="12.75" customHeight="1" thickBot="1">
      <c r="A37" s="128"/>
      <c r="B37" s="87"/>
      <c r="C37" s="88"/>
      <c r="D37" s="161"/>
      <c r="E37" s="162"/>
      <c r="F37" s="162"/>
      <c r="G37" s="162"/>
      <c r="H37" s="162"/>
      <c r="I37" s="162"/>
      <c r="J37" s="162"/>
      <c r="K37" s="163"/>
      <c r="L37" s="149"/>
      <c r="M37" s="150"/>
      <c r="N37" s="150"/>
      <c r="O37" s="150"/>
      <c r="P37" s="150"/>
      <c r="Q37" s="150"/>
      <c r="R37" s="150"/>
      <c r="S37" s="150"/>
      <c r="T37" s="150"/>
      <c r="U37" s="150"/>
      <c r="V37" s="150"/>
      <c r="W37" s="150"/>
      <c r="X37" s="150"/>
      <c r="Y37" s="150"/>
      <c r="Z37" s="150"/>
      <c r="AA37" s="150"/>
      <c r="AB37" s="150"/>
      <c r="AC37" s="150"/>
      <c r="AD37" s="150"/>
      <c r="AE37" s="150"/>
      <c r="AF37" s="146"/>
      <c r="AG37" s="147"/>
      <c r="AH37" s="147"/>
      <c r="AI37" s="147"/>
      <c r="AJ37" s="147"/>
      <c r="AK37" s="147"/>
      <c r="AL37" s="147"/>
      <c r="AM37" s="147"/>
      <c r="AN37" s="147"/>
      <c r="AO37" s="147"/>
      <c r="AP37" s="148"/>
      <c r="AR37" s="132" t="s">
        <v>56</v>
      </c>
      <c r="AS37" s="133"/>
      <c r="AT37" s="133"/>
      <c r="AU37" s="134"/>
      <c r="AW37" s="1" t="s">
        <v>22</v>
      </c>
      <c r="AX37" s="1"/>
      <c r="AY37" s="1"/>
      <c r="AZ37" s="1"/>
    </row>
    <row r="38" spans="1:55" ht="13.5" customHeight="1">
      <c r="A38" s="126" t="s">
        <v>16</v>
      </c>
      <c r="B38" s="89"/>
      <c r="C38" s="90"/>
      <c r="D38" s="155"/>
      <c r="E38" s="156"/>
      <c r="F38" s="156"/>
      <c r="G38" s="156"/>
      <c r="H38" s="156"/>
      <c r="I38" s="156"/>
      <c r="J38" s="156"/>
      <c r="K38" s="157"/>
      <c r="L38" s="151" t="s">
        <v>13</v>
      </c>
      <c r="M38" s="152"/>
      <c r="N38" s="152"/>
      <c r="O38" s="152"/>
      <c r="P38" s="152"/>
      <c r="Q38" s="152"/>
      <c r="R38" s="152"/>
      <c r="S38" s="152"/>
      <c r="T38" s="152"/>
      <c r="U38" s="152"/>
      <c r="V38" s="152"/>
      <c r="W38" s="152"/>
      <c r="X38" s="152"/>
      <c r="Y38" s="152"/>
      <c r="Z38" s="152"/>
      <c r="AA38" s="152"/>
      <c r="AB38" s="152"/>
      <c r="AC38" s="152"/>
      <c r="AD38" s="152"/>
      <c r="AE38" s="152"/>
      <c r="AF38" s="140" t="s">
        <v>34</v>
      </c>
      <c r="AG38" s="141"/>
      <c r="AH38" s="141"/>
      <c r="AI38" s="141"/>
      <c r="AJ38" s="141"/>
      <c r="AK38" s="141"/>
      <c r="AL38" s="141"/>
      <c r="AM38" s="141"/>
      <c r="AN38" s="141"/>
      <c r="AO38" s="141"/>
      <c r="AP38" s="142"/>
      <c r="AR38" s="1"/>
      <c r="AS38" s="1"/>
      <c r="AT38" s="1"/>
      <c r="AU38" s="1"/>
      <c r="AV38" s="1"/>
      <c r="AW38" s="1"/>
      <c r="AX38" s="1"/>
    </row>
    <row r="39" spans="1:55" ht="12.75" customHeight="1">
      <c r="A39" s="127"/>
      <c r="B39" s="91"/>
      <c r="C39" s="92"/>
      <c r="D39" s="158">
        <v>7</v>
      </c>
      <c r="E39" s="159"/>
      <c r="F39" s="159"/>
      <c r="G39" s="159"/>
      <c r="H39" s="159"/>
      <c r="I39" s="159"/>
      <c r="J39" s="159"/>
      <c r="K39" s="160"/>
      <c r="L39" s="153" t="s">
        <v>14</v>
      </c>
      <c r="M39" s="154"/>
      <c r="N39" s="154"/>
      <c r="O39" s="154"/>
      <c r="P39" s="154"/>
      <c r="Q39" s="154"/>
      <c r="R39" s="154"/>
      <c r="S39" s="154"/>
      <c r="T39" s="154"/>
      <c r="U39" s="154"/>
      <c r="V39" s="154"/>
      <c r="W39" s="154"/>
      <c r="X39" s="154"/>
      <c r="Y39" s="154"/>
      <c r="Z39" s="154"/>
      <c r="AA39" s="154"/>
      <c r="AB39" s="154"/>
      <c r="AC39" s="154"/>
      <c r="AD39" s="154"/>
      <c r="AE39" s="154"/>
      <c r="AF39" s="143" t="s">
        <v>33</v>
      </c>
      <c r="AG39" s="144"/>
      <c r="AH39" s="144"/>
      <c r="AI39" s="144"/>
      <c r="AJ39" s="144"/>
      <c r="AK39" s="144"/>
      <c r="AL39" s="144"/>
      <c r="AM39" s="144"/>
      <c r="AN39" s="144"/>
      <c r="AO39" s="144"/>
      <c r="AP39" s="145"/>
      <c r="AS39" s="1" t="s">
        <v>26</v>
      </c>
      <c r="AT39" s="1"/>
      <c r="AU39" s="1"/>
      <c r="AV39" s="1"/>
      <c r="AW39" s="1"/>
      <c r="AX39" s="1"/>
    </row>
    <row r="40" spans="1:55" ht="12.75" customHeight="1" thickBot="1">
      <c r="A40" s="128"/>
      <c r="B40" s="93"/>
      <c r="C40" s="94"/>
      <c r="D40" s="164">
        <v>41</v>
      </c>
      <c r="E40" s="165"/>
      <c r="F40" s="165"/>
      <c r="G40" s="165"/>
      <c r="H40" s="165"/>
      <c r="I40" s="165"/>
      <c r="J40" s="165"/>
      <c r="K40" s="166"/>
      <c r="L40" s="149" t="s">
        <v>15</v>
      </c>
      <c r="M40" s="150"/>
      <c r="N40" s="150"/>
      <c r="O40" s="150"/>
      <c r="P40" s="150"/>
      <c r="Q40" s="150"/>
      <c r="R40" s="150"/>
      <c r="S40" s="150"/>
      <c r="T40" s="150"/>
      <c r="U40" s="150"/>
      <c r="V40" s="150"/>
      <c r="W40" s="150"/>
      <c r="X40" s="150"/>
      <c r="Y40" s="150"/>
      <c r="Z40" s="150"/>
      <c r="AA40" s="150"/>
      <c r="AB40" s="150"/>
      <c r="AC40" s="150"/>
      <c r="AD40" s="150"/>
      <c r="AE40" s="150"/>
      <c r="AF40" s="146" t="s">
        <v>35</v>
      </c>
      <c r="AG40" s="147"/>
      <c r="AH40" s="147"/>
      <c r="AI40" s="147"/>
      <c r="AJ40" s="147"/>
      <c r="AK40" s="147"/>
      <c r="AL40" s="147"/>
      <c r="AM40" s="147"/>
      <c r="AN40" s="147"/>
      <c r="AO40" s="147"/>
      <c r="AP40" s="148"/>
    </row>
    <row r="41" spans="1:55" ht="13.5" customHeight="1">
      <c r="A41" s="126" t="s">
        <v>17</v>
      </c>
      <c r="B41" s="95"/>
      <c r="C41" s="96"/>
      <c r="D41" s="167"/>
      <c r="E41" s="168"/>
      <c r="F41" s="168"/>
      <c r="G41" s="168"/>
      <c r="H41" s="168"/>
      <c r="I41" s="168"/>
      <c r="J41" s="168"/>
      <c r="K41" s="169"/>
      <c r="L41" s="151" t="s">
        <v>13</v>
      </c>
      <c r="M41" s="152"/>
      <c r="N41" s="152"/>
      <c r="O41" s="152"/>
      <c r="P41" s="152"/>
      <c r="Q41" s="152"/>
      <c r="R41" s="152"/>
      <c r="S41" s="152"/>
      <c r="T41" s="152"/>
      <c r="U41" s="152"/>
      <c r="V41" s="152"/>
      <c r="W41" s="152"/>
      <c r="X41" s="152"/>
      <c r="Y41" s="152"/>
      <c r="Z41" s="152"/>
      <c r="AA41" s="152"/>
      <c r="AB41" s="152"/>
      <c r="AC41" s="152"/>
      <c r="AD41" s="152"/>
      <c r="AE41" s="152"/>
      <c r="AF41" s="140" t="s">
        <v>24</v>
      </c>
      <c r="AG41" s="141"/>
      <c r="AH41" s="141"/>
      <c r="AI41" s="141"/>
      <c r="AJ41" s="141"/>
      <c r="AK41" s="141"/>
      <c r="AL41" s="141"/>
      <c r="AM41" s="141"/>
      <c r="AN41" s="141"/>
      <c r="AO41" s="141"/>
      <c r="AP41" s="142"/>
    </row>
    <row r="42" spans="1:55">
      <c r="A42" s="127"/>
      <c r="B42" s="97"/>
      <c r="C42" s="98"/>
      <c r="D42" s="170"/>
      <c r="E42" s="171"/>
      <c r="F42" s="171"/>
      <c r="G42" s="171"/>
      <c r="H42" s="171"/>
      <c r="I42" s="171"/>
      <c r="J42" s="171"/>
      <c r="K42" s="172"/>
      <c r="L42" s="153" t="s">
        <v>14</v>
      </c>
      <c r="M42" s="154"/>
      <c r="N42" s="154"/>
      <c r="O42" s="154"/>
      <c r="P42" s="154"/>
      <c r="Q42" s="154"/>
      <c r="R42" s="154"/>
      <c r="S42" s="154"/>
      <c r="T42" s="154"/>
      <c r="U42" s="154"/>
      <c r="V42" s="154"/>
      <c r="W42" s="154"/>
      <c r="X42" s="154"/>
      <c r="Y42" s="154"/>
      <c r="Z42" s="154"/>
      <c r="AA42" s="154"/>
      <c r="AB42" s="154"/>
      <c r="AC42" s="154"/>
      <c r="AD42" s="154"/>
      <c r="AE42" s="154"/>
      <c r="AF42" s="143" t="s">
        <v>23</v>
      </c>
      <c r="AG42" s="144"/>
      <c r="AH42" s="144"/>
      <c r="AI42" s="144"/>
      <c r="AJ42" s="144"/>
      <c r="AK42" s="144"/>
      <c r="AL42" s="144"/>
      <c r="AM42" s="144"/>
      <c r="AN42" s="144"/>
      <c r="AO42" s="144"/>
      <c r="AP42" s="145"/>
    </row>
    <row r="43" spans="1:55" ht="15.75" customHeight="1" thickBot="1">
      <c r="A43" s="128"/>
      <c r="B43" s="99"/>
      <c r="C43" s="100"/>
      <c r="D43" s="173"/>
      <c r="E43" s="174"/>
      <c r="F43" s="174"/>
      <c r="G43" s="174"/>
      <c r="H43" s="174"/>
      <c r="I43" s="174"/>
      <c r="J43" s="174"/>
      <c r="K43" s="175"/>
      <c r="L43" s="149" t="s">
        <v>15</v>
      </c>
      <c r="M43" s="150"/>
      <c r="N43" s="150"/>
      <c r="O43" s="150"/>
      <c r="P43" s="150"/>
      <c r="Q43" s="150"/>
      <c r="R43" s="150"/>
      <c r="S43" s="150"/>
      <c r="T43" s="150"/>
      <c r="U43" s="150"/>
      <c r="V43" s="150"/>
      <c r="W43" s="150"/>
      <c r="X43" s="150"/>
      <c r="Y43" s="150"/>
      <c r="Z43" s="150"/>
      <c r="AA43" s="150"/>
      <c r="AB43" s="150"/>
      <c r="AC43" s="150"/>
      <c r="AD43" s="150"/>
      <c r="AE43" s="150"/>
      <c r="AF43" s="146" t="s">
        <v>25</v>
      </c>
      <c r="AG43" s="147"/>
      <c r="AH43" s="147"/>
      <c r="AI43" s="147"/>
      <c r="AJ43" s="147"/>
      <c r="AK43" s="147"/>
      <c r="AL43" s="147"/>
      <c r="AM43" s="147"/>
      <c r="AN43" s="147"/>
      <c r="AO43" s="147"/>
      <c r="AP43" s="148"/>
    </row>
  </sheetData>
  <mergeCells count="106">
    <mergeCell ref="AZ3:BA3"/>
    <mergeCell ref="AL3:AM3"/>
    <mergeCell ref="AJ3:AK3"/>
    <mergeCell ref="AH3:AI3"/>
    <mergeCell ref="AR3:AS3"/>
    <mergeCell ref="AP3:AQ3"/>
    <mergeCell ref="AN3:AO3"/>
    <mergeCell ref="AX3:AY3"/>
    <mergeCell ref="AV3:AW3"/>
    <mergeCell ref="AT3:AU3"/>
    <mergeCell ref="AF3:AG3"/>
    <mergeCell ref="AD3:AE3"/>
    <mergeCell ref="AB3:AC3"/>
    <mergeCell ref="N3:O3"/>
    <mergeCell ref="L3:M3"/>
    <mergeCell ref="T3:U3"/>
    <mergeCell ref="R3:S3"/>
    <mergeCell ref="P3:Q3"/>
    <mergeCell ref="Z3:AA3"/>
    <mergeCell ref="X3:Y3"/>
    <mergeCell ref="T2:U2"/>
    <mergeCell ref="R2:S2"/>
    <mergeCell ref="D3:E3"/>
    <mergeCell ref="B3:C3"/>
    <mergeCell ref="F3:G3"/>
    <mergeCell ref="V3:W3"/>
    <mergeCell ref="J3:K3"/>
    <mergeCell ref="H3:I3"/>
    <mergeCell ref="B2:C2"/>
    <mergeCell ref="N2:O2"/>
    <mergeCell ref="L2:M2"/>
    <mergeCell ref="J2:K2"/>
    <mergeCell ref="H2:I2"/>
    <mergeCell ref="F2:G2"/>
    <mergeCell ref="D2:E2"/>
    <mergeCell ref="P2:Q2"/>
    <mergeCell ref="AL2:AM2"/>
    <mergeCell ref="AJ2:AK2"/>
    <mergeCell ref="AH2:AI2"/>
    <mergeCell ref="AF2:AG2"/>
    <mergeCell ref="AD2:AE2"/>
    <mergeCell ref="AB2:AC2"/>
    <mergeCell ref="Z2:AA2"/>
    <mergeCell ref="X2:Y2"/>
    <mergeCell ref="V2:W2"/>
    <mergeCell ref="AR2:AS2"/>
    <mergeCell ref="AP2:AQ2"/>
    <mergeCell ref="AN2:AO2"/>
    <mergeCell ref="BJ2:BK2"/>
    <mergeCell ref="BH2:BI2"/>
    <mergeCell ref="BF2:BG2"/>
    <mergeCell ref="BD2:BE2"/>
    <mergeCell ref="AZ2:BA2"/>
    <mergeCell ref="AX2:AY2"/>
    <mergeCell ref="AV2:AW2"/>
    <mergeCell ref="AT2:AU2"/>
    <mergeCell ref="BS2:BT2"/>
    <mergeCell ref="BU2:BU3"/>
    <mergeCell ref="BV2:BV3"/>
    <mergeCell ref="BQ2:BR2"/>
    <mergeCell ref="BB2:BC2"/>
    <mergeCell ref="BL2:BL3"/>
    <mergeCell ref="BP2:BP3"/>
    <mergeCell ref="BJ3:BK3"/>
    <mergeCell ref="BH3:BI3"/>
    <mergeCell ref="BF3:BG3"/>
    <mergeCell ref="BD3:BE3"/>
    <mergeCell ref="BB3:BC3"/>
    <mergeCell ref="BM2:BM3"/>
    <mergeCell ref="BN2:BO2"/>
    <mergeCell ref="D37:K37"/>
    <mergeCell ref="D38:K38"/>
    <mergeCell ref="D39:K39"/>
    <mergeCell ref="D40:K40"/>
    <mergeCell ref="D41:K41"/>
    <mergeCell ref="D42:K42"/>
    <mergeCell ref="D43:K43"/>
    <mergeCell ref="L35:AE35"/>
    <mergeCell ref="L36:AE36"/>
    <mergeCell ref="L37:AE37"/>
    <mergeCell ref="L38:AE38"/>
    <mergeCell ref="L39:AE39"/>
    <mergeCell ref="A38:A40"/>
    <mergeCell ref="A41:A43"/>
    <mergeCell ref="AR34:BC34"/>
    <mergeCell ref="AR36:AU36"/>
    <mergeCell ref="AR37:AU37"/>
    <mergeCell ref="A2:A3"/>
    <mergeCell ref="A35:A37"/>
    <mergeCell ref="AF34:AP34"/>
    <mergeCell ref="AF35:AP35"/>
    <mergeCell ref="AF36:AP36"/>
    <mergeCell ref="AF37:AP37"/>
    <mergeCell ref="AF38:AP38"/>
    <mergeCell ref="AF39:AP39"/>
    <mergeCell ref="AF40:AP40"/>
    <mergeCell ref="AF41:AP41"/>
    <mergeCell ref="AF42:AP42"/>
    <mergeCell ref="AF43:AP43"/>
    <mergeCell ref="L40:AE40"/>
    <mergeCell ref="L41:AE41"/>
    <mergeCell ref="L42:AE42"/>
    <mergeCell ref="L43:AE43"/>
    <mergeCell ref="D34:K34"/>
    <mergeCell ref="D35:K35"/>
    <mergeCell ref="D36:K36"/>
  </mergeCells>
  <phoneticPr fontId="5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BRN</vt:lpstr>
    </vt:vector>
  </TitlesOfParts>
  <Company>Mairie D'Agde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sbaux</dc:creator>
  <cp:lastModifiedBy>utilisateur</cp:lastModifiedBy>
  <cp:lastPrinted>2012-06-21T08:47:38Z</cp:lastPrinted>
  <dcterms:created xsi:type="dcterms:W3CDTF">2008-09-19T07:14:19Z</dcterms:created>
  <dcterms:modified xsi:type="dcterms:W3CDTF">2013-09-10T12:03:26Z</dcterms:modified>
</cp:coreProperties>
</file>