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drawings/drawing3.xml" ContentType="application/vnd.openxmlformats-officedocument.drawingml.chartshapes+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printerSettings/printerSettings1.bin" ContentType="application/vnd.openxmlformats-officedocument.spreadsheetml.printerSettings"/>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0" yWindow="-240" windowWidth="20730" windowHeight="11580" firstSheet="1" activeTab="1"/>
  </bookViews>
  <sheets>
    <sheet name="BASE" sheetId="1" state="hidden" r:id="rId1"/>
    <sheet name="NEW-RTT" sheetId="4" r:id="rId2"/>
    <sheet name="t100 dynamiques" sheetId="6" state="hidden" r:id="rId3"/>
    <sheet name="LISTE" sheetId="3" state="hidden" r:id="rId4"/>
    <sheet name="FC" sheetId="7" state="hidden" r:id="rId5"/>
  </sheets>
  <externalReferences>
    <externalReference r:id="rId6"/>
  </externalReferences>
  <definedNames>
    <definedName name="_xlnm._FilterDatabase" localSheetId="1" hidden="1">'NEW-RTT'!$B$5:$E$601</definedName>
    <definedName name="ASSY">'[1]Synthèse FET'!$AC$9:$AC$290</definedName>
    <definedName name="Domain">'[1]Synthèse FET'!$E$9:$E$290</definedName>
    <definedName name="First_MSN">'[1]Synthèse FET'!$O$9:$O$290</definedName>
    <definedName name="Last_MSN">'[1]Synthèse FET'!$P$9:$P$290</definedName>
    <definedName name="PEC">'[1]Synthèse FET'!$AA$9:$AA$290</definedName>
    <definedName name="PEM">'[1]Synthèse FET'!$AB$9:$AB$290</definedName>
    <definedName name="RC_ou_cycle">'[1]Synthèse FET'!$D$9:$D$290</definedName>
    <definedName name="S_Ens">'[1]Liste - hypothèse'!$A$2:$A$5</definedName>
    <definedName name="Source">'[1]Synthèse FET'!$G$9:$G$290</definedName>
    <definedName name="Status">'[1]Synthèse FET'!$Y$9:$Y$290</definedName>
    <definedName name="STD">'[1]Synthèse FET'!$N$9:$N$290</definedName>
    <definedName name="Sub_domain">'[1]Synthèse FET'!$F$9:$F$290</definedName>
    <definedName name="WP">'NEW-RTT'!#REF!</definedName>
  </definedNames>
  <calcPr calcId="145621"/>
</workbook>
</file>

<file path=xl/calcChain.xml><?xml version="1.0" encoding="utf-8"?>
<calcChain xmlns="http://schemas.openxmlformats.org/spreadsheetml/2006/main">
  <c r="H1" i="4" l="1"/>
  <c r="G1" i="4"/>
  <c r="L27" i="3"/>
  <c r="L26" i="3"/>
  <c r="E1" i="4" l="1"/>
  <c r="Q5" i="7" l="1"/>
  <c r="Q6" i="7" s="1"/>
  <c r="Q7" i="7" s="1"/>
  <c r="M5" i="7"/>
  <c r="M6" i="7" s="1"/>
  <c r="E5" i="7"/>
  <c r="E6" i="7" s="1"/>
  <c r="E7" i="7" s="1"/>
  <c r="E8" i="7" s="1"/>
  <c r="E9" i="7" s="1"/>
  <c r="E10" i="7" s="1"/>
  <c r="E11" i="7" s="1"/>
  <c r="E12" i="7" s="1"/>
  <c r="E13" i="7" s="1"/>
  <c r="E14" i="7" s="1"/>
  <c r="E15" i="7" s="1"/>
  <c r="E16" i="7" s="1"/>
  <c r="E17" i="7" s="1"/>
  <c r="E18" i="7" s="1"/>
  <c r="E19" i="7" s="1"/>
  <c r="E20" i="7" s="1"/>
  <c r="E21" i="7" s="1"/>
  <c r="E22" i="7" s="1"/>
  <c r="E23" i="7" s="1"/>
  <c r="E24" i="7" s="1"/>
  <c r="E25" i="7" s="1"/>
  <c r="E26" i="7" s="1"/>
  <c r="E27" i="7" s="1"/>
  <c r="E28" i="7" s="1"/>
  <c r="E29" i="7" s="1"/>
  <c r="E30" i="7" s="1"/>
  <c r="E31" i="7" s="1"/>
  <c r="E32" i="7" s="1"/>
  <c r="E33" i="7" s="1"/>
  <c r="E34" i="7" s="1"/>
  <c r="E35" i="7" s="1"/>
  <c r="E36" i="7" s="1"/>
  <c r="E37" i="7" s="1"/>
  <c r="E38" i="7" s="1"/>
  <c r="E39" i="7" s="1"/>
  <c r="E40" i="7" s="1"/>
  <c r="E41" i="7" s="1"/>
  <c r="E42" i="7" s="1"/>
  <c r="E43" i="7" s="1"/>
  <c r="E44" i="7" s="1"/>
  <c r="E45" i="7" s="1"/>
  <c r="E46" i="7" s="1"/>
  <c r="E47" i="7" s="1"/>
  <c r="E48" i="7" s="1"/>
  <c r="E49" i="7" s="1"/>
  <c r="E50" i="7" s="1"/>
  <c r="E51" i="7" s="1"/>
  <c r="E52" i="7" s="1"/>
  <c r="E53" i="7" s="1"/>
  <c r="E54" i="7" s="1"/>
  <c r="E55" i="7" s="1"/>
  <c r="E56" i="7" s="1"/>
  <c r="E57" i="7" s="1"/>
  <c r="E58" i="7" s="1"/>
  <c r="E59" i="7" s="1"/>
  <c r="E60" i="7" s="1"/>
  <c r="E61" i="7" s="1"/>
  <c r="E62" i="7" s="1"/>
  <c r="E63" i="7" s="1"/>
  <c r="E64" i="7" s="1"/>
  <c r="E65" i="7" s="1"/>
  <c r="E66" i="7" s="1"/>
  <c r="E67" i="7" s="1"/>
  <c r="E68" i="7" s="1"/>
  <c r="E69" i="7" s="1"/>
  <c r="E70" i="7" s="1"/>
  <c r="E71" i="7" s="1"/>
  <c r="E72" i="7" s="1"/>
  <c r="E73" i="7" s="1"/>
  <c r="E74" i="7" s="1"/>
  <c r="E75" i="7" s="1"/>
  <c r="E76" i="7" s="1"/>
  <c r="E77" i="7" s="1"/>
  <c r="E78" i="7" s="1"/>
  <c r="E79" i="7" s="1"/>
  <c r="E80" i="7" s="1"/>
  <c r="E81" i="7" s="1"/>
  <c r="E82" i="7" s="1"/>
  <c r="E83" i="7" s="1"/>
  <c r="E84" i="7" s="1"/>
  <c r="E85" i="7" s="1"/>
  <c r="E86" i="7" s="1"/>
  <c r="E87" i="7" s="1"/>
  <c r="E88" i="7" s="1"/>
  <c r="E89" i="7" s="1"/>
  <c r="E90" i="7" s="1"/>
  <c r="E91" i="7" s="1"/>
  <c r="E92" i="7" s="1"/>
  <c r="E93" i="7" s="1"/>
  <c r="E94" i="7" s="1"/>
  <c r="E95" i="7" s="1"/>
  <c r="E96" i="7" s="1"/>
  <c r="E97" i="7" s="1"/>
  <c r="E98" i="7" s="1"/>
  <c r="E99" i="7" s="1"/>
  <c r="E100" i="7" s="1"/>
  <c r="E101" i="7" s="1"/>
  <c r="E102" i="7" s="1"/>
  <c r="E103" i="7" s="1"/>
  <c r="E104" i="7" s="1"/>
  <c r="E105" i="7" s="1"/>
  <c r="E106" i="7" s="1"/>
  <c r="E107" i="7" s="1"/>
  <c r="E108" i="7" s="1"/>
  <c r="E109" i="7" s="1"/>
  <c r="E110" i="7" s="1"/>
  <c r="E111" i="7" s="1"/>
  <c r="E112" i="7" s="1"/>
  <c r="E113" i="7" s="1"/>
  <c r="E114" i="7" s="1"/>
  <c r="E115" i="7" s="1"/>
  <c r="E116" i="7" s="1"/>
  <c r="E117" i="7" s="1"/>
  <c r="E118" i="7" s="1"/>
  <c r="E119" i="7" s="1"/>
  <c r="E120" i="7" s="1"/>
  <c r="E121" i="7" s="1"/>
  <c r="E122" i="7" s="1"/>
  <c r="E123" i="7" s="1"/>
  <c r="E124" i="7" s="1"/>
  <c r="E125" i="7" s="1"/>
  <c r="E126" i="7" s="1"/>
  <c r="E127" i="7" s="1"/>
  <c r="E128" i="7" s="1"/>
  <c r="E129" i="7" s="1"/>
  <c r="E130" i="7" s="1"/>
  <c r="E131" i="7" s="1"/>
  <c r="E132" i="7" s="1"/>
  <c r="E133" i="7" s="1"/>
  <c r="E134" i="7" s="1"/>
  <c r="E135" i="7" s="1"/>
  <c r="E136" i="7" s="1"/>
  <c r="E137" i="7" s="1"/>
  <c r="E138" i="7" s="1"/>
  <c r="E139" i="7" s="1"/>
  <c r="E140" i="7" s="1"/>
  <c r="E141" i="7" s="1"/>
  <c r="E142" i="7" s="1"/>
  <c r="E143" i="7" s="1"/>
  <c r="E144" i="7" s="1"/>
  <c r="E145" i="7" s="1"/>
  <c r="E146" i="7" s="1"/>
  <c r="E147" i="7" s="1"/>
  <c r="E148" i="7" s="1"/>
  <c r="E149" i="7" s="1"/>
  <c r="E150" i="7" s="1"/>
  <c r="E151" i="7" s="1"/>
  <c r="E152" i="7" s="1"/>
  <c r="E153" i="7" s="1"/>
  <c r="E154" i="7" s="1"/>
  <c r="D5" i="7"/>
  <c r="D6" i="7" s="1"/>
  <c r="D7" i="7" l="1"/>
  <c r="D8" i="7" s="1"/>
  <c r="D9" i="7" s="1"/>
  <c r="D10" i="7" s="1"/>
  <c r="D11" i="7" s="1"/>
  <c r="D12" i="7" s="1"/>
  <c r="D13" i="7" s="1"/>
  <c r="D14" i="7" s="1"/>
  <c r="D15" i="7" s="1"/>
  <c r="D16" i="7" s="1"/>
  <c r="D17" i="7" s="1"/>
  <c r="D18" i="7" s="1"/>
  <c r="D19" i="7" s="1"/>
  <c r="D20" i="7" s="1"/>
  <c r="D21" i="7" s="1"/>
  <c r="D22" i="7" s="1"/>
  <c r="D23" i="7" s="1"/>
  <c r="D24" i="7" s="1"/>
  <c r="D25" i="7" s="1"/>
  <c r="D26" i="7" s="1"/>
  <c r="D27" i="7" s="1"/>
  <c r="D28" i="7" s="1"/>
  <c r="D29" i="7" s="1"/>
  <c r="D30" i="7" s="1"/>
  <c r="D31" i="7" s="1"/>
  <c r="D32" i="7" s="1"/>
  <c r="D33" i="7" s="1"/>
  <c r="D34" i="7" s="1"/>
  <c r="D35" i="7" s="1"/>
  <c r="D36" i="7" s="1"/>
  <c r="D37" i="7" s="1"/>
  <c r="D38" i="7" s="1"/>
  <c r="D39" i="7" s="1"/>
  <c r="D40" i="7" s="1"/>
  <c r="D41" i="7" s="1"/>
  <c r="D42" i="7" s="1"/>
  <c r="D43" i="7" s="1"/>
  <c r="D44" i="7" s="1"/>
  <c r="D45" i="7" s="1"/>
  <c r="D46" i="7" s="1"/>
  <c r="D47" i="7" s="1"/>
  <c r="D48" i="7" s="1"/>
  <c r="D49" i="7" s="1"/>
  <c r="D50" i="7" s="1"/>
  <c r="D51" i="7" s="1"/>
  <c r="D52" i="7" s="1"/>
  <c r="D53" i="7" s="1"/>
  <c r="D54" i="7" s="1"/>
  <c r="D55" i="7" s="1"/>
  <c r="D56" i="7" s="1"/>
  <c r="D57" i="7" s="1"/>
  <c r="D58" i="7" s="1"/>
  <c r="D59" i="7" s="1"/>
  <c r="D60" i="7" s="1"/>
  <c r="D61" i="7" s="1"/>
  <c r="D62" i="7" s="1"/>
  <c r="D63" i="7" s="1"/>
  <c r="D64" i="7" s="1"/>
  <c r="D65" i="7" s="1"/>
  <c r="D66" i="7" s="1"/>
  <c r="D67" i="7" s="1"/>
  <c r="D68" i="7" s="1"/>
  <c r="D69" i="7" s="1"/>
  <c r="D70" i="7" s="1"/>
  <c r="D71" i="7" s="1"/>
  <c r="D72" i="7" s="1"/>
  <c r="D73" i="7" s="1"/>
  <c r="D74" i="7" s="1"/>
  <c r="D75" i="7" s="1"/>
  <c r="D76" i="7" s="1"/>
  <c r="D77" i="7" s="1"/>
  <c r="D78" i="7" s="1"/>
  <c r="D79" i="7" s="1"/>
  <c r="D80" i="7" s="1"/>
  <c r="D81" i="7" s="1"/>
  <c r="D82" i="7" s="1"/>
  <c r="D83" i="7" s="1"/>
  <c r="D84" i="7" s="1"/>
  <c r="D85" i="7" s="1"/>
  <c r="D86" i="7" s="1"/>
  <c r="D87" i="7" s="1"/>
  <c r="D88" i="7" s="1"/>
  <c r="D89" i="7" s="1"/>
  <c r="D90" i="7" s="1"/>
  <c r="D91" i="7" s="1"/>
  <c r="D92" i="7" s="1"/>
  <c r="D93" i="7" s="1"/>
  <c r="D94" i="7" s="1"/>
  <c r="D95" i="7" s="1"/>
  <c r="D96" i="7" s="1"/>
  <c r="D97" i="7" s="1"/>
  <c r="D98" i="7" s="1"/>
  <c r="D99" i="7" s="1"/>
  <c r="D100" i="7" s="1"/>
  <c r="D101" i="7" s="1"/>
  <c r="D102" i="7" s="1"/>
  <c r="D103" i="7" s="1"/>
  <c r="D104" i="7" s="1"/>
  <c r="D105" i="7" s="1"/>
  <c r="D106" i="7" s="1"/>
  <c r="D107" i="7" s="1"/>
  <c r="D108" i="7" s="1"/>
  <c r="D109" i="7" s="1"/>
  <c r="D110" i="7" s="1"/>
  <c r="D111" i="7" s="1"/>
  <c r="D112" i="7" s="1"/>
  <c r="D113" i="7" s="1"/>
  <c r="D114" i="7" s="1"/>
  <c r="D115" i="7" s="1"/>
  <c r="D116" i="7" s="1"/>
  <c r="D117" i="7" s="1"/>
  <c r="D118" i="7" s="1"/>
  <c r="D119" i="7" s="1"/>
  <c r="D120" i="7" s="1"/>
  <c r="D121" i="7" s="1"/>
  <c r="D122" i="7" s="1"/>
  <c r="D123" i="7" s="1"/>
  <c r="D124" i="7" s="1"/>
  <c r="D125" i="7" s="1"/>
  <c r="D126" i="7" s="1"/>
  <c r="D127" i="7" s="1"/>
  <c r="D128" i="7" s="1"/>
  <c r="D129" i="7" s="1"/>
  <c r="D130" i="7" s="1"/>
  <c r="D131" i="7" s="1"/>
  <c r="D132" i="7" s="1"/>
  <c r="D133" i="7" s="1"/>
  <c r="D134" i="7" s="1"/>
  <c r="D135" i="7" s="1"/>
  <c r="D136" i="7" s="1"/>
  <c r="D137" i="7" s="1"/>
  <c r="D138" i="7" s="1"/>
  <c r="D139" i="7" s="1"/>
  <c r="D140" i="7" s="1"/>
  <c r="D141" i="7" s="1"/>
  <c r="D142" i="7" s="1"/>
  <c r="D143" i="7" s="1"/>
  <c r="D144" i="7" s="1"/>
  <c r="D145" i="7" s="1"/>
  <c r="D146" i="7" s="1"/>
  <c r="D147" i="7" s="1"/>
  <c r="D148" i="7" s="1"/>
  <c r="D149" i="7" s="1"/>
  <c r="D150" i="7" s="1"/>
  <c r="D151" i="7" s="1"/>
  <c r="D152" i="7" s="1"/>
  <c r="D153" i="7" s="1"/>
  <c r="D154" i="7" s="1"/>
  <c r="T60" i="3" l="1"/>
  <c r="R60" i="3"/>
  <c r="P60" i="3"/>
  <c r="R45" i="3"/>
  <c r="P45" i="3"/>
  <c r="G72" i="3" l="1"/>
  <c r="C72" i="3"/>
  <c r="D71" i="3"/>
  <c r="D65" i="3"/>
  <c r="L19" i="3"/>
  <c r="D51" i="3"/>
  <c r="V4" i="7"/>
  <c r="I41" i="3" s="1"/>
  <c r="E74" i="3" s="1"/>
  <c r="U4" i="7"/>
  <c r="I40" i="3" s="1"/>
  <c r="E73" i="3" s="1"/>
  <c r="T4" i="7"/>
  <c r="I39" i="3" s="1"/>
  <c r="E72" i="3" s="1"/>
  <c r="J4" i="7"/>
  <c r="I35" i="3" s="1"/>
  <c r="E66" i="3" s="1"/>
  <c r="K4" i="7"/>
  <c r="I36" i="3" s="1"/>
  <c r="E67" i="3" s="1"/>
  <c r="F41" i="3"/>
  <c r="C74" i="3" s="1"/>
  <c r="F40" i="3"/>
  <c r="C73" i="3" s="1"/>
  <c r="D43" i="3"/>
  <c r="W6" i="7"/>
  <c r="W7" i="7"/>
  <c r="W8" i="7"/>
  <c r="W9" i="7"/>
  <c r="W10" i="7"/>
  <c r="W11" i="7"/>
  <c r="W12" i="7"/>
  <c r="W13" i="7"/>
  <c r="W14" i="7"/>
  <c r="W15" i="7"/>
  <c r="W16" i="7"/>
  <c r="W17" i="7"/>
  <c r="W18" i="7"/>
  <c r="W19" i="7"/>
  <c r="W20" i="7"/>
  <c r="W21" i="7"/>
  <c r="W22" i="7"/>
  <c r="W23" i="7"/>
  <c r="W24" i="7"/>
  <c r="W25" i="7"/>
  <c r="W26" i="7"/>
  <c r="W27" i="7"/>
  <c r="W28" i="7"/>
  <c r="W29" i="7"/>
  <c r="W30" i="7"/>
  <c r="W31" i="7"/>
  <c r="W32" i="7"/>
  <c r="W33" i="7"/>
  <c r="W34" i="7"/>
  <c r="W35" i="7"/>
  <c r="W36" i="7"/>
  <c r="W37" i="7"/>
  <c r="W38" i="7"/>
  <c r="W39" i="7"/>
  <c r="W40" i="7"/>
  <c r="W41" i="7"/>
  <c r="W42" i="7"/>
  <c r="W43" i="7"/>
  <c r="W44" i="7"/>
  <c r="W45" i="7"/>
  <c r="W46" i="7"/>
  <c r="W47" i="7"/>
  <c r="W48" i="7"/>
  <c r="W49" i="7"/>
  <c r="W50" i="7"/>
  <c r="W51" i="7"/>
  <c r="W52" i="7"/>
  <c r="W53" i="7"/>
  <c r="W54" i="7"/>
  <c r="W55" i="7"/>
  <c r="W56" i="7"/>
  <c r="W57" i="7"/>
  <c r="W58" i="7"/>
  <c r="W59" i="7"/>
  <c r="W60" i="7"/>
  <c r="W61" i="7"/>
  <c r="W62" i="7"/>
  <c r="W63" i="7"/>
  <c r="W64" i="7"/>
  <c r="W65" i="7"/>
  <c r="W66" i="7"/>
  <c r="W67" i="7"/>
  <c r="W68" i="7"/>
  <c r="W69" i="7"/>
  <c r="W70" i="7"/>
  <c r="W71" i="7"/>
  <c r="W72" i="7"/>
  <c r="W73" i="7"/>
  <c r="W74" i="7"/>
  <c r="W75" i="7"/>
  <c r="W76" i="7"/>
  <c r="W77" i="7"/>
  <c r="W78" i="7"/>
  <c r="W79" i="7"/>
  <c r="W80" i="7"/>
  <c r="W81" i="7"/>
  <c r="W82" i="7"/>
  <c r="W83" i="7"/>
  <c r="W84" i="7"/>
  <c r="W85" i="7"/>
  <c r="W86" i="7"/>
  <c r="W87" i="7"/>
  <c r="W88" i="7"/>
  <c r="W89" i="7"/>
  <c r="W90" i="7"/>
  <c r="W91" i="7"/>
  <c r="W92" i="7"/>
  <c r="W93" i="7"/>
  <c r="W94" i="7"/>
  <c r="W95" i="7"/>
  <c r="W96" i="7"/>
  <c r="W97" i="7"/>
  <c r="W98" i="7"/>
  <c r="W99" i="7"/>
  <c r="W100" i="7"/>
  <c r="W101" i="7"/>
  <c r="W102" i="7"/>
  <c r="W103" i="7"/>
  <c r="W104" i="7"/>
  <c r="W105" i="7"/>
  <c r="W106" i="7"/>
  <c r="W107" i="7"/>
  <c r="W108" i="7"/>
  <c r="W109" i="7"/>
  <c r="W110" i="7"/>
  <c r="W111" i="7"/>
  <c r="W112" i="7"/>
  <c r="W113" i="7"/>
  <c r="W114" i="7"/>
  <c r="W115" i="7"/>
  <c r="W116" i="7"/>
  <c r="W117" i="7"/>
  <c r="W118" i="7"/>
  <c r="W119" i="7"/>
  <c r="W120" i="7"/>
  <c r="W121" i="7"/>
  <c r="W122" i="7"/>
  <c r="W123" i="7"/>
  <c r="W124" i="7"/>
  <c r="W125" i="7"/>
  <c r="W126" i="7"/>
  <c r="W127" i="7"/>
  <c r="W128" i="7"/>
  <c r="W129" i="7"/>
  <c r="W130" i="7"/>
  <c r="W131" i="7"/>
  <c r="W132" i="7"/>
  <c r="W133" i="7"/>
  <c r="W134" i="7"/>
  <c r="W135" i="7"/>
  <c r="W136" i="7"/>
  <c r="W137" i="7"/>
  <c r="W138" i="7"/>
  <c r="W139" i="7"/>
  <c r="W140" i="7"/>
  <c r="W141" i="7"/>
  <c r="W142" i="7"/>
  <c r="W143" i="7"/>
  <c r="W144" i="7"/>
  <c r="W145" i="7"/>
  <c r="W146" i="7"/>
  <c r="W147" i="7"/>
  <c r="W148" i="7"/>
  <c r="W149" i="7"/>
  <c r="W150" i="7"/>
  <c r="W151" i="7"/>
  <c r="W152" i="7"/>
  <c r="W153" i="7"/>
  <c r="W154" i="7"/>
  <c r="W5" i="7"/>
  <c r="T16" i="3"/>
  <c r="L9" i="7"/>
  <c r="L13" i="7"/>
  <c r="L17" i="7"/>
  <c r="L21" i="7"/>
  <c r="L25" i="7"/>
  <c r="L29" i="7"/>
  <c r="L33" i="7"/>
  <c r="L37" i="7"/>
  <c r="L41" i="7"/>
  <c r="L45" i="7"/>
  <c r="L49" i="7"/>
  <c r="L53" i="7"/>
  <c r="L57" i="7"/>
  <c r="L61" i="7"/>
  <c r="L65" i="7"/>
  <c r="L69" i="7"/>
  <c r="L73" i="7"/>
  <c r="L77" i="7"/>
  <c r="L81" i="7"/>
  <c r="L85" i="7"/>
  <c r="L89" i="7"/>
  <c r="L93" i="7"/>
  <c r="L97" i="7"/>
  <c r="L101" i="7"/>
  <c r="L105" i="7"/>
  <c r="L109" i="7"/>
  <c r="L113" i="7"/>
  <c r="L117" i="7"/>
  <c r="L121" i="7"/>
  <c r="L125" i="7"/>
  <c r="L129" i="7"/>
  <c r="L133" i="7"/>
  <c r="L137" i="7"/>
  <c r="L141" i="7"/>
  <c r="L145" i="7"/>
  <c r="L149" i="7"/>
  <c r="L153" i="7"/>
  <c r="T2" i="7"/>
  <c r="E75" i="3" l="1"/>
  <c r="G73" i="3"/>
  <c r="G74" i="3"/>
  <c r="S4" i="7"/>
  <c r="I38" i="3" s="1"/>
  <c r="I4" i="7"/>
  <c r="I34" i="3" s="1"/>
  <c r="I68" i="3" s="1"/>
  <c r="L148" i="7"/>
  <c r="L140" i="7"/>
  <c r="L132" i="7"/>
  <c r="L124" i="7"/>
  <c r="L116" i="7"/>
  <c r="L108" i="7"/>
  <c r="L100" i="7"/>
  <c r="L92" i="7"/>
  <c r="L84" i="7"/>
  <c r="L76" i="7"/>
  <c r="L68" i="7"/>
  <c r="L60" i="7"/>
  <c r="L52" i="7"/>
  <c r="L44" i="7"/>
  <c r="L36" i="7"/>
  <c r="L28" i="7"/>
  <c r="L20" i="7"/>
  <c r="L12" i="7"/>
  <c r="L5" i="7"/>
  <c r="L147" i="7"/>
  <c r="L139" i="7"/>
  <c r="L131" i="7"/>
  <c r="L123" i="7"/>
  <c r="L115" i="7"/>
  <c r="L107" i="7"/>
  <c r="L99" i="7"/>
  <c r="L91" i="7"/>
  <c r="L83" i="7"/>
  <c r="L75" i="7"/>
  <c r="L67" i="7"/>
  <c r="L59" i="7"/>
  <c r="L51" i="7"/>
  <c r="L43" i="7"/>
  <c r="L35" i="7"/>
  <c r="L27" i="7"/>
  <c r="L19" i="7"/>
  <c r="L7" i="7"/>
  <c r="L152" i="7"/>
  <c r="L144" i="7"/>
  <c r="L136" i="7"/>
  <c r="L128" i="7"/>
  <c r="L120" i="7"/>
  <c r="L112" i="7"/>
  <c r="L104" i="7"/>
  <c r="L96" i="7"/>
  <c r="L88" i="7"/>
  <c r="L80" i="7"/>
  <c r="L72" i="7"/>
  <c r="L64" i="7"/>
  <c r="L56" i="7"/>
  <c r="L48" i="7"/>
  <c r="L40" i="7"/>
  <c r="L32" i="7"/>
  <c r="L24" i="7"/>
  <c r="L16" i="7"/>
  <c r="L8" i="7"/>
  <c r="L151" i="7"/>
  <c r="L143" i="7"/>
  <c r="L135" i="7"/>
  <c r="L127" i="7"/>
  <c r="L119" i="7"/>
  <c r="L111" i="7"/>
  <c r="L103" i="7"/>
  <c r="L95" i="7"/>
  <c r="L87" i="7"/>
  <c r="L79" i="7"/>
  <c r="L71" i="7"/>
  <c r="L63" i="7"/>
  <c r="L55" i="7"/>
  <c r="L47" i="7"/>
  <c r="L39" i="7"/>
  <c r="L31" i="7"/>
  <c r="L23" i="7"/>
  <c r="L15" i="7"/>
  <c r="L11" i="7"/>
  <c r="L154" i="7"/>
  <c r="L150" i="7"/>
  <c r="L146" i="7"/>
  <c r="L142" i="7"/>
  <c r="L138" i="7"/>
  <c r="L134" i="7"/>
  <c r="L130" i="7"/>
  <c r="L126" i="7"/>
  <c r="L122" i="7"/>
  <c r="L118" i="7"/>
  <c r="L114" i="7"/>
  <c r="L110" i="7"/>
  <c r="L106" i="7"/>
  <c r="L102" i="7"/>
  <c r="L98" i="7"/>
  <c r="L94" i="7"/>
  <c r="L90" i="7"/>
  <c r="L86" i="7"/>
  <c r="L82" i="7"/>
  <c r="L78" i="7"/>
  <c r="L74" i="7"/>
  <c r="L70" i="7"/>
  <c r="L66" i="7"/>
  <c r="L62" i="7"/>
  <c r="L58" i="7"/>
  <c r="L54" i="7"/>
  <c r="L50" i="7"/>
  <c r="L46" i="7"/>
  <c r="L42" i="7"/>
  <c r="L38" i="7"/>
  <c r="L34" i="7"/>
  <c r="L30" i="7"/>
  <c r="L26" i="7"/>
  <c r="L22" i="7"/>
  <c r="L18" i="7"/>
  <c r="L14" i="7"/>
  <c r="L10" i="7"/>
  <c r="L6" i="7"/>
  <c r="I75" i="3" l="1"/>
  <c r="L20" i="3"/>
  <c r="V3" i="7" l="1"/>
  <c r="V2" i="7" s="1"/>
  <c r="U3" i="7"/>
  <c r="U2" i="7" s="1"/>
  <c r="O3" i="7"/>
  <c r="N3" i="7"/>
  <c r="N5" i="7" s="1"/>
  <c r="N6" i="7" s="1"/>
  <c r="N7" i="7" s="1"/>
  <c r="N8" i="7" s="1"/>
  <c r="N9" i="7" s="1"/>
  <c r="N10" i="7" s="1"/>
  <c r="N11" i="7" s="1"/>
  <c r="N12" i="7" s="1"/>
  <c r="N13" i="7" s="1"/>
  <c r="N14" i="7" s="1"/>
  <c r="N15" i="7" s="1"/>
  <c r="N16" i="7" s="1"/>
  <c r="N17" i="7" s="1"/>
  <c r="N18" i="7" s="1"/>
  <c r="N19" i="7" s="1"/>
  <c r="N20" i="7" s="1"/>
  <c r="N21" i="7" s="1"/>
  <c r="N22" i="7" s="1"/>
  <c r="N23" i="7" s="1"/>
  <c r="N24" i="7" s="1"/>
  <c r="N25" i="7" s="1"/>
  <c r="N26" i="7" s="1"/>
  <c r="N27" i="7" s="1"/>
  <c r="N28" i="7" s="1"/>
  <c r="N29" i="7" s="1"/>
  <c r="N30" i="7" s="1"/>
  <c r="N31" i="7" s="1"/>
  <c r="N32" i="7" s="1"/>
  <c r="N33" i="7" s="1"/>
  <c r="N34" i="7" s="1"/>
  <c r="N35" i="7" s="1"/>
  <c r="N36" i="7" s="1"/>
  <c r="N37" i="7" s="1"/>
  <c r="N38" i="7" s="1"/>
  <c r="N39" i="7" s="1"/>
  <c r="N40" i="7" s="1"/>
  <c r="N41" i="7" s="1"/>
  <c r="N42" i="7" s="1"/>
  <c r="N43" i="7" s="1"/>
  <c r="N44" i="7" s="1"/>
  <c r="N45" i="7" s="1"/>
  <c r="N46" i="7" s="1"/>
  <c r="N47" i="7" s="1"/>
  <c r="N48" i="7" s="1"/>
  <c r="N49" i="7" s="1"/>
  <c r="N50" i="7" s="1"/>
  <c r="N51" i="7" s="1"/>
  <c r="N52" i="7" s="1"/>
  <c r="N53" i="7" s="1"/>
  <c r="N54" i="7" s="1"/>
  <c r="N55" i="7" s="1"/>
  <c r="N56" i="7" s="1"/>
  <c r="N57" i="7" s="1"/>
  <c r="N58" i="7" s="1"/>
  <c r="N59" i="7" s="1"/>
  <c r="N60" i="7" s="1"/>
  <c r="N61" i="7" s="1"/>
  <c r="N62" i="7" s="1"/>
  <c r="N63" i="7" s="1"/>
  <c r="N64" i="7" s="1"/>
  <c r="N65" i="7" s="1"/>
  <c r="N66" i="7" s="1"/>
  <c r="N67" i="7" s="1"/>
  <c r="N68" i="7" s="1"/>
  <c r="N69" i="7" s="1"/>
  <c r="N70" i="7" s="1"/>
  <c r="N71" i="7" s="1"/>
  <c r="N72" i="7" s="1"/>
  <c r="N73" i="7" s="1"/>
  <c r="N74" i="7" s="1"/>
  <c r="N75" i="7" s="1"/>
  <c r="N76" i="7" s="1"/>
  <c r="N77" i="7" s="1"/>
  <c r="N78" i="7" s="1"/>
  <c r="N79" i="7" s="1"/>
  <c r="N80" i="7" s="1"/>
  <c r="N81" i="7" s="1"/>
  <c r="N82" i="7" s="1"/>
  <c r="N83" i="7" s="1"/>
  <c r="N84" i="7" s="1"/>
  <c r="N85" i="7" s="1"/>
  <c r="N86" i="7" s="1"/>
  <c r="N87" i="7" s="1"/>
  <c r="N88" i="7" s="1"/>
  <c r="N89" i="7" s="1"/>
  <c r="N90" i="7" s="1"/>
  <c r="N91" i="7" s="1"/>
  <c r="N92" i="7" s="1"/>
  <c r="N93" i="7" s="1"/>
  <c r="N94" i="7" s="1"/>
  <c r="N95" i="7" s="1"/>
  <c r="N96" i="7" s="1"/>
  <c r="N97" i="7" s="1"/>
  <c r="N98" i="7" s="1"/>
  <c r="N99" i="7" s="1"/>
  <c r="N100" i="7" s="1"/>
  <c r="N101" i="7" s="1"/>
  <c r="N102" i="7" s="1"/>
  <c r="N103" i="7" s="1"/>
  <c r="N104" i="7" s="1"/>
  <c r="N105" i="7" s="1"/>
  <c r="N106" i="7" s="1"/>
  <c r="N107" i="7" s="1"/>
  <c r="N108" i="7" s="1"/>
  <c r="N109" i="7" s="1"/>
  <c r="N110" i="7" s="1"/>
  <c r="N111" i="7" s="1"/>
  <c r="N112" i="7" s="1"/>
  <c r="N113" i="7" s="1"/>
  <c r="N114" i="7" s="1"/>
  <c r="N115" i="7" s="1"/>
  <c r="N116" i="7" s="1"/>
  <c r="N117" i="7" s="1"/>
  <c r="N118" i="7" s="1"/>
  <c r="N119" i="7" s="1"/>
  <c r="N120" i="7" s="1"/>
  <c r="N121" i="7" s="1"/>
  <c r="N122" i="7" s="1"/>
  <c r="N123" i="7" s="1"/>
  <c r="N124" i="7" s="1"/>
  <c r="N125" i="7" s="1"/>
  <c r="N126" i="7" s="1"/>
  <c r="N127" i="7" s="1"/>
  <c r="N128" i="7" s="1"/>
  <c r="N129" i="7" s="1"/>
  <c r="N130" i="7" s="1"/>
  <c r="N131" i="7" s="1"/>
  <c r="N132" i="7" s="1"/>
  <c r="N133" i="7" s="1"/>
  <c r="N134" i="7" s="1"/>
  <c r="N135" i="7" s="1"/>
  <c r="N136" i="7" s="1"/>
  <c r="N137" i="7" s="1"/>
  <c r="N138" i="7" s="1"/>
  <c r="N139" i="7" s="1"/>
  <c r="N140" i="7" s="1"/>
  <c r="N141" i="7" s="1"/>
  <c r="N142" i="7" s="1"/>
  <c r="N143" i="7" s="1"/>
  <c r="N144" i="7" s="1"/>
  <c r="N145" i="7" s="1"/>
  <c r="N146" i="7" s="1"/>
  <c r="N147" i="7" s="1"/>
  <c r="N148" i="7" s="1"/>
  <c r="N149" i="7" s="1"/>
  <c r="N150" i="7" s="1"/>
  <c r="N151" i="7" s="1"/>
  <c r="N152" i="7" s="1"/>
  <c r="N153" i="7" s="1"/>
  <c r="N154" i="7" s="1"/>
  <c r="L12" i="3"/>
  <c r="L13" i="3" s="1"/>
  <c r="S2" i="7" l="1"/>
  <c r="E68" i="3" l="1"/>
  <c r="L52" i="3" l="1"/>
  <c r="L5" i="3"/>
  <c r="L9" i="3"/>
  <c r="L6" i="3" l="1"/>
  <c r="D46" i="3" l="1"/>
  <c r="D44" i="3"/>
  <c r="H45" i="3" l="1"/>
  <c r="J45" i="3"/>
  <c r="D47" i="3"/>
  <c r="D52" i="3"/>
  <c r="D54" i="3"/>
  <c r="L54" i="3"/>
  <c r="D55" i="3"/>
  <c r="K2" i="7" l="1"/>
  <c r="J2" i="7"/>
  <c r="Q8" i="7"/>
  <c r="Q9" i="7" s="1"/>
  <c r="Q10" i="7" s="1"/>
  <c r="Q11" i="7" s="1"/>
  <c r="Q12" i="7" s="1"/>
  <c r="Q13" i="7" s="1"/>
  <c r="P5" i="7"/>
  <c r="P6" i="7" s="1"/>
  <c r="P7" i="7" s="1"/>
  <c r="P8" i="7" s="1"/>
  <c r="P9" i="7" s="1"/>
  <c r="P10" i="7" s="1"/>
  <c r="P11" i="7" s="1"/>
  <c r="P12" i="7" s="1"/>
  <c r="P13" i="7" s="1"/>
  <c r="P14" i="7" s="1"/>
  <c r="P15" i="7" s="1"/>
  <c r="P16" i="7" s="1"/>
  <c r="P17" i="7" s="1"/>
  <c r="P18" i="7" s="1"/>
  <c r="P19" i="7" s="1"/>
  <c r="P20" i="7" s="1"/>
  <c r="P21" i="7" s="1"/>
  <c r="P22" i="7" s="1"/>
  <c r="P23" i="7" s="1"/>
  <c r="P24" i="7" s="1"/>
  <c r="P25" i="7" s="1"/>
  <c r="P26" i="7" s="1"/>
  <c r="P27" i="7" s="1"/>
  <c r="P28" i="7" s="1"/>
  <c r="P29" i="7" s="1"/>
  <c r="P30" i="7" s="1"/>
  <c r="P31" i="7" s="1"/>
  <c r="P32" i="7" s="1"/>
  <c r="O5" i="7"/>
  <c r="O6" i="7" s="1"/>
  <c r="O7" i="7" s="1"/>
  <c r="O8" i="7" s="1"/>
  <c r="O9" i="7" s="1"/>
  <c r="O10" i="7" s="1"/>
  <c r="O11" i="7" s="1"/>
  <c r="O12" i="7" s="1"/>
  <c r="O13" i="7" s="1"/>
  <c r="O14" i="7" s="1"/>
  <c r="O15" i="7" s="1"/>
  <c r="O16" i="7" s="1"/>
  <c r="O17" i="7" s="1"/>
  <c r="O18" i="7" s="1"/>
  <c r="O19" i="7" s="1"/>
  <c r="O20" i="7" s="1"/>
  <c r="O21" i="7" s="1"/>
  <c r="O22" i="7" s="1"/>
  <c r="O23" i="7" s="1"/>
  <c r="O24" i="7" s="1"/>
  <c r="O25" i="7" s="1"/>
  <c r="O26" i="7" s="1"/>
  <c r="O27" i="7" s="1"/>
  <c r="O28" i="7" s="1"/>
  <c r="O29" i="7" s="1"/>
  <c r="O30" i="7" s="1"/>
  <c r="O31" i="7" s="1"/>
  <c r="O32" i="7" s="1"/>
  <c r="O33" i="7" s="1"/>
  <c r="L3" i="3"/>
  <c r="F5" i="7"/>
  <c r="F6" i="7" s="1"/>
  <c r="F7" i="7" s="1"/>
  <c r="F8" i="7" s="1"/>
  <c r="F9" i="7" s="1"/>
  <c r="F10" i="7" s="1"/>
  <c r="F11" i="7" s="1"/>
  <c r="F12" i="7" s="1"/>
  <c r="F13" i="7" s="1"/>
  <c r="F14" i="7" s="1"/>
  <c r="F15" i="7" s="1"/>
  <c r="F16" i="7" s="1"/>
  <c r="F17" i="7" s="1"/>
  <c r="F18" i="7" s="1"/>
  <c r="F19" i="7" s="1"/>
  <c r="F20" i="7" s="1"/>
  <c r="F21" i="7" s="1"/>
  <c r="F22" i="7" s="1"/>
  <c r="F23" i="7" s="1"/>
  <c r="F24" i="7" s="1"/>
  <c r="F25" i="7" s="1"/>
  <c r="F26" i="7" s="1"/>
  <c r="F27" i="7" s="1"/>
  <c r="F28" i="7" s="1"/>
  <c r="F29" i="7" s="1"/>
  <c r="F30" i="7" s="1"/>
  <c r="F31" i="7" s="1"/>
  <c r="F32" i="7" s="1"/>
  <c r="F33" i="7" s="1"/>
  <c r="F34" i="7" s="1"/>
  <c r="F35" i="7" s="1"/>
  <c r="F36" i="7" s="1"/>
  <c r="F37" i="7" s="1"/>
  <c r="F38" i="7" s="1"/>
  <c r="F39" i="7" s="1"/>
  <c r="F40" i="7" s="1"/>
  <c r="F41" i="7" s="1"/>
  <c r="F42" i="7" s="1"/>
  <c r="F43" i="7" s="1"/>
  <c r="F44" i="7" s="1"/>
  <c r="F45" i="7" s="1"/>
  <c r="F46" i="7" s="1"/>
  <c r="F47" i="7" s="1"/>
  <c r="F48" i="7" s="1"/>
  <c r="F49" i="7" s="1"/>
  <c r="F50" i="7" s="1"/>
  <c r="F51" i="7" s="1"/>
  <c r="F52" i="7" s="1"/>
  <c r="F53" i="7" s="1"/>
  <c r="F54" i="7" s="1"/>
  <c r="F55" i="7" s="1"/>
  <c r="F56" i="7" s="1"/>
  <c r="F57" i="7" s="1"/>
  <c r="F58" i="7" s="1"/>
  <c r="F59" i="7" s="1"/>
  <c r="F60" i="7" s="1"/>
  <c r="F61" i="7" s="1"/>
  <c r="F62" i="7" s="1"/>
  <c r="F63" i="7" s="1"/>
  <c r="F64" i="7" s="1"/>
  <c r="F65" i="7" s="1"/>
  <c r="F66" i="7" s="1"/>
  <c r="F67" i="7" s="1"/>
  <c r="F68" i="7" s="1"/>
  <c r="F69" i="7" s="1"/>
  <c r="F70" i="7" s="1"/>
  <c r="F71" i="7" s="1"/>
  <c r="F72" i="7" s="1"/>
  <c r="F73" i="7" s="1"/>
  <c r="F74" i="7" s="1"/>
  <c r="F75" i="7" s="1"/>
  <c r="F76" i="7" s="1"/>
  <c r="F77" i="7" s="1"/>
  <c r="F78" i="7" s="1"/>
  <c r="F79" i="7" s="1"/>
  <c r="F80" i="7" s="1"/>
  <c r="F81" i="7" s="1"/>
  <c r="F82" i="7" s="1"/>
  <c r="F83" i="7" s="1"/>
  <c r="F84" i="7" s="1"/>
  <c r="F85" i="7" s="1"/>
  <c r="F86" i="7" s="1"/>
  <c r="F87" i="7" s="1"/>
  <c r="F88" i="7" s="1"/>
  <c r="F89" i="7" s="1"/>
  <c r="F90" i="7" s="1"/>
  <c r="F91" i="7" s="1"/>
  <c r="F92" i="7" s="1"/>
  <c r="F93" i="7" s="1"/>
  <c r="F94" i="7" s="1"/>
  <c r="F95" i="7" s="1"/>
  <c r="F96" i="7" s="1"/>
  <c r="F97" i="7" s="1"/>
  <c r="F98" i="7" s="1"/>
  <c r="F99" i="7" s="1"/>
  <c r="F100" i="7" s="1"/>
  <c r="F101" i="7" s="1"/>
  <c r="F102" i="7" s="1"/>
  <c r="F103" i="7" s="1"/>
  <c r="F104" i="7" s="1"/>
  <c r="F105" i="7" s="1"/>
  <c r="F106" i="7" s="1"/>
  <c r="F107" i="7" s="1"/>
  <c r="F108" i="7" s="1"/>
  <c r="F109" i="7" s="1"/>
  <c r="F110" i="7" s="1"/>
  <c r="F111" i="7" s="1"/>
  <c r="F112" i="7" s="1"/>
  <c r="F113" i="7" s="1"/>
  <c r="F114" i="7" s="1"/>
  <c r="F115" i="7" s="1"/>
  <c r="F116" i="7" s="1"/>
  <c r="F117" i="7" s="1"/>
  <c r="F118" i="7" s="1"/>
  <c r="F119" i="7" s="1"/>
  <c r="F120" i="7" s="1"/>
  <c r="F121" i="7" s="1"/>
  <c r="F122" i="7" s="1"/>
  <c r="F123" i="7" s="1"/>
  <c r="F124" i="7" s="1"/>
  <c r="F125" i="7" s="1"/>
  <c r="F126" i="7" s="1"/>
  <c r="F127" i="7" s="1"/>
  <c r="F128" i="7" s="1"/>
  <c r="F129" i="7" s="1"/>
  <c r="F130" i="7" s="1"/>
  <c r="F131" i="7" s="1"/>
  <c r="F132" i="7" s="1"/>
  <c r="F133" i="7" s="1"/>
  <c r="F134" i="7" s="1"/>
  <c r="F135" i="7" s="1"/>
  <c r="F136" i="7" s="1"/>
  <c r="F137" i="7" s="1"/>
  <c r="F138" i="7" s="1"/>
  <c r="F139" i="7" s="1"/>
  <c r="F140" i="7" s="1"/>
  <c r="F141" i="7" s="1"/>
  <c r="F142" i="7" s="1"/>
  <c r="F143" i="7" s="1"/>
  <c r="F144" i="7" s="1"/>
  <c r="F145" i="7" s="1"/>
  <c r="F146" i="7" s="1"/>
  <c r="F147" i="7" s="1"/>
  <c r="F148" i="7" s="1"/>
  <c r="F149" i="7" s="1"/>
  <c r="F150" i="7" s="1"/>
  <c r="F151" i="7" s="1"/>
  <c r="F152" i="7" s="1"/>
  <c r="F153" i="7" s="1"/>
  <c r="F154" i="7" s="1"/>
  <c r="G5" i="7"/>
  <c r="G6" i="7" s="1"/>
  <c r="G7" i="7" s="1"/>
  <c r="G8" i="7" s="1"/>
  <c r="G9" i="7" s="1"/>
  <c r="G10" i="7" s="1"/>
  <c r="G11" i="7" s="1"/>
  <c r="G12" i="7" s="1"/>
  <c r="G13" i="7" s="1"/>
  <c r="G14" i="7" s="1"/>
  <c r="G15" i="7" s="1"/>
  <c r="G16" i="7" s="1"/>
  <c r="G17" i="7" s="1"/>
  <c r="G18" i="7" s="1"/>
  <c r="G19" i="7" s="1"/>
  <c r="G20" i="7" s="1"/>
  <c r="G21" i="7" s="1"/>
  <c r="G22" i="7" s="1"/>
  <c r="G23" i="7" s="1"/>
  <c r="G24" i="7" s="1"/>
  <c r="G25" i="7" s="1"/>
  <c r="G26" i="7" s="1"/>
  <c r="G27" i="7" s="1"/>
  <c r="G28" i="7" s="1"/>
  <c r="G29" i="7" s="1"/>
  <c r="G30" i="7" s="1"/>
  <c r="G31" i="7" s="1"/>
  <c r="G32" i="7" s="1"/>
  <c r="G33" i="7" s="1"/>
  <c r="G34" i="7" s="1"/>
  <c r="G35" i="7" s="1"/>
  <c r="G36" i="7" s="1"/>
  <c r="G37" i="7" s="1"/>
  <c r="G38" i="7" s="1"/>
  <c r="G39" i="7" s="1"/>
  <c r="G40" i="7" s="1"/>
  <c r="G41" i="7" s="1"/>
  <c r="G42" i="7" s="1"/>
  <c r="G43" i="7" s="1"/>
  <c r="G44" i="7" s="1"/>
  <c r="G45" i="7" s="1"/>
  <c r="G46" i="7" s="1"/>
  <c r="G47" i="7" s="1"/>
  <c r="G48" i="7" s="1"/>
  <c r="G49" i="7" s="1"/>
  <c r="G50" i="7" s="1"/>
  <c r="G51" i="7" s="1"/>
  <c r="G52" i="7" s="1"/>
  <c r="G53" i="7" s="1"/>
  <c r="G54" i="7" s="1"/>
  <c r="G55" i="7" s="1"/>
  <c r="G56" i="7" s="1"/>
  <c r="G57" i="7" s="1"/>
  <c r="G58" i="7" s="1"/>
  <c r="G59" i="7" s="1"/>
  <c r="G60" i="7" s="1"/>
  <c r="G61" i="7" s="1"/>
  <c r="G62" i="7" s="1"/>
  <c r="G63" i="7" s="1"/>
  <c r="G64" i="7" s="1"/>
  <c r="G65" i="7" s="1"/>
  <c r="G66" i="7" s="1"/>
  <c r="G67" i="7" s="1"/>
  <c r="G68" i="7" s="1"/>
  <c r="G69" i="7" s="1"/>
  <c r="G70" i="7" s="1"/>
  <c r="G71" i="7" s="1"/>
  <c r="G72" i="7" s="1"/>
  <c r="G73" i="7" s="1"/>
  <c r="G74" i="7" s="1"/>
  <c r="G75" i="7" s="1"/>
  <c r="G76" i="7" s="1"/>
  <c r="G77" i="7" s="1"/>
  <c r="G78" i="7" s="1"/>
  <c r="G79" i="7" s="1"/>
  <c r="G80" i="7" s="1"/>
  <c r="G81" i="7" s="1"/>
  <c r="G82" i="7" s="1"/>
  <c r="G83" i="7" s="1"/>
  <c r="G84" i="7" s="1"/>
  <c r="G85" i="7" s="1"/>
  <c r="G86" i="7" s="1"/>
  <c r="G87" i="7" s="1"/>
  <c r="G88" i="7" s="1"/>
  <c r="G89" i="7" s="1"/>
  <c r="G90" i="7" s="1"/>
  <c r="G91" i="7" s="1"/>
  <c r="G92" i="7" s="1"/>
  <c r="G93" i="7" s="1"/>
  <c r="G94" i="7" s="1"/>
  <c r="G95" i="7" s="1"/>
  <c r="G96" i="7" s="1"/>
  <c r="G97" i="7" s="1"/>
  <c r="G98" i="7" s="1"/>
  <c r="G99" i="7" s="1"/>
  <c r="G100" i="7" s="1"/>
  <c r="G101" i="7" s="1"/>
  <c r="G102" i="7" s="1"/>
  <c r="G103" i="7" s="1"/>
  <c r="G104" i="7" s="1"/>
  <c r="G105" i="7" s="1"/>
  <c r="G106" i="7" s="1"/>
  <c r="G107" i="7" s="1"/>
  <c r="G108" i="7" s="1"/>
  <c r="G109" i="7" s="1"/>
  <c r="G110" i="7" s="1"/>
  <c r="G111" i="7" s="1"/>
  <c r="G112" i="7" s="1"/>
  <c r="G113" i="7" s="1"/>
  <c r="G114" i="7" s="1"/>
  <c r="G115" i="7" s="1"/>
  <c r="G116" i="7" s="1"/>
  <c r="G117" i="7" s="1"/>
  <c r="G118" i="7" s="1"/>
  <c r="G119" i="7" s="1"/>
  <c r="G120" i="7" s="1"/>
  <c r="G121" i="7" s="1"/>
  <c r="G122" i="7" s="1"/>
  <c r="G123" i="7" s="1"/>
  <c r="G124" i="7" s="1"/>
  <c r="G125" i="7" s="1"/>
  <c r="G126" i="7" s="1"/>
  <c r="G127" i="7" s="1"/>
  <c r="G128" i="7" s="1"/>
  <c r="G129" i="7" s="1"/>
  <c r="G130" i="7" s="1"/>
  <c r="G131" i="7" s="1"/>
  <c r="G132" i="7" s="1"/>
  <c r="G133" i="7" s="1"/>
  <c r="G134" i="7" s="1"/>
  <c r="G135" i="7" s="1"/>
  <c r="G136" i="7" s="1"/>
  <c r="G137" i="7" s="1"/>
  <c r="G138" i="7" s="1"/>
  <c r="G139" i="7" s="1"/>
  <c r="G140" i="7" s="1"/>
  <c r="G141" i="7" s="1"/>
  <c r="G142" i="7" s="1"/>
  <c r="G143" i="7" s="1"/>
  <c r="G144" i="7" s="1"/>
  <c r="G145" i="7" s="1"/>
  <c r="G146" i="7" s="1"/>
  <c r="G147" i="7" s="1"/>
  <c r="G148" i="7" s="1"/>
  <c r="G149" i="7" s="1"/>
  <c r="G150" i="7" s="1"/>
  <c r="G151" i="7" s="1"/>
  <c r="G152" i="7" s="1"/>
  <c r="G153" i="7" s="1"/>
  <c r="G154" i="7" s="1"/>
  <c r="R5" i="7" l="1"/>
  <c r="I2" i="7"/>
  <c r="P33" i="7"/>
  <c r="O34" i="7"/>
  <c r="Q14" i="7"/>
  <c r="M7" i="7"/>
  <c r="H5" i="7"/>
  <c r="H6" i="7"/>
  <c r="R6" i="7" l="1"/>
  <c r="R7" i="7"/>
  <c r="P34" i="7"/>
  <c r="Q15" i="7"/>
  <c r="O35" i="7"/>
  <c r="M8" i="7"/>
  <c r="R8" i="7" l="1"/>
  <c r="O36" i="7"/>
  <c r="Q16" i="7"/>
  <c r="P35" i="7"/>
  <c r="M9" i="7"/>
  <c r="H7" i="7"/>
  <c r="R9" i="7" l="1"/>
  <c r="P36" i="7"/>
  <c r="Q17" i="7"/>
  <c r="O37" i="7"/>
  <c r="M10" i="7"/>
  <c r="H8" i="7"/>
  <c r="R10" i="7" l="1"/>
  <c r="O38" i="7"/>
  <c r="Q18" i="7"/>
  <c r="P37" i="7"/>
  <c r="M11" i="7"/>
  <c r="H9" i="7"/>
  <c r="R11" i="7" l="1"/>
  <c r="P38" i="7"/>
  <c r="Q19" i="7"/>
  <c r="O39" i="7"/>
  <c r="M12" i="7"/>
  <c r="H10" i="7"/>
  <c r="R12" i="7" l="1"/>
  <c r="O40" i="7"/>
  <c r="Q20" i="7"/>
  <c r="P39" i="7"/>
  <c r="M13" i="7"/>
  <c r="H11" i="7"/>
  <c r="R13" i="7" l="1"/>
  <c r="P40" i="7"/>
  <c r="Q21" i="7"/>
  <c r="O41" i="7"/>
  <c r="M14" i="7"/>
  <c r="H12" i="7"/>
  <c r="R14" i="7" l="1"/>
  <c r="O42" i="7"/>
  <c r="Q22" i="7"/>
  <c r="P41" i="7"/>
  <c r="M15" i="7"/>
  <c r="H13" i="7"/>
  <c r="R15" i="7" l="1"/>
  <c r="P42" i="7"/>
  <c r="Q23" i="7"/>
  <c r="O43" i="7"/>
  <c r="M16" i="7"/>
  <c r="H14" i="7"/>
  <c r="R16" i="7" l="1"/>
  <c r="O44" i="7"/>
  <c r="V44" i="7" s="1"/>
  <c r="Q24" i="7"/>
  <c r="P43" i="7"/>
  <c r="M17" i="7"/>
  <c r="H15" i="7"/>
  <c r="R17" i="7" l="1"/>
  <c r="P44" i="7"/>
  <c r="Q25" i="7"/>
  <c r="O45" i="7"/>
  <c r="V45" i="7" s="1"/>
  <c r="M18" i="7"/>
  <c r="H16" i="7"/>
  <c r="R18" i="7" l="1"/>
  <c r="O46" i="7"/>
  <c r="V46" i="7" s="1"/>
  <c r="Q26" i="7"/>
  <c r="P45" i="7"/>
  <c r="M19" i="7"/>
  <c r="H17" i="7"/>
  <c r="R19" i="7" l="1"/>
  <c r="P46" i="7"/>
  <c r="Q27" i="7"/>
  <c r="O47" i="7"/>
  <c r="V47" i="7" s="1"/>
  <c r="M20" i="7"/>
  <c r="H18" i="7"/>
  <c r="R20" i="7" l="1"/>
  <c r="O48" i="7"/>
  <c r="V48" i="7" s="1"/>
  <c r="Q28" i="7"/>
  <c r="P47" i="7"/>
  <c r="M21" i="7"/>
  <c r="H19" i="7"/>
  <c r="R21" i="7" l="1"/>
  <c r="P48" i="7"/>
  <c r="Q29" i="7"/>
  <c r="O49" i="7"/>
  <c r="V49" i="7" s="1"/>
  <c r="M22" i="7"/>
  <c r="H20" i="7"/>
  <c r="R22" i="7" l="1"/>
  <c r="O50" i="7"/>
  <c r="V50" i="7" s="1"/>
  <c r="Q30" i="7"/>
  <c r="P49" i="7"/>
  <c r="M23" i="7"/>
  <c r="H21" i="7"/>
  <c r="R23" i="7" l="1"/>
  <c r="P50" i="7"/>
  <c r="Q31" i="7"/>
  <c r="O51" i="7"/>
  <c r="V51" i="7" s="1"/>
  <c r="M24" i="7"/>
  <c r="H22" i="7"/>
  <c r="R24" i="7" l="1"/>
  <c r="O52" i="7"/>
  <c r="V52" i="7" s="1"/>
  <c r="Q32" i="7"/>
  <c r="P51" i="7"/>
  <c r="M25" i="7"/>
  <c r="H23" i="7"/>
  <c r="R25" i="7" l="1"/>
  <c r="P52" i="7"/>
  <c r="Q33" i="7"/>
  <c r="O53" i="7"/>
  <c r="V53" i="7" s="1"/>
  <c r="M26" i="7"/>
  <c r="H24" i="7"/>
  <c r="R26" i="7" l="1"/>
  <c r="O54" i="7"/>
  <c r="V54" i="7" s="1"/>
  <c r="Q34" i="7"/>
  <c r="P53" i="7"/>
  <c r="M27" i="7"/>
  <c r="H25" i="7"/>
  <c r="R27" i="7" l="1"/>
  <c r="P54" i="7"/>
  <c r="Q35" i="7"/>
  <c r="O55" i="7"/>
  <c r="V55" i="7" s="1"/>
  <c r="G41" i="3" s="1"/>
  <c r="T64" i="3" s="1"/>
  <c r="L25" i="3" s="1"/>
  <c r="M28" i="7"/>
  <c r="H26" i="7"/>
  <c r="T70" i="3" l="1"/>
  <c r="T66" i="3"/>
  <c r="D74" i="3"/>
  <c r="J41" i="3"/>
  <c r="R28" i="7"/>
  <c r="O56" i="7"/>
  <c r="V56" i="7" s="1"/>
  <c r="Q36" i="7"/>
  <c r="P55" i="7"/>
  <c r="M29" i="7"/>
  <c r="H27" i="7"/>
  <c r="K74" i="3" l="1"/>
  <c r="F74" i="3"/>
  <c r="N73" i="3"/>
  <c r="J74" i="3"/>
  <c r="M73" i="3"/>
  <c r="R29" i="7"/>
  <c r="P56" i="7"/>
  <c r="Q37" i="7"/>
  <c r="O57" i="7"/>
  <c r="V57" i="7" s="1"/>
  <c r="M30" i="7"/>
  <c r="H28" i="7"/>
  <c r="R30" i="7" l="1"/>
  <c r="O58" i="7"/>
  <c r="V58" i="7" s="1"/>
  <c r="Q38" i="7"/>
  <c r="P57" i="7"/>
  <c r="M31" i="7"/>
  <c r="H29" i="7"/>
  <c r="R31" i="7" l="1"/>
  <c r="P58" i="7"/>
  <c r="Q39" i="7"/>
  <c r="O59" i="7"/>
  <c r="V59" i="7" s="1"/>
  <c r="M32" i="7"/>
  <c r="H30" i="7"/>
  <c r="R32" i="7" l="1"/>
  <c r="O60" i="7"/>
  <c r="V60" i="7" s="1"/>
  <c r="Q40" i="7"/>
  <c r="P59" i="7"/>
  <c r="M33" i="7"/>
  <c r="H31" i="7"/>
  <c r="R33" i="7" l="1"/>
  <c r="P60" i="7"/>
  <c r="Q41" i="7"/>
  <c r="O61" i="7"/>
  <c r="V61" i="7" s="1"/>
  <c r="M34" i="7"/>
  <c r="H32" i="7"/>
  <c r="R34" i="7" l="1"/>
  <c r="O62" i="7"/>
  <c r="V62" i="7" s="1"/>
  <c r="Q42" i="7"/>
  <c r="P61" i="7"/>
  <c r="M35" i="7"/>
  <c r="H33" i="7"/>
  <c r="R35" i="7" l="1"/>
  <c r="P62" i="7"/>
  <c r="Q43" i="7"/>
  <c r="O63" i="7"/>
  <c r="V63" i="7" s="1"/>
  <c r="M36" i="7"/>
  <c r="H34" i="7"/>
  <c r="R36" i="7" l="1"/>
  <c r="O64" i="7"/>
  <c r="V64" i="7" s="1"/>
  <c r="Q44" i="7"/>
  <c r="P63" i="7"/>
  <c r="M37" i="7"/>
  <c r="H35" i="7"/>
  <c r="R37" i="7" l="1"/>
  <c r="P64" i="7"/>
  <c r="Q45" i="7"/>
  <c r="O65" i="7"/>
  <c r="V65" i="7" s="1"/>
  <c r="M38" i="7"/>
  <c r="H36" i="7"/>
  <c r="R38" i="7" l="1"/>
  <c r="O66" i="7"/>
  <c r="V66" i="7" s="1"/>
  <c r="Q46" i="7"/>
  <c r="P65" i="7"/>
  <c r="M39" i="7"/>
  <c r="H37" i="7"/>
  <c r="R39" i="7" l="1"/>
  <c r="P66" i="7"/>
  <c r="Q47" i="7"/>
  <c r="O67" i="7"/>
  <c r="V67" i="7" s="1"/>
  <c r="M40" i="7"/>
  <c r="H38" i="7"/>
  <c r="R40" i="7" l="1"/>
  <c r="Q48" i="7"/>
  <c r="O68" i="7"/>
  <c r="V68" i="7" s="1"/>
  <c r="P67" i="7"/>
  <c r="M41" i="7"/>
  <c r="H39" i="7"/>
  <c r="R41" i="7" l="1"/>
  <c r="P68" i="7"/>
  <c r="O69" i="7"/>
  <c r="V69" i="7" s="1"/>
  <c r="Q49" i="7"/>
  <c r="M42" i="7"/>
  <c r="H40" i="7"/>
  <c r="R42" i="7" l="1"/>
  <c r="Q50" i="7"/>
  <c r="O70" i="7"/>
  <c r="V70" i="7" s="1"/>
  <c r="P69" i="7"/>
  <c r="M43" i="7"/>
  <c r="H41" i="7"/>
  <c r="R43" i="7" l="1"/>
  <c r="P70" i="7"/>
  <c r="O71" i="7"/>
  <c r="V71" i="7" s="1"/>
  <c r="U44" i="7"/>
  <c r="Q51" i="7"/>
  <c r="M44" i="7"/>
  <c r="T44" i="7" s="1"/>
  <c r="H42" i="7"/>
  <c r="R44" i="7" l="1"/>
  <c r="S44" i="7" s="1"/>
  <c r="Q52" i="7"/>
  <c r="O72" i="7"/>
  <c r="V72" i="7" s="1"/>
  <c r="U45" i="7"/>
  <c r="P71" i="7"/>
  <c r="M45" i="7"/>
  <c r="H43" i="7"/>
  <c r="R45" i="7" l="1"/>
  <c r="S45" i="7" s="1"/>
  <c r="T45" i="7"/>
  <c r="P72" i="7"/>
  <c r="O73" i="7"/>
  <c r="V73" i="7" s="1"/>
  <c r="U46" i="7"/>
  <c r="Q53" i="7"/>
  <c r="M46" i="7"/>
  <c r="H44" i="7"/>
  <c r="R46" i="7" l="1"/>
  <c r="S46" i="7" s="1"/>
  <c r="T46" i="7"/>
  <c r="Q54" i="7"/>
  <c r="O74" i="7"/>
  <c r="V74" i="7" s="1"/>
  <c r="U47" i="7"/>
  <c r="P73" i="7"/>
  <c r="M47" i="7"/>
  <c r="H45" i="7"/>
  <c r="R47" i="7" l="1"/>
  <c r="S47" i="7" s="1"/>
  <c r="T47" i="7"/>
  <c r="P74" i="7"/>
  <c r="O75" i="7"/>
  <c r="V75" i="7" s="1"/>
  <c r="U48" i="7"/>
  <c r="Q55" i="7"/>
  <c r="M48" i="7"/>
  <c r="H46" i="7"/>
  <c r="R48" i="7" l="1"/>
  <c r="S48" i="7" s="1"/>
  <c r="T48" i="7"/>
  <c r="Q56" i="7"/>
  <c r="O76" i="7"/>
  <c r="V76" i="7" s="1"/>
  <c r="U49" i="7"/>
  <c r="P75" i="7"/>
  <c r="M49" i="7"/>
  <c r="H47" i="7"/>
  <c r="R49" i="7" l="1"/>
  <c r="S49" i="7" s="1"/>
  <c r="T49" i="7"/>
  <c r="P76" i="7"/>
  <c r="O77" i="7"/>
  <c r="V77" i="7" s="1"/>
  <c r="U50" i="7"/>
  <c r="Q57" i="7"/>
  <c r="M50" i="7"/>
  <c r="H48" i="7"/>
  <c r="R50" i="7" l="1"/>
  <c r="S50" i="7" s="1"/>
  <c r="T50" i="7"/>
  <c r="Q58" i="7"/>
  <c r="O78" i="7"/>
  <c r="V78" i="7" s="1"/>
  <c r="U51" i="7"/>
  <c r="P77" i="7"/>
  <c r="M51" i="7"/>
  <c r="H49" i="7"/>
  <c r="R51" i="7" l="1"/>
  <c r="S51" i="7" s="1"/>
  <c r="T51" i="7"/>
  <c r="P78" i="7"/>
  <c r="O79" i="7"/>
  <c r="V79" i="7" s="1"/>
  <c r="U52" i="7"/>
  <c r="Q59" i="7"/>
  <c r="M52" i="7"/>
  <c r="H50" i="7"/>
  <c r="R52" i="7" l="1"/>
  <c r="S52" i="7" s="1"/>
  <c r="T52" i="7"/>
  <c r="Q60" i="7"/>
  <c r="O80" i="7"/>
  <c r="V80" i="7" s="1"/>
  <c r="U53" i="7"/>
  <c r="P79" i="7"/>
  <c r="M53" i="7"/>
  <c r="H51" i="7"/>
  <c r="R53" i="7" l="1"/>
  <c r="S53" i="7" s="1"/>
  <c r="T53" i="7"/>
  <c r="P80" i="7"/>
  <c r="O81" i="7"/>
  <c r="V81" i="7" s="1"/>
  <c r="U54" i="7"/>
  <c r="Q61" i="7"/>
  <c r="M54" i="7"/>
  <c r="H52" i="7"/>
  <c r="R54" i="7" l="1"/>
  <c r="S54" i="7" s="1"/>
  <c r="T54" i="7"/>
  <c r="Q62" i="7"/>
  <c r="O82" i="7"/>
  <c r="V82" i="7" s="1"/>
  <c r="U55" i="7"/>
  <c r="G40" i="3" s="1"/>
  <c r="R64" i="3" s="1"/>
  <c r="L24" i="3" s="1"/>
  <c r="P81" i="7"/>
  <c r="M55" i="7"/>
  <c r="T55" i="7" s="1"/>
  <c r="G39" i="3" s="1"/>
  <c r="P64" i="3" s="1"/>
  <c r="H53" i="7"/>
  <c r="P70" i="3" l="1"/>
  <c r="L23" i="3"/>
  <c r="R66" i="3"/>
  <c r="R70" i="3"/>
  <c r="P66" i="3"/>
  <c r="D72" i="3"/>
  <c r="J39" i="3"/>
  <c r="R55" i="7"/>
  <c r="S55" i="7" s="1"/>
  <c r="G38" i="3" s="1"/>
  <c r="P82" i="7"/>
  <c r="O83" i="7"/>
  <c r="V83" i="7" s="1"/>
  <c r="U56" i="7"/>
  <c r="Q63" i="7"/>
  <c r="M56" i="7"/>
  <c r="T56" i="7" s="1"/>
  <c r="H54" i="7"/>
  <c r="K72" i="3" l="1"/>
  <c r="M71" i="3"/>
  <c r="F72" i="3"/>
  <c r="N71" i="3"/>
  <c r="J72" i="3"/>
  <c r="R56" i="7"/>
  <c r="S56" i="7" s="1"/>
  <c r="Q64" i="7"/>
  <c r="O84" i="7"/>
  <c r="V84" i="7" s="1"/>
  <c r="U57" i="7"/>
  <c r="P83" i="7"/>
  <c r="M57" i="7"/>
  <c r="T57" i="7" s="1"/>
  <c r="H55" i="7"/>
  <c r="R57" i="7" l="1"/>
  <c r="S57" i="7" s="1"/>
  <c r="P84" i="7"/>
  <c r="O85" i="7"/>
  <c r="V85" i="7" s="1"/>
  <c r="U58" i="7"/>
  <c r="Q65" i="7"/>
  <c r="M58" i="7"/>
  <c r="T58" i="7" s="1"/>
  <c r="H56" i="7"/>
  <c r="R58" i="7" l="1"/>
  <c r="S58" i="7" s="1"/>
  <c r="Q66" i="7"/>
  <c r="O86" i="7"/>
  <c r="V86" i="7" s="1"/>
  <c r="U59" i="7"/>
  <c r="P85" i="7"/>
  <c r="M59" i="7"/>
  <c r="T59" i="7" s="1"/>
  <c r="H57" i="7"/>
  <c r="R59" i="7" l="1"/>
  <c r="S59" i="7" s="1"/>
  <c r="P86" i="7"/>
  <c r="O87" i="7"/>
  <c r="V87" i="7" s="1"/>
  <c r="U60" i="7"/>
  <c r="Q67" i="7"/>
  <c r="M60" i="7"/>
  <c r="T60" i="7" s="1"/>
  <c r="H58" i="7"/>
  <c r="J63" i="7" l="1"/>
  <c r="R60" i="7"/>
  <c r="S60" i="7" s="1"/>
  <c r="Q68" i="7"/>
  <c r="O88" i="7"/>
  <c r="V88" i="7" s="1"/>
  <c r="U61" i="7"/>
  <c r="P87" i="7"/>
  <c r="M61" i="7"/>
  <c r="T61" i="7" s="1"/>
  <c r="H59" i="7"/>
  <c r="J64" i="7"/>
  <c r="R61" i="7" l="1"/>
  <c r="S61" i="7" s="1"/>
  <c r="P88" i="7"/>
  <c r="O89" i="7"/>
  <c r="V89" i="7" s="1"/>
  <c r="U62" i="7"/>
  <c r="Q69" i="7"/>
  <c r="M62" i="7"/>
  <c r="T62" i="7" s="1"/>
  <c r="H60" i="7"/>
  <c r="J65" i="7"/>
  <c r="G35" i="3" s="1"/>
  <c r="P49" i="3" s="1"/>
  <c r="L21" i="3" s="1"/>
  <c r="P51" i="3" l="1"/>
  <c r="P55" i="3"/>
  <c r="D66" i="3"/>
  <c r="N65" i="3" s="1"/>
  <c r="J35" i="3"/>
  <c r="R62" i="7"/>
  <c r="S62" i="7" s="1"/>
  <c r="Q70" i="7"/>
  <c r="O90" i="7"/>
  <c r="V90" i="7" s="1"/>
  <c r="U63" i="7"/>
  <c r="P89" i="7"/>
  <c r="M63" i="7"/>
  <c r="T63" i="7" s="1"/>
  <c r="H61" i="7"/>
  <c r="J66" i="7"/>
  <c r="K66" i="3" l="1"/>
  <c r="J66" i="3"/>
  <c r="M65" i="3"/>
  <c r="F66" i="3"/>
  <c r="R63" i="7"/>
  <c r="S63" i="7" s="1"/>
  <c r="P90" i="7"/>
  <c r="O91" i="7"/>
  <c r="V91" i="7" s="1"/>
  <c r="U64" i="7"/>
  <c r="Q71" i="7"/>
  <c r="M64" i="7"/>
  <c r="T64" i="7" s="1"/>
  <c r="H62" i="7"/>
  <c r="H63" i="7"/>
  <c r="I63" i="7" s="1"/>
  <c r="J67" i="7" l="1"/>
  <c r="J68" i="7"/>
  <c r="K63" i="7"/>
  <c r="R64" i="7"/>
  <c r="S64" i="7" s="1"/>
  <c r="Q72" i="7"/>
  <c r="O92" i="7"/>
  <c r="V92" i="7" s="1"/>
  <c r="U65" i="7"/>
  <c r="P91" i="7"/>
  <c r="M65" i="7"/>
  <c r="T65" i="7" s="1"/>
  <c r="K64" i="7"/>
  <c r="R65" i="7" l="1"/>
  <c r="S65" i="7" s="1"/>
  <c r="P92" i="7"/>
  <c r="O93" i="7"/>
  <c r="V93" i="7" s="1"/>
  <c r="U66" i="7"/>
  <c r="Q73" i="7"/>
  <c r="M66" i="7"/>
  <c r="T66" i="7" s="1"/>
  <c r="K65" i="7"/>
  <c r="H64" i="7"/>
  <c r="I64" i="7" s="1"/>
  <c r="J69" i="7"/>
  <c r="R66" i="7" l="1"/>
  <c r="S66" i="7" s="1"/>
  <c r="Q74" i="7"/>
  <c r="O94" i="7"/>
  <c r="V94" i="7" s="1"/>
  <c r="U67" i="7"/>
  <c r="P93" i="7"/>
  <c r="M67" i="7"/>
  <c r="T67" i="7" s="1"/>
  <c r="H65" i="7"/>
  <c r="I65" i="7" s="1"/>
  <c r="J70" i="7"/>
  <c r="K66" i="7" l="1"/>
  <c r="K67" i="7"/>
  <c r="G36" i="3" s="1"/>
  <c r="R49" i="3" s="1"/>
  <c r="L22" i="3" s="1"/>
  <c r="R67" i="7"/>
  <c r="S67" i="7" s="1"/>
  <c r="L16" i="3" s="1"/>
  <c r="L15" i="3" s="1"/>
  <c r="P94" i="7"/>
  <c r="O95" i="7"/>
  <c r="V95" i="7" s="1"/>
  <c r="U68" i="7"/>
  <c r="Q75" i="7"/>
  <c r="M68" i="7"/>
  <c r="T68" i="7" s="1"/>
  <c r="H66" i="7"/>
  <c r="I66" i="7" s="1"/>
  <c r="J71" i="7"/>
  <c r="R55" i="3" l="1"/>
  <c r="R51" i="3"/>
  <c r="J49" i="3"/>
  <c r="L14" i="3" s="1"/>
  <c r="F54" i="3"/>
  <c r="J38" i="3"/>
  <c r="L17" i="3" s="1"/>
  <c r="D67" i="3"/>
  <c r="J36" i="3"/>
  <c r="R68" i="7"/>
  <c r="S68" i="7" s="1"/>
  <c r="Q76" i="7"/>
  <c r="O96" i="7"/>
  <c r="V96" i="7" s="1"/>
  <c r="U69" i="7"/>
  <c r="P95" i="7"/>
  <c r="M69" i="7"/>
  <c r="T69" i="7" s="1"/>
  <c r="H67" i="7"/>
  <c r="I67" i="7" s="1"/>
  <c r="K68" i="7"/>
  <c r="J72" i="7"/>
  <c r="M66" i="3" l="1"/>
  <c r="K67" i="3"/>
  <c r="F67" i="3"/>
  <c r="J67" i="3"/>
  <c r="D68" i="3"/>
  <c r="L65" i="3" s="1"/>
  <c r="H66" i="3" s="1"/>
  <c r="N66" i="3"/>
  <c r="R69" i="7"/>
  <c r="S69" i="7" s="1"/>
  <c r="P96" i="7"/>
  <c r="O97" i="7"/>
  <c r="V97" i="7" s="1"/>
  <c r="U70" i="7"/>
  <c r="Q77" i="7"/>
  <c r="M70" i="7"/>
  <c r="T70" i="7" s="1"/>
  <c r="H68" i="7"/>
  <c r="I68" i="7" s="1"/>
  <c r="K69" i="7"/>
  <c r="J73" i="7"/>
  <c r="H67" i="3" l="1"/>
  <c r="F68" i="3"/>
  <c r="R70" i="7"/>
  <c r="S70" i="7" s="1"/>
  <c r="Q78" i="7"/>
  <c r="O98" i="7"/>
  <c r="V98" i="7" s="1"/>
  <c r="U71" i="7"/>
  <c r="P97" i="7"/>
  <c r="M71" i="7"/>
  <c r="T71" i="7" s="1"/>
  <c r="H69" i="7"/>
  <c r="I69" i="7" s="1"/>
  <c r="K70" i="7"/>
  <c r="J74" i="7"/>
  <c r="R71" i="7" l="1"/>
  <c r="S71" i="7" s="1"/>
  <c r="P98" i="7"/>
  <c r="O99" i="7"/>
  <c r="V99" i="7" s="1"/>
  <c r="U72" i="7"/>
  <c r="Q79" i="7"/>
  <c r="M72" i="7"/>
  <c r="T72" i="7" s="1"/>
  <c r="H70" i="7"/>
  <c r="I70" i="7" s="1"/>
  <c r="K71" i="7"/>
  <c r="J75" i="7"/>
  <c r="R72" i="7" l="1"/>
  <c r="S72" i="7" s="1"/>
  <c r="Q80" i="7"/>
  <c r="O100" i="7"/>
  <c r="V100" i="7" s="1"/>
  <c r="U73" i="7"/>
  <c r="P99" i="7"/>
  <c r="M73" i="7"/>
  <c r="T73" i="7" s="1"/>
  <c r="H71" i="7"/>
  <c r="I71" i="7" s="1"/>
  <c r="D73" i="3" s="1"/>
  <c r="K72" i="7"/>
  <c r="J76" i="7"/>
  <c r="M72" i="3" l="1"/>
  <c r="N72" i="3"/>
  <c r="J73" i="3"/>
  <c r="K73" i="3"/>
  <c r="F73" i="3"/>
  <c r="F75" i="3" s="1"/>
  <c r="D75" i="3"/>
  <c r="L71" i="3" s="1"/>
  <c r="H72" i="3" s="1"/>
  <c r="J40" i="3"/>
  <c r="R73" i="7"/>
  <c r="S73" i="7" s="1"/>
  <c r="P100" i="7"/>
  <c r="O101" i="7"/>
  <c r="V101" i="7" s="1"/>
  <c r="U74" i="7"/>
  <c r="Q81" i="7"/>
  <c r="M74" i="7"/>
  <c r="T74" i="7" s="1"/>
  <c r="H72" i="7"/>
  <c r="I72" i="7" s="1"/>
  <c r="K73" i="7"/>
  <c r="J77" i="7"/>
  <c r="H73" i="3" l="1"/>
  <c r="J55" i="3"/>
  <c r="J51" i="3"/>
  <c r="R74" i="7"/>
  <c r="S74" i="7" s="1"/>
  <c r="Q82" i="7"/>
  <c r="O102" i="7"/>
  <c r="V102" i="7" s="1"/>
  <c r="U75" i="7"/>
  <c r="P101" i="7"/>
  <c r="M75" i="7"/>
  <c r="T75" i="7" s="1"/>
  <c r="K74" i="7"/>
  <c r="H73" i="7"/>
  <c r="I73" i="7" s="1"/>
  <c r="J78" i="7"/>
  <c r="H74" i="3" l="1"/>
  <c r="R75" i="7"/>
  <c r="S75" i="7" s="1"/>
  <c r="P102" i="7"/>
  <c r="O103" i="7"/>
  <c r="V103" i="7" s="1"/>
  <c r="U76" i="7"/>
  <c r="Q83" i="7"/>
  <c r="M76" i="7"/>
  <c r="T76" i="7" s="1"/>
  <c r="H74" i="7"/>
  <c r="I74" i="7" s="1"/>
  <c r="K75" i="7"/>
  <c r="J79" i="7"/>
  <c r="R76" i="7" l="1"/>
  <c r="S76" i="7" s="1"/>
  <c r="Q84" i="7"/>
  <c r="O104" i="7"/>
  <c r="V104" i="7" s="1"/>
  <c r="U77" i="7"/>
  <c r="P103" i="7"/>
  <c r="M77" i="7"/>
  <c r="T77" i="7" s="1"/>
  <c r="H75" i="7"/>
  <c r="I75" i="7" s="1"/>
  <c r="K76" i="7"/>
  <c r="J80" i="7"/>
  <c r="R77" i="7" l="1"/>
  <c r="S77" i="7" s="1"/>
  <c r="P104" i="7"/>
  <c r="O105" i="7"/>
  <c r="V105" i="7" s="1"/>
  <c r="U78" i="7"/>
  <c r="Q85" i="7"/>
  <c r="M78" i="7"/>
  <c r="T78" i="7" s="1"/>
  <c r="H76" i="7"/>
  <c r="I76" i="7" s="1"/>
  <c r="K77" i="7"/>
  <c r="J81" i="7"/>
  <c r="R78" i="7" l="1"/>
  <c r="S78" i="7" s="1"/>
  <c r="Q86" i="7"/>
  <c r="O106" i="7"/>
  <c r="V106" i="7" s="1"/>
  <c r="U79" i="7"/>
  <c r="P105" i="7"/>
  <c r="M79" i="7"/>
  <c r="T79" i="7" s="1"/>
  <c r="H77" i="7"/>
  <c r="I77" i="7" s="1"/>
  <c r="K78" i="7"/>
  <c r="J82" i="7"/>
  <c r="R79" i="7" l="1"/>
  <c r="S79" i="7" s="1"/>
  <c r="P106" i="7"/>
  <c r="O107" i="7"/>
  <c r="V107" i="7" s="1"/>
  <c r="U80" i="7"/>
  <c r="Q87" i="7"/>
  <c r="M80" i="7"/>
  <c r="T80" i="7" s="1"/>
  <c r="H78" i="7"/>
  <c r="I78" i="7" s="1"/>
  <c r="K79" i="7"/>
  <c r="J83" i="7"/>
  <c r="R80" i="7" l="1"/>
  <c r="S80" i="7" s="1"/>
  <c r="Q88" i="7"/>
  <c r="O108" i="7"/>
  <c r="V108" i="7" s="1"/>
  <c r="U81" i="7"/>
  <c r="P107" i="7"/>
  <c r="M81" i="7"/>
  <c r="T81" i="7" s="1"/>
  <c r="H79" i="7"/>
  <c r="I79" i="7" s="1"/>
  <c r="K80" i="7"/>
  <c r="J84" i="7"/>
  <c r="R81" i="7" l="1"/>
  <c r="S81" i="7" s="1"/>
  <c r="P108" i="7"/>
  <c r="O109" i="7"/>
  <c r="V109" i="7" s="1"/>
  <c r="U82" i="7"/>
  <c r="Q89" i="7"/>
  <c r="M82" i="7"/>
  <c r="T82" i="7" s="1"/>
  <c r="K81" i="7"/>
  <c r="H80" i="7"/>
  <c r="I80" i="7" s="1"/>
  <c r="J85" i="7"/>
  <c r="R82" i="7" l="1"/>
  <c r="S82" i="7" s="1"/>
  <c r="Q90" i="7"/>
  <c r="O110" i="7"/>
  <c r="V110" i="7" s="1"/>
  <c r="U83" i="7"/>
  <c r="P109" i="7"/>
  <c r="M83" i="7"/>
  <c r="T83" i="7" s="1"/>
  <c r="H81" i="7"/>
  <c r="I81" i="7" s="1"/>
  <c r="K82" i="7"/>
  <c r="J86" i="7"/>
  <c r="R83" i="7" l="1"/>
  <c r="S83" i="7" s="1"/>
  <c r="P110" i="7"/>
  <c r="O111" i="7"/>
  <c r="V111" i="7" s="1"/>
  <c r="U84" i="7"/>
  <c r="Q91" i="7"/>
  <c r="M84" i="7"/>
  <c r="T84" i="7" s="1"/>
  <c r="H82" i="7"/>
  <c r="I82" i="7" s="1"/>
  <c r="K83" i="7"/>
  <c r="J87" i="7"/>
  <c r="R84" i="7" l="1"/>
  <c r="S84" i="7" s="1"/>
  <c r="Q92" i="7"/>
  <c r="O112" i="7"/>
  <c r="V112" i="7" s="1"/>
  <c r="U85" i="7"/>
  <c r="P111" i="7"/>
  <c r="M85" i="7"/>
  <c r="T85" i="7" s="1"/>
  <c r="K84" i="7"/>
  <c r="H83" i="7"/>
  <c r="I83" i="7" s="1"/>
  <c r="J88" i="7"/>
  <c r="R85" i="7" l="1"/>
  <c r="S85" i="7" s="1"/>
  <c r="P112" i="7"/>
  <c r="O113" i="7"/>
  <c r="V113" i="7" s="1"/>
  <c r="U86" i="7"/>
  <c r="Q93" i="7"/>
  <c r="M86" i="7"/>
  <c r="T86" i="7" s="1"/>
  <c r="K85" i="7"/>
  <c r="H84" i="7"/>
  <c r="I84" i="7" s="1"/>
  <c r="J89" i="7"/>
  <c r="R86" i="7" l="1"/>
  <c r="S86" i="7" s="1"/>
  <c r="Q94" i="7"/>
  <c r="O114" i="7"/>
  <c r="V114" i="7" s="1"/>
  <c r="U87" i="7"/>
  <c r="P113" i="7"/>
  <c r="M87" i="7"/>
  <c r="T87" i="7" s="1"/>
  <c r="H85" i="7"/>
  <c r="I85" i="7" s="1"/>
  <c r="K86" i="7"/>
  <c r="J90" i="7"/>
  <c r="R87" i="7" l="1"/>
  <c r="S87" i="7" s="1"/>
  <c r="P114" i="7"/>
  <c r="O115" i="7"/>
  <c r="V115" i="7" s="1"/>
  <c r="U88" i="7"/>
  <c r="Q95" i="7"/>
  <c r="M88" i="7"/>
  <c r="T88" i="7" s="1"/>
  <c r="K87" i="7"/>
  <c r="H86" i="7"/>
  <c r="I86" i="7" s="1"/>
  <c r="J91" i="7"/>
  <c r="R88" i="7" l="1"/>
  <c r="S88" i="7" s="1"/>
  <c r="Q96" i="7"/>
  <c r="O116" i="7"/>
  <c r="V116" i="7" s="1"/>
  <c r="U89" i="7"/>
  <c r="P115" i="7"/>
  <c r="M89" i="7"/>
  <c r="T89" i="7" s="1"/>
  <c r="K88" i="7"/>
  <c r="H87" i="7"/>
  <c r="I87" i="7" s="1"/>
  <c r="J92" i="7"/>
  <c r="R89" i="7" l="1"/>
  <c r="S89" i="7" s="1"/>
  <c r="P116" i="7"/>
  <c r="O117" i="7"/>
  <c r="V117" i="7" s="1"/>
  <c r="U90" i="7"/>
  <c r="Q97" i="7"/>
  <c r="M90" i="7"/>
  <c r="T90" i="7" s="1"/>
  <c r="K89" i="7"/>
  <c r="H88" i="7"/>
  <c r="I88" i="7" s="1"/>
  <c r="J93" i="7"/>
  <c r="R90" i="7" l="1"/>
  <c r="S90" i="7" s="1"/>
  <c r="Q98" i="7"/>
  <c r="O118" i="7"/>
  <c r="V118" i="7" s="1"/>
  <c r="U91" i="7"/>
  <c r="P117" i="7"/>
  <c r="M91" i="7"/>
  <c r="T91" i="7" s="1"/>
  <c r="H89" i="7"/>
  <c r="I89" i="7" s="1"/>
  <c r="K90" i="7"/>
  <c r="J94" i="7"/>
  <c r="R91" i="7" l="1"/>
  <c r="S91" i="7" s="1"/>
  <c r="P118" i="7"/>
  <c r="O119" i="7"/>
  <c r="V119" i="7" s="1"/>
  <c r="U92" i="7"/>
  <c r="Q99" i="7"/>
  <c r="M92" i="7"/>
  <c r="T92" i="7" s="1"/>
  <c r="H90" i="7"/>
  <c r="I90" i="7" s="1"/>
  <c r="K91" i="7"/>
  <c r="J95" i="7"/>
  <c r="R92" i="7" l="1"/>
  <c r="S92" i="7" s="1"/>
  <c r="Q100" i="7"/>
  <c r="O120" i="7"/>
  <c r="V120" i="7" s="1"/>
  <c r="U93" i="7"/>
  <c r="P119" i="7"/>
  <c r="M93" i="7"/>
  <c r="T93" i="7" s="1"/>
  <c r="K92" i="7"/>
  <c r="H91" i="7"/>
  <c r="I91" i="7" s="1"/>
  <c r="J96" i="7"/>
  <c r="R93" i="7" l="1"/>
  <c r="S93" i="7" s="1"/>
  <c r="P120" i="7"/>
  <c r="O121" i="7"/>
  <c r="V121" i="7" s="1"/>
  <c r="U94" i="7"/>
  <c r="Q101" i="7"/>
  <c r="M94" i="7"/>
  <c r="T94" i="7" s="1"/>
  <c r="K93" i="7"/>
  <c r="H92" i="7"/>
  <c r="I92" i="7" s="1"/>
  <c r="J97" i="7"/>
  <c r="R94" i="7" l="1"/>
  <c r="S94" i="7" s="1"/>
  <c r="Q102" i="7"/>
  <c r="O122" i="7"/>
  <c r="V122" i="7" s="1"/>
  <c r="U95" i="7"/>
  <c r="P121" i="7"/>
  <c r="M95" i="7"/>
  <c r="T95" i="7" s="1"/>
  <c r="H93" i="7"/>
  <c r="I93" i="7" s="1"/>
  <c r="K94" i="7"/>
  <c r="J98" i="7"/>
  <c r="R95" i="7" l="1"/>
  <c r="S95" i="7" s="1"/>
  <c r="P122" i="7"/>
  <c r="O123" i="7"/>
  <c r="V123" i="7" s="1"/>
  <c r="U96" i="7"/>
  <c r="Q103" i="7"/>
  <c r="M96" i="7"/>
  <c r="T96" i="7" s="1"/>
  <c r="K95" i="7"/>
  <c r="H94" i="7"/>
  <c r="I94" i="7" s="1"/>
  <c r="J99" i="7"/>
  <c r="R96" i="7" l="1"/>
  <c r="S96" i="7" s="1"/>
  <c r="Q104" i="7"/>
  <c r="O124" i="7"/>
  <c r="V124" i="7" s="1"/>
  <c r="U97" i="7"/>
  <c r="P123" i="7"/>
  <c r="M97" i="7"/>
  <c r="T97" i="7" s="1"/>
  <c r="K96" i="7"/>
  <c r="H95" i="7"/>
  <c r="I95" i="7" s="1"/>
  <c r="J100" i="7"/>
  <c r="R97" i="7" l="1"/>
  <c r="S97" i="7" s="1"/>
  <c r="P124" i="7"/>
  <c r="O125" i="7"/>
  <c r="V125" i="7" s="1"/>
  <c r="U98" i="7"/>
  <c r="Q105" i="7"/>
  <c r="M98" i="7"/>
  <c r="T98" i="7" s="1"/>
  <c r="H96" i="7"/>
  <c r="I96" i="7" s="1"/>
  <c r="K97" i="7"/>
  <c r="J101" i="7"/>
  <c r="R98" i="7" l="1"/>
  <c r="S98" i="7" s="1"/>
  <c r="Q106" i="7"/>
  <c r="O126" i="7"/>
  <c r="V126" i="7" s="1"/>
  <c r="U99" i="7"/>
  <c r="P125" i="7"/>
  <c r="M99" i="7"/>
  <c r="T99" i="7" s="1"/>
  <c r="K98" i="7"/>
  <c r="H97" i="7"/>
  <c r="I97" i="7" s="1"/>
  <c r="J102" i="7"/>
  <c r="R99" i="7" l="1"/>
  <c r="S99" i="7" s="1"/>
  <c r="P126" i="7"/>
  <c r="O127" i="7"/>
  <c r="V127" i="7" s="1"/>
  <c r="U100" i="7"/>
  <c r="Q107" i="7"/>
  <c r="M100" i="7"/>
  <c r="T100" i="7" s="1"/>
  <c r="K99" i="7"/>
  <c r="H98" i="7"/>
  <c r="I98" i="7" s="1"/>
  <c r="J103" i="7"/>
  <c r="R100" i="7" l="1"/>
  <c r="S100" i="7" s="1"/>
  <c r="Q108" i="7"/>
  <c r="O128" i="7"/>
  <c r="V128" i="7" s="1"/>
  <c r="U101" i="7"/>
  <c r="P127" i="7"/>
  <c r="M101" i="7"/>
  <c r="T101" i="7" s="1"/>
  <c r="K100" i="7"/>
  <c r="H99" i="7"/>
  <c r="I99" i="7" s="1"/>
  <c r="J104" i="7"/>
  <c r="R101" i="7" l="1"/>
  <c r="S101" i="7" s="1"/>
  <c r="P128" i="7"/>
  <c r="O129" i="7"/>
  <c r="V129" i="7" s="1"/>
  <c r="U102" i="7"/>
  <c r="Q109" i="7"/>
  <c r="M102" i="7"/>
  <c r="T102" i="7" s="1"/>
  <c r="K101" i="7"/>
  <c r="H100" i="7"/>
  <c r="I100" i="7" s="1"/>
  <c r="J105" i="7"/>
  <c r="R102" i="7" l="1"/>
  <c r="S102" i="7" s="1"/>
  <c r="Q110" i="7"/>
  <c r="O130" i="7"/>
  <c r="V130" i="7" s="1"/>
  <c r="U103" i="7"/>
  <c r="P129" i="7"/>
  <c r="M103" i="7"/>
  <c r="T103" i="7" s="1"/>
  <c r="K102" i="7"/>
  <c r="H101" i="7"/>
  <c r="I101" i="7" s="1"/>
  <c r="J106" i="7"/>
  <c r="R103" i="7" l="1"/>
  <c r="S103" i="7" s="1"/>
  <c r="P130" i="7"/>
  <c r="O131" i="7"/>
  <c r="V131" i="7" s="1"/>
  <c r="U104" i="7"/>
  <c r="Q111" i="7"/>
  <c r="M104" i="7"/>
  <c r="T104" i="7" s="1"/>
  <c r="H102" i="7"/>
  <c r="I102" i="7" s="1"/>
  <c r="K103" i="7"/>
  <c r="J107" i="7"/>
  <c r="R104" i="7" l="1"/>
  <c r="S104" i="7" s="1"/>
  <c r="Q112" i="7"/>
  <c r="O132" i="7"/>
  <c r="V132" i="7" s="1"/>
  <c r="U105" i="7"/>
  <c r="P131" i="7"/>
  <c r="M105" i="7"/>
  <c r="T105" i="7" s="1"/>
  <c r="H103" i="7"/>
  <c r="I103" i="7" s="1"/>
  <c r="K104" i="7"/>
  <c r="J108" i="7"/>
  <c r="R105" i="7" l="1"/>
  <c r="S105" i="7" s="1"/>
  <c r="P132" i="7"/>
  <c r="O133" i="7"/>
  <c r="V133" i="7" s="1"/>
  <c r="U106" i="7"/>
  <c r="Q113" i="7"/>
  <c r="M106" i="7"/>
  <c r="T106" i="7" s="1"/>
  <c r="K105" i="7"/>
  <c r="H104" i="7"/>
  <c r="I104" i="7" s="1"/>
  <c r="J109" i="7"/>
  <c r="R106" i="7" l="1"/>
  <c r="S106" i="7" s="1"/>
  <c r="Q114" i="7"/>
  <c r="O134" i="7"/>
  <c r="V134" i="7" s="1"/>
  <c r="U107" i="7"/>
  <c r="P133" i="7"/>
  <c r="M107" i="7"/>
  <c r="T107" i="7" s="1"/>
  <c r="K106" i="7"/>
  <c r="H105" i="7"/>
  <c r="I105" i="7" s="1"/>
  <c r="J110" i="7"/>
  <c r="R107" i="7" l="1"/>
  <c r="S107" i="7" s="1"/>
  <c r="O135" i="7"/>
  <c r="V135" i="7" s="1"/>
  <c r="P134" i="7"/>
  <c r="P135" i="7" s="1"/>
  <c r="P136" i="7" s="1"/>
  <c r="P137" i="7" s="1"/>
  <c r="P138" i="7" s="1"/>
  <c r="P139" i="7" s="1"/>
  <c r="P140" i="7" s="1"/>
  <c r="P141" i="7" s="1"/>
  <c r="P142" i="7" s="1"/>
  <c r="P143" i="7" s="1"/>
  <c r="P144" i="7" s="1"/>
  <c r="P145" i="7" s="1"/>
  <c r="P146" i="7" s="1"/>
  <c r="P147" i="7" s="1"/>
  <c r="P148" i="7" s="1"/>
  <c r="P149" i="7" s="1"/>
  <c r="P150" i="7" s="1"/>
  <c r="P151" i="7" s="1"/>
  <c r="P152" i="7" s="1"/>
  <c r="P153" i="7" s="1"/>
  <c r="P154" i="7" s="1"/>
  <c r="U108" i="7"/>
  <c r="Q115" i="7"/>
  <c r="M108" i="7"/>
  <c r="T108" i="7" s="1"/>
  <c r="K107" i="7"/>
  <c r="H106" i="7"/>
  <c r="I106" i="7" s="1"/>
  <c r="J111" i="7"/>
  <c r="R108" i="7" l="1"/>
  <c r="S108" i="7" s="1"/>
  <c r="O136" i="7"/>
  <c r="V136" i="7" s="1"/>
  <c r="U109" i="7"/>
  <c r="Q116" i="7"/>
  <c r="M109" i="7"/>
  <c r="T109" i="7" s="1"/>
  <c r="K108" i="7"/>
  <c r="H107" i="7"/>
  <c r="I107" i="7" s="1"/>
  <c r="J112" i="7"/>
  <c r="R109" i="7" l="1"/>
  <c r="S109" i="7" s="1"/>
  <c r="O137" i="7"/>
  <c r="V137" i="7" s="1"/>
  <c r="Q117" i="7"/>
  <c r="U110" i="7"/>
  <c r="M110" i="7"/>
  <c r="T110" i="7" s="1"/>
  <c r="K109" i="7"/>
  <c r="H108" i="7"/>
  <c r="I108" i="7" s="1"/>
  <c r="J113" i="7"/>
  <c r="R110" i="7" l="1"/>
  <c r="S110" i="7" s="1"/>
  <c r="O138" i="7"/>
  <c r="V138" i="7" s="1"/>
  <c r="U111" i="7"/>
  <c r="Q118" i="7"/>
  <c r="M111" i="7"/>
  <c r="T111" i="7" s="1"/>
  <c r="K110" i="7"/>
  <c r="H109" i="7"/>
  <c r="I109" i="7" s="1"/>
  <c r="J114" i="7"/>
  <c r="R111" i="7" l="1"/>
  <c r="S111" i="7" s="1"/>
  <c r="O139" i="7"/>
  <c r="V139" i="7" s="1"/>
  <c r="Q119" i="7"/>
  <c r="U112" i="7"/>
  <c r="M112" i="7"/>
  <c r="T112" i="7" s="1"/>
  <c r="H110" i="7"/>
  <c r="I110" i="7" s="1"/>
  <c r="K111" i="7"/>
  <c r="J115" i="7"/>
  <c r="R112" i="7" l="1"/>
  <c r="S112" i="7" s="1"/>
  <c r="O140" i="7"/>
  <c r="V140" i="7" s="1"/>
  <c r="U113" i="7"/>
  <c r="Q120" i="7"/>
  <c r="M113" i="7"/>
  <c r="T113" i="7" s="1"/>
  <c r="H111" i="7"/>
  <c r="I111" i="7" s="1"/>
  <c r="K112" i="7"/>
  <c r="J116" i="7"/>
  <c r="R113" i="7" l="1"/>
  <c r="S113" i="7" s="1"/>
  <c r="O141" i="7"/>
  <c r="V141" i="7" s="1"/>
  <c r="Q121" i="7"/>
  <c r="U114" i="7"/>
  <c r="M114" i="7"/>
  <c r="T114" i="7" s="1"/>
  <c r="K113" i="7"/>
  <c r="H112" i="7"/>
  <c r="I112" i="7" s="1"/>
  <c r="J117" i="7"/>
  <c r="O142" i="7" l="1"/>
  <c r="V142" i="7" s="1"/>
  <c r="R114" i="7"/>
  <c r="S114" i="7" s="1"/>
  <c r="U115" i="7"/>
  <c r="Q122" i="7"/>
  <c r="M115" i="7"/>
  <c r="T115" i="7" s="1"/>
  <c r="K114" i="7"/>
  <c r="H113" i="7"/>
  <c r="I113" i="7" s="1"/>
  <c r="J118" i="7"/>
  <c r="R115" i="7" l="1"/>
  <c r="S115" i="7" s="1"/>
  <c r="O143" i="7"/>
  <c r="V143" i="7" s="1"/>
  <c r="Q123" i="7"/>
  <c r="U116" i="7"/>
  <c r="M116" i="7"/>
  <c r="T116" i="7" s="1"/>
  <c r="H114" i="7"/>
  <c r="I114" i="7" s="1"/>
  <c r="K115" i="7"/>
  <c r="J119" i="7"/>
  <c r="R116" i="7" l="1"/>
  <c r="S116" i="7" s="1"/>
  <c r="O144" i="7"/>
  <c r="V144" i="7" s="1"/>
  <c r="U117" i="7"/>
  <c r="Q124" i="7"/>
  <c r="M117" i="7"/>
  <c r="T117" i="7" s="1"/>
  <c r="H115" i="7"/>
  <c r="I115" i="7" s="1"/>
  <c r="K116" i="7"/>
  <c r="J120" i="7"/>
  <c r="O145" i="7" l="1"/>
  <c r="V145" i="7" s="1"/>
  <c r="R117" i="7"/>
  <c r="S117" i="7" s="1"/>
  <c r="Q125" i="7"/>
  <c r="U118" i="7"/>
  <c r="M118" i="7"/>
  <c r="T118" i="7" s="1"/>
  <c r="K117" i="7"/>
  <c r="H116" i="7"/>
  <c r="I116" i="7" s="1"/>
  <c r="J121" i="7"/>
  <c r="R118" i="7" l="1"/>
  <c r="S118" i="7" s="1"/>
  <c r="O146" i="7"/>
  <c r="V146" i="7" s="1"/>
  <c r="U119" i="7"/>
  <c r="Q126" i="7"/>
  <c r="M119" i="7"/>
  <c r="T119" i="7" s="1"/>
  <c r="K118" i="7"/>
  <c r="H117" i="7"/>
  <c r="I117" i="7" s="1"/>
  <c r="J122" i="7"/>
  <c r="O147" i="7" l="1"/>
  <c r="V147" i="7" s="1"/>
  <c r="R119" i="7"/>
  <c r="S119" i="7" s="1"/>
  <c r="Q127" i="7"/>
  <c r="U120" i="7"/>
  <c r="M120" i="7"/>
  <c r="T120" i="7" s="1"/>
  <c r="H118" i="7"/>
  <c r="I118" i="7" s="1"/>
  <c r="K119" i="7"/>
  <c r="J123" i="7"/>
  <c r="R120" i="7" l="1"/>
  <c r="S120" i="7" s="1"/>
  <c r="O148" i="7"/>
  <c r="V148" i="7" s="1"/>
  <c r="U121" i="7"/>
  <c r="Q128" i="7"/>
  <c r="M121" i="7"/>
  <c r="T121" i="7" s="1"/>
  <c r="H119" i="7"/>
  <c r="I119" i="7" s="1"/>
  <c r="K120" i="7"/>
  <c r="J124" i="7"/>
  <c r="R121" i="7" l="1"/>
  <c r="S121" i="7" s="1"/>
  <c r="O149" i="7"/>
  <c r="V149" i="7" s="1"/>
  <c r="Q129" i="7"/>
  <c r="U122" i="7"/>
  <c r="M122" i="7"/>
  <c r="T122" i="7" s="1"/>
  <c r="K121" i="7"/>
  <c r="H120" i="7"/>
  <c r="I120" i="7" s="1"/>
  <c r="J125" i="7"/>
  <c r="R122" i="7" l="1"/>
  <c r="S122" i="7" s="1"/>
  <c r="O150" i="7"/>
  <c r="V150" i="7" s="1"/>
  <c r="U123" i="7"/>
  <c r="Q130" i="7"/>
  <c r="M123" i="7"/>
  <c r="T123" i="7" s="1"/>
  <c r="K122" i="7"/>
  <c r="H121" i="7"/>
  <c r="I121" i="7" s="1"/>
  <c r="J126" i="7"/>
  <c r="O151" i="7" l="1"/>
  <c r="V151" i="7" s="1"/>
  <c r="R123" i="7"/>
  <c r="S123" i="7" s="1"/>
  <c r="Q131" i="7"/>
  <c r="U124" i="7"/>
  <c r="M124" i="7"/>
  <c r="T124" i="7" s="1"/>
  <c r="H122" i="7"/>
  <c r="I122" i="7" s="1"/>
  <c r="K123" i="7"/>
  <c r="J127" i="7"/>
  <c r="R124" i="7" l="1"/>
  <c r="S124" i="7" s="1"/>
  <c r="O152" i="7"/>
  <c r="V152" i="7" s="1"/>
  <c r="U125" i="7"/>
  <c r="Q132" i="7"/>
  <c r="M125" i="7"/>
  <c r="T125" i="7" s="1"/>
  <c r="H123" i="7"/>
  <c r="I123" i="7" s="1"/>
  <c r="K124" i="7"/>
  <c r="J128" i="7"/>
  <c r="O153" i="7" l="1"/>
  <c r="V153" i="7" s="1"/>
  <c r="R125" i="7"/>
  <c r="S125" i="7" s="1"/>
  <c r="Q133" i="7"/>
  <c r="U126" i="7"/>
  <c r="M126" i="7"/>
  <c r="T126" i="7" s="1"/>
  <c r="K125" i="7"/>
  <c r="H124" i="7"/>
  <c r="I124" i="7" s="1"/>
  <c r="J129" i="7"/>
  <c r="R126" i="7" l="1"/>
  <c r="S126" i="7" s="1"/>
  <c r="O154" i="7"/>
  <c r="V154" i="7" s="1"/>
  <c r="U127" i="7"/>
  <c r="Q134" i="7"/>
  <c r="Q135" i="7" s="1"/>
  <c r="Q136" i="7" s="1"/>
  <c r="Q137" i="7" s="1"/>
  <c r="Q138" i="7" s="1"/>
  <c r="Q139" i="7" s="1"/>
  <c r="Q140" i="7" s="1"/>
  <c r="Q141" i="7" s="1"/>
  <c r="Q142" i="7" s="1"/>
  <c r="Q143" i="7" s="1"/>
  <c r="Q144" i="7" s="1"/>
  <c r="Q145" i="7" s="1"/>
  <c r="Q146" i="7" s="1"/>
  <c r="Q147" i="7" s="1"/>
  <c r="Q148" i="7" s="1"/>
  <c r="Q149" i="7" s="1"/>
  <c r="Q150" i="7" s="1"/>
  <c r="Q151" i="7" s="1"/>
  <c r="Q152" i="7" s="1"/>
  <c r="Q153" i="7" s="1"/>
  <c r="Q154" i="7" s="1"/>
  <c r="M127" i="7"/>
  <c r="T127" i="7" s="1"/>
  <c r="K126" i="7"/>
  <c r="H125" i="7"/>
  <c r="I125" i="7" s="1"/>
  <c r="J130" i="7"/>
  <c r="R127" i="7" l="1"/>
  <c r="S127" i="7" s="1"/>
  <c r="U128" i="7"/>
  <c r="M128" i="7"/>
  <c r="T128" i="7" s="1"/>
  <c r="H126" i="7"/>
  <c r="I126" i="7" s="1"/>
  <c r="K127" i="7"/>
  <c r="J131" i="7"/>
  <c r="R128" i="7" l="1"/>
  <c r="S128" i="7" s="1"/>
  <c r="U129" i="7"/>
  <c r="M129" i="7"/>
  <c r="T129" i="7" s="1"/>
  <c r="H127" i="7"/>
  <c r="I127" i="7" s="1"/>
  <c r="K128" i="7"/>
  <c r="J132" i="7"/>
  <c r="R129" i="7" l="1"/>
  <c r="S129" i="7" s="1"/>
  <c r="U130" i="7"/>
  <c r="M130" i="7"/>
  <c r="T130" i="7" s="1"/>
  <c r="K129" i="7"/>
  <c r="H128" i="7"/>
  <c r="I128" i="7" s="1"/>
  <c r="J133" i="7"/>
  <c r="R130" i="7" l="1"/>
  <c r="S130" i="7" s="1"/>
  <c r="U131" i="7"/>
  <c r="M131" i="7"/>
  <c r="T131" i="7" s="1"/>
  <c r="K130" i="7"/>
  <c r="H129" i="7"/>
  <c r="I129" i="7" s="1"/>
  <c r="R131" i="7" l="1"/>
  <c r="S131" i="7" s="1"/>
  <c r="J134" i="7"/>
  <c r="U132" i="7"/>
  <c r="M132" i="7"/>
  <c r="T132" i="7" s="1"/>
  <c r="H130" i="7"/>
  <c r="I130" i="7" s="1"/>
  <c r="K131" i="7"/>
  <c r="R132" i="7" l="1"/>
  <c r="S132" i="7" s="1"/>
  <c r="J135" i="7"/>
  <c r="U133" i="7"/>
  <c r="M133" i="7"/>
  <c r="T133" i="7" s="1"/>
  <c r="K132" i="7"/>
  <c r="H131" i="7"/>
  <c r="I131" i="7" s="1"/>
  <c r="R133" i="7" l="1"/>
  <c r="S133" i="7" s="1"/>
  <c r="J136" i="7"/>
  <c r="U134" i="7"/>
  <c r="M134" i="7"/>
  <c r="T134" i="7" s="1"/>
  <c r="H132" i="7"/>
  <c r="I132" i="7" s="1"/>
  <c r="K133" i="7"/>
  <c r="R134" i="7" l="1"/>
  <c r="S134" i="7" s="1"/>
  <c r="M135" i="7"/>
  <c r="T135" i="7" s="1"/>
  <c r="U135" i="7"/>
  <c r="J137" i="7"/>
  <c r="H133" i="7"/>
  <c r="I133" i="7" s="1"/>
  <c r="U136" i="7" l="1"/>
  <c r="M136" i="7"/>
  <c r="T136" i="7" s="1"/>
  <c r="R135" i="7"/>
  <c r="S135" i="7" s="1"/>
  <c r="K135" i="7"/>
  <c r="H135" i="7"/>
  <c r="I135" i="7" s="1"/>
  <c r="J138" i="7"/>
  <c r="H134" i="7"/>
  <c r="I134" i="7" s="1"/>
  <c r="K134" i="7"/>
  <c r="U137" i="7" l="1"/>
  <c r="M137" i="7"/>
  <c r="T137" i="7" s="1"/>
  <c r="R136" i="7"/>
  <c r="S136" i="7" s="1"/>
  <c r="J139" i="7"/>
  <c r="K136" i="7"/>
  <c r="H136" i="7"/>
  <c r="I136" i="7" s="1"/>
  <c r="U138" i="7" l="1"/>
  <c r="M138" i="7"/>
  <c r="T138" i="7" s="1"/>
  <c r="R137" i="7"/>
  <c r="S137" i="7" s="1"/>
  <c r="K137" i="7"/>
  <c r="H137" i="7"/>
  <c r="I137" i="7" s="1"/>
  <c r="J140" i="7"/>
  <c r="U139" i="7" l="1"/>
  <c r="M139" i="7"/>
  <c r="T139" i="7" s="1"/>
  <c r="R138" i="7"/>
  <c r="S138" i="7" s="1"/>
  <c r="J141" i="7"/>
  <c r="K138" i="7"/>
  <c r="H138" i="7"/>
  <c r="I138" i="7" s="1"/>
  <c r="U140" i="7" l="1"/>
  <c r="M140" i="7"/>
  <c r="T140" i="7" s="1"/>
  <c r="R139" i="7"/>
  <c r="S139" i="7" s="1"/>
  <c r="K139" i="7"/>
  <c r="H139" i="7"/>
  <c r="I139" i="7" s="1"/>
  <c r="J142" i="7"/>
  <c r="U141" i="7" l="1"/>
  <c r="M141" i="7"/>
  <c r="T141" i="7" s="1"/>
  <c r="R140" i="7"/>
  <c r="S140" i="7" s="1"/>
  <c r="J143" i="7"/>
  <c r="K140" i="7"/>
  <c r="H140" i="7"/>
  <c r="I140" i="7" s="1"/>
  <c r="M142" i="7" l="1"/>
  <c r="T142" i="7" s="1"/>
  <c r="R141" i="7"/>
  <c r="S141" i="7" s="1"/>
  <c r="U142" i="7"/>
  <c r="K141" i="7"/>
  <c r="H141" i="7"/>
  <c r="I141" i="7" s="1"/>
  <c r="G34" i="3" s="1"/>
  <c r="H49" i="3" s="1"/>
  <c r="J144" i="7"/>
  <c r="L7" i="3" l="1"/>
  <c r="L8" i="3" s="1"/>
  <c r="F46" i="3"/>
  <c r="U143" i="7"/>
  <c r="M143" i="7"/>
  <c r="T143" i="7" s="1"/>
  <c r="R142" i="7"/>
  <c r="S142" i="7" s="1"/>
  <c r="L10" i="3"/>
  <c r="J34" i="3"/>
  <c r="J145" i="7"/>
  <c r="K142" i="7"/>
  <c r="H142" i="7"/>
  <c r="I142" i="7" s="1"/>
  <c r="L11" i="3" l="1"/>
  <c r="M144" i="7"/>
  <c r="T144" i="7" s="1"/>
  <c r="R143" i="7"/>
  <c r="S143" i="7" s="1"/>
  <c r="U144" i="7"/>
  <c r="H51" i="3"/>
  <c r="H55" i="3"/>
  <c r="K143" i="7"/>
  <c r="H143" i="7"/>
  <c r="I143" i="7" s="1"/>
  <c r="J146" i="7"/>
  <c r="M145" i="7" l="1"/>
  <c r="T145" i="7" s="1"/>
  <c r="R144" i="7"/>
  <c r="S144" i="7" s="1"/>
  <c r="U145" i="7"/>
  <c r="J147" i="7"/>
  <c r="K144" i="7"/>
  <c r="H144" i="7"/>
  <c r="I144" i="7" s="1"/>
  <c r="M146" i="7" l="1"/>
  <c r="T146" i="7" s="1"/>
  <c r="R145" i="7"/>
  <c r="S145" i="7" s="1"/>
  <c r="U146" i="7"/>
  <c r="K145" i="7"/>
  <c r="H145" i="7"/>
  <c r="I145" i="7" s="1"/>
  <c r="J148" i="7"/>
  <c r="M147" i="7" l="1"/>
  <c r="T147" i="7" s="1"/>
  <c r="R146" i="7"/>
  <c r="S146" i="7" s="1"/>
  <c r="U147" i="7"/>
  <c r="J149" i="7"/>
  <c r="K146" i="7"/>
  <c r="H146" i="7"/>
  <c r="I146" i="7" s="1"/>
  <c r="M148" i="7" l="1"/>
  <c r="T148" i="7" s="1"/>
  <c r="R147" i="7"/>
  <c r="S147" i="7" s="1"/>
  <c r="U148" i="7"/>
  <c r="K147" i="7"/>
  <c r="H147" i="7"/>
  <c r="I147" i="7" s="1"/>
  <c r="J150" i="7"/>
  <c r="M149" i="7" l="1"/>
  <c r="T149" i="7" s="1"/>
  <c r="R148" i="7"/>
  <c r="S148" i="7" s="1"/>
  <c r="U149" i="7"/>
  <c r="J151" i="7"/>
  <c r="K148" i="7"/>
  <c r="H148" i="7"/>
  <c r="I148" i="7" s="1"/>
  <c r="M150" i="7" l="1"/>
  <c r="T150" i="7" s="1"/>
  <c r="R149" i="7"/>
  <c r="S149" i="7" s="1"/>
  <c r="U150" i="7"/>
  <c r="K149" i="7"/>
  <c r="H149" i="7"/>
  <c r="I149" i="7" s="1"/>
  <c r="J152" i="7"/>
  <c r="U151" i="7" l="1"/>
  <c r="M151" i="7"/>
  <c r="T151" i="7" s="1"/>
  <c r="R150" i="7"/>
  <c r="S150" i="7" s="1"/>
  <c r="J153" i="7"/>
  <c r="K150" i="7"/>
  <c r="H150" i="7"/>
  <c r="I150" i="7" s="1"/>
  <c r="U152" i="7" l="1"/>
  <c r="M152" i="7"/>
  <c r="T152" i="7" s="1"/>
  <c r="R151" i="7"/>
  <c r="S151" i="7" s="1"/>
  <c r="K151" i="7"/>
  <c r="H151" i="7"/>
  <c r="I151" i="7" s="1"/>
  <c r="J154" i="7"/>
  <c r="U153" i="7" l="1"/>
  <c r="M153" i="7"/>
  <c r="T153" i="7" s="1"/>
  <c r="R152" i="7"/>
  <c r="S152" i="7" s="1"/>
  <c r="K152" i="7"/>
  <c r="H152" i="7"/>
  <c r="I152" i="7" s="1"/>
  <c r="U154" i="7" l="1"/>
  <c r="M154" i="7"/>
  <c r="T154" i="7" s="1"/>
  <c r="R153" i="7"/>
  <c r="S153" i="7" s="1"/>
  <c r="K153" i="7"/>
  <c r="H153" i="7"/>
  <c r="I153" i="7" s="1"/>
  <c r="R154" i="7" l="1"/>
  <c r="S154" i="7" s="1"/>
  <c r="K154" i="7"/>
  <c r="H154" i="7"/>
  <c r="I154" i="7" s="1"/>
</calcChain>
</file>

<file path=xl/sharedStrings.xml><?xml version="1.0" encoding="utf-8"?>
<sst xmlns="http://schemas.openxmlformats.org/spreadsheetml/2006/main" count="2106" uniqueCount="583">
  <si>
    <t>Ref FET</t>
  </si>
  <si>
    <t>Creation date</t>
  </si>
  <si>
    <t>Source</t>
  </si>
  <si>
    <t>Ref CN/CR</t>
  </si>
  <si>
    <t>Ref MP</t>
  </si>
  <si>
    <t>Ref MOD</t>
  </si>
  <si>
    <t>Responsable</t>
  </si>
  <si>
    <t>Title modification</t>
  </si>
  <si>
    <t>STD</t>
  </si>
  <si>
    <t>First MSN</t>
  </si>
  <si>
    <t>Last MSN</t>
  </si>
  <si>
    <t>Date G7</t>
  </si>
  <si>
    <t>RAGB Saving</t>
  </si>
  <si>
    <t>Impact RC</t>
  </si>
  <si>
    <t>Impact NRC</t>
  </si>
  <si>
    <t>CC7.3</t>
  </si>
  <si>
    <t>CC7.2</t>
  </si>
  <si>
    <t>Impact OSW</t>
  </si>
  <si>
    <t>Status FET</t>
  </si>
  <si>
    <t>FET-256</t>
  </si>
  <si>
    <t>FET-324</t>
  </si>
  <si>
    <t>FET-230</t>
  </si>
  <si>
    <t>FET-262</t>
  </si>
  <si>
    <t>FET-251</t>
  </si>
  <si>
    <t>FET-229</t>
  </si>
  <si>
    <t>FET-033</t>
  </si>
  <si>
    <t>FET-141</t>
  </si>
  <si>
    <t>FET-078</t>
  </si>
  <si>
    <t>FET-207</t>
  </si>
  <si>
    <t>FET-161</t>
  </si>
  <si>
    <t>FET-166</t>
  </si>
  <si>
    <t>FET-177</t>
  </si>
  <si>
    <t>FET-248</t>
  </si>
  <si>
    <t>FET-016</t>
  </si>
  <si>
    <t>FET-083</t>
  </si>
  <si>
    <t>FET-226</t>
  </si>
  <si>
    <t>FET-233</t>
  </si>
  <si>
    <t>FET-073</t>
  </si>
  <si>
    <t>FET-167</t>
  </si>
  <si>
    <t>FET-181</t>
  </si>
  <si>
    <t>FET-272</t>
  </si>
  <si>
    <t>FET-034</t>
  </si>
  <si>
    <t>FET-035</t>
  </si>
  <si>
    <t>FET-038</t>
  </si>
  <si>
    <t>FET-057</t>
  </si>
  <si>
    <t>FET-239</t>
  </si>
  <si>
    <t>FET-077</t>
  </si>
  <si>
    <t>FET-084</t>
  </si>
  <si>
    <t>FET-163</t>
  </si>
  <si>
    <t>FET-264</t>
  </si>
  <si>
    <t>FET-164</t>
  </si>
  <si>
    <t>FET-316</t>
  </si>
  <si>
    <t>FET-173</t>
  </si>
  <si>
    <t>FET-184</t>
  </si>
  <si>
    <t>FET-186</t>
  </si>
  <si>
    <t>FET-189</t>
  </si>
  <si>
    <t>FET-190</t>
  </si>
  <si>
    <t>FET-195</t>
  </si>
  <si>
    <t>FET-200</t>
  </si>
  <si>
    <t>FET-196</t>
  </si>
  <si>
    <t>FET-219</t>
  </si>
  <si>
    <t>FET-322</t>
  </si>
  <si>
    <t>FET-240</t>
  </si>
  <si>
    <t>FET-175</t>
  </si>
  <si>
    <t>FET-197</t>
  </si>
  <si>
    <t>FET-320</t>
  </si>
  <si>
    <t>FET-268</t>
  </si>
  <si>
    <t>FET-269</t>
  </si>
  <si>
    <t>FET-270</t>
  </si>
  <si>
    <t>FET-295</t>
  </si>
  <si>
    <t>FET-317</t>
  </si>
  <si>
    <t>FET-257</t>
  </si>
  <si>
    <t>FET-321</t>
  </si>
  <si>
    <t>FET-225</t>
  </si>
  <si>
    <t>FET-234</t>
  </si>
  <si>
    <t>FET-151</t>
  </si>
  <si>
    <t>FET-008</t>
  </si>
  <si>
    <t>FET-041</t>
  </si>
  <si>
    <t>FET-042</t>
  </si>
  <si>
    <t>FET-058</t>
  </si>
  <si>
    <t>FET-085</t>
  </si>
  <si>
    <t>FET-088</t>
  </si>
  <si>
    <t>FET-148</t>
  </si>
  <si>
    <t>FET-198</t>
  </si>
  <si>
    <t>FET-218</t>
  </si>
  <si>
    <t>FET-244</t>
  </si>
  <si>
    <t>FET-261</t>
  </si>
  <si>
    <t>FET-258</t>
  </si>
  <si>
    <t>FET-265</t>
  </si>
  <si>
    <t>FET-267</t>
  </si>
  <si>
    <t>FET-323</t>
  </si>
  <si>
    <t>FET-046</t>
  </si>
  <si>
    <t>FET-274</t>
  </si>
  <si>
    <t>FET-275</t>
  </si>
  <si>
    <t>FET-277</t>
  </si>
  <si>
    <t>FET-290</t>
  </si>
  <si>
    <t>FET-228</t>
  </si>
  <si>
    <t>FET-291</t>
  </si>
  <si>
    <t>FET-293</t>
  </si>
  <si>
    <t>FET-296</t>
  </si>
  <si>
    <t>FET-297</t>
  </si>
  <si>
    <t>FET-319</t>
  </si>
  <si>
    <t>FET-224</t>
  </si>
  <si>
    <t>FET-214</t>
  </si>
  <si>
    <t>FET-076</t>
  </si>
  <si>
    <t>FET-253</t>
  </si>
  <si>
    <t>FET-162</t>
  </si>
  <si>
    <t>FET-030</t>
  </si>
  <si>
    <t>FET-174</t>
  </si>
  <si>
    <t>FET-281</t>
  </si>
  <si>
    <t>FET-286</t>
  </si>
  <si>
    <t>FET-193</t>
  </si>
  <si>
    <t>FET-245</t>
  </si>
  <si>
    <t>FET-247</t>
  </si>
  <si>
    <t>FET-287</t>
  </si>
  <si>
    <t>FET-246</t>
  </si>
  <si>
    <t>FET-254</t>
  </si>
  <si>
    <t>FET-273</t>
  </si>
  <si>
    <t>FET-271</t>
  </si>
  <si>
    <t>FET-276</t>
  </si>
  <si>
    <t>FET-302</t>
  </si>
  <si>
    <t>FET-299</t>
  </si>
  <si>
    <t>CR</t>
  </si>
  <si>
    <t>P.92.000421-0001</t>
  </si>
  <si>
    <t>L31334</t>
  </si>
  <si>
    <t>pas ouverte</t>
  </si>
  <si>
    <t>ELECTRICAL AND ELECTRONIC COMMON INSTALLATION - GENERAL - Improvement on G routes installation</t>
  </si>
  <si>
    <t/>
  </si>
  <si>
    <t>FET-300</t>
  </si>
  <si>
    <t>P.92.000460-0001</t>
  </si>
  <si>
    <t>L31347</t>
  </si>
  <si>
    <t>MORIN André</t>
  </si>
  <si>
    <t>ELECTRICAL AND ELECTRONIC COMMON INSTALLATION - GENERAL - /1 Remove EMI open sleeves in fuselage triangle areas on M&amp;S routes</t>
  </si>
  <si>
    <t>G5</t>
  </si>
  <si>
    <t>P.92.000474-0001</t>
  </si>
  <si>
    <t>L31486</t>
  </si>
  <si>
    <t>Electrical and Electronic Common Installation - General - Optimize R routes installation</t>
  </si>
  <si>
    <t>FET-303</t>
  </si>
  <si>
    <t>P.53.000386-0004</t>
  </si>
  <si>
    <t>L26068</t>
  </si>
  <si>
    <t>FUSELAGE - CENTER FUSELAGE - Standard Brackets Improvement</t>
  </si>
  <si>
    <t>FET-280</t>
  </si>
  <si>
    <t>FET-304</t>
  </si>
  <si>
    <t>FET-282</t>
  </si>
  <si>
    <t>FET-283</t>
  </si>
  <si>
    <t>FET-307</t>
  </si>
  <si>
    <t>FET-308</t>
  </si>
  <si>
    <t>FET-284</t>
  </si>
  <si>
    <t>FET-086</t>
  </si>
  <si>
    <t>FET-309</t>
  </si>
  <si>
    <t>FET-294</t>
  </si>
  <si>
    <t>FET-006</t>
  </si>
  <si>
    <t>FET-213</t>
  </si>
  <si>
    <t>FET-259</t>
  </si>
  <si>
    <t>FET-263</t>
  </si>
  <si>
    <t>FET-212</t>
  </si>
  <si>
    <t>FET-215</t>
  </si>
  <si>
    <t>FET-306</t>
  </si>
  <si>
    <t>FET-049</t>
  </si>
  <si>
    <t>FET-075</t>
  </si>
  <si>
    <t>FET-285</t>
  </si>
  <si>
    <t>FET-059</t>
  </si>
  <si>
    <t>FET-009</t>
  </si>
  <si>
    <t>FET-312</t>
  </si>
  <si>
    <t>FET-047</t>
  </si>
  <si>
    <t>FET-069</t>
  </si>
  <si>
    <t>FET-048</t>
  </si>
  <si>
    <t>FET-043</t>
  </si>
  <si>
    <t>FET-169</t>
  </si>
  <si>
    <t>FET-204</t>
  </si>
  <si>
    <t>FET-288</t>
  </si>
  <si>
    <t>FET-209</t>
  </si>
  <si>
    <t>FET-216</t>
  </si>
  <si>
    <t>FET-315</t>
  </si>
  <si>
    <t>FET-301</t>
  </si>
  <si>
    <t>P.25.000518-0001</t>
  </si>
  <si>
    <t>L26009</t>
  </si>
  <si>
    <t>André MORIN</t>
  </si>
  <si>
    <t>EQUIPMENT/FURNISHINGS - THERMAL AND ACOUSTICAL INSULATION - /1 -Simplify insulation brackets installation /BOA</t>
  </si>
  <si>
    <t>FET-305</t>
  </si>
  <si>
    <t>FET-313</t>
  </si>
  <si>
    <t>FET-314</t>
  </si>
  <si>
    <t>FET-318</t>
  </si>
  <si>
    <t>FET-067</t>
  </si>
  <si>
    <t>FET-289</t>
  </si>
  <si>
    <t>FET-242</t>
  </si>
  <si>
    <t>FET-032</t>
  </si>
  <si>
    <t>FET-325</t>
  </si>
  <si>
    <t>OTHER</t>
  </si>
  <si>
    <t>Mathieu LAFFONT</t>
  </si>
  <si>
    <t>Temps de perçage des trous de supports vissés</t>
  </si>
  <si>
    <t>G2</t>
  </si>
  <si>
    <t>P.57.000685-0001</t>
  </si>
  <si>
    <t>L26131</t>
  </si>
  <si>
    <t>ANDRE MORIN</t>
  </si>
  <si>
    <t xml:space="preserve">WINGS - CENTER WING - /1 - Improve CWB Lower Panel </t>
  </si>
  <si>
    <t>G9</t>
  </si>
  <si>
    <t>DNA7DB</t>
  </si>
  <si>
    <t xml:space="preserve">Retouche poste F8 suite à inclusion issue d'ébauche </t>
  </si>
  <si>
    <t>900/1000</t>
  </si>
  <si>
    <t>F.LAHUE</t>
  </si>
  <si>
    <t>F13 - RISQUE -PONCAGE ARRETS RAIDISSEURS</t>
  </si>
  <si>
    <t>S</t>
  </si>
  <si>
    <t>DNA7DB L.CHOUTEAU</t>
  </si>
  <si>
    <t>Risque sur la constitution raidisseurs, preparation et assemblage kits</t>
  </si>
  <si>
    <t>G1</t>
  </si>
  <si>
    <t>DtC</t>
  </si>
  <si>
    <t>Prélevement des éprouvettes zone SRO panneau intrados et avant</t>
  </si>
  <si>
    <t>OEDCNM3 J Le Moine</t>
  </si>
  <si>
    <t>Vacuum blasting (dérochage) avant peinture</t>
  </si>
  <si>
    <t>R</t>
  </si>
  <si>
    <t>P.57.000312-0001</t>
  </si>
  <si>
    <t>L25386</t>
  </si>
  <si>
    <t>WINGS - CENTER WING - Optimise and improve CWB design</t>
  </si>
  <si>
    <t>OEDCNM4</t>
  </si>
  <si>
    <t>Deletion of Tridim Control on forgings</t>
  </si>
  <si>
    <t xml:space="preserve">P.57.000602-0001 </t>
  </si>
  <si>
    <t>L25833</t>
  </si>
  <si>
    <t>MORIN</t>
  </si>
  <si>
    <t>décalage et chgt de matière des plis morts int et ext &amp;
Ajout d'un dummy stringer pour problématique d'ondulation</t>
  </si>
  <si>
    <t>P.57.000604-0001</t>
  </si>
  <si>
    <t>l25848</t>
  </si>
  <si>
    <t>WINGS - CENTER WING - Simplify ESD bonding method for parts inside fuel tank</t>
  </si>
  <si>
    <t>optimisation process renforcement des pieds de cadre
48 - 52</t>
  </si>
  <si>
    <t>L25848</t>
  </si>
  <si>
    <t>cales en mousse vs cales en verre</t>
  </si>
  <si>
    <t>G7</t>
  </si>
  <si>
    <t>FINITION</t>
  </si>
  <si>
    <t>DNA7DB F. LAHUE</t>
  </si>
  <si>
    <t>Contrôle visuel ondulation</t>
  </si>
  <si>
    <t>Cancelled</t>
  </si>
  <si>
    <t>S.PATAY</t>
  </si>
  <si>
    <t>Optimisation de poinçons de formage v900</t>
  </si>
  <si>
    <t>P,32,000264-0001</t>
  </si>
  <si>
    <t xml:space="preserve">André MORIN </t>
  </si>
  <si>
    <t>LANDING GEAR - ALTERNATE BRAKING /1 - Delete yellow and Green Supplementary Accumulators</t>
  </si>
  <si>
    <t>P.89.000109-0001</t>
  </si>
  <si>
    <t>L59405</t>
  </si>
  <si>
    <t>Andre MORIN</t>
  </si>
  <si>
    <t xml:space="preserve"> FLIGHT TEST INSTALLATION - Define and Install FTI Provisions in S15-21 for the 1st A350-1000 Flight test A/C</t>
  </si>
  <si>
    <t>P.57.000629-0001</t>
  </si>
  <si>
    <t>L25907</t>
  </si>
  <si>
    <t>WINGS - CENTER WING - /1 - Add unfold fitting on CWB real lower angle</t>
  </si>
  <si>
    <t>DNA7</t>
  </si>
  <si>
    <t>Laser projection for bracket installation</t>
  </si>
  <si>
    <t>P.57.000604-0003</t>
  </si>
  <si>
    <t>L25928</t>
  </si>
  <si>
    <t>elargissement de tolérances sur les trous de drainage</t>
  </si>
  <si>
    <t>L25925</t>
  </si>
  <si>
    <t xml:space="preserve">Optimisation finition trou d'homme
</t>
  </si>
  <si>
    <t xml:space="preserve">P.32.000328-0001 </t>
  </si>
  <si>
    <t>L25946</t>
  </si>
  <si>
    <t xml:space="preserve">HYDRAULIC POWER - Revise Design &amp; Installation of Systems Installation for PRA compliance </t>
  </si>
  <si>
    <t>Vapour cleaning</t>
  </si>
  <si>
    <t>A</t>
  </si>
  <si>
    <t>Fuel Vapour Barrier</t>
  </si>
  <si>
    <t>QDNN</t>
  </si>
  <si>
    <t>CND: MEP auto</t>
  </si>
  <si>
    <t>ESK9XNM</t>
  </si>
  <si>
    <t>Contrôle visuel: passage en GVI si critères de définition adaptés : General visual inspection différent Detailed visual inspection</t>
  </si>
  <si>
    <t>P.28.000170-0001</t>
  </si>
  <si>
    <t>L42467</t>
  </si>
  <si>
    <t>FUEL - ENGINE FEED FUEL PUMP SYSTEM - Remove APU Pressure Switch</t>
  </si>
  <si>
    <t>Dtc</t>
  </si>
  <si>
    <t>modification ebauches croix verticale (adaptation 900/1000 pour outillage rotatif)</t>
  </si>
  <si>
    <t>G</t>
  </si>
  <si>
    <t>P.00.000020-0431</t>
  </si>
  <si>
    <t>PAS OUVERTE</t>
  </si>
  <si>
    <t>DRCR – CEF - Clash with installation tooling system</t>
  </si>
  <si>
    <t>P.57.000405-0002</t>
  </si>
  <si>
    <t>WINGS - CENTER WING - /1 - Redesign CWB rod fittings</t>
  </si>
  <si>
    <t xml:space="preserve">P.28.000067-0004 </t>
  </si>
  <si>
    <t>L00614</t>
  </si>
  <si>
    <t>FUEL - GENERAL - OPTIMIZE FUEL AND INERTING COMPOSITE PIPE.</t>
  </si>
  <si>
    <t>L25862</t>
  </si>
  <si>
    <t>PRALLONG</t>
  </si>
  <si>
    <t>Marking Modification  Optimization of tolerances on Nantes parts</t>
  </si>
  <si>
    <t>T.NUE</t>
  </si>
  <si>
    <t>Risque de 90h sur AGC suite au retour chiffrage</t>
  </si>
  <si>
    <t>P.53.000763-0002</t>
  </si>
  <si>
    <t>L31278</t>
  </si>
  <si>
    <t>FUSELAGE - GENERAL - Alu Brackets equipped with CRES passivated Bearings</t>
  </si>
  <si>
    <t>C4</t>
  </si>
  <si>
    <t>suppression de l'application du primer sur les cornieres LRI &amp;  top coat N1 (internal face)</t>
  </si>
  <si>
    <t xml:space="preserve"> Optimization of the bonding at lower beams and lower splices junction.
</t>
  </si>
  <si>
    <t xml:space="preserve">Change of fixation type on inerting fittings to simplify the installation
</t>
  </si>
  <si>
    <t xml:space="preserve"> Optim des brackets du système filtre ATA21 longeron avant</t>
  </si>
  <si>
    <t>remplacement des vis tête fraisées par agraphes non débouchantes</t>
  </si>
  <si>
    <t>P.92.000368-0002</t>
  </si>
  <si>
    <t>L25799</t>
  </si>
  <si>
    <t xml:space="preserve">ELECTRICAL AND ELECTRONIC COMMON INSTALLATION - GENERAL - Change tubular welded ramps with IP impacts by cost saving solutions on S15/21 </t>
  </si>
  <si>
    <t xml:space="preserve"> Enlargement of location tolerances and diameter of satellites holes in front and rear spars.</t>
  </si>
  <si>
    <t>André Morin</t>
  </si>
  <si>
    <t>harmonisation perçage a-bckts front spar</t>
  </si>
  <si>
    <t>Lionel Chouteau</t>
  </si>
  <si>
    <t>RISQUE MTORRES - REWORKS</t>
  </si>
  <si>
    <t>P.53.000956-0001</t>
  </si>
  <si>
    <t>L25921</t>
  </si>
  <si>
    <t>Fuselage - Center Fuselage - Transfer the brackets installation responsibility from RSP to NZ</t>
  </si>
  <si>
    <t xml:space="preserve">Revue des exigences contrôle lightning
</t>
  </si>
  <si>
    <t>Workshop Optimisation résine</t>
  </si>
  <si>
    <t>opération 350: F13 contrôles US manuels des rayons + SRO pase en qualité</t>
  </si>
  <si>
    <t>P.53.000649-0006</t>
  </si>
  <si>
    <t>L25984</t>
  </si>
  <si>
    <t>Fuselage- General - Optimize the design to avoid corrosion by assembling compatible materials</t>
  </si>
  <si>
    <t>P.53.000999-0001</t>
  </si>
  <si>
    <t>L25985</t>
  </si>
  <si>
    <t xml:space="preserve">FUSELAGE - CENTER FUSELAGE - Optimize and remove elementary parts for weight saving </t>
  </si>
  <si>
    <t>P.57.000550-0001</t>
  </si>
  <si>
    <t>L00508</t>
  </si>
  <si>
    <t xml:space="preserve">FUSELAGE - CENTER FUSELAGE - Adapt structure for Belly Fairing from -900 to -1000 </t>
  </si>
  <si>
    <t>P.28.000067-0006</t>
  </si>
  <si>
    <t>L00646</t>
  </si>
  <si>
    <t>FUEL - GENERAL - INTRODUCE OPTIMIZED HYBRID FUEL AND INERTING PIPES.</t>
  </si>
  <si>
    <t>Sylvain Cazorla</t>
  </si>
  <si>
    <t xml:space="preserve">Suppression contrôle LTD systématique </t>
  </si>
  <si>
    <t>OMCNM1 L.GOUZERH</t>
  </si>
  <si>
    <t>Elargissement critères d'acceptation - CND (Levé de doutes)</t>
  </si>
  <si>
    <t>XAVIER MARTIN</t>
  </si>
  <si>
    <t>F13 - RISQUE - Preparation collage Langue de chat</t>
  </si>
  <si>
    <t>L59474</t>
  </si>
  <si>
    <t xml:space="preserve">FLIGHT TEST INSTALLATION - Define and Install FTI Structural Provisions &amp; MSI provisions in S15-21 for the 2ND HEAVY A350-1000 Flight test A/C </t>
  </si>
  <si>
    <t>OMANM - CHAUVET Clément</t>
  </si>
  <si>
    <t xml:space="preserve">Opportunity of one-shot drilling (titan/carbon – alu/Carbon – Carbon/Carbon) (Ø4-&gt;Ø16) - “No Shim” project 
</t>
  </si>
  <si>
    <t>P.53.000550-0001</t>
  </si>
  <si>
    <t>L20382</t>
  </si>
  <si>
    <t>FUSELAGE - NOSE FORWARD FUSELAGE - Create a new standard to replace the NSA5378-ASNA0094</t>
  </si>
  <si>
    <t>D.BOURDY</t>
  </si>
  <si>
    <t>Suppression contrôle CND Ass autour des alésages + Supp contrôle CND Ass autour des alésages en finition + 2eme passe S/E</t>
  </si>
  <si>
    <t>Sandra Chartier</t>
  </si>
  <si>
    <t>Less drilling time if 15% of -900 (not 20%)</t>
  </si>
  <si>
    <t>Less adjusting time if 10% of -900 (not 15%)</t>
  </si>
  <si>
    <t>ESK + DNA7</t>
  </si>
  <si>
    <t>Allégement P1, P2 et P3 pour le Batch3
PPS no shim : valider les demandes d'élargissement pour supprimer résine / P1 portée</t>
  </si>
  <si>
    <t>P.92.000417-0002</t>
  </si>
  <si>
    <t>L25883</t>
  </si>
  <si>
    <t>ELECTRICAL AND ELECTRONIC COMMON INSTALLATION - GENERAL - /1 - Bracket clean up on NCF sections</t>
  </si>
  <si>
    <t>Vertical T Milling's New tooling concept for fast turn overs</t>
  </si>
  <si>
    <t>G4</t>
  </si>
  <si>
    <t>P.53.000821-0001</t>
  </si>
  <si>
    <t>L25825</t>
  </si>
  <si>
    <t>FUSELAGE - CENTER FUSELAGE - Change process from machining to extrusion &amp; Hot Stretch Forming for L-shape Ti orbital angles</t>
  </si>
  <si>
    <t>P.57.000604-0002</t>
  </si>
  <si>
    <t xml:space="preserve">optim CWB </t>
  </si>
  <si>
    <t>P.53.000509-0003</t>
  </si>
  <si>
    <t>L25859</t>
  </si>
  <si>
    <t xml:space="preserve">Material change for Aluminium Seat track from 7175-T79511 to Al 7136-T76511
</t>
  </si>
  <si>
    <t>Corners Angles BtF</t>
  </si>
  <si>
    <t>L31333</t>
  </si>
  <si>
    <t>OMCNM2</t>
  </si>
  <si>
    <t>sous epaisseur raidisseurs</t>
  </si>
  <si>
    <t>P.53.000117-0001</t>
  </si>
  <si>
    <t>L26137</t>
  </si>
  <si>
    <t>suppression langue de chat- Introduce NT improvements for ramp-up</t>
  </si>
  <si>
    <t>Modification longueur cale de sommet de raidisseur</t>
  </si>
  <si>
    <t>P.92.000455-0001</t>
  </si>
  <si>
    <t>L31480</t>
  </si>
  <si>
    <t xml:space="preserve">E. and E. Common Installation - Cable Loom Installation Drawings - Replace electrical raceways by new bracket at fuselage PAX floor -900 </t>
  </si>
  <si>
    <t>P.92.000445-0001</t>
  </si>
  <si>
    <t>L31456</t>
  </si>
  <si>
    <t>ELECTRICAL AND ELECTRONIC COMMON INSTALLATION - GENERAL - /1 Reduce amount of bonding points on A350-1000</t>
  </si>
  <si>
    <t>G3</t>
  </si>
  <si>
    <t xml:space="preserve">P.92.000471-0001 </t>
  </si>
  <si>
    <t>L31482</t>
  </si>
  <si>
    <t>ELECTRICAL AND ELECTRONIC COMMON INSTALLATION - GENERAL - /1 Change Non Ess Xroute on Ess Xroute</t>
  </si>
  <si>
    <t>P.57.000640-0002</t>
  </si>
  <si>
    <t>L00617</t>
  </si>
  <si>
    <t>WINGS -/1- OPTIMIZE WING UPPER COVER DESIGN FOR WEIGHT SAVING</t>
  </si>
  <si>
    <t>Back up du tk</t>
  </si>
  <si>
    <t>P.57.000640-0001</t>
  </si>
  <si>
    <t>L00616</t>
  </si>
  <si>
    <t>WINGS -/1-OPTIMIZE WING LOWER COVER DESIGN FOR WEIGHT SAVING</t>
  </si>
  <si>
    <t xml:space="preserve"> P.92.000469-0001 </t>
  </si>
  <si>
    <t>L31365</t>
  </si>
  <si>
    <t>Electrical and Electronic Common Installation - General - Optimize ESN cable gauge and lugs for weight saving</t>
  </si>
  <si>
    <t>P.57.000671-0001</t>
  </si>
  <si>
    <t>L26063</t>
  </si>
  <si>
    <t>Valentin MASSE CHAUVIN</t>
  </si>
  <si>
    <t>WINGS - CENTER WING - Remove front spar CFRP horizontal stiffeners.</t>
  </si>
  <si>
    <t>P.92.000473-0001</t>
  </si>
  <si>
    <t>L31366</t>
  </si>
  <si>
    <t>Electrical and Electronic Common Installation - General - Optimize T, U and co-routes installation</t>
  </si>
  <si>
    <t xml:space="preserve">P.92.000453-0001 </t>
  </si>
  <si>
    <t>L25930</t>
  </si>
  <si>
    <t>ELECTRICAL AND ELECTRONIC COMMON INSTALLATION - GENERAL - /1 - Challenge LOAP and Cut wire rules above center tank for low power routes</t>
  </si>
  <si>
    <t>OEDCNM2</t>
  </si>
  <si>
    <t xml:space="preserve">Leak Detection A7 </t>
  </si>
  <si>
    <t>OMAN</t>
  </si>
  <si>
    <t>Optimisation coûts Outils coupants</t>
  </si>
  <si>
    <t>OEDCNM3 M.Robert</t>
  </si>
  <si>
    <t>New material for edge sealing (EC 2216 Optimisation for PICASSO 1)</t>
  </si>
  <si>
    <t>QDN</t>
  </si>
  <si>
    <t>supression contrôle déformé</t>
  </si>
  <si>
    <t>P.53.000509-0002</t>
  </si>
  <si>
    <t>L35680</t>
  </si>
  <si>
    <t>pas encore ouverte</t>
  </si>
  <si>
    <t>FUSELAGE - REAR FUSELAGE - Material change for Aluminium Seat track from 7175-T79511 to Al 7136-T76511</t>
  </si>
  <si>
    <t>mosite harmonization and qualification</t>
  </si>
  <si>
    <t>P.57.000683-0001</t>
  </si>
  <si>
    <t>L26122</t>
  </si>
  <si>
    <t xml:space="preserve">Wings -Center Wing - Optimize Center Wing Box front and rear spar
</t>
  </si>
  <si>
    <t>GAUFFENY Arnaud, MORICET Philippe</t>
  </si>
  <si>
    <t>APTL Injection Re-usable Bagging for Infusion Parts_XW_Nantes_CWB</t>
  </si>
  <si>
    <t>Action RC tracker: suppression résine bride RC Conv</t>
  </si>
  <si>
    <t>P.28.000136-0001</t>
  </si>
  <si>
    <t>L42254</t>
  </si>
  <si>
    <t>FUEL - ENGINE FEED FUEL PUMP SYSTEM - Introduce composite Center Tank MK3 Canister.</t>
  </si>
  <si>
    <t>P.28.000177-0001</t>
  </si>
  <si>
    <t>L25952</t>
  </si>
  <si>
    <t>FUEL - GENERAL - Remove fuel connectors</t>
  </si>
  <si>
    <t>DNA7DB L. CHOUTEAU</t>
  </si>
  <si>
    <t>Plan d'action supression des inclusions F8</t>
  </si>
  <si>
    <t>Maxime Percevault OMCNM</t>
  </si>
  <si>
    <t>PCS REDUCTION</t>
  </si>
  <si>
    <t>G0</t>
  </si>
  <si>
    <t>P.21.000184-0002</t>
  </si>
  <si>
    <t>L25971</t>
  </si>
  <si>
    <t>AIR CONDITIONING - AIR COOLING - Improve Water Extractor Overflow Port connection to pressurized fuselage</t>
  </si>
  <si>
    <t xml:space="preserve">P.92.000455-0002 </t>
  </si>
  <si>
    <t>L31478</t>
  </si>
  <si>
    <t>O,Giraud</t>
  </si>
  <si>
    <t xml:space="preserve">Révision TICON miseà jour des tps résine + rajout résine sur panneau arrière </t>
  </si>
  <si>
    <t>P.92.000445-0003</t>
  </si>
  <si>
    <t>L31457</t>
  </si>
  <si>
    <t>ELECTRICAL AND ELECTRONIC COMMON INSTALLATION - GENERAL - Reduce amount of bonding points on A350-900</t>
  </si>
  <si>
    <t>RUBAUB CYRILLE</t>
  </si>
  <si>
    <t>APTL Trimming_reaxial drilling strategy for cutting tools_XW_Nantes_CWB</t>
  </si>
  <si>
    <t>P.53.000821-0002</t>
  </si>
  <si>
    <t>L20517</t>
  </si>
  <si>
    <t>GOUZERH Lucille (OMCNM)</t>
  </si>
  <si>
    <t>APTL NDI_ReductionOfEvaluationTime_XW_Nantes_CWB</t>
  </si>
  <si>
    <t>GOUZERH Lucile</t>
  </si>
  <si>
    <t>APTL NDI_ReductionOfManualUTPE_XW_Nantes_CWB</t>
  </si>
  <si>
    <t>L31467</t>
  </si>
  <si>
    <t xml:space="preserve">ELECTRICAL AND ELECTRONIC COMMON INSTALLATION - GENERAL - Remove EMI open sleeves in fuselage triangle areas on M&amp;S routes
</t>
  </si>
  <si>
    <t>L31493</t>
  </si>
  <si>
    <t xml:space="preserve">Electrical and Electronic Common Installation - General - Optimize T, U and co-routes installation for -900
</t>
  </si>
  <si>
    <t>MORICET Philippe</t>
  </si>
  <si>
    <t>-1000 LRI Corners</t>
  </si>
  <si>
    <t>P.53.000968-0001</t>
  </si>
  <si>
    <t>L25960</t>
  </si>
  <si>
    <t>FUSELAGE - CENTER FUSELAGE - /1 - Optimise CWB Rib 1 area for weight saving</t>
  </si>
  <si>
    <t>P.92.000471-0001</t>
  </si>
  <si>
    <t>L31483</t>
  </si>
  <si>
    <t xml:space="preserve">ELECTRICAL AND ELECTRONIC COMMON INSTALLATION - GENERAL - Change Non Ess Xroute on Ess Xroute
</t>
  </si>
  <si>
    <t>FUEL - GENERAL - Introduce MSI CEF improvements</t>
  </si>
  <si>
    <t>Opportunité savings RC Chaudronnerie</t>
  </si>
  <si>
    <t xml:space="preserve"> New liquid shim with authorized gap 2,5mm.
-Remplacement des cales d'etancheité par ce nouveau calage liquide
</t>
  </si>
  <si>
    <t>RMO</t>
  </si>
  <si>
    <t>OEDCNM4 &amp; André MORIN</t>
  </si>
  <si>
    <t>optimisation des bruts contre-eclisse et pieds de cadres</t>
  </si>
  <si>
    <t xml:space="preserve">Fasteners: New Self Sealing nuts </t>
  </si>
  <si>
    <t xml:space="preserve"> P.57.000663-0001 </t>
  </si>
  <si>
    <t>L26047</t>
  </si>
  <si>
    <t xml:space="preserve">WINGS - CENTER WING - Change the material of rods and rods fittings in CWB
</t>
  </si>
  <si>
    <t>QDNA7</t>
  </si>
  <si>
    <t>F13 - Levé de doutes</t>
  </si>
  <si>
    <t>OEDCNM3 N.Bignon</t>
  </si>
  <si>
    <t>EC 2216 Optimisation for PICASSO 1</t>
  </si>
  <si>
    <t>TKS_APTL_Drilling_XWB_Nantes_EDU implementation (specifi areas)</t>
  </si>
  <si>
    <t>QDN7</t>
  </si>
  <si>
    <t>Optimisation des plans de contrôle</t>
  </si>
  <si>
    <t>CABRERO OMC</t>
  </si>
  <si>
    <t>Pilotage polym avec thermocouples dans l'outillage</t>
  </si>
  <si>
    <t>CABRERO</t>
  </si>
  <si>
    <t>Double polym</t>
  </si>
  <si>
    <t>Utilisation de la réalité augmenté (MIRA) sur vérification position des supports</t>
  </si>
  <si>
    <t>OEDCNM3 M, PERCEVAULT</t>
  </si>
  <si>
    <t>DEMOULDING AGENT OPTIM</t>
  </si>
  <si>
    <t>Utilisation de mastic frais au lieu de mastic congele. Bulk Sealant + Vacnet</t>
  </si>
  <si>
    <t>OEDCNA T.BAUDET</t>
  </si>
  <si>
    <t xml:space="preserve">Fraise d’ébauche sur les moyens T5X </t>
  </si>
  <si>
    <t>CHANGEMENT DE FOURNISSEUR BIELLES</t>
  </si>
  <si>
    <t>Transfert des trous supports vers PE CWB BUY/MAKE</t>
  </si>
  <si>
    <t>Ajout de grilles de perçage Té intrados</t>
  </si>
  <si>
    <t>ESK3 &amp; OMAN</t>
  </si>
  <si>
    <t xml:space="preserve">Retorque removal </t>
  </si>
  <si>
    <t>J.LUCAS</t>
  </si>
  <si>
    <t>APTL-DRILLING-MANUAL-DRILLING-CUTTER-REGRINDING</t>
  </si>
  <si>
    <t>P.57.000663-0001</t>
  </si>
  <si>
    <t>L26048</t>
  </si>
  <si>
    <t>P.57.000663-0002</t>
  </si>
  <si>
    <t>L26090</t>
  </si>
  <si>
    <t>andre MORIN</t>
  </si>
  <si>
    <t xml:space="preserve">WINGS - CENTER WING - Optimize the CWB's RIB1 and internal foot frames </t>
  </si>
  <si>
    <t>P.57.000663-0003</t>
  </si>
  <si>
    <t>L26091</t>
  </si>
  <si>
    <t>WINGS - CENTER WING - Change the material of upper and lower beams</t>
  </si>
  <si>
    <t>Frederic Jaret</t>
  </si>
  <si>
    <t>Contrôle des métallisations</t>
  </si>
  <si>
    <t>OEDK9NC</t>
  </si>
  <si>
    <t>Echanger le drapage peau/raidisseurs MTORRES / FORREST v900</t>
  </si>
  <si>
    <t>Intégration des trous supports vers PE CWB BUY/MAKE</t>
  </si>
  <si>
    <t>OEDK9NI Mathieu LAFFONT</t>
  </si>
  <si>
    <t>MTORRES laying optimizaton</t>
  </si>
  <si>
    <t>Suppression des mosites sur panneaux autoraidis</t>
  </si>
  <si>
    <t>WP</t>
  </si>
  <si>
    <t xml:space="preserve">t100 </t>
  </si>
  <si>
    <t>MATERIAL</t>
  </si>
  <si>
    <t>CNQ</t>
  </si>
  <si>
    <t>COST AVOIDANCE</t>
  </si>
  <si>
    <t>Taux horaire</t>
  </si>
  <si>
    <t>Périmeter</t>
  </si>
  <si>
    <t>CWB</t>
  </si>
  <si>
    <t>KB</t>
  </si>
  <si>
    <t>UP3P</t>
  </si>
  <si>
    <t>ER-UNIC</t>
  </si>
  <si>
    <t>C1</t>
  </si>
  <si>
    <t>PEC-QDN</t>
  </si>
  <si>
    <t>PEC-S/T</t>
  </si>
  <si>
    <t>S/E</t>
  </si>
  <si>
    <t>AGC</t>
  </si>
  <si>
    <t>AGF</t>
  </si>
  <si>
    <t>AGV</t>
  </si>
  <si>
    <t>AGH</t>
  </si>
  <si>
    <t>ASSY-QDN</t>
  </si>
  <si>
    <t>ASSY-S/T</t>
  </si>
  <si>
    <t>Gate Status</t>
  </si>
  <si>
    <t>L-BIP</t>
  </si>
  <si>
    <t>DTC</t>
  </si>
  <si>
    <t>t100</t>
  </si>
  <si>
    <t>CANCELLED</t>
  </si>
  <si>
    <t>NOT IMPACTED</t>
  </si>
  <si>
    <t>Target Rk100</t>
  </si>
  <si>
    <t>t100-MSN-100</t>
  </si>
  <si>
    <t>MSN 100</t>
  </si>
  <si>
    <t>PEC</t>
  </si>
  <si>
    <t>Global</t>
  </si>
  <si>
    <t>ASSY</t>
  </si>
  <si>
    <t>t100 actuel (R&amp;O int)</t>
  </si>
  <si>
    <t>MSN</t>
  </si>
  <si>
    <t>t100 (h)</t>
  </si>
  <si>
    <t>target RK 100 (h)</t>
  </si>
  <si>
    <t>DELTA t100(h)-Target Rk100 (h)</t>
  </si>
  <si>
    <t>Trait curseur</t>
  </si>
  <si>
    <t>VERTE</t>
  </si>
  <si>
    <t>ORANGE</t>
  </si>
  <si>
    <t>ROUGE</t>
  </si>
  <si>
    <t>Point curseur</t>
  </si>
  <si>
    <t>INVISIBLE</t>
  </si>
  <si>
    <t>AIGUILLE</t>
  </si>
  <si>
    <t>LARGEUR</t>
  </si>
  <si>
    <t>RIEN</t>
  </si>
  <si>
    <t>AIGUI</t>
  </si>
  <si>
    <t>Negatif</t>
  </si>
  <si>
    <t>Positif</t>
  </si>
  <si>
    <t>Initial</t>
  </si>
  <si>
    <t>TAI/t100</t>
  </si>
  <si>
    <t>PEC (EBAUCHE)</t>
  </si>
  <si>
    <t>PEC (FI)</t>
  </si>
  <si>
    <t>TOTAL</t>
  </si>
  <si>
    <t>PEC-EBAUCHE</t>
  </si>
  <si>
    <t>PEC-FINITION</t>
  </si>
  <si>
    <t>C1-ST</t>
  </si>
  <si>
    <t>C1-QDN</t>
  </si>
  <si>
    <t>C4-ST</t>
  </si>
  <si>
    <t>C4-QDN</t>
  </si>
  <si>
    <t>C1-PEC</t>
  </si>
  <si>
    <t>C1-S/T</t>
  </si>
  <si>
    <t>MG13 S/T</t>
  </si>
  <si>
    <t>MG13 Qualité</t>
  </si>
  <si>
    <t>C4-PEC</t>
  </si>
  <si>
    <t>C4-S/T</t>
  </si>
  <si>
    <t>MG13</t>
  </si>
  <si>
    <t>Référenciel MG13</t>
  </si>
  <si>
    <t>Domain</t>
  </si>
  <si>
    <t>Sub-domain</t>
  </si>
  <si>
    <t>Valeurs</t>
  </si>
  <si>
    <t>Version</t>
  </si>
  <si>
    <t>QUALITE</t>
  </si>
  <si>
    <t>S/T</t>
  </si>
  <si>
    <t>Ebauche</t>
  </si>
  <si>
    <t>Finition</t>
  </si>
  <si>
    <t>PEM</t>
  </si>
  <si>
    <t>t100-PEC-EBAUCHE</t>
  </si>
  <si>
    <t>t100-PEC-FINITION</t>
  </si>
  <si>
    <t>TARGET</t>
  </si>
  <si>
    <t>Target</t>
  </si>
  <si>
    <t>EBAUCHE</t>
  </si>
  <si>
    <t>FiNITION</t>
  </si>
  <si>
    <t>t100-PEC</t>
  </si>
  <si>
    <t>t100 ASSY</t>
  </si>
  <si>
    <t>DELTA t100(h) -Target Rk100 (h)</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</si>
</sst>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 #,##0.00\ &quot;€&quot;_-;\-* #,##0.00\ &quot;€&quot;_-;_-* &quot;-&quot;??\ &quot;€&quot;_-;_-@_-"/>
    <numFmt numFmtId="43" formatCode="_-* #,##0.00\ _€_-;\-* #,##0.00\ _€_-;_-* &quot;-&quot;??\ _€_-;_-@_-"/>
    <numFmt numFmtId="164" formatCode="dd/mm/yy;@"/>
    <numFmt numFmtId="165" formatCode="0.000"/>
    <numFmt numFmtId="166" formatCode="d/m/yy;@"/>
  </numFmts>
  <fonts count="74"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1"/>
      <color theme="1"/>
      <name val="Calibri"/>
      <family val="2"/>
      <scheme val="minor"/>
    </font>
    <font>
      <b/>
      <sz val="11"/>
      <color theme="1"/>
      <name val="Calibri"/>
      <family val="2"/>
      <scheme val="minor"/>
    </font>
    <font>
      <sz val="16"/>
      <color theme="1"/>
      <name val="Calibri"/>
      <family val="2"/>
      <scheme val="minor"/>
    </font>
    <font>
      <sz val="18"/>
      <color theme="1"/>
      <name val="Calibri"/>
      <family val="2"/>
      <scheme val="minor"/>
    </font>
    <font>
      <sz val="11"/>
      <color theme="0"/>
      <name val="Arial"/>
      <family val="2"/>
    </font>
    <font>
      <sz val="10"/>
      <name val="Arial"/>
      <family val="2"/>
    </font>
    <font>
      <sz val="11"/>
      <color indexed="8"/>
      <name val="Arial"/>
      <family val="2"/>
    </font>
    <font>
      <b/>
      <sz val="10"/>
      <name val="Arial"/>
      <family val="2"/>
    </font>
    <font>
      <u/>
      <sz val="10"/>
      <color indexed="12"/>
      <name val="Arial"/>
      <family val="2"/>
    </font>
    <font>
      <sz val="10"/>
      <color indexed="8"/>
      <name val="Arial"/>
      <family val="2"/>
    </font>
    <font>
      <sz val="8"/>
      <name val="Arial"/>
      <family val="2"/>
    </font>
    <font>
      <i/>
      <sz val="7"/>
      <name val="Arial"/>
      <family val="2"/>
    </font>
    <font>
      <b/>
      <sz val="8"/>
      <name val="Arial"/>
      <family val="2"/>
    </font>
    <font>
      <b/>
      <u/>
      <sz val="9"/>
      <name val="Arial"/>
      <family val="2"/>
    </font>
    <font>
      <b/>
      <sz val="16"/>
      <color indexed="57"/>
      <name val="Arial"/>
      <family val="2"/>
    </font>
    <font>
      <sz val="11"/>
      <color indexed="9"/>
      <name val="Arial"/>
      <family val="2"/>
    </font>
    <font>
      <sz val="11"/>
      <color indexed="10"/>
      <name val="Arial"/>
      <family val="2"/>
    </font>
    <font>
      <b/>
      <sz val="11"/>
      <color indexed="52"/>
      <name val="Arial"/>
      <family val="2"/>
    </font>
    <font>
      <sz val="11"/>
      <color indexed="52"/>
      <name val="Arial"/>
      <family val="2"/>
    </font>
    <font>
      <sz val="11"/>
      <color indexed="62"/>
      <name val="Arial"/>
      <family val="2"/>
    </font>
    <font>
      <sz val="11"/>
      <color indexed="20"/>
      <name val="Arial"/>
      <family val="2"/>
    </font>
    <font>
      <sz val="11"/>
      <color indexed="60"/>
      <name val="Arial"/>
      <family val="2"/>
    </font>
    <font>
      <sz val="11"/>
      <color indexed="17"/>
      <name val="Arial"/>
      <family val="2"/>
    </font>
    <font>
      <b/>
      <sz val="11"/>
      <color indexed="63"/>
      <name val="Arial"/>
      <family val="2"/>
    </font>
    <font>
      <i/>
      <sz val="11"/>
      <color indexed="23"/>
      <name val="Arial"/>
      <family val="2"/>
    </font>
    <font>
      <b/>
      <sz val="18"/>
      <color indexed="56"/>
      <name val="Cambria"/>
      <family val="2"/>
    </font>
    <font>
      <b/>
      <sz val="15"/>
      <color indexed="56"/>
      <name val="Arial"/>
      <family val="2"/>
    </font>
    <font>
      <b/>
      <sz val="13"/>
      <color indexed="56"/>
      <name val="Arial"/>
      <family val="2"/>
    </font>
    <font>
      <b/>
      <sz val="11"/>
      <color indexed="56"/>
      <name val="Arial"/>
      <family val="2"/>
    </font>
    <font>
      <b/>
      <sz val="11"/>
      <color indexed="8"/>
      <name val="Arial"/>
      <family val="2"/>
    </font>
    <font>
      <b/>
      <sz val="11"/>
      <color indexed="9"/>
      <name val="Arial"/>
      <family val="2"/>
    </font>
    <font>
      <u/>
      <sz val="11"/>
      <color theme="10"/>
      <name val="Arial"/>
      <family val="2"/>
    </font>
    <font>
      <sz val="10"/>
      <color theme="1"/>
      <name val="Arial"/>
      <family val="2"/>
    </font>
    <font>
      <sz val="12"/>
      <color rgb="FF000000"/>
      <name val="Arial"/>
      <family val="2"/>
    </font>
    <font>
      <b/>
      <sz val="10"/>
      <color theme="0"/>
      <name val="Arial"/>
      <family val="2"/>
    </font>
    <font>
      <sz val="10"/>
      <color theme="0"/>
      <name val="Arial"/>
      <family val="2"/>
    </font>
    <font>
      <sz val="11"/>
      <color indexed="8"/>
      <name val="Calibri"/>
      <family val="2"/>
      <scheme val="minor"/>
    </font>
    <font>
      <b/>
      <sz val="14"/>
      <color theme="0"/>
      <name val="Arial"/>
      <family val="2"/>
    </font>
    <font>
      <b/>
      <sz val="14"/>
      <name val="Arial"/>
      <family val="2"/>
    </font>
    <font>
      <sz val="11"/>
      <color rgb="FF000000"/>
      <name val="Arial"/>
      <family val="2"/>
    </font>
    <font>
      <sz val="16"/>
      <color rgb="FF000000"/>
      <name val="Arial"/>
      <family val="2"/>
    </font>
    <font>
      <sz val="16"/>
      <name val="Arial"/>
      <family val="2"/>
    </font>
    <font>
      <b/>
      <sz val="16"/>
      <color rgb="FF000000"/>
      <name val="Arial"/>
      <family val="2"/>
    </font>
    <font>
      <b/>
      <sz val="14"/>
      <color rgb="FF000000"/>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1"/>
      <color rgb="FF006100"/>
      <name val="Arial"/>
      <family val="2"/>
    </font>
    <font>
      <sz val="11"/>
      <color rgb="FF9C0006"/>
      <name val="Arial"/>
      <family val="2"/>
    </font>
    <font>
      <sz val="11"/>
      <color rgb="FF9C6500"/>
      <name val="Arial"/>
      <family val="2"/>
    </font>
    <font>
      <sz val="11"/>
      <color rgb="FF3F3F76"/>
      <name val="Arial"/>
      <family val="2"/>
    </font>
    <font>
      <b/>
      <sz val="11"/>
      <color rgb="FF3F3F3F"/>
      <name val="Arial"/>
      <family val="2"/>
    </font>
    <font>
      <b/>
      <sz val="11"/>
      <color rgb="FFFA7D00"/>
      <name val="Arial"/>
      <family val="2"/>
    </font>
    <font>
      <sz val="11"/>
      <color rgb="FFFA7D00"/>
      <name val="Arial"/>
      <family val="2"/>
    </font>
    <font>
      <b/>
      <sz val="11"/>
      <color theme="0"/>
      <name val="Arial"/>
      <family val="2"/>
    </font>
    <font>
      <sz val="11"/>
      <color rgb="FFFF0000"/>
      <name val="Arial"/>
      <family val="2"/>
    </font>
    <font>
      <i/>
      <sz val="11"/>
      <color rgb="FF7F7F7F"/>
      <name val="Arial"/>
      <family val="2"/>
    </font>
    <font>
      <b/>
      <sz val="11"/>
      <color theme="1"/>
      <name val="Arial"/>
      <family val="2"/>
    </font>
    <font>
      <sz val="12"/>
      <name val="Calibri"/>
      <family val="2"/>
    </font>
    <font>
      <sz val="11"/>
      <name val="Calibri"/>
      <family val="2"/>
      <scheme val="minor"/>
    </font>
    <font>
      <sz val="10"/>
      <name val="Arial"/>
      <family val="2"/>
    </font>
    <font>
      <b/>
      <sz val="10"/>
      <color theme="1"/>
      <name val="Arial"/>
      <family val="2"/>
    </font>
    <font>
      <b/>
      <sz val="14"/>
      <color theme="1"/>
      <name val="Arial"/>
      <family val="2"/>
    </font>
    <font>
      <sz val="11"/>
      <color rgb="FF000000"/>
      <name val="Calibri"/>
      <family val="2"/>
    </font>
    <font>
      <b/>
      <sz val="12"/>
      <color theme="1"/>
      <name val="Calibri"/>
      <family val="2"/>
      <scheme val="minor"/>
    </font>
    <font>
      <sz val="12"/>
      <color theme="1"/>
      <name val="Calibri"/>
      <family val="2"/>
      <scheme val="minor"/>
    </font>
    <font>
      <sz val="20"/>
      <color rgb="FF000000"/>
      <name val="Calibri"/>
      <family val="2"/>
      <scheme val="minor"/>
    </font>
    <font>
      <b/>
      <sz val="22"/>
      <color rgb="FF000000"/>
      <name val="Calibri"/>
      <family val="2"/>
    </font>
  </fonts>
  <fills count="72">
    <fill>
      <patternFill patternType="none"/>
    </fill>
    <fill>
      <patternFill patternType="gray125"/>
    </fill>
    <fill>
      <patternFill patternType="solid">
        <fgColor theme="2" tint="-0.249977111117893"/>
        <bgColor indexed="64"/>
      </patternFill>
    </fill>
    <fill>
      <patternFill patternType="solid">
        <fgColor theme="5"/>
        <bgColor indexed="64"/>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tint="0.79998168889431442"/>
        <bgColor indexed="65"/>
      </patternFill>
    </fill>
    <fill>
      <patternFill patternType="solid">
        <fgColor theme="7" tint="0.39997558519241921"/>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0"/>
        <bgColor indexed="64"/>
      </patternFill>
    </fill>
    <fill>
      <patternFill patternType="solid">
        <fgColor theme="1"/>
        <bgColor indexed="64"/>
      </patternFill>
    </fill>
    <fill>
      <patternFill patternType="solid">
        <fgColor theme="0" tint="-4.9989318521683403E-2"/>
        <bgColor indexed="64"/>
      </patternFill>
    </fill>
    <fill>
      <patternFill patternType="solid">
        <fgColor theme="3"/>
        <bgColor indexed="64"/>
      </patternFill>
    </fill>
    <fill>
      <patternFill patternType="solid">
        <fgColor rgb="FFFF0000"/>
        <bgColor indexed="64"/>
      </patternFill>
    </fill>
    <fill>
      <patternFill patternType="solid">
        <fgColor rgb="FF00B050"/>
        <bgColor indexed="64"/>
      </patternFill>
    </fill>
    <fill>
      <patternFill patternType="solid">
        <fgColor theme="6" tint="0.59999389629810485"/>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7"/>
      </patternFill>
    </fill>
    <fill>
      <patternFill patternType="solid">
        <fgColor theme="7" tint="0.59999389629810485"/>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rgb="FFFFFF00"/>
        <bgColor indexed="64"/>
      </patternFill>
    </fill>
    <fill>
      <patternFill patternType="solid">
        <fgColor theme="0" tint="-0.49998474074526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2" tint="-9.9978637043366805E-2"/>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6" tint="0.39997558519241921"/>
        <bgColor indexed="64"/>
      </patternFill>
    </fill>
  </fills>
  <borders count="80">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right style="thin">
        <color indexed="64"/>
      </right>
      <top style="thin">
        <color indexed="64"/>
      </top>
      <bottom style="medium">
        <color indexed="64"/>
      </bottom>
      <diagonal/>
    </border>
    <border>
      <left/>
      <right/>
      <top style="thick">
        <color indexed="64"/>
      </top>
      <bottom/>
      <diagonal/>
    </border>
    <border>
      <left/>
      <right/>
      <top/>
      <bottom style="thick">
        <color indexed="64"/>
      </bottom>
      <diagonal/>
    </border>
    <border>
      <left style="medium">
        <color indexed="64"/>
      </left>
      <right/>
      <top/>
      <bottom style="thick">
        <color indexed="64"/>
      </bottom>
      <diagonal/>
    </border>
    <border>
      <left/>
      <right style="medium">
        <color indexed="64"/>
      </right>
      <top/>
      <bottom style="thick">
        <color indexed="64"/>
      </bottom>
      <diagonal/>
    </border>
    <border>
      <left style="medium">
        <color indexed="64"/>
      </left>
      <right/>
      <top style="thick">
        <color indexed="64"/>
      </top>
      <bottom/>
      <diagonal/>
    </border>
    <border>
      <left/>
      <right style="medium">
        <color indexed="64"/>
      </right>
      <top style="thick">
        <color indexed="64"/>
      </top>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top/>
      <bottom style="thin">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35">
    <xf numFmtId="0" fontId="0" fillId="0" borderId="0"/>
    <xf numFmtId="0" fontId="4" fillId="0" borderId="0"/>
    <xf numFmtId="0" fontId="4" fillId="0" borderId="0"/>
    <xf numFmtId="0" fontId="10" fillId="0" borderId="0"/>
    <xf numFmtId="0" fontId="16" fillId="0" borderId="0"/>
    <xf numFmtId="0" fontId="3" fillId="5" borderId="0" applyNumberFormat="0" applyBorder="0" applyAlignment="0" applyProtection="0"/>
    <xf numFmtId="0" fontId="11" fillId="13" borderId="0" applyNumberFormat="0" applyBorder="0" applyAlignment="0" applyProtection="0"/>
    <xf numFmtId="0" fontId="3" fillId="6" borderId="0" applyNumberFormat="0" applyBorder="0" applyAlignment="0" applyProtection="0"/>
    <xf numFmtId="0" fontId="11" fillId="14" borderId="0" applyNumberFormat="0" applyBorder="0" applyAlignment="0" applyProtection="0"/>
    <xf numFmtId="0" fontId="3" fillId="7" borderId="0" applyNumberFormat="0" applyBorder="0" applyAlignment="0" applyProtection="0"/>
    <xf numFmtId="0" fontId="11" fillId="15" borderId="0" applyNumberFormat="0" applyBorder="0" applyAlignment="0" applyProtection="0"/>
    <xf numFmtId="0" fontId="3" fillId="10" borderId="0" applyNumberFormat="0" applyBorder="0" applyAlignment="0" applyProtection="0"/>
    <xf numFmtId="0" fontId="11"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3" fillId="8" borderId="0" applyNumberFormat="0" applyBorder="0" applyAlignment="0" applyProtection="0"/>
    <xf numFmtId="0" fontId="11" fillId="21" borderId="0" applyNumberFormat="0" applyBorder="0" applyAlignment="0" applyProtection="0"/>
    <xf numFmtId="0" fontId="11" fillId="16" borderId="0" applyNumberFormat="0" applyBorder="0" applyAlignment="0" applyProtection="0"/>
    <xf numFmtId="0" fontId="11" fillId="19" borderId="0" applyNumberFormat="0" applyBorder="0" applyAlignment="0" applyProtection="0"/>
    <xf numFmtId="0" fontId="11" fillId="22" borderId="0" applyNumberFormat="0" applyBorder="0" applyAlignment="0" applyProtection="0"/>
    <xf numFmtId="0" fontId="20" fillId="23" borderId="0" applyNumberFormat="0" applyBorder="0" applyAlignment="0" applyProtection="0"/>
    <xf numFmtId="0" fontId="20" fillId="20" borderId="0" applyNumberFormat="0" applyBorder="0" applyAlignment="0" applyProtection="0"/>
    <xf numFmtId="0" fontId="9" fillId="9" borderId="0" applyNumberFormat="0" applyBorder="0" applyAlignment="0" applyProtection="0"/>
    <xf numFmtId="0" fontId="20" fillId="21" borderId="0" applyNumberFormat="0" applyBorder="0" applyAlignment="0" applyProtection="0"/>
    <xf numFmtId="0" fontId="9" fillId="11"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9" fillId="12" borderId="0" applyNumberFormat="0" applyBorder="0" applyAlignment="0" applyProtection="0"/>
    <xf numFmtId="0" fontId="20" fillId="26" borderId="0" applyNumberFormat="0" applyBorder="0" applyAlignment="0" applyProtection="0"/>
    <xf numFmtId="0" fontId="20"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0" fillId="30" borderId="0" applyNumberFormat="0" applyBorder="0" applyAlignment="0" applyProtection="0"/>
    <xf numFmtId="0" fontId="21" fillId="0" borderId="0" applyNumberFormat="0" applyFill="0" applyBorder="0" applyAlignment="0" applyProtection="0"/>
    <xf numFmtId="0" fontId="22" fillId="31" borderId="12" applyNumberFormat="0" applyAlignment="0" applyProtection="0"/>
    <xf numFmtId="0" fontId="23" fillId="0" borderId="13" applyNumberFormat="0" applyFill="0" applyAlignment="0" applyProtection="0"/>
    <xf numFmtId="2" fontId="15" fillId="0" borderId="1"/>
    <xf numFmtId="165" fontId="15" fillId="0" borderId="1"/>
    <xf numFmtId="0" fontId="3" fillId="4" borderId="11" applyNumberFormat="0" applyFont="0" applyAlignment="0" applyProtection="0"/>
    <xf numFmtId="0" fontId="10" fillId="32" borderId="14" applyNumberFormat="0" applyFont="0" applyAlignment="0" applyProtection="0"/>
    <xf numFmtId="0" fontId="24" fillId="18" borderId="12" applyNumberFormat="0" applyAlignment="0" applyProtection="0"/>
    <xf numFmtId="0" fontId="25" fillId="14" borderId="0" applyNumberFormat="0" applyBorder="0" applyAlignment="0" applyProtection="0"/>
    <xf numFmtId="0" fontId="13" fillId="0" borderId="0" applyNumberFormat="0" applyFill="0" applyBorder="0" applyAlignment="0" applyProtection="0">
      <alignment vertical="top"/>
      <protection locked="0"/>
    </xf>
    <xf numFmtId="0" fontId="36" fillId="0" borderId="0" applyNumberForma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4" fontId="10" fillId="0" borderId="0" applyFont="0" applyFill="0" applyBorder="0" applyAlignment="0" applyProtection="0"/>
    <xf numFmtId="0" fontId="26" fillId="33" borderId="0" applyNumberFormat="0" applyBorder="0" applyAlignment="0" applyProtection="0"/>
    <xf numFmtId="0" fontId="3" fillId="0" borderId="0"/>
    <xf numFmtId="0" fontId="10" fillId="0" borderId="0"/>
    <xf numFmtId="0" fontId="37" fillId="0" borderId="0"/>
    <xf numFmtId="0" fontId="3" fillId="0" borderId="0"/>
    <xf numFmtId="0" fontId="14" fillId="0" borderId="0"/>
    <xf numFmtId="9" fontId="10" fillId="0" borderId="0" applyFont="0" applyFill="0" applyBorder="0" applyAlignment="0" applyProtection="0"/>
    <xf numFmtId="9" fontId="10" fillId="0" borderId="0" applyFont="0" applyFill="0" applyBorder="0" applyAlignment="0" applyProtection="0"/>
    <xf numFmtId="0" fontId="27" fillId="15" borderId="0" applyNumberFormat="0" applyBorder="0" applyAlignment="0" applyProtection="0"/>
    <xf numFmtId="0" fontId="28" fillId="31" borderId="15" applyNumberFormat="0" applyAlignment="0" applyProtection="0"/>
    <xf numFmtId="0" fontId="17" fillId="0" borderId="0"/>
    <xf numFmtId="0" fontId="29" fillId="0" borderId="0" applyNumberFormat="0" applyFill="0" applyBorder="0" applyAlignment="0" applyProtection="0"/>
    <xf numFmtId="0" fontId="30" fillId="0" borderId="0" applyNumberFormat="0" applyFill="0" applyBorder="0" applyAlignment="0" applyProtection="0"/>
    <xf numFmtId="0" fontId="31" fillId="0" borderId="16" applyNumberFormat="0" applyFill="0" applyAlignment="0" applyProtection="0"/>
    <xf numFmtId="0" fontId="32" fillId="0" borderId="17" applyNumberFormat="0" applyFill="0" applyAlignment="0" applyProtection="0"/>
    <xf numFmtId="0" fontId="33" fillId="0" borderId="18" applyNumberFormat="0" applyFill="0" applyAlignment="0" applyProtection="0"/>
    <xf numFmtId="0" fontId="33" fillId="0" borderId="0" applyNumberFormat="0" applyFill="0" applyBorder="0" applyAlignment="0" applyProtection="0"/>
    <xf numFmtId="0" fontId="18" fillId="0" borderId="0"/>
    <xf numFmtId="0" fontId="17" fillId="0" borderId="0"/>
    <xf numFmtId="0" fontId="19" fillId="0" borderId="0">
      <alignment horizontal="center" vertical="center" wrapText="1"/>
    </xf>
    <xf numFmtId="0" fontId="34" fillId="0" borderId="19" applyNumberFormat="0" applyFill="0" applyAlignment="0" applyProtection="0"/>
    <xf numFmtId="0" fontId="35" fillId="34" borderId="20" applyNumberFormat="0" applyAlignment="0" applyProtection="0"/>
    <xf numFmtId="0" fontId="49" fillId="0" borderId="0" applyNumberFormat="0" applyFill="0" applyBorder="0" applyAlignment="0" applyProtection="0"/>
    <xf numFmtId="0" fontId="50" fillId="0" borderId="42" applyNumberFormat="0" applyFill="0" applyAlignment="0" applyProtection="0"/>
    <xf numFmtId="0" fontId="51" fillId="0" borderId="43" applyNumberFormat="0" applyFill="0" applyAlignment="0" applyProtection="0"/>
    <xf numFmtId="0" fontId="52" fillId="0" borderId="44" applyNumberFormat="0" applyFill="0" applyAlignment="0" applyProtection="0"/>
    <xf numFmtId="0" fontId="52" fillId="0" borderId="0" applyNumberFormat="0" applyFill="0" applyBorder="0" applyAlignment="0" applyProtection="0"/>
    <xf numFmtId="0" fontId="53" fillId="42" borderId="0" applyNumberFormat="0" applyBorder="0" applyAlignment="0" applyProtection="0"/>
    <xf numFmtId="0" fontId="54" fillId="43" borderId="0" applyNumberFormat="0" applyBorder="0" applyAlignment="0" applyProtection="0"/>
    <xf numFmtId="0" fontId="55" fillId="44" borderId="0" applyNumberFormat="0" applyBorder="0" applyAlignment="0" applyProtection="0"/>
    <xf numFmtId="0" fontId="56" fillId="45" borderId="45" applyNumberFormat="0" applyAlignment="0" applyProtection="0"/>
    <xf numFmtId="0" fontId="57" fillId="46" borderId="46" applyNumberFormat="0" applyAlignment="0" applyProtection="0"/>
    <xf numFmtId="0" fontId="58" fillId="46" borderId="45" applyNumberFormat="0" applyAlignment="0" applyProtection="0"/>
    <xf numFmtId="0" fontId="59" fillId="0" borderId="47" applyNumberFormat="0" applyFill="0" applyAlignment="0" applyProtection="0"/>
    <xf numFmtId="0" fontId="60" fillId="47" borderId="48" applyNumberFormat="0" applyAlignment="0" applyProtection="0"/>
    <xf numFmtId="0" fontId="61" fillId="0" borderId="0" applyNumberFormat="0" applyFill="0" applyBorder="0" applyAlignment="0" applyProtection="0"/>
    <xf numFmtId="0" fontId="62" fillId="0" borderId="0" applyNumberFormat="0" applyFill="0" applyBorder="0" applyAlignment="0" applyProtection="0"/>
    <xf numFmtId="0" fontId="63" fillId="0" borderId="49" applyNumberFormat="0" applyFill="0" applyAlignment="0" applyProtection="0"/>
    <xf numFmtId="0" fontId="9" fillId="48" borderId="0" applyNumberFormat="0" applyBorder="0" applyAlignment="0" applyProtection="0"/>
    <xf numFmtId="0" fontId="2" fillId="49" borderId="0" applyNumberFormat="0" applyBorder="0" applyAlignment="0" applyProtection="0"/>
    <xf numFmtId="0" fontId="9" fillId="50" borderId="0" applyNumberFormat="0" applyBorder="0" applyAlignment="0" applyProtection="0"/>
    <xf numFmtId="0" fontId="9" fillId="51" borderId="0" applyNumberFormat="0" applyBorder="0" applyAlignment="0" applyProtection="0"/>
    <xf numFmtId="0" fontId="2" fillId="52" borderId="0" applyNumberFormat="0" applyBorder="0" applyAlignment="0" applyProtection="0"/>
    <xf numFmtId="0" fontId="9" fillId="53" borderId="0" applyNumberFormat="0" applyBorder="0" applyAlignment="0" applyProtection="0"/>
    <xf numFmtId="0" fontId="9" fillId="54" borderId="0" applyNumberFormat="0" applyBorder="0" applyAlignment="0" applyProtection="0"/>
    <xf numFmtId="0" fontId="9" fillId="55" borderId="0" applyNumberFormat="0" applyBorder="0" applyAlignment="0" applyProtection="0"/>
    <xf numFmtId="0" fontId="2" fillId="56" borderId="0" applyNumberFormat="0" applyBorder="0" applyAlignment="0" applyProtection="0"/>
    <xf numFmtId="0" fontId="9" fillId="57" borderId="0" applyNumberFormat="0" applyBorder="0" applyAlignment="0" applyProtection="0"/>
    <xf numFmtId="0" fontId="2" fillId="58" borderId="0" applyNumberFormat="0" applyBorder="0" applyAlignment="0" applyProtection="0"/>
    <xf numFmtId="0" fontId="2" fillId="59" borderId="0" applyNumberFormat="0" applyBorder="0" applyAlignment="0" applyProtection="0"/>
    <xf numFmtId="0" fontId="9" fillId="60" borderId="0" applyNumberFormat="0" applyBorder="0" applyAlignment="0" applyProtection="0"/>
    <xf numFmtId="0" fontId="9" fillId="61" borderId="0" applyNumberFormat="0" applyBorder="0" applyAlignment="0" applyProtection="0"/>
    <xf numFmtId="0" fontId="2" fillId="62" borderId="0" applyNumberFormat="0" applyBorder="0" applyAlignment="0" applyProtection="0"/>
    <xf numFmtId="0" fontId="2" fillId="63"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10" borderId="0" applyNumberFormat="0" applyBorder="0" applyAlignment="0" applyProtection="0"/>
    <xf numFmtId="0" fontId="2" fillId="8" borderId="0" applyNumberFormat="0" applyBorder="0" applyAlignment="0" applyProtection="0"/>
    <xf numFmtId="0" fontId="2" fillId="4" borderId="11" applyNumberFormat="0" applyFont="0" applyAlignment="0" applyProtection="0"/>
    <xf numFmtId="43" fontId="10" fillId="0" borderId="0" applyFont="0" applyFill="0" applyBorder="0" applyAlignment="0" applyProtection="0"/>
    <xf numFmtId="44" fontId="10" fillId="0" borderId="0" applyFont="0" applyFill="0" applyBorder="0" applyAlignment="0" applyProtection="0"/>
    <xf numFmtId="0" fontId="10" fillId="0" borderId="0"/>
    <xf numFmtId="0" fontId="10" fillId="0" borderId="0"/>
    <xf numFmtId="0" fontId="2" fillId="0" borderId="0"/>
    <xf numFmtId="0" fontId="2" fillId="0" borderId="0"/>
    <xf numFmtId="0" fontId="64" fillId="0" borderId="0"/>
    <xf numFmtId="0" fontId="2" fillId="0" borderId="0"/>
    <xf numFmtId="0" fontId="10" fillId="0" borderId="0"/>
    <xf numFmtId="0" fontId="10" fillId="0" borderId="0"/>
    <xf numFmtId="0" fontId="10" fillId="0" borderId="0"/>
    <xf numFmtId="0" fontId="5" fillId="0" borderId="0"/>
    <xf numFmtId="0" fontId="5" fillId="0" borderId="0"/>
    <xf numFmtId="0" fontId="5" fillId="0" borderId="0"/>
    <xf numFmtId="0" fontId="5" fillId="0" borderId="0"/>
    <xf numFmtId="0" fontId="66" fillId="0" borderId="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10" borderId="0" applyNumberFormat="0" applyBorder="0" applyAlignment="0" applyProtection="0"/>
    <xf numFmtId="0" fontId="1" fillId="8" borderId="0" applyNumberFormat="0" applyBorder="0" applyAlignment="0" applyProtection="0"/>
    <xf numFmtId="0" fontId="1" fillId="4" borderId="11" applyNumberFormat="0" applyFont="0" applyAlignment="0" applyProtection="0"/>
    <xf numFmtId="0" fontId="1" fillId="0" borderId="0"/>
    <xf numFmtId="0" fontId="1" fillId="0" borderId="0"/>
  </cellStyleXfs>
  <cellXfs count="366">
    <xf numFmtId="0" fontId="0" fillId="0" borderId="0" xfId="0"/>
    <xf numFmtId="0" fontId="0" fillId="2" borderId="1" xfId="0" applyFill="1" applyBorder="1" applyAlignment="1">
      <alignment horizontal="center" vertical="center"/>
    </xf>
    <xf numFmtId="0" fontId="0" fillId="0" borderId="1" xfId="0" applyBorder="1" applyAlignment="1">
      <alignment horizontal="center"/>
    </xf>
    <xf numFmtId="14" fontId="0" fillId="0" borderId="1" xfId="0" applyNumberFormat="1" applyBorder="1" applyAlignment="1">
      <alignment horizontal="center"/>
    </xf>
    <xf numFmtId="0" fontId="0" fillId="0" borderId="1" xfId="0" applyBorder="1" applyAlignment="1">
      <alignment horizontal="left"/>
    </xf>
    <xf numFmtId="0" fontId="0" fillId="0" borderId="0" xfId="0" applyAlignment="1">
      <alignment horizontal="left"/>
    </xf>
    <xf numFmtId="0" fontId="0" fillId="3" borderId="1" xfId="0" applyFill="1" applyBorder="1" applyAlignment="1">
      <alignment horizontal="center" vertical="center"/>
    </xf>
    <xf numFmtId="0" fontId="0" fillId="2" borderId="1" xfId="0" applyFill="1" applyBorder="1" applyAlignment="1">
      <alignment horizontal="center" vertical="center" wrapText="1"/>
    </xf>
    <xf numFmtId="164" fontId="0" fillId="0" borderId="1" xfId="0" applyNumberFormat="1" applyBorder="1" applyAlignment="1">
      <alignment horizontal="center"/>
    </xf>
    <xf numFmtId="0" fontId="0" fillId="0" borderId="1" xfId="0" applyBorder="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vertical="center"/>
    </xf>
    <xf numFmtId="0" fontId="10" fillId="0" borderId="1" xfId="53" applyFill="1" applyBorder="1"/>
    <xf numFmtId="0" fontId="10" fillId="0" borderId="2" xfId="53" applyFill="1" applyBorder="1"/>
    <xf numFmtId="0" fontId="12" fillId="0" borderId="0" xfId="53" applyFont="1" applyFill="1" applyBorder="1"/>
    <xf numFmtId="0" fontId="10" fillId="0" borderId="0" xfId="53"/>
    <xf numFmtId="0" fontId="10" fillId="0" borderId="24" xfId="53" applyFill="1" applyBorder="1"/>
    <xf numFmtId="0" fontId="10" fillId="0" borderId="23" xfId="53" applyFill="1" applyBorder="1"/>
    <xf numFmtId="0" fontId="10" fillId="0" borderId="22" xfId="53" applyFill="1" applyBorder="1"/>
    <xf numFmtId="0" fontId="10" fillId="0" borderId="0" xfId="53" applyFill="1" applyBorder="1"/>
    <xf numFmtId="0" fontId="10" fillId="0" borderId="21" xfId="53" applyFill="1" applyBorder="1"/>
    <xf numFmtId="0" fontId="10" fillId="0" borderId="5" xfId="53" applyFill="1" applyBorder="1"/>
    <xf numFmtId="0" fontId="10" fillId="0" borderId="4" xfId="53" applyFill="1" applyBorder="1"/>
    <xf numFmtId="0" fontId="10" fillId="0" borderId="3" xfId="53" applyFill="1" applyBorder="1"/>
    <xf numFmtId="0" fontId="10" fillId="0" borderId="0" xfId="53" applyFont="1" applyFill="1" applyBorder="1"/>
    <xf numFmtId="0" fontId="10" fillId="0" borderId="0" xfId="53" applyFont="1"/>
    <xf numFmtId="0" fontId="39" fillId="36" borderId="1" xfId="53" applyFont="1" applyFill="1" applyBorder="1" applyAlignment="1">
      <alignment horizontal="center" vertical="center"/>
    </xf>
    <xf numFmtId="0" fontId="10" fillId="35" borderId="0" xfId="53" applyFont="1" applyFill="1" applyBorder="1"/>
    <xf numFmtId="0" fontId="10" fillId="35" borderId="0" xfId="53" applyFill="1" applyBorder="1"/>
    <xf numFmtId="0" fontId="10" fillId="35" borderId="1" xfId="53" applyFont="1" applyFill="1" applyBorder="1" applyAlignment="1">
      <alignment horizontal="center" vertical="center"/>
    </xf>
    <xf numFmtId="0" fontId="42" fillId="36" borderId="1" xfId="53" applyFont="1" applyFill="1" applyBorder="1" applyAlignment="1">
      <alignment horizontal="center" vertical="center"/>
    </xf>
    <xf numFmtId="0" fontId="43" fillId="37" borderId="1" xfId="53" applyFont="1" applyFill="1" applyBorder="1" applyAlignment="1">
      <alignment horizontal="center" vertical="center"/>
    </xf>
    <xf numFmtId="0" fontId="10" fillId="35" borderId="0" xfId="53" applyFill="1"/>
    <xf numFmtId="0" fontId="39" fillId="38" borderId="2" xfId="53" applyFont="1" applyFill="1" applyBorder="1" applyAlignment="1">
      <alignment horizontal="center"/>
    </xf>
    <xf numFmtId="0" fontId="39" fillId="35" borderId="0" xfId="53" applyFont="1" applyFill="1" applyBorder="1" applyAlignment="1">
      <alignment horizontal="center" vertical="center"/>
    </xf>
    <xf numFmtId="0" fontId="39" fillId="38" borderId="32" xfId="53" applyFont="1" applyFill="1" applyBorder="1" applyAlignment="1">
      <alignment horizontal="center" vertical="center"/>
    </xf>
    <xf numFmtId="0" fontId="10" fillId="41" borderId="9" xfId="53" applyFont="1" applyFill="1" applyBorder="1" applyAlignment="1">
      <alignment horizontal="center" vertical="center"/>
    </xf>
    <xf numFmtId="0" fontId="10" fillId="41" borderId="1" xfId="53" applyFont="1" applyFill="1" applyBorder="1" applyAlignment="1">
      <alignment horizontal="center" vertical="center"/>
    </xf>
    <xf numFmtId="0" fontId="39" fillId="40" borderId="32" xfId="53" applyFont="1" applyFill="1" applyBorder="1" applyAlignment="1">
      <alignment horizontal="center" vertical="center"/>
    </xf>
    <xf numFmtId="0" fontId="40" fillId="35" borderId="0" xfId="53" applyFont="1" applyFill="1"/>
    <xf numFmtId="0" fontId="12" fillId="0" borderId="22" xfId="53" applyFont="1" applyFill="1" applyBorder="1"/>
    <xf numFmtId="0" fontId="10" fillId="0" borderId="6" xfId="53" applyFill="1" applyBorder="1" applyAlignment="1">
      <alignment horizontal="center"/>
    </xf>
    <xf numFmtId="0" fontId="10" fillId="0" borderId="9" xfId="53" applyFill="1" applyBorder="1" applyAlignment="1">
      <alignment horizontal="center"/>
    </xf>
    <xf numFmtId="0" fontId="10" fillId="0" borderId="1" xfId="53" applyFill="1" applyBorder="1" applyAlignment="1">
      <alignment horizontal="center"/>
    </xf>
    <xf numFmtId="1" fontId="10" fillId="0" borderId="10" xfId="53" applyNumberFormat="1" applyFill="1" applyBorder="1" applyAlignment="1">
      <alignment horizontal="center"/>
    </xf>
    <xf numFmtId="0" fontId="12" fillId="0" borderId="22" xfId="53" applyFont="1" applyFill="1" applyBorder="1" applyAlignment="1">
      <alignment horizontal="left"/>
    </xf>
    <xf numFmtId="0" fontId="10" fillId="0" borderId="0" xfId="53" applyFont="1" applyFill="1" applyAlignment="1">
      <alignment horizontal="center"/>
    </xf>
    <xf numFmtId="0" fontId="10" fillId="0" borderId="0" xfId="53" applyFill="1" applyAlignment="1">
      <alignment horizontal="center"/>
    </xf>
    <xf numFmtId="0" fontId="10" fillId="0" borderId="33" xfId="53" applyFill="1" applyBorder="1" applyAlignment="1">
      <alignment horizontal="center"/>
    </xf>
    <xf numFmtId="0" fontId="10" fillId="0" borderId="0" xfId="53" applyFill="1"/>
    <xf numFmtId="0" fontId="39" fillId="38" borderId="36" xfId="53" applyFont="1" applyFill="1" applyBorder="1" applyAlignment="1">
      <alignment horizontal="center" vertical="center"/>
    </xf>
    <xf numFmtId="0" fontId="10" fillId="41" borderId="34" xfId="53" applyFont="1" applyFill="1" applyBorder="1" applyAlignment="1">
      <alignment horizontal="center" vertical="center"/>
    </xf>
    <xf numFmtId="0" fontId="10" fillId="0" borderId="7" xfId="53" applyFill="1" applyBorder="1" applyAlignment="1">
      <alignment horizontal="center" vertical="center"/>
    </xf>
    <xf numFmtId="1" fontId="10" fillId="0" borderId="1" xfId="53" applyNumberFormat="1" applyFill="1" applyBorder="1" applyAlignment="1">
      <alignment horizontal="center" vertical="center"/>
    </xf>
    <xf numFmtId="0" fontId="5" fillId="0" borderId="9" xfId="53" applyFont="1" applyFill="1" applyBorder="1" applyAlignment="1">
      <alignment horizontal="center"/>
    </xf>
    <xf numFmtId="1" fontId="5" fillId="0" borderId="1" xfId="53" applyNumberFormat="1" applyFont="1" applyFill="1" applyBorder="1" applyAlignment="1">
      <alignment horizontal="center" vertical="center"/>
    </xf>
    <xf numFmtId="1" fontId="10" fillId="0" borderId="34" xfId="53" applyNumberFormat="1" applyFill="1" applyBorder="1" applyAlignment="1">
      <alignment horizontal="center" vertical="center"/>
    </xf>
    <xf numFmtId="0" fontId="39" fillId="35" borderId="0" xfId="53" applyFont="1" applyFill="1" applyBorder="1" applyAlignment="1">
      <alignment horizontal="center"/>
    </xf>
    <xf numFmtId="14" fontId="65" fillId="35" borderId="1" xfId="118" applyNumberFormat="1" applyFont="1" applyFill="1" applyBorder="1" applyAlignment="1">
      <alignment horizontal="center" vertical="center"/>
    </xf>
    <xf numFmtId="0" fontId="7" fillId="0" borderId="5" xfId="0" applyFont="1" applyBorder="1" applyAlignment="1">
      <alignment vertical="center"/>
    </xf>
    <xf numFmtId="0" fontId="7" fillId="0" borderId="2" xfId="0" applyFont="1" applyBorder="1" applyAlignment="1">
      <alignment vertical="center"/>
    </xf>
    <xf numFmtId="0" fontId="0" fillId="65" borderId="50" xfId="0" applyFill="1" applyBorder="1"/>
    <xf numFmtId="0" fontId="0" fillId="65" borderId="26" xfId="0" applyFill="1" applyBorder="1"/>
    <xf numFmtId="0" fontId="12" fillId="3" borderId="51" xfId="53" applyFont="1" applyFill="1" applyBorder="1" applyAlignment="1">
      <alignment horizontal="center"/>
    </xf>
    <xf numFmtId="14" fontId="0" fillId="0" borderId="1" xfId="0" applyNumberFormat="1" applyBorder="1" applyAlignment="1">
      <alignment horizontal="center" vertical="center"/>
    </xf>
    <xf numFmtId="0" fontId="10" fillId="41" borderId="6" xfId="53" applyFont="1" applyFill="1" applyBorder="1" applyAlignment="1">
      <alignment horizontal="center" vertical="center"/>
    </xf>
    <xf numFmtId="0" fontId="10" fillId="41" borderId="7" xfId="53" applyFont="1" applyFill="1" applyBorder="1" applyAlignment="1">
      <alignment horizontal="center" vertical="center"/>
    </xf>
    <xf numFmtId="0" fontId="10" fillId="41" borderId="57" xfId="53" applyFont="1" applyFill="1" applyBorder="1" applyAlignment="1">
      <alignment horizontal="center" vertical="center"/>
    </xf>
    <xf numFmtId="0" fontId="10" fillId="41" borderId="28" xfId="53" applyFill="1" applyBorder="1" applyAlignment="1">
      <alignment horizontal="center"/>
    </xf>
    <xf numFmtId="0" fontId="39" fillId="38" borderId="3" xfId="53" applyFont="1" applyFill="1" applyBorder="1" applyAlignment="1">
      <alignment horizontal="center"/>
    </xf>
    <xf numFmtId="0" fontId="10" fillId="41" borderId="27" xfId="53" applyFont="1" applyFill="1" applyBorder="1" applyAlignment="1">
      <alignment horizontal="center" vertical="center"/>
    </xf>
    <xf numFmtId="0" fontId="10" fillId="41" borderId="63" xfId="53" applyFont="1" applyFill="1" applyBorder="1" applyAlignment="1">
      <alignment horizontal="center" vertical="center"/>
    </xf>
    <xf numFmtId="0" fontId="10" fillId="35" borderId="6" xfId="53" applyFont="1" applyFill="1" applyBorder="1" applyAlignment="1">
      <alignment horizontal="center"/>
    </xf>
    <xf numFmtId="0" fontId="10" fillId="35" borderId="8" xfId="53" applyFont="1" applyFill="1" applyBorder="1" applyAlignment="1">
      <alignment horizontal="center"/>
    </xf>
    <xf numFmtId="0" fontId="10" fillId="35" borderId="9" xfId="53" applyFont="1" applyFill="1" applyBorder="1" applyAlignment="1">
      <alignment horizontal="center"/>
    </xf>
    <xf numFmtId="0" fontId="10" fillId="35" borderId="33" xfId="53" applyFont="1" applyFill="1" applyBorder="1" applyAlignment="1">
      <alignment horizontal="center"/>
    </xf>
    <xf numFmtId="0" fontId="10" fillId="35" borderId="52" xfId="53" applyFont="1" applyFill="1" applyBorder="1" applyAlignment="1">
      <alignment horizontal="center"/>
    </xf>
    <xf numFmtId="0" fontId="39" fillId="38" borderId="30" xfId="53" applyFont="1" applyFill="1" applyBorder="1" applyAlignment="1">
      <alignment horizontal="center" vertical="center"/>
    </xf>
    <xf numFmtId="0" fontId="0" fillId="0" borderId="2" xfId="0" applyBorder="1" applyAlignment="1">
      <alignment horizontal="center"/>
    </xf>
    <xf numFmtId="0" fontId="0" fillId="0" borderId="2" xfId="0" applyBorder="1" applyAlignment="1">
      <alignment horizontal="center" vertical="center"/>
    </xf>
    <xf numFmtId="0" fontId="66" fillId="35" borderId="24" xfId="126" applyFill="1" applyBorder="1"/>
    <xf numFmtId="0" fontId="66" fillId="35" borderId="69" xfId="126" applyFill="1" applyBorder="1" applyAlignment="1">
      <alignment horizontal="center"/>
    </xf>
    <xf numFmtId="0" fontId="66" fillId="35" borderId="64" xfId="126" applyFill="1" applyBorder="1"/>
    <xf numFmtId="0" fontId="10" fillId="35" borderId="64" xfId="126" applyFont="1" applyFill="1" applyBorder="1"/>
    <xf numFmtId="0" fontId="10" fillId="35" borderId="68" xfId="126" applyFont="1" applyFill="1" applyBorder="1" applyAlignment="1">
      <alignment horizontal="center"/>
    </xf>
    <xf numFmtId="0" fontId="66" fillId="35" borderId="67" xfId="126" applyFill="1" applyBorder="1" applyAlignment="1">
      <alignment horizontal="center"/>
    </xf>
    <xf numFmtId="0" fontId="66" fillId="35" borderId="65" xfId="126" applyFill="1" applyBorder="1" applyAlignment="1">
      <alignment horizontal="right"/>
    </xf>
    <xf numFmtId="0" fontId="10" fillId="35" borderId="65" xfId="126" applyFont="1" applyFill="1" applyBorder="1"/>
    <xf numFmtId="0" fontId="10" fillId="35" borderId="66" xfId="126" applyFont="1" applyFill="1" applyBorder="1" applyAlignment="1">
      <alignment horizontal="center"/>
    </xf>
    <xf numFmtId="0" fontId="10" fillId="35" borderId="21" xfId="126" applyFont="1" applyFill="1" applyBorder="1" applyAlignment="1">
      <alignment horizontal="center"/>
    </xf>
    <xf numFmtId="0" fontId="10" fillId="35" borderId="23" xfId="126" applyFont="1" applyFill="1" applyBorder="1" applyAlignment="1">
      <alignment horizontal="center"/>
    </xf>
    <xf numFmtId="0" fontId="66" fillId="35" borderId="22" xfId="126" applyFill="1" applyBorder="1" applyAlignment="1">
      <alignment horizontal="center" vertical="center"/>
    </xf>
    <xf numFmtId="0" fontId="66" fillId="35" borderId="0" xfId="126" applyFill="1" applyBorder="1" applyAlignment="1">
      <alignment horizontal="right" vertical="center"/>
    </xf>
    <xf numFmtId="0" fontId="66" fillId="35" borderId="0" xfId="126" applyFill="1" applyBorder="1" applyAlignment="1">
      <alignment vertical="center"/>
    </xf>
    <xf numFmtId="0" fontId="10" fillId="35" borderId="21" xfId="126" applyFont="1" applyFill="1" applyBorder="1" applyAlignment="1">
      <alignment horizontal="center" vertical="center"/>
    </xf>
    <xf numFmtId="0" fontId="66" fillId="35" borderId="5" xfId="126" applyFill="1" applyBorder="1" applyAlignment="1">
      <alignment horizontal="center" vertical="center"/>
    </xf>
    <xf numFmtId="0" fontId="66" fillId="35" borderId="4" xfId="126" applyFill="1" applyBorder="1" applyAlignment="1">
      <alignment horizontal="right" vertical="center"/>
    </xf>
    <xf numFmtId="0" fontId="66" fillId="35" borderId="4" xfId="126" applyFill="1" applyBorder="1" applyAlignment="1">
      <alignment vertical="center"/>
    </xf>
    <xf numFmtId="0" fontId="10" fillId="35" borderId="3" xfId="126" applyFont="1" applyFill="1" applyBorder="1" applyAlignment="1">
      <alignment horizontal="center" vertical="center"/>
    </xf>
    <xf numFmtId="0" fontId="66" fillId="35" borderId="25" xfId="126" applyFill="1" applyBorder="1" applyAlignment="1">
      <alignment horizontal="center"/>
    </xf>
    <xf numFmtId="0" fontId="66" fillId="35" borderId="24" xfId="126" applyFill="1" applyBorder="1" applyAlignment="1">
      <alignment horizontal="right"/>
    </xf>
    <xf numFmtId="0" fontId="10" fillId="35" borderId="24" xfId="126" applyFont="1" applyFill="1" applyBorder="1"/>
    <xf numFmtId="0" fontId="66" fillId="35" borderId="23" xfId="126" applyFill="1" applyBorder="1" applyAlignment="1">
      <alignment horizontal="center"/>
    </xf>
    <xf numFmtId="0" fontId="66" fillId="35" borderId="22" xfId="126" applyFill="1" applyBorder="1" applyAlignment="1">
      <alignment horizontal="center"/>
    </xf>
    <xf numFmtId="0" fontId="66" fillId="35" borderId="0" xfId="126" applyFill="1" applyBorder="1" applyAlignment="1">
      <alignment horizontal="right"/>
    </xf>
    <xf numFmtId="0" fontId="66" fillId="35" borderId="21" xfId="126" applyFill="1" applyBorder="1" applyAlignment="1">
      <alignment horizontal="center"/>
    </xf>
    <xf numFmtId="0" fontId="66" fillId="35" borderId="5" xfId="126" applyFill="1" applyBorder="1" applyAlignment="1">
      <alignment horizontal="center"/>
    </xf>
    <xf numFmtId="0" fontId="66" fillId="35" borderId="4" xfId="126" applyFill="1" applyBorder="1" applyAlignment="1">
      <alignment horizontal="right"/>
    </xf>
    <xf numFmtId="0" fontId="10" fillId="35" borderId="4" xfId="126" applyFont="1" applyFill="1" applyBorder="1"/>
    <xf numFmtId="0" fontId="10" fillId="35" borderId="3" xfId="126" applyFont="1" applyFill="1" applyBorder="1" applyAlignment="1">
      <alignment horizontal="center"/>
    </xf>
    <xf numFmtId="0" fontId="39" fillId="35" borderId="60" xfId="126" applyFont="1" applyFill="1" applyBorder="1" applyAlignment="1">
      <alignment horizontal="center" vertical="center"/>
    </xf>
    <xf numFmtId="0" fontId="39" fillId="35" borderId="59" xfId="126" applyFont="1" applyFill="1" applyBorder="1" applyAlignment="1">
      <alignment horizontal="center" vertical="center"/>
    </xf>
    <xf numFmtId="0" fontId="39" fillId="35" borderId="58" xfId="126" applyFont="1" applyFill="1" applyBorder="1" applyAlignment="1">
      <alignment horizontal="center" vertical="center"/>
    </xf>
    <xf numFmtId="0" fontId="10" fillId="35" borderId="0" xfId="126" applyFont="1" applyFill="1" applyBorder="1"/>
    <xf numFmtId="0" fontId="66" fillId="35" borderId="0" xfId="126" applyFill="1" applyBorder="1"/>
    <xf numFmtId="0" fontId="67" fillId="35" borderId="54" xfId="126" applyFont="1" applyFill="1" applyBorder="1" applyAlignment="1">
      <alignment horizontal="center" vertical="center"/>
    </xf>
    <xf numFmtId="0" fontId="67" fillId="35" borderId="53" xfId="126" applyFont="1" applyFill="1" applyBorder="1" applyAlignment="1">
      <alignment horizontal="center" vertical="center"/>
    </xf>
    <xf numFmtId="0" fontId="10" fillId="35" borderId="1" xfId="126" applyFont="1" applyFill="1" applyBorder="1" applyAlignment="1">
      <alignment horizontal="center"/>
    </xf>
    <xf numFmtId="0" fontId="66" fillId="35" borderId="1" xfId="126" applyFill="1" applyBorder="1" applyAlignment="1">
      <alignment horizontal="center"/>
    </xf>
    <xf numFmtId="0" fontId="10" fillId="35" borderId="34" xfId="126" applyFont="1" applyFill="1" applyBorder="1" applyAlignment="1">
      <alignment horizontal="center"/>
    </xf>
    <xf numFmtId="0" fontId="0" fillId="0" borderId="9" xfId="0" applyBorder="1" applyAlignment="1">
      <alignment horizontal="center"/>
    </xf>
    <xf numFmtId="0" fontId="0" fillId="0" borderId="33" xfId="0" applyBorder="1" applyAlignment="1">
      <alignment horizontal="center"/>
    </xf>
    <xf numFmtId="0" fontId="66" fillId="35" borderId="34" xfId="126" applyFill="1" applyBorder="1" applyAlignment="1">
      <alignment horizontal="center"/>
    </xf>
    <xf numFmtId="0" fontId="67" fillId="35" borderId="52" xfId="53" applyFont="1" applyFill="1" applyBorder="1" applyAlignment="1">
      <alignment horizontal="center" vertical="center"/>
    </xf>
    <xf numFmtId="0" fontId="0" fillId="35" borderId="0" xfId="0" applyFill="1"/>
    <xf numFmtId="0" fontId="39" fillId="38" borderId="31" xfId="53" applyFont="1" applyFill="1" applyBorder="1" applyAlignment="1">
      <alignment horizontal="center" vertical="center"/>
    </xf>
    <xf numFmtId="14" fontId="0" fillId="0" borderId="1" xfId="0" applyNumberFormat="1" applyFont="1" applyBorder="1" applyAlignment="1">
      <alignment horizontal="center" vertical="center"/>
    </xf>
    <xf numFmtId="0" fontId="0" fillId="0" borderId="10" xfId="0" applyFont="1" applyBorder="1" applyAlignment="1">
      <alignment horizontal="center" vertical="center"/>
    </xf>
    <xf numFmtId="0" fontId="41" fillId="35" borderId="10" xfId="118" applyFont="1" applyFill="1" applyBorder="1" applyAlignment="1">
      <alignment horizontal="center" vertical="center"/>
    </xf>
    <xf numFmtId="0" fontId="65" fillId="35" borderId="10" xfId="113" applyFont="1" applyFill="1" applyBorder="1" applyAlignment="1">
      <alignment horizontal="center" vertical="center"/>
    </xf>
    <xf numFmtId="0" fontId="0" fillId="0" borderId="34" xfId="0" applyFont="1" applyBorder="1" applyAlignment="1">
      <alignment vertical="center"/>
    </xf>
    <xf numFmtId="0" fontId="66" fillId="35" borderId="57" xfId="126" applyFill="1" applyBorder="1" applyAlignment="1">
      <alignment horizontal="center"/>
    </xf>
    <xf numFmtId="0" fontId="66" fillId="35" borderId="41" xfId="126" applyFill="1" applyBorder="1" applyAlignment="1">
      <alignment horizontal="center"/>
    </xf>
    <xf numFmtId="0" fontId="39" fillId="3" borderId="32" xfId="53" applyFont="1" applyFill="1" applyBorder="1" applyAlignment="1">
      <alignment horizontal="center" vertical="center"/>
    </xf>
    <xf numFmtId="0" fontId="10" fillId="41" borderId="58" xfId="53" applyFont="1" applyFill="1" applyBorder="1" applyAlignment="1">
      <alignment horizontal="center"/>
    </xf>
    <xf numFmtId="0" fontId="10" fillId="35" borderId="26" xfId="53" applyFont="1" applyFill="1" applyBorder="1"/>
    <xf numFmtId="0" fontId="10" fillId="35" borderId="5" xfId="53" applyFont="1" applyFill="1" applyBorder="1"/>
    <xf numFmtId="0" fontId="10" fillId="35" borderId="1" xfId="53" applyFont="1" applyFill="1" applyBorder="1" applyAlignment="1">
      <alignment horizontal="center"/>
    </xf>
    <xf numFmtId="0" fontId="10" fillId="35" borderId="7" xfId="53" applyFont="1" applyFill="1" applyBorder="1" applyAlignment="1">
      <alignment horizontal="center"/>
    </xf>
    <xf numFmtId="0" fontId="10" fillId="35" borderId="10" xfId="53" applyFont="1" applyFill="1" applyBorder="1" applyAlignment="1">
      <alignment horizontal="center"/>
    </xf>
    <xf numFmtId="0" fontId="10" fillId="35" borderId="34" xfId="53" applyFont="1" applyFill="1" applyBorder="1" applyAlignment="1">
      <alignment horizontal="center"/>
    </xf>
    <xf numFmtId="0" fontId="10" fillId="35" borderId="35" xfId="53" applyFont="1" applyFill="1" applyBorder="1" applyAlignment="1">
      <alignment horizontal="center"/>
    </xf>
    <xf numFmtId="0" fontId="10" fillId="67" borderId="2" xfId="53" applyFill="1" applyBorder="1" applyAlignment="1">
      <alignment horizontal="center" vertical="center"/>
    </xf>
    <xf numFmtId="0" fontId="10" fillId="3" borderId="1" xfId="53" applyFont="1" applyFill="1" applyBorder="1" applyAlignment="1">
      <alignment horizontal="center"/>
    </xf>
    <xf numFmtId="0" fontId="10" fillId="40" borderId="1" xfId="53" applyFont="1" applyFill="1" applyBorder="1" applyAlignment="1">
      <alignment horizontal="center"/>
    </xf>
    <xf numFmtId="0" fontId="10" fillId="41" borderId="28" xfId="53" applyFill="1" applyBorder="1" applyAlignment="1">
      <alignment horizontal="center"/>
    </xf>
    <xf numFmtId="0" fontId="10" fillId="41" borderId="62" xfId="53" applyFill="1" applyBorder="1" applyAlignment="1">
      <alignment horizontal="center"/>
    </xf>
    <xf numFmtId="14" fontId="65" fillId="35" borderId="34" xfId="118" applyNumberFormat="1" applyFont="1" applyFill="1" applyBorder="1" applyAlignment="1">
      <alignment horizontal="center" vertical="center"/>
    </xf>
    <xf numFmtId="0" fontId="41" fillId="35" borderId="35" xfId="118" applyFont="1" applyFill="1" applyBorder="1" applyAlignment="1">
      <alignment horizontal="center" vertical="center"/>
    </xf>
    <xf numFmtId="0" fontId="0" fillId="0" borderId="0" xfId="0" applyAlignment="1">
      <alignment horizontal="center" vertical="center"/>
    </xf>
    <xf numFmtId="0" fontId="0" fillId="39" borderId="0" xfId="0" applyFill="1"/>
    <xf numFmtId="1" fontId="0" fillId="0" borderId="0" xfId="0" applyNumberFormat="1" applyAlignment="1">
      <alignment horizontal="center" vertical="center"/>
    </xf>
    <xf numFmtId="0" fontId="70" fillId="0" borderId="40" xfId="53" applyFont="1" applyFill="1" applyBorder="1" applyAlignment="1">
      <alignment horizontal="center" vertical="center"/>
    </xf>
    <xf numFmtId="0" fontId="71" fillId="0" borderId="40" xfId="53" applyFont="1" applyFill="1" applyBorder="1" applyAlignment="1">
      <alignment horizontal="center" vertical="center"/>
    </xf>
    <xf numFmtId="0" fontId="70" fillId="0" borderId="6" xfId="53" applyFont="1" applyFill="1" applyBorder="1" applyAlignment="1">
      <alignment horizontal="center"/>
    </xf>
    <xf numFmtId="0" fontId="70" fillId="0" borderId="33" xfId="53" applyFont="1" applyFill="1" applyBorder="1" applyAlignment="1">
      <alignment horizontal="center"/>
    </xf>
    <xf numFmtId="1" fontId="70" fillId="0" borderId="41" xfId="53" applyNumberFormat="1" applyFont="1" applyFill="1" applyBorder="1" applyAlignment="1">
      <alignment horizontal="center" vertical="center"/>
    </xf>
    <xf numFmtId="1" fontId="5" fillId="0" borderId="7" xfId="53" applyNumberFormat="1" applyFont="1" applyFill="1" applyBorder="1" applyAlignment="1">
      <alignment horizontal="center" vertical="center"/>
    </xf>
    <xf numFmtId="1" fontId="5" fillId="0" borderId="34" xfId="53" applyNumberFormat="1" applyFont="1" applyFill="1" applyBorder="1" applyAlignment="1">
      <alignment horizontal="center" vertical="center"/>
    </xf>
    <xf numFmtId="0" fontId="39" fillId="38" borderId="4" xfId="53" applyFont="1" applyFill="1" applyBorder="1" applyAlignment="1">
      <alignment horizontal="center"/>
    </xf>
    <xf numFmtId="0" fontId="10" fillId="3" borderId="9" xfId="53" applyFont="1" applyFill="1" applyBorder="1" applyAlignment="1">
      <alignment horizontal="center"/>
    </xf>
    <xf numFmtId="0" fontId="0" fillId="41" borderId="62" xfId="0" applyFill="1" applyBorder="1" applyAlignment="1">
      <alignment horizontal="center"/>
    </xf>
    <xf numFmtId="0" fontId="10" fillId="40" borderId="9" xfId="53" applyFont="1" applyFill="1" applyBorder="1" applyAlignment="1">
      <alignment horizontal="center"/>
    </xf>
    <xf numFmtId="0" fontId="39" fillId="38" borderId="26" xfId="53" applyFont="1" applyFill="1" applyBorder="1" applyAlignment="1">
      <alignment horizontal="center"/>
    </xf>
    <xf numFmtId="0" fontId="37" fillId="35" borderId="1" xfId="53" applyFont="1" applyFill="1" applyBorder="1" applyAlignment="1">
      <alignment horizontal="center"/>
    </xf>
    <xf numFmtId="0" fontId="5" fillId="35" borderId="1" xfId="53" applyFont="1" applyFill="1" applyBorder="1" applyAlignment="1">
      <alignment horizontal="center"/>
    </xf>
    <xf numFmtId="0" fontId="10" fillId="35" borderId="37" xfId="53" applyFont="1" applyFill="1" applyBorder="1" applyAlignment="1">
      <alignment horizontal="center"/>
    </xf>
    <xf numFmtId="0" fontId="10" fillId="35" borderId="2" xfId="53" applyFont="1" applyFill="1" applyBorder="1" applyAlignment="1">
      <alignment horizontal="center"/>
    </xf>
    <xf numFmtId="0" fontId="10" fillId="35" borderId="54" xfId="53" applyFont="1" applyFill="1" applyBorder="1" applyAlignment="1">
      <alignment horizontal="center"/>
    </xf>
    <xf numFmtId="0" fontId="10" fillId="35" borderId="57" xfId="53" applyFont="1" applyFill="1" applyBorder="1" applyAlignment="1">
      <alignment horizontal="center"/>
    </xf>
    <xf numFmtId="0" fontId="10" fillId="41" borderId="75" xfId="53" applyFont="1" applyFill="1" applyBorder="1" applyAlignment="1">
      <alignment horizontal="center"/>
    </xf>
    <xf numFmtId="0" fontId="10" fillId="41" borderId="59" xfId="53" applyFont="1" applyFill="1" applyBorder="1" applyAlignment="1">
      <alignment horizontal="center"/>
    </xf>
    <xf numFmtId="0" fontId="0" fillId="0" borderId="10" xfId="0" applyBorder="1"/>
    <xf numFmtId="0" fontId="0" fillId="0" borderId="35" xfId="0" applyBorder="1"/>
    <xf numFmtId="0" fontId="37" fillId="35" borderId="37" xfId="53" applyFont="1" applyFill="1" applyBorder="1" applyAlignment="1">
      <alignment horizontal="center"/>
    </xf>
    <xf numFmtId="1" fontId="5" fillId="0" borderId="57" xfId="53" applyNumberFormat="1" applyFont="1" applyFill="1" applyBorder="1" applyAlignment="1">
      <alignment horizontal="center" vertical="center"/>
    </xf>
    <xf numFmtId="0" fontId="10" fillId="0" borderId="7" xfId="53" applyFill="1" applyBorder="1"/>
    <xf numFmtId="0" fontId="10" fillId="0" borderId="34" xfId="53" applyFill="1" applyBorder="1"/>
    <xf numFmtId="0" fontId="10" fillId="0" borderId="35" xfId="53" applyFill="1" applyBorder="1"/>
    <xf numFmtId="0" fontId="0" fillId="68" borderId="6" xfId="0" applyFill="1" applyBorder="1" applyAlignment="1">
      <alignment horizontal="center"/>
    </xf>
    <xf numFmtId="0" fontId="10" fillId="68" borderId="7" xfId="126" applyFont="1" applyFill="1" applyBorder="1" applyAlignment="1">
      <alignment horizontal="center" vertical="center"/>
    </xf>
    <xf numFmtId="0" fontId="66" fillId="68" borderId="7" xfId="126" applyFill="1" applyBorder="1" applyAlignment="1">
      <alignment horizontal="center" vertical="center"/>
    </xf>
    <xf numFmtId="0" fontId="66" fillId="68" borderId="40" xfId="126" applyFill="1" applyBorder="1" applyAlignment="1">
      <alignment horizontal="center" vertical="center"/>
    </xf>
    <xf numFmtId="0" fontId="0" fillId="68" borderId="9" xfId="0" applyFill="1" applyBorder="1" applyAlignment="1">
      <alignment horizontal="center"/>
    </xf>
    <xf numFmtId="0" fontId="10" fillId="68" borderId="1" xfId="126" applyFont="1" applyFill="1" applyBorder="1" applyAlignment="1">
      <alignment horizontal="center" vertical="center"/>
    </xf>
    <xf numFmtId="0" fontId="66" fillId="68" borderId="1" xfId="126" applyFill="1" applyBorder="1" applyAlignment="1">
      <alignment horizontal="center" vertical="center"/>
    </xf>
    <xf numFmtId="0" fontId="66" fillId="68" borderId="57" xfId="126" applyFill="1" applyBorder="1" applyAlignment="1">
      <alignment horizontal="center" vertical="center"/>
    </xf>
    <xf numFmtId="0" fontId="66" fillId="68" borderId="37" xfId="126" applyFill="1" applyBorder="1" applyAlignment="1">
      <alignment horizontal="center" vertical="center"/>
    </xf>
    <xf numFmtId="0" fontId="10" fillId="68" borderId="1" xfId="126" applyFont="1" applyFill="1" applyBorder="1" applyAlignment="1">
      <alignment horizontal="center"/>
    </xf>
    <xf numFmtId="0" fontId="66" fillId="68" borderId="1" xfId="126" applyFill="1" applyBorder="1" applyAlignment="1">
      <alignment horizontal="center"/>
    </xf>
    <xf numFmtId="0" fontId="66" fillId="68" borderId="57" xfId="126" applyFill="1" applyBorder="1" applyAlignment="1">
      <alignment horizontal="center"/>
    </xf>
    <xf numFmtId="0" fontId="10" fillId="41" borderId="77" xfId="53" applyFont="1" applyFill="1" applyBorder="1" applyAlignment="1">
      <alignment horizontal="center" vertical="center"/>
    </xf>
    <xf numFmtId="0" fontId="10" fillId="41" borderId="40" xfId="53" applyFont="1" applyFill="1" applyBorder="1" applyAlignment="1">
      <alignment horizontal="center" vertical="center"/>
    </xf>
    <xf numFmtId="0" fontId="0" fillId="3" borderId="9" xfId="0" applyFill="1" applyBorder="1" applyAlignment="1">
      <alignment horizontal="center"/>
    </xf>
    <xf numFmtId="0" fontId="10" fillId="3" borderId="1" xfId="126" applyFont="1" applyFill="1" applyBorder="1" applyAlignment="1">
      <alignment horizontal="center"/>
    </xf>
    <xf numFmtId="0" fontId="66" fillId="3" borderId="1" xfId="126" applyFill="1" applyBorder="1" applyAlignment="1">
      <alignment horizontal="center"/>
    </xf>
    <xf numFmtId="0" fontId="66" fillId="3" borderId="57" xfId="126" applyFill="1" applyBorder="1" applyAlignment="1">
      <alignment horizontal="center"/>
    </xf>
    <xf numFmtId="0" fontId="10" fillId="3" borderId="1" xfId="126" applyFont="1" applyFill="1" applyBorder="1" applyAlignment="1">
      <alignment horizontal="center" vertical="center"/>
    </xf>
    <xf numFmtId="0" fontId="66" fillId="3" borderId="1" xfId="126" applyFill="1" applyBorder="1" applyAlignment="1">
      <alignment horizontal="center" vertical="center"/>
    </xf>
    <xf numFmtId="0" fontId="0" fillId="68" borderId="8" xfId="0" applyFill="1" applyBorder="1" applyAlignment="1">
      <alignment horizontal="center"/>
    </xf>
    <xf numFmtId="0" fontId="0" fillId="68" borderId="10" xfId="0" applyFill="1" applyBorder="1" applyAlignment="1">
      <alignment horizontal="center"/>
    </xf>
    <xf numFmtId="0" fontId="67" fillId="3" borderId="1" xfId="126" applyFont="1" applyFill="1" applyBorder="1" applyAlignment="1">
      <alignment horizontal="center"/>
    </xf>
    <xf numFmtId="0" fontId="6" fillId="3" borderId="10" xfId="0" applyFont="1" applyFill="1" applyBorder="1" applyAlignment="1">
      <alignment horizontal="center"/>
    </xf>
    <xf numFmtId="0" fontId="12" fillId="3" borderId="1" xfId="126" applyFont="1" applyFill="1" applyBorder="1" applyAlignment="1">
      <alignment horizontal="center"/>
    </xf>
    <xf numFmtId="0" fontId="12" fillId="3" borderId="1" xfId="126" applyFont="1" applyFill="1" applyBorder="1" applyAlignment="1">
      <alignment horizontal="center" vertical="center"/>
    </xf>
    <xf numFmtId="0" fontId="12" fillId="3" borderId="10" xfId="0" applyFont="1" applyFill="1" applyBorder="1" applyAlignment="1">
      <alignment horizontal="center"/>
    </xf>
    <xf numFmtId="0" fontId="10" fillId="35" borderId="62" xfId="53" applyFont="1" applyFill="1" applyBorder="1" applyAlignment="1">
      <alignment horizontal="center"/>
    </xf>
    <xf numFmtId="0" fontId="10" fillId="35" borderId="61" xfId="53" applyFont="1" applyFill="1" applyBorder="1" applyAlignment="1">
      <alignment horizontal="center"/>
    </xf>
    <xf numFmtId="0" fontId="10" fillId="69" borderId="1" xfId="53" applyFont="1" applyFill="1" applyBorder="1" applyAlignment="1">
      <alignment horizontal="center"/>
    </xf>
    <xf numFmtId="0" fontId="12" fillId="69" borderId="1" xfId="53" applyFont="1" applyFill="1" applyBorder="1" applyAlignment="1">
      <alignment horizontal="center"/>
    </xf>
    <xf numFmtId="0" fontId="10" fillId="69" borderId="1" xfId="53" applyFont="1" applyFill="1" applyBorder="1" applyAlignment="1">
      <alignment horizontal="center" vertical="center"/>
    </xf>
    <xf numFmtId="0" fontId="10" fillId="69" borderId="1" xfId="53" applyFill="1" applyBorder="1" applyAlignment="1">
      <alignment horizontal="center" vertical="center"/>
    </xf>
    <xf numFmtId="0" fontId="10" fillId="69" borderId="1" xfId="53" applyFont="1" applyFill="1" applyBorder="1"/>
    <xf numFmtId="0" fontId="12" fillId="69" borderId="1" xfId="53" applyFont="1" applyFill="1" applyBorder="1" applyAlignment="1">
      <alignment horizontal="center" vertical="center"/>
    </xf>
    <xf numFmtId="0" fontId="12" fillId="69" borderId="1" xfId="53" applyFont="1" applyFill="1" applyBorder="1"/>
    <xf numFmtId="0" fontId="0" fillId="69" borderId="1" xfId="0" applyFill="1" applyBorder="1"/>
    <xf numFmtId="0" fontId="7" fillId="35" borderId="28" xfId="0" applyFont="1" applyFill="1" applyBorder="1" applyAlignment="1">
      <alignment horizontal="center" vertical="center"/>
    </xf>
    <xf numFmtId="0" fontId="7" fillId="35" borderId="2" xfId="0" applyFont="1" applyFill="1" applyBorder="1" applyAlignment="1">
      <alignment horizontal="center" vertical="center"/>
    </xf>
    <xf numFmtId="0" fontId="44" fillId="41" borderId="9" xfId="53" applyFont="1" applyFill="1" applyBorder="1" applyAlignment="1">
      <alignment horizontal="center" vertical="center"/>
    </xf>
    <xf numFmtId="0" fontId="44" fillId="41" borderId="71" xfId="53" applyFont="1" applyFill="1" applyBorder="1" applyAlignment="1">
      <alignment horizontal="center" vertical="center"/>
    </xf>
    <xf numFmtId="0" fontId="44" fillId="41" borderId="10" xfId="53" applyFont="1" applyFill="1" applyBorder="1" applyAlignment="1">
      <alignment horizontal="center" vertical="center"/>
    </xf>
    <xf numFmtId="1" fontId="44" fillId="41" borderId="10" xfId="53" applyNumberFormat="1" applyFont="1" applyFill="1" applyBorder="1" applyAlignment="1">
      <alignment horizontal="center" vertical="center"/>
    </xf>
    <xf numFmtId="0" fontId="10" fillId="41" borderId="9" xfId="53" applyFill="1" applyBorder="1" applyAlignment="1">
      <alignment horizontal="center"/>
    </xf>
    <xf numFmtId="0" fontId="10" fillId="41" borderId="71" xfId="53" applyFill="1" applyBorder="1" applyAlignment="1">
      <alignment horizontal="center"/>
    </xf>
    <xf numFmtId="0" fontId="10" fillId="41" borderId="10" xfId="53" applyFill="1" applyBorder="1" applyAlignment="1">
      <alignment horizontal="center"/>
    </xf>
    <xf numFmtId="0" fontId="10" fillId="41" borderId="33" xfId="53" applyFill="1" applyBorder="1" applyAlignment="1">
      <alignment horizontal="center"/>
    </xf>
    <xf numFmtId="0" fontId="10" fillId="41" borderId="72" xfId="53" applyFill="1" applyBorder="1" applyAlignment="1">
      <alignment horizontal="center"/>
    </xf>
    <xf numFmtId="0" fontId="10" fillId="41" borderId="35" xfId="53" applyFill="1" applyBorder="1" applyAlignment="1">
      <alignment horizontal="center"/>
    </xf>
    <xf numFmtId="0" fontId="10" fillId="41" borderId="6" xfId="53" applyFill="1" applyBorder="1" applyAlignment="1">
      <alignment horizontal="center"/>
    </xf>
    <xf numFmtId="0" fontId="10" fillId="41" borderId="8" xfId="53" applyFill="1" applyBorder="1" applyAlignment="1">
      <alignment horizontal="center"/>
    </xf>
    <xf numFmtId="1" fontId="10" fillId="41" borderId="10" xfId="53" applyNumberFormat="1" applyFill="1" applyBorder="1" applyAlignment="1">
      <alignment horizontal="center"/>
    </xf>
    <xf numFmtId="0" fontId="45" fillId="41" borderId="7" xfId="53" applyFont="1" applyFill="1" applyBorder="1" applyAlignment="1">
      <alignment horizontal="center" vertical="center"/>
    </xf>
    <xf numFmtId="0" fontId="38" fillId="41" borderId="7" xfId="53" applyFont="1" applyFill="1" applyBorder="1" applyAlignment="1">
      <alignment horizontal="center" vertical="center" wrapText="1"/>
    </xf>
    <xf numFmtId="0" fontId="45" fillId="41" borderId="1" xfId="53" applyFont="1" applyFill="1" applyBorder="1" applyAlignment="1">
      <alignment horizontal="center" vertical="center"/>
    </xf>
    <xf numFmtId="0" fontId="47" fillId="41" borderId="1" xfId="53" applyFont="1" applyFill="1" applyBorder="1" applyAlignment="1">
      <alignment horizontal="center" vertical="center"/>
    </xf>
    <xf numFmtId="0" fontId="46" fillId="41" borderId="37" xfId="53" applyFont="1" applyFill="1" applyBorder="1" applyAlignment="1">
      <alignment vertical="center"/>
    </xf>
    <xf numFmtId="0" fontId="46" fillId="41" borderId="34" xfId="53" applyFont="1" applyFill="1" applyBorder="1" applyAlignment="1">
      <alignment vertical="center"/>
    </xf>
    <xf numFmtId="0" fontId="47" fillId="41" borderId="34" xfId="53" applyFont="1" applyFill="1" applyBorder="1" applyAlignment="1">
      <alignment horizontal="center" vertical="center"/>
    </xf>
    <xf numFmtId="0" fontId="47" fillId="70" borderId="1" xfId="53" applyFont="1" applyFill="1" applyBorder="1" applyAlignment="1">
      <alignment horizontal="center" vertical="center"/>
    </xf>
    <xf numFmtId="0" fontId="47" fillId="70" borderId="34" xfId="53" applyFont="1" applyFill="1" applyBorder="1" applyAlignment="1">
      <alignment horizontal="center" vertical="center"/>
    </xf>
    <xf numFmtId="0" fontId="45" fillId="70" borderId="9" xfId="53" applyFont="1" applyFill="1" applyBorder="1" applyAlignment="1">
      <alignment horizontal="center"/>
    </xf>
    <xf numFmtId="0" fontId="45" fillId="70" borderId="33" xfId="53" applyFont="1" applyFill="1" applyBorder="1" applyAlignment="1">
      <alignment horizontal="center"/>
    </xf>
    <xf numFmtId="0" fontId="10" fillId="35" borderId="5" xfId="53" applyFont="1" applyFill="1" applyBorder="1" applyAlignment="1">
      <alignment horizontal="center"/>
    </xf>
    <xf numFmtId="0" fontId="45" fillId="70" borderId="58" xfId="53" applyFont="1" applyFill="1" applyBorder="1" applyAlignment="1">
      <alignment horizontal="center" vertical="center"/>
    </xf>
    <xf numFmtId="0" fontId="38" fillId="70" borderId="59" xfId="53" applyFont="1" applyFill="1" applyBorder="1" applyAlignment="1">
      <alignment horizontal="center" vertical="center" wrapText="1"/>
    </xf>
    <xf numFmtId="0" fontId="45" fillId="70" borderId="6" xfId="53" applyFont="1" applyFill="1" applyBorder="1" applyAlignment="1">
      <alignment horizontal="center"/>
    </xf>
    <xf numFmtId="0" fontId="47" fillId="70" borderId="7" xfId="53" applyFont="1" applyFill="1" applyBorder="1" applyAlignment="1">
      <alignment horizontal="center" vertical="center"/>
    </xf>
    <xf numFmtId="0" fontId="72" fillId="0" borderId="0" xfId="0" applyFont="1"/>
    <xf numFmtId="1" fontId="0" fillId="0" borderId="0" xfId="0" applyNumberFormat="1" applyAlignment="1">
      <alignment horizontal="center"/>
    </xf>
    <xf numFmtId="0" fontId="44" fillId="66" borderId="9" xfId="53" applyFont="1" applyFill="1" applyBorder="1" applyAlignment="1">
      <alignment horizontal="center" vertical="center"/>
    </xf>
    <xf numFmtId="0" fontId="44" fillId="66" borderId="71" xfId="53" applyFont="1" applyFill="1" applyBorder="1" applyAlignment="1">
      <alignment horizontal="center" vertical="center"/>
    </xf>
    <xf numFmtId="0" fontId="44" fillId="66" borderId="10" xfId="53" applyFont="1" applyFill="1" applyBorder="1" applyAlignment="1">
      <alignment horizontal="center" vertical="center"/>
    </xf>
    <xf numFmtId="1" fontId="44" fillId="66" borderId="10" xfId="53" applyNumberFormat="1" applyFont="1" applyFill="1" applyBorder="1" applyAlignment="1">
      <alignment horizontal="center" vertical="center"/>
    </xf>
    <xf numFmtId="0" fontId="44" fillId="66" borderId="33" xfId="53" applyFont="1" applyFill="1" applyBorder="1" applyAlignment="1">
      <alignment horizontal="center" vertical="center"/>
    </xf>
    <xf numFmtId="0" fontId="44" fillId="66" borderId="72" xfId="53" applyFont="1" applyFill="1" applyBorder="1" applyAlignment="1">
      <alignment horizontal="center" vertical="center"/>
    </xf>
    <xf numFmtId="1" fontId="44" fillId="66" borderId="35" xfId="53" applyNumberFormat="1" applyFont="1" applyFill="1" applyBorder="1" applyAlignment="1">
      <alignment horizontal="center" vertical="center"/>
    </xf>
    <xf numFmtId="0" fontId="10" fillId="66" borderId="77" xfId="53" applyFill="1" applyBorder="1" applyAlignment="1">
      <alignment horizontal="center"/>
    </xf>
    <xf numFmtId="0" fontId="10" fillId="66" borderId="8" xfId="53" applyFill="1" applyBorder="1" applyAlignment="1">
      <alignment horizontal="center"/>
    </xf>
    <xf numFmtId="0" fontId="10" fillId="66" borderId="27" xfId="53" applyFill="1" applyBorder="1" applyAlignment="1">
      <alignment horizontal="center"/>
    </xf>
    <xf numFmtId="0" fontId="10" fillId="66" borderId="10" xfId="53" applyFill="1" applyBorder="1" applyAlignment="1">
      <alignment horizontal="center"/>
    </xf>
    <xf numFmtId="1" fontId="10" fillId="66" borderId="10" xfId="53" applyNumberFormat="1" applyFill="1" applyBorder="1" applyAlignment="1">
      <alignment horizontal="center"/>
    </xf>
    <xf numFmtId="0" fontId="10" fillId="66" borderId="63" xfId="53" applyFill="1" applyBorder="1" applyAlignment="1">
      <alignment horizontal="center"/>
    </xf>
    <xf numFmtId="0" fontId="10" fillId="66" borderId="35" xfId="53" applyFill="1" applyBorder="1" applyAlignment="1">
      <alignment horizontal="center"/>
    </xf>
    <xf numFmtId="0" fontId="5" fillId="0" borderId="78" xfId="53" applyFont="1" applyFill="1" applyBorder="1" applyAlignment="1">
      <alignment horizontal="center"/>
    </xf>
    <xf numFmtId="1" fontId="5" fillId="0" borderId="39" xfId="53" applyNumberFormat="1" applyFont="1" applyFill="1" applyBorder="1" applyAlignment="1">
      <alignment horizontal="center" vertical="center"/>
    </xf>
    <xf numFmtId="0" fontId="10" fillId="0" borderId="78" xfId="53" applyFill="1" applyBorder="1" applyAlignment="1">
      <alignment horizontal="center"/>
    </xf>
    <xf numFmtId="1" fontId="10" fillId="0" borderId="39" xfId="53" applyNumberFormat="1" applyFill="1" applyBorder="1" applyAlignment="1">
      <alignment horizontal="center" vertical="center"/>
    </xf>
    <xf numFmtId="0" fontId="10" fillId="0" borderId="39" xfId="53" applyFill="1" applyBorder="1"/>
    <xf numFmtId="0" fontId="10" fillId="0" borderId="79" xfId="53" applyFill="1" applyBorder="1"/>
    <xf numFmtId="0" fontId="0" fillId="0" borderId="0" xfId="0" applyAlignment="1">
      <alignment horizontal="center"/>
    </xf>
    <xf numFmtId="0" fontId="10" fillId="0" borderId="40" xfId="53" applyFill="1" applyBorder="1"/>
    <xf numFmtId="1" fontId="10" fillId="0" borderId="57" xfId="53" applyNumberFormat="1" applyFill="1" applyBorder="1" applyAlignment="1">
      <alignment horizontal="center"/>
    </xf>
    <xf numFmtId="0" fontId="10" fillId="0" borderId="57" xfId="53" applyFill="1" applyBorder="1"/>
    <xf numFmtId="0" fontId="10" fillId="0" borderId="41" xfId="53" applyFill="1" applyBorder="1"/>
    <xf numFmtId="0" fontId="10" fillId="66" borderId="6" xfId="53" applyFill="1" applyBorder="1" applyAlignment="1">
      <alignment horizontal="center"/>
    </xf>
    <xf numFmtId="0" fontId="10" fillId="66" borderId="9" xfId="53" applyFill="1" applyBorder="1" applyAlignment="1">
      <alignment horizontal="center"/>
    </xf>
    <xf numFmtId="0" fontId="10" fillId="66" borderId="33" xfId="53" applyFill="1" applyBorder="1" applyAlignment="1">
      <alignment horizontal="center"/>
    </xf>
    <xf numFmtId="0" fontId="0" fillId="64" borderId="0" xfId="0" applyFill="1"/>
    <xf numFmtId="166" fontId="0" fillId="0" borderId="1" xfId="0" applyNumberFormat="1" applyFont="1" applyBorder="1" applyAlignment="1">
      <alignment horizontal="center" vertical="center"/>
    </xf>
    <xf numFmtId="0" fontId="8" fillId="0" borderId="2" xfId="0" applyFont="1" applyBorder="1" applyAlignment="1">
      <alignment horizontal="center" vertical="center" wrapText="1"/>
    </xf>
    <xf numFmtId="0" fontId="0" fillId="0" borderId="7" xfId="0" applyFont="1" applyBorder="1" applyAlignment="1">
      <alignment horizontal="center" vertical="center"/>
    </xf>
    <xf numFmtId="14" fontId="0" fillId="0" borderId="7" xfId="0" applyNumberFormat="1" applyFont="1" applyBorder="1" applyAlignment="1">
      <alignment horizontal="center" vertical="center"/>
    </xf>
    <xf numFmtId="166" fontId="0" fillId="0" borderId="7" xfId="0" applyNumberFormat="1" applyFont="1" applyBorder="1" applyAlignment="1">
      <alignment horizontal="center" vertical="center"/>
    </xf>
    <xf numFmtId="0" fontId="0" fillId="0" borderId="8" xfId="0" applyFont="1" applyBorder="1" applyAlignment="1">
      <alignment horizontal="center" vertical="center"/>
    </xf>
    <xf numFmtId="166" fontId="0" fillId="0" borderId="34" xfId="0" applyNumberFormat="1" applyFont="1" applyBorder="1" applyAlignment="1">
      <alignment horizontal="center" vertical="center"/>
    </xf>
    <xf numFmtId="0" fontId="7" fillId="2" borderId="59" xfId="0" applyFont="1" applyFill="1" applyBorder="1" applyAlignment="1">
      <alignment horizontal="center" vertical="center"/>
    </xf>
    <xf numFmtId="0" fontId="7" fillId="2" borderId="60" xfId="0" applyFont="1" applyFill="1" applyBorder="1" applyAlignment="1">
      <alignment horizontal="center" vertical="center"/>
    </xf>
    <xf numFmtId="14" fontId="0" fillId="0" borderId="0" xfId="0" applyNumberFormat="1" applyAlignment="1">
      <alignment horizontal="center"/>
    </xf>
    <xf numFmtId="14" fontId="7" fillId="71" borderId="0" xfId="0" applyNumberFormat="1" applyFont="1" applyFill="1" applyAlignment="1">
      <alignment vertical="center"/>
    </xf>
    <xf numFmtId="14" fontId="7" fillId="71" borderId="0" xfId="0" applyNumberFormat="1" applyFont="1" applyFill="1" applyAlignment="1">
      <alignment horizontal="center" vertical="center"/>
    </xf>
    <xf numFmtId="0" fontId="0" fillId="0" borderId="29" xfId="0" applyBorder="1" applyAlignment="1">
      <alignment horizontal="center"/>
    </xf>
    <xf numFmtId="0" fontId="0" fillId="0" borderId="30" xfId="0" applyBorder="1" applyAlignment="1">
      <alignment horizontal="center"/>
    </xf>
    <xf numFmtId="0" fontId="7" fillId="37" borderId="23" xfId="0" applyFont="1" applyFill="1" applyBorder="1" applyAlignment="1">
      <alignment horizontal="center" vertical="center"/>
    </xf>
    <xf numFmtId="0" fontId="7" fillId="37" borderId="24" xfId="0" applyFont="1" applyFill="1" applyBorder="1" applyAlignment="1">
      <alignment horizontal="center" vertical="center"/>
    </xf>
    <xf numFmtId="0" fontId="7" fillId="37" borderId="30" xfId="0" applyFont="1" applyFill="1" applyBorder="1" applyAlignment="1">
      <alignment horizontal="center" vertical="center"/>
    </xf>
    <xf numFmtId="0" fontId="10" fillId="0" borderId="0" xfId="53" applyFont="1" applyFill="1" applyAlignment="1">
      <alignment horizontal="center"/>
    </xf>
    <xf numFmtId="0" fontId="40" fillId="35" borderId="0" xfId="53" applyFont="1" applyFill="1" applyAlignment="1">
      <alignment horizontal="center"/>
    </xf>
    <xf numFmtId="0" fontId="44" fillId="70" borderId="3" xfId="53" applyFont="1" applyFill="1" applyBorder="1" applyAlignment="1">
      <alignment horizontal="center" vertical="center" wrapText="1"/>
    </xf>
    <xf numFmtId="0" fontId="44" fillId="70" borderId="4" xfId="53" applyFont="1" applyFill="1" applyBorder="1" applyAlignment="1">
      <alignment horizontal="center" vertical="center" wrapText="1"/>
    </xf>
    <xf numFmtId="0" fontId="44" fillId="70" borderId="5" xfId="53" applyFont="1" applyFill="1" applyBorder="1" applyAlignment="1">
      <alignment horizontal="center" vertical="center" wrapText="1"/>
    </xf>
    <xf numFmtId="0" fontId="44" fillId="70" borderId="21" xfId="53" applyFont="1" applyFill="1" applyBorder="1" applyAlignment="1">
      <alignment horizontal="center" vertical="center" wrapText="1"/>
    </xf>
    <xf numFmtId="0" fontId="44" fillId="70" borderId="0" xfId="53" applyFont="1" applyFill="1" applyBorder="1" applyAlignment="1">
      <alignment horizontal="center" vertical="center" wrapText="1"/>
    </xf>
    <xf numFmtId="0" fontId="44" fillId="70" borderId="23" xfId="53" applyFont="1" applyFill="1" applyBorder="1" applyAlignment="1">
      <alignment horizontal="center" vertical="center" wrapText="1"/>
    </xf>
    <xf numFmtId="0" fontId="44" fillId="70" borderId="24" xfId="53" applyFont="1" applyFill="1" applyBorder="1" applyAlignment="1">
      <alignment horizontal="center" vertical="center" wrapText="1"/>
    </xf>
    <xf numFmtId="0" fontId="10" fillId="0" borderId="26" xfId="53" applyFill="1" applyBorder="1" applyAlignment="1">
      <alignment horizontal="center" vertical="center"/>
    </xf>
    <xf numFmtId="0" fontId="10" fillId="0" borderId="51" xfId="53" applyFill="1" applyBorder="1" applyAlignment="1">
      <alignment horizontal="center" vertical="center"/>
    </xf>
    <xf numFmtId="0" fontId="10" fillId="0" borderId="22" xfId="53" applyFill="1" applyBorder="1" applyAlignment="1">
      <alignment horizontal="center" vertical="center"/>
    </xf>
    <xf numFmtId="0" fontId="10" fillId="0" borderId="29" xfId="53" applyFill="1" applyBorder="1" applyAlignment="1">
      <alignment horizontal="center"/>
    </xf>
    <xf numFmtId="1" fontId="47" fillId="41" borderId="1" xfId="53" applyNumberFormat="1" applyFont="1" applyFill="1" applyBorder="1" applyAlignment="1">
      <alignment horizontal="center" vertical="center"/>
    </xf>
    <xf numFmtId="1" fontId="47" fillId="41" borderId="57" xfId="53" applyNumberFormat="1" applyFont="1" applyFill="1" applyBorder="1" applyAlignment="1">
      <alignment horizontal="center" vertical="center"/>
    </xf>
    <xf numFmtId="1" fontId="47" fillId="41" borderId="34" xfId="53" applyNumberFormat="1" applyFont="1" applyFill="1" applyBorder="1" applyAlignment="1">
      <alignment horizontal="center" vertical="center"/>
    </xf>
    <xf numFmtId="1" fontId="47" fillId="41" borderId="41" xfId="53" applyNumberFormat="1" applyFont="1" applyFill="1" applyBorder="1" applyAlignment="1">
      <alignment horizontal="center" vertical="center"/>
    </xf>
    <xf numFmtId="0" fontId="44" fillId="41" borderId="3" xfId="53" applyFont="1" applyFill="1" applyBorder="1" applyAlignment="1">
      <alignment horizontal="center" vertical="center" wrapText="1"/>
    </xf>
    <xf numFmtId="0" fontId="44" fillId="41" borderId="4" xfId="53" applyFont="1" applyFill="1" applyBorder="1" applyAlignment="1">
      <alignment horizontal="center" vertical="center" wrapText="1"/>
    </xf>
    <xf numFmtId="0" fontId="44" fillId="41" borderId="75" xfId="53" applyFont="1" applyFill="1" applyBorder="1" applyAlignment="1">
      <alignment horizontal="center" vertical="center" wrapText="1"/>
    </xf>
    <xf numFmtId="0" fontId="44" fillId="41" borderId="21" xfId="53" applyFont="1" applyFill="1" applyBorder="1" applyAlignment="1">
      <alignment horizontal="center" vertical="center" wrapText="1"/>
    </xf>
    <xf numFmtId="0" fontId="44" fillId="41" borderId="0" xfId="53" applyFont="1" applyFill="1" applyBorder="1" applyAlignment="1">
      <alignment horizontal="center" vertical="center" wrapText="1"/>
    </xf>
    <xf numFmtId="0" fontId="44" fillId="41" borderId="38" xfId="53" applyFont="1" applyFill="1" applyBorder="1" applyAlignment="1">
      <alignment horizontal="center" vertical="center" wrapText="1"/>
    </xf>
    <xf numFmtId="0" fontId="44" fillId="41" borderId="23" xfId="53" applyFont="1" applyFill="1" applyBorder="1" applyAlignment="1">
      <alignment horizontal="center" vertical="center" wrapText="1"/>
    </xf>
    <xf numFmtId="0" fontId="44" fillId="41" borderId="24" xfId="53" applyFont="1" applyFill="1" applyBorder="1" applyAlignment="1">
      <alignment horizontal="center" vertical="center" wrapText="1"/>
    </xf>
    <xf numFmtId="0" fontId="44" fillId="41" borderId="74" xfId="53" applyFont="1" applyFill="1" applyBorder="1" applyAlignment="1">
      <alignment horizontal="center" vertical="center" wrapText="1"/>
    </xf>
    <xf numFmtId="1" fontId="46" fillId="70" borderId="1" xfId="53" applyNumberFormat="1" applyFont="1" applyFill="1" applyBorder="1" applyAlignment="1">
      <alignment horizontal="center" vertical="center"/>
    </xf>
    <xf numFmtId="0" fontId="46" fillId="70" borderId="1" xfId="53" applyFont="1" applyFill="1" applyBorder="1" applyAlignment="1">
      <alignment horizontal="center" vertical="center"/>
    </xf>
    <xf numFmtId="1" fontId="48" fillId="70" borderId="1" xfId="53" applyNumberFormat="1" applyFont="1" applyFill="1" applyBorder="1" applyAlignment="1">
      <alignment horizontal="center"/>
    </xf>
    <xf numFmtId="1" fontId="48" fillId="70" borderId="10" xfId="53" applyNumberFormat="1" applyFont="1" applyFill="1" applyBorder="1" applyAlignment="1">
      <alignment horizontal="center"/>
    </xf>
    <xf numFmtId="1" fontId="46" fillId="70" borderId="34" xfId="53" applyNumberFormat="1" applyFont="1" applyFill="1" applyBorder="1" applyAlignment="1">
      <alignment horizontal="center" vertical="center"/>
    </xf>
    <xf numFmtId="0" fontId="46" fillId="70" borderId="34" xfId="53" applyFont="1" applyFill="1" applyBorder="1" applyAlignment="1">
      <alignment horizontal="center" vertical="center"/>
    </xf>
    <xf numFmtId="1" fontId="48" fillId="70" borderId="34" xfId="53" applyNumberFormat="1" applyFont="1" applyFill="1" applyBorder="1" applyAlignment="1">
      <alignment horizontal="center"/>
    </xf>
    <xf numFmtId="1" fontId="48" fillId="70" borderId="35" xfId="53" applyNumberFormat="1" applyFont="1" applyFill="1" applyBorder="1" applyAlignment="1">
      <alignment horizontal="center"/>
    </xf>
    <xf numFmtId="0" fontId="68" fillId="35" borderId="28" xfId="126" applyFont="1" applyFill="1" applyBorder="1" applyAlignment="1">
      <alignment horizontal="center" vertical="center"/>
    </xf>
    <xf numFmtId="0" fontId="68" fillId="35" borderId="29" xfId="126" applyFont="1" applyFill="1" applyBorder="1" applyAlignment="1">
      <alignment horizontal="center" vertical="center"/>
    </xf>
    <xf numFmtId="0" fontId="68" fillId="35" borderId="30" xfId="126" applyFont="1" applyFill="1" applyBorder="1" applyAlignment="1">
      <alignment horizontal="center" vertical="center"/>
    </xf>
    <xf numFmtId="0" fontId="42" fillId="35" borderId="28" xfId="126" applyFont="1" applyFill="1" applyBorder="1" applyAlignment="1">
      <alignment horizontal="center" vertical="center"/>
    </xf>
    <xf numFmtId="0" fontId="42" fillId="35" borderId="29" xfId="126" applyFont="1" applyFill="1" applyBorder="1" applyAlignment="1">
      <alignment horizontal="center" vertical="center"/>
    </xf>
    <xf numFmtId="0" fontId="42" fillId="35" borderId="30" xfId="126" applyFont="1" applyFill="1" applyBorder="1" applyAlignment="1">
      <alignment horizontal="center" vertical="center"/>
    </xf>
    <xf numFmtId="0" fontId="45" fillId="70" borderId="59" xfId="53" applyFont="1" applyFill="1" applyBorder="1" applyAlignment="1">
      <alignment horizontal="center" vertical="center"/>
    </xf>
    <xf numFmtId="0" fontId="38" fillId="70" borderId="59" xfId="53" applyFont="1" applyFill="1" applyBorder="1" applyAlignment="1">
      <alignment horizontal="center" vertical="center" wrapText="1"/>
    </xf>
    <xf numFmtId="0" fontId="38" fillId="70" borderId="76" xfId="53" applyFont="1" applyFill="1" applyBorder="1" applyAlignment="1">
      <alignment horizontal="center" vertical="center" wrapText="1"/>
    </xf>
    <xf numFmtId="1" fontId="46" fillId="70" borderId="7" xfId="53" applyNumberFormat="1" applyFont="1" applyFill="1" applyBorder="1" applyAlignment="1">
      <alignment horizontal="center" vertical="center"/>
    </xf>
    <xf numFmtId="0" fontId="46" fillId="70" borderId="7" xfId="53" applyFont="1" applyFill="1" applyBorder="1" applyAlignment="1">
      <alignment horizontal="center" vertical="center"/>
    </xf>
    <xf numFmtId="1" fontId="48" fillId="70" borderId="7" xfId="53" applyNumberFormat="1" applyFont="1" applyFill="1" applyBorder="1" applyAlignment="1">
      <alignment horizontal="center"/>
    </xf>
    <xf numFmtId="1" fontId="48" fillId="70" borderId="8" xfId="53" applyNumberFormat="1" applyFont="1" applyFill="1" applyBorder="1" applyAlignment="1">
      <alignment horizontal="center"/>
    </xf>
    <xf numFmtId="0" fontId="45" fillId="41" borderId="7" xfId="53" applyFont="1" applyFill="1" applyBorder="1" applyAlignment="1">
      <alignment horizontal="center" vertical="center"/>
    </xf>
    <xf numFmtId="0" fontId="38" fillId="41" borderId="7" xfId="53" applyFont="1" applyFill="1" applyBorder="1" applyAlignment="1">
      <alignment horizontal="center" vertical="center" wrapText="1"/>
    </xf>
    <xf numFmtId="0" fontId="38" fillId="41" borderId="40" xfId="53" applyFont="1" applyFill="1" applyBorder="1" applyAlignment="1">
      <alignment horizontal="center" vertical="center" wrapText="1"/>
    </xf>
    <xf numFmtId="1" fontId="46" fillId="41" borderId="1" xfId="53" applyNumberFormat="1" applyFont="1" applyFill="1" applyBorder="1" applyAlignment="1">
      <alignment horizontal="center" vertical="center"/>
    </xf>
    <xf numFmtId="0" fontId="46" fillId="41" borderId="1" xfId="53" applyFont="1" applyFill="1" applyBorder="1" applyAlignment="1">
      <alignment horizontal="center" vertical="center"/>
    </xf>
    <xf numFmtId="1" fontId="46" fillId="41" borderId="34" xfId="53" applyNumberFormat="1" applyFont="1" applyFill="1" applyBorder="1" applyAlignment="1">
      <alignment horizontal="center" vertical="center"/>
    </xf>
    <xf numFmtId="0" fontId="46" fillId="41" borderId="34" xfId="53" applyFont="1" applyFill="1" applyBorder="1" applyAlignment="1">
      <alignment horizontal="center" vertical="center"/>
    </xf>
    <xf numFmtId="0" fontId="44" fillId="41" borderId="6" xfId="53" applyFont="1" applyFill="1" applyBorder="1" applyAlignment="1">
      <alignment horizontal="center" vertical="center"/>
    </xf>
    <xf numFmtId="0" fontId="44" fillId="41" borderId="70" xfId="53" applyFont="1" applyFill="1" applyBorder="1" applyAlignment="1">
      <alignment horizontal="center" vertical="center"/>
    </xf>
    <xf numFmtId="0" fontId="44" fillId="41" borderId="8" xfId="53" applyFont="1" applyFill="1" applyBorder="1" applyAlignment="1">
      <alignment horizontal="center" vertical="center"/>
    </xf>
    <xf numFmtId="0" fontId="44" fillId="41" borderId="9" xfId="53" applyFont="1" applyFill="1" applyBorder="1" applyAlignment="1">
      <alignment horizontal="center" vertical="center"/>
    </xf>
    <xf numFmtId="0" fontId="44" fillId="41" borderId="71" xfId="53" applyFont="1" applyFill="1" applyBorder="1" applyAlignment="1">
      <alignment horizontal="center" vertical="center"/>
    </xf>
    <xf numFmtId="0" fontId="44" fillId="41" borderId="10" xfId="53" applyFont="1" applyFill="1" applyBorder="1" applyAlignment="1">
      <alignment horizontal="center" vertical="center"/>
    </xf>
    <xf numFmtId="0" fontId="44" fillId="66" borderId="55" xfId="53" applyFont="1" applyFill="1" applyBorder="1" applyAlignment="1">
      <alignment horizontal="center" vertical="center"/>
    </xf>
    <xf numFmtId="0" fontId="44" fillId="66" borderId="73" xfId="53" applyFont="1" applyFill="1" applyBorder="1" applyAlignment="1">
      <alignment horizontal="center" vertical="center"/>
    </xf>
    <xf numFmtId="0" fontId="44" fillId="66" borderId="56" xfId="53" applyFont="1" applyFill="1" applyBorder="1" applyAlignment="1">
      <alignment horizontal="center" vertical="center"/>
    </xf>
    <xf numFmtId="0" fontId="44" fillId="66" borderId="9" xfId="53" applyFont="1" applyFill="1" applyBorder="1" applyAlignment="1">
      <alignment horizontal="center" vertical="center"/>
    </xf>
    <xf numFmtId="0" fontId="44" fillId="66" borderId="71" xfId="53" applyFont="1" applyFill="1" applyBorder="1" applyAlignment="1">
      <alignment horizontal="center" vertical="center"/>
    </xf>
    <xf numFmtId="0" fontId="44" fillId="66" borderId="10" xfId="53" applyFont="1" applyFill="1" applyBorder="1" applyAlignment="1">
      <alignment horizontal="center" vertical="center"/>
    </xf>
    <xf numFmtId="0" fontId="10" fillId="69" borderId="1" xfId="53" applyFill="1" applyBorder="1" applyAlignment="1">
      <alignment horizontal="center"/>
    </xf>
    <xf numFmtId="0" fontId="39" fillId="3" borderId="26" xfId="53" applyFont="1" applyFill="1" applyBorder="1" applyAlignment="1">
      <alignment horizontal="center" vertical="center"/>
    </xf>
    <xf numFmtId="0" fontId="39" fillId="3" borderId="51" xfId="53" applyFont="1" applyFill="1" applyBorder="1" applyAlignment="1">
      <alignment horizontal="center" vertical="center"/>
    </xf>
    <xf numFmtId="0" fontId="39" fillId="3" borderId="50" xfId="53" applyFont="1" applyFill="1" applyBorder="1" applyAlignment="1">
      <alignment horizontal="center" vertical="center"/>
    </xf>
    <xf numFmtId="0" fontId="10" fillId="69" borderId="27" xfId="53" applyFill="1" applyBorder="1" applyAlignment="1">
      <alignment horizontal="center"/>
    </xf>
  </cellXfs>
  <cellStyles count="135">
    <cellStyle name="§1" xfId="4"/>
    <cellStyle name="20 % - Accent1 2" xfId="5"/>
    <cellStyle name="20 % - Accent1 2 2" xfId="105"/>
    <cellStyle name="20 % - Accent1 2 3" xfId="127"/>
    <cellStyle name="20 % - Accent1 3" xfId="6"/>
    <cellStyle name="20 % - Accent2 2" xfId="7"/>
    <cellStyle name="20 % - Accent2 2 2" xfId="106"/>
    <cellStyle name="20 % - Accent2 2 3" xfId="128"/>
    <cellStyle name="20 % - Accent2 3" xfId="8"/>
    <cellStyle name="20 % - Accent3 2" xfId="9"/>
    <cellStyle name="20 % - Accent3 2 2" xfId="107"/>
    <cellStyle name="20 % - Accent3 2 3" xfId="129"/>
    <cellStyle name="20 % - Accent3 3" xfId="10"/>
    <cellStyle name="20 % - Accent4 2" xfId="11"/>
    <cellStyle name="20 % - Accent4 2 2" xfId="108"/>
    <cellStyle name="20 % - Accent4 2 3" xfId="130"/>
    <cellStyle name="20 % - Accent4 3" xfId="12"/>
    <cellStyle name="20 % - Accent5" xfId="99" builtinId="46" customBuiltin="1"/>
    <cellStyle name="20 % - Accent5 2" xfId="13"/>
    <cellStyle name="20 % - Accent6" xfId="103" builtinId="50" customBuiltin="1"/>
    <cellStyle name="20 % - Accent6 2" xfId="14"/>
    <cellStyle name="40 % - Accent1" xfId="90" builtinId="31" customBuiltin="1"/>
    <cellStyle name="40 % - Accent1 2" xfId="15"/>
    <cellStyle name="40 % - Accent2" xfId="93" builtinId="35" customBuiltin="1"/>
    <cellStyle name="40 % - Accent2 2" xfId="16"/>
    <cellStyle name="40 % - Accent3 2" xfId="17"/>
    <cellStyle name="40 % - Accent3 2 2" xfId="109"/>
    <cellStyle name="40 % - Accent3 2 3" xfId="131"/>
    <cellStyle name="40 % - Accent3 3" xfId="18"/>
    <cellStyle name="40 % - Accent4" xfId="97" builtinId="43" customBuiltin="1"/>
    <cellStyle name="40 % - Accent4 2" xfId="19"/>
    <cellStyle name="40 % - Accent5" xfId="100" builtinId="47" customBuiltin="1"/>
    <cellStyle name="40 % - Accent5 2" xfId="20"/>
    <cellStyle name="40 % - Accent6" xfId="104" builtinId="51" customBuiltin="1"/>
    <cellStyle name="40 % - Accent6 2" xfId="21"/>
    <cellStyle name="60 % - Accent1" xfId="91" builtinId="32" customBuiltin="1"/>
    <cellStyle name="60 % - Accent1 2" xfId="22"/>
    <cellStyle name="60 % - Accent2" xfId="94" builtinId="36" customBuiltin="1"/>
    <cellStyle name="60 % - Accent2 2" xfId="23"/>
    <cellStyle name="60 % - Accent3 2" xfId="24"/>
    <cellStyle name="60 % - Accent3 3" xfId="25"/>
    <cellStyle name="60 % - Accent4 2" xfId="26"/>
    <cellStyle name="60 % - Accent4 3" xfId="27"/>
    <cellStyle name="60 % - Accent5" xfId="101" builtinId="48" customBuiltin="1"/>
    <cellStyle name="60 % - Accent5 2" xfId="28"/>
    <cellStyle name="60 % - Accent6 2" xfId="29"/>
    <cellStyle name="60 % - Accent6 3" xfId="30"/>
    <cellStyle name="Accent1" xfId="89" builtinId="29" customBuiltin="1"/>
    <cellStyle name="Accent1 2" xfId="31"/>
    <cellStyle name="Accent2" xfId="92" builtinId="33" customBuiltin="1"/>
    <cellStyle name="Accent2 2" xfId="32"/>
    <cellStyle name="Accent3" xfId="95" builtinId="37" customBuiltin="1"/>
    <cellStyle name="Accent3 2" xfId="33"/>
    <cellStyle name="Accent4" xfId="96" builtinId="41" customBuiltin="1"/>
    <cellStyle name="Accent4 2" xfId="34"/>
    <cellStyle name="Accent5" xfId="98" builtinId="45" customBuiltin="1"/>
    <cellStyle name="Accent5 2" xfId="35"/>
    <cellStyle name="Accent6" xfId="102" builtinId="49" customBuiltin="1"/>
    <cellStyle name="Accent6 2" xfId="36"/>
    <cellStyle name="Avertissement" xfId="86" builtinId="11" customBuiltin="1"/>
    <cellStyle name="Avertissement 2" xfId="37"/>
    <cellStyle name="Calcul" xfId="83" builtinId="22" customBuiltin="1"/>
    <cellStyle name="Calcul 2" xfId="38"/>
    <cellStyle name="Cellule liée" xfId="84" builtinId="24" customBuiltin="1"/>
    <cellStyle name="Cellule liée 2" xfId="39"/>
    <cellStyle name="Ch1_SM_0240.03_EPINGLAGES - DESEPINGLAGES" xfId="40"/>
    <cellStyle name="Chif_result1" xfId="41"/>
    <cellStyle name="Commentaire 2" xfId="42"/>
    <cellStyle name="Commentaire 2 2" xfId="110"/>
    <cellStyle name="Commentaire 2 3" xfId="132"/>
    <cellStyle name="Commentaire 3" xfId="43"/>
    <cellStyle name="Entrée" xfId="81" builtinId="20" customBuiltin="1"/>
    <cellStyle name="Entrée 2" xfId="44"/>
    <cellStyle name="Insatisfaisant" xfId="79" builtinId="27" customBuiltin="1"/>
    <cellStyle name="Insatisfaisant 2" xfId="45"/>
    <cellStyle name="Lien hypertexte 2" xfId="46"/>
    <cellStyle name="Lien hypertexte 3" xfId="47"/>
    <cellStyle name="Milliers 2" xfId="48"/>
    <cellStyle name="Milliers 2 2" xfId="49"/>
    <cellStyle name="Milliers 3" xfId="111"/>
    <cellStyle name="Monétaire 2" xfId="50"/>
    <cellStyle name="Monétaire 3" xfId="112"/>
    <cellStyle name="Neutre" xfId="80" builtinId="28" customBuiltin="1"/>
    <cellStyle name="Neutre 2" xfId="51"/>
    <cellStyle name="Normal" xfId="0" builtinId="0"/>
    <cellStyle name="Normal 10" xfId="113"/>
    <cellStyle name="Normal 10 2" xfId="114"/>
    <cellStyle name="Normal 11" xfId="126"/>
    <cellStyle name="Normal 12" xfId="2"/>
    <cellStyle name="Normal 12 2" xfId="52"/>
    <cellStyle name="Normal 12 2 2" xfId="116"/>
    <cellStyle name="Normal 12 3" xfId="117"/>
    <cellStyle name="Normal 12 4" xfId="115"/>
    <cellStyle name="Normal 12 5" xfId="133"/>
    <cellStyle name="Normal 2" xfId="53"/>
    <cellStyle name="Normal 3" xfId="54"/>
    <cellStyle name="Normal 3 2" xfId="1"/>
    <cellStyle name="Normal 3 2 2" xfId="55"/>
    <cellStyle name="Normal 3 2 3" xfId="118"/>
    <cellStyle name="Normal 3 2 4" xfId="134"/>
    <cellStyle name="Normal 3_TMDKBX21-CWB-Gestion des mods-v10" xfId="56"/>
    <cellStyle name="Normal 4" xfId="3"/>
    <cellStyle name="Normal 4 2" xfId="119"/>
    <cellStyle name="Normal 5" xfId="120"/>
    <cellStyle name="Normal 5 2" xfId="121"/>
    <cellStyle name="Normal 6" xfId="122"/>
    <cellStyle name="Normal 7" xfId="123"/>
    <cellStyle name="Normal 8" xfId="124"/>
    <cellStyle name="Normal 9" xfId="125"/>
    <cellStyle name="Pourcentage 2" xfId="58"/>
    <cellStyle name="Pourcentage 3" xfId="57"/>
    <cellStyle name="Satisfaisant" xfId="78" builtinId="26" customBuiltin="1"/>
    <cellStyle name="Satisfaisant 2" xfId="59"/>
    <cellStyle name="Sortie" xfId="82" builtinId="21" customBuiltin="1"/>
    <cellStyle name="Sortie 2" xfId="60"/>
    <cellStyle name="T2" xfId="61"/>
    <cellStyle name="Texte explicatif" xfId="87" builtinId="53" customBuiltin="1"/>
    <cellStyle name="Texte explicatif 2" xfId="62"/>
    <cellStyle name="Titre" xfId="73" builtinId="15" customBuiltin="1"/>
    <cellStyle name="Titre 2" xfId="63"/>
    <cellStyle name="Titre 1" xfId="74" builtinId="16" customBuiltin="1"/>
    <cellStyle name="Titre 1 2" xfId="64"/>
    <cellStyle name="Titre 2" xfId="75" builtinId="17" customBuiltin="1"/>
    <cellStyle name="Titre 2 2" xfId="65"/>
    <cellStyle name="Titre 3" xfId="76" builtinId="18" customBuiltin="1"/>
    <cellStyle name="Titre 3 2" xfId="66"/>
    <cellStyle name="Titre 4" xfId="77" builtinId="19" customBuiltin="1"/>
    <cellStyle name="Titre 4 2" xfId="67"/>
    <cellStyle name="titre§1" xfId="68"/>
    <cellStyle name="Titre§2" xfId="69"/>
    <cellStyle name="Titre1" xfId="70"/>
    <cellStyle name="Total" xfId="88" builtinId="25" customBuiltin="1"/>
    <cellStyle name="Total 2" xfId="71"/>
    <cellStyle name="Vérification" xfId="85" builtinId="23" customBuiltin="1"/>
    <cellStyle name="Vérification 2" xfId="72"/>
  </cellStyles>
  <dxfs count="12">
    <dxf>
      <fill>
        <patternFill>
          <bgColor rgb="FFFF0000"/>
        </patternFill>
      </fill>
    </dxf>
    <dxf>
      <fill>
        <patternFill>
          <bgColor rgb="FFFF0000"/>
        </patternFill>
      </fill>
    </dxf>
    <dxf>
      <fill>
        <patternFill>
          <bgColor rgb="FFFF0000"/>
        </patternFill>
      </fill>
    </dxf>
    <dxf>
      <fill>
        <patternFill>
          <bgColor rgb="FFFFFF00"/>
        </patternFill>
      </fill>
    </dxf>
    <dxf>
      <fill>
        <patternFill>
          <bgColor theme="2" tint="-0.499984740745262"/>
        </patternFill>
      </fill>
    </dxf>
    <dxf>
      <fill>
        <patternFill>
          <bgColor theme="0" tint="-0.499984740745262"/>
        </patternFill>
      </fill>
    </dxf>
    <dxf>
      <fill>
        <patternFill>
          <bgColor rgb="FFFFFF00"/>
        </patternFill>
      </fill>
    </dxf>
    <dxf>
      <fill>
        <patternFill>
          <bgColor theme="2" tint="-0.499984740745262"/>
        </patternFill>
      </fill>
    </dxf>
    <dxf>
      <fill>
        <patternFill>
          <bgColor theme="0" tint="-0.499984740745262"/>
        </patternFill>
      </fill>
    </dxf>
    <dxf>
      <fill>
        <patternFill>
          <bgColor rgb="FFFFFF00"/>
        </patternFill>
      </fill>
    </dxf>
    <dxf>
      <fill>
        <patternFill>
          <bgColor theme="2" tint="-0.499984740745262"/>
        </patternFill>
      </fill>
    </dxf>
    <dxf>
      <fill>
        <patternFill>
          <bgColor theme="0" tint="-0.499984740745262"/>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60-EC42-11CE-9E0D-00AA006002F3}" ax:persistence="persistStreamInit" r:id="rId1"/>
</file>

<file path=xl/charts/_rels/chart5.xml.rels><?xml version="1.0" encoding="UTF-8" standalone="yes"?>
<Relationships xmlns="http://schemas.openxmlformats.org/package/2006/relationships"><Relationship Id="rId1" Type="http://schemas.openxmlformats.org/officeDocument/2006/relationships/chartUserShapes" Target="../drawings/drawing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3424201007837568E-2"/>
          <c:y val="0.27182743923788361"/>
          <c:w val="0.79535665770989772"/>
          <c:h val="0.63648418373204063"/>
        </c:manualLayout>
      </c:layout>
      <c:scatterChart>
        <c:scatterStyle val="lineMarker"/>
        <c:varyColors val="0"/>
        <c:ser>
          <c:idx val="2"/>
          <c:order val="0"/>
          <c:tx>
            <c:v>t100</c:v>
          </c:tx>
          <c:spPr>
            <a:ln w="44450"/>
          </c:spPr>
          <c:marker>
            <c:symbol val="none"/>
          </c:marker>
          <c:xVal>
            <c:numRef>
              <c:f>FC!$B$63:$B$154</c:f>
              <c:numCache>
                <c:formatCode>General</c:formatCode>
                <c:ptCount val="92"/>
                <c:pt idx="0">
                  <c:v>59</c:v>
                </c:pt>
                <c:pt idx="1">
                  <c:v>60</c:v>
                </c:pt>
                <c:pt idx="2">
                  <c:v>61</c:v>
                </c:pt>
                <c:pt idx="3">
                  <c:v>62</c:v>
                </c:pt>
                <c:pt idx="4">
                  <c:v>63</c:v>
                </c:pt>
                <c:pt idx="5">
                  <c:v>64</c:v>
                </c:pt>
                <c:pt idx="6">
                  <c:v>65</c:v>
                </c:pt>
                <c:pt idx="7">
                  <c:v>66</c:v>
                </c:pt>
                <c:pt idx="8">
                  <c:v>67</c:v>
                </c:pt>
                <c:pt idx="9">
                  <c:v>68</c:v>
                </c:pt>
                <c:pt idx="10">
                  <c:v>69</c:v>
                </c:pt>
                <c:pt idx="11">
                  <c:v>70</c:v>
                </c:pt>
                <c:pt idx="12">
                  <c:v>71</c:v>
                </c:pt>
                <c:pt idx="13">
                  <c:v>72</c:v>
                </c:pt>
                <c:pt idx="14">
                  <c:v>73</c:v>
                </c:pt>
                <c:pt idx="15">
                  <c:v>74</c:v>
                </c:pt>
                <c:pt idx="16">
                  <c:v>75</c:v>
                </c:pt>
                <c:pt idx="17">
                  <c:v>76</c:v>
                </c:pt>
                <c:pt idx="18">
                  <c:v>77</c:v>
                </c:pt>
                <c:pt idx="19">
                  <c:v>78</c:v>
                </c:pt>
                <c:pt idx="20">
                  <c:v>79</c:v>
                </c:pt>
                <c:pt idx="21">
                  <c:v>80</c:v>
                </c:pt>
                <c:pt idx="22">
                  <c:v>81</c:v>
                </c:pt>
                <c:pt idx="23">
                  <c:v>82</c:v>
                </c:pt>
                <c:pt idx="24">
                  <c:v>83</c:v>
                </c:pt>
                <c:pt idx="25">
                  <c:v>84</c:v>
                </c:pt>
                <c:pt idx="26">
                  <c:v>85</c:v>
                </c:pt>
                <c:pt idx="27">
                  <c:v>86</c:v>
                </c:pt>
                <c:pt idx="28">
                  <c:v>87</c:v>
                </c:pt>
                <c:pt idx="29">
                  <c:v>88</c:v>
                </c:pt>
                <c:pt idx="30">
                  <c:v>89</c:v>
                </c:pt>
                <c:pt idx="31">
                  <c:v>90</c:v>
                </c:pt>
                <c:pt idx="32">
                  <c:v>91</c:v>
                </c:pt>
                <c:pt idx="33">
                  <c:v>92</c:v>
                </c:pt>
                <c:pt idx="34">
                  <c:v>93</c:v>
                </c:pt>
                <c:pt idx="35">
                  <c:v>94</c:v>
                </c:pt>
                <c:pt idx="36">
                  <c:v>95</c:v>
                </c:pt>
                <c:pt idx="37">
                  <c:v>96</c:v>
                </c:pt>
                <c:pt idx="38">
                  <c:v>97</c:v>
                </c:pt>
                <c:pt idx="39">
                  <c:v>98</c:v>
                </c:pt>
                <c:pt idx="40">
                  <c:v>99</c:v>
                </c:pt>
                <c:pt idx="41">
                  <c:v>100</c:v>
                </c:pt>
                <c:pt idx="42">
                  <c:v>101</c:v>
                </c:pt>
                <c:pt idx="43">
                  <c:v>102</c:v>
                </c:pt>
                <c:pt idx="44">
                  <c:v>103</c:v>
                </c:pt>
                <c:pt idx="45">
                  <c:v>104</c:v>
                </c:pt>
                <c:pt idx="46">
                  <c:v>105</c:v>
                </c:pt>
                <c:pt idx="47">
                  <c:v>106</c:v>
                </c:pt>
                <c:pt idx="48">
                  <c:v>107</c:v>
                </c:pt>
                <c:pt idx="49">
                  <c:v>108</c:v>
                </c:pt>
                <c:pt idx="50">
                  <c:v>109</c:v>
                </c:pt>
                <c:pt idx="51">
                  <c:v>110</c:v>
                </c:pt>
                <c:pt idx="52">
                  <c:v>111</c:v>
                </c:pt>
                <c:pt idx="53">
                  <c:v>112</c:v>
                </c:pt>
                <c:pt idx="54">
                  <c:v>113</c:v>
                </c:pt>
                <c:pt idx="55">
                  <c:v>114</c:v>
                </c:pt>
                <c:pt idx="56">
                  <c:v>115</c:v>
                </c:pt>
                <c:pt idx="57">
                  <c:v>116</c:v>
                </c:pt>
                <c:pt idx="58">
                  <c:v>117</c:v>
                </c:pt>
                <c:pt idx="59">
                  <c:v>118</c:v>
                </c:pt>
                <c:pt idx="60">
                  <c:v>119</c:v>
                </c:pt>
                <c:pt idx="61">
                  <c:v>120</c:v>
                </c:pt>
                <c:pt idx="62">
                  <c:v>121</c:v>
                </c:pt>
                <c:pt idx="63">
                  <c:v>122</c:v>
                </c:pt>
                <c:pt idx="64">
                  <c:v>123</c:v>
                </c:pt>
                <c:pt idx="65">
                  <c:v>124</c:v>
                </c:pt>
                <c:pt idx="66">
                  <c:v>125</c:v>
                </c:pt>
                <c:pt idx="67">
                  <c:v>126</c:v>
                </c:pt>
                <c:pt idx="68">
                  <c:v>127</c:v>
                </c:pt>
                <c:pt idx="69">
                  <c:v>128</c:v>
                </c:pt>
                <c:pt idx="70">
                  <c:v>129</c:v>
                </c:pt>
                <c:pt idx="71">
                  <c:v>130</c:v>
                </c:pt>
                <c:pt idx="72">
                  <c:v>131</c:v>
                </c:pt>
                <c:pt idx="73">
                  <c:v>132</c:v>
                </c:pt>
                <c:pt idx="74">
                  <c:v>133</c:v>
                </c:pt>
                <c:pt idx="75">
                  <c:v>134</c:v>
                </c:pt>
                <c:pt idx="76">
                  <c:v>135</c:v>
                </c:pt>
                <c:pt idx="77">
                  <c:v>136</c:v>
                </c:pt>
                <c:pt idx="78">
                  <c:v>137</c:v>
                </c:pt>
                <c:pt idx="79">
                  <c:v>138</c:v>
                </c:pt>
                <c:pt idx="80">
                  <c:v>139</c:v>
                </c:pt>
                <c:pt idx="81">
                  <c:v>140</c:v>
                </c:pt>
                <c:pt idx="82">
                  <c:v>141</c:v>
                </c:pt>
                <c:pt idx="83">
                  <c:v>142</c:v>
                </c:pt>
                <c:pt idx="84">
                  <c:v>143</c:v>
                </c:pt>
                <c:pt idx="85">
                  <c:v>144</c:v>
                </c:pt>
                <c:pt idx="86">
                  <c:v>145</c:v>
                </c:pt>
                <c:pt idx="87">
                  <c:v>146</c:v>
                </c:pt>
                <c:pt idx="88">
                  <c:v>147</c:v>
                </c:pt>
                <c:pt idx="89">
                  <c:v>148</c:v>
                </c:pt>
                <c:pt idx="90">
                  <c:v>149</c:v>
                </c:pt>
                <c:pt idx="91">
                  <c:v>150</c:v>
                </c:pt>
              </c:numCache>
            </c:numRef>
          </c:xVal>
          <c:yVal>
            <c:numRef>
              <c:f>FC!$I$63:$I$154</c:f>
              <c:numCache>
                <c:formatCode>General</c:formatCode>
                <c:ptCount val="9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numCache>
            </c:numRef>
          </c:yVal>
          <c:smooth val="0"/>
        </c:ser>
        <c:ser>
          <c:idx val="0"/>
          <c:order val="1"/>
          <c:tx>
            <c:v>Target</c:v>
          </c:tx>
          <c:spPr>
            <a:ln w="38100">
              <a:solidFill>
                <a:srgbClr val="FF0000"/>
              </a:solidFill>
            </a:ln>
          </c:spPr>
          <c:marker>
            <c:symbol val="none"/>
          </c:marker>
          <c:xVal>
            <c:numRef>
              <c:f>FC!$B$63:$B$154</c:f>
              <c:numCache>
                <c:formatCode>General</c:formatCode>
                <c:ptCount val="92"/>
                <c:pt idx="0">
                  <c:v>59</c:v>
                </c:pt>
                <c:pt idx="1">
                  <c:v>60</c:v>
                </c:pt>
                <c:pt idx="2">
                  <c:v>61</c:v>
                </c:pt>
                <c:pt idx="3">
                  <c:v>62</c:v>
                </c:pt>
                <c:pt idx="4">
                  <c:v>63</c:v>
                </c:pt>
                <c:pt idx="5">
                  <c:v>64</c:v>
                </c:pt>
                <c:pt idx="6">
                  <c:v>65</c:v>
                </c:pt>
                <c:pt idx="7">
                  <c:v>66</c:v>
                </c:pt>
                <c:pt idx="8">
                  <c:v>67</c:v>
                </c:pt>
                <c:pt idx="9">
                  <c:v>68</c:v>
                </c:pt>
                <c:pt idx="10">
                  <c:v>69</c:v>
                </c:pt>
                <c:pt idx="11">
                  <c:v>70</c:v>
                </c:pt>
                <c:pt idx="12">
                  <c:v>71</c:v>
                </c:pt>
                <c:pt idx="13">
                  <c:v>72</c:v>
                </c:pt>
                <c:pt idx="14">
                  <c:v>73</c:v>
                </c:pt>
                <c:pt idx="15">
                  <c:v>74</c:v>
                </c:pt>
                <c:pt idx="16">
                  <c:v>75</c:v>
                </c:pt>
                <c:pt idx="17">
                  <c:v>76</c:v>
                </c:pt>
                <c:pt idx="18">
                  <c:v>77</c:v>
                </c:pt>
                <c:pt idx="19">
                  <c:v>78</c:v>
                </c:pt>
                <c:pt idx="20">
                  <c:v>79</c:v>
                </c:pt>
                <c:pt idx="21">
                  <c:v>80</c:v>
                </c:pt>
                <c:pt idx="22">
                  <c:v>81</c:v>
                </c:pt>
                <c:pt idx="23">
                  <c:v>82</c:v>
                </c:pt>
                <c:pt idx="24">
                  <c:v>83</c:v>
                </c:pt>
                <c:pt idx="25">
                  <c:v>84</c:v>
                </c:pt>
                <c:pt idx="26">
                  <c:v>85</c:v>
                </c:pt>
                <c:pt idx="27">
                  <c:v>86</c:v>
                </c:pt>
                <c:pt idx="28">
                  <c:v>87</c:v>
                </c:pt>
                <c:pt idx="29">
                  <c:v>88</c:v>
                </c:pt>
                <c:pt idx="30">
                  <c:v>89</c:v>
                </c:pt>
                <c:pt idx="31">
                  <c:v>90</c:v>
                </c:pt>
                <c:pt idx="32">
                  <c:v>91</c:v>
                </c:pt>
                <c:pt idx="33">
                  <c:v>92</c:v>
                </c:pt>
                <c:pt idx="34">
                  <c:v>93</c:v>
                </c:pt>
                <c:pt idx="35">
                  <c:v>94</c:v>
                </c:pt>
                <c:pt idx="36">
                  <c:v>95</c:v>
                </c:pt>
                <c:pt idx="37">
                  <c:v>96</c:v>
                </c:pt>
                <c:pt idx="38">
                  <c:v>97</c:v>
                </c:pt>
                <c:pt idx="39">
                  <c:v>98</c:v>
                </c:pt>
                <c:pt idx="40">
                  <c:v>99</c:v>
                </c:pt>
                <c:pt idx="41">
                  <c:v>100</c:v>
                </c:pt>
                <c:pt idx="42">
                  <c:v>101</c:v>
                </c:pt>
                <c:pt idx="43">
                  <c:v>102</c:v>
                </c:pt>
                <c:pt idx="44">
                  <c:v>103</c:v>
                </c:pt>
                <c:pt idx="45">
                  <c:v>104</c:v>
                </c:pt>
                <c:pt idx="46">
                  <c:v>105</c:v>
                </c:pt>
                <c:pt idx="47">
                  <c:v>106</c:v>
                </c:pt>
                <c:pt idx="48">
                  <c:v>107</c:v>
                </c:pt>
                <c:pt idx="49">
                  <c:v>108</c:v>
                </c:pt>
                <c:pt idx="50">
                  <c:v>109</c:v>
                </c:pt>
                <c:pt idx="51">
                  <c:v>110</c:v>
                </c:pt>
                <c:pt idx="52">
                  <c:v>111</c:v>
                </c:pt>
                <c:pt idx="53">
                  <c:v>112</c:v>
                </c:pt>
                <c:pt idx="54">
                  <c:v>113</c:v>
                </c:pt>
                <c:pt idx="55">
                  <c:v>114</c:v>
                </c:pt>
                <c:pt idx="56">
                  <c:v>115</c:v>
                </c:pt>
                <c:pt idx="57">
                  <c:v>116</c:v>
                </c:pt>
                <c:pt idx="58">
                  <c:v>117</c:v>
                </c:pt>
                <c:pt idx="59">
                  <c:v>118</c:v>
                </c:pt>
                <c:pt idx="60">
                  <c:v>119</c:v>
                </c:pt>
                <c:pt idx="61">
                  <c:v>120</c:v>
                </c:pt>
                <c:pt idx="62">
                  <c:v>121</c:v>
                </c:pt>
                <c:pt idx="63">
                  <c:v>122</c:v>
                </c:pt>
                <c:pt idx="64">
                  <c:v>123</c:v>
                </c:pt>
                <c:pt idx="65">
                  <c:v>124</c:v>
                </c:pt>
                <c:pt idx="66">
                  <c:v>125</c:v>
                </c:pt>
                <c:pt idx="67">
                  <c:v>126</c:v>
                </c:pt>
                <c:pt idx="68">
                  <c:v>127</c:v>
                </c:pt>
                <c:pt idx="69">
                  <c:v>128</c:v>
                </c:pt>
                <c:pt idx="70">
                  <c:v>129</c:v>
                </c:pt>
                <c:pt idx="71">
                  <c:v>130</c:v>
                </c:pt>
                <c:pt idx="72">
                  <c:v>131</c:v>
                </c:pt>
                <c:pt idx="73">
                  <c:v>132</c:v>
                </c:pt>
                <c:pt idx="74">
                  <c:v>133</c:v>
                </c:pt>
                <c:pt idx="75">
                  <c:v>134</c:v>
                </c:pt>
                <c:pt idx="76">
                  <c:v>135</c:v>
                </c:pt>
                <c:pt idx="77">
                  <c:v>136</c:v>
                </c:pt>
                <c:pt idx="78">
                  <c:v>137</c:v>
                </c:pt>
                <c:pt idx="79">
                  <c:v>138</c:v>
                </c:pt>
                <c:pt idx="80">
                  <c:v>139</c:v>
                </c:pt>
                <c:pt idx="81">
                  <c:v>140</c:v>
                </c:pt>
                <c:pt idx="82">
                  <c:v>141</c:v>
                </c:pt>
                <c:pt idx="83">
                  <c:v>142</c:v>
                </c:pt>
                <c:pt idx="84">
                  <c:v>143</c:v>
                </c:pt>
                <c:pt idx="85">
                  <c:v>144</c:v>
                </c:pt>
                <c:pt idx="86">
                  <c:v>145</c:v>
                </c:pt>
                <c:pt idx="87">
                  <c:v>146</c:v>
                </c:pt>
                <c:pt idx="88">
                  <c:v>147</c:v>
                </c:pt>
                <c:pt idx="89">
                  <c:v>148</c:v>
                </c:pt>
                <c:pt idx="90">
                  <c:v>149</c:v>
                </c:pt>
                <c:pt idx="91">
                  <c:v>150</c:v>
                </c:pt>
              </c:numCache>
            </c:numRef>
          </c:xVal>
          <c:yVal>
            <c:numRef>
              <c:f>FC!$L$63:$L$154</c:f>
              <c:numCache>
                <c:formatCode>General</c:formatCode>
                <c:ptCount val="92"/>
                <c:pt idx="0">
                  <c:v>637</c:v>
                </c:pt>
                <c:pt idx="1">
                  <c:v>637</c:v>
                </c:pt>
                <c:pt idx="2">
                  <c:v>637</c:v>
                </c:pt>
                <c:pt idx="3">
                  <c:v>637</c:v>
                </c:pt>
                <c:pt idx="4">
                  <c:v>637</c:v>
                </c:pt>
                <c:pt idx="5">
                  <c:v>637</c:v>
                </c:pt>
                <c:pt idx="6">
                  <c:v>637</c:v>
                </c:pt>
                <c:pt idx="7">
                  <c:v>637</c:v>
                </c:pt>
                <c:pt idx="8">
                  <c:v>637</c:v>
                </c:pt>
                <c:pt idx="9">
                  <c:v>637</c:v>
                </c:pt>
                <c:pt idx="10">
                  <c:v>637</c:v>
                </c:pt>
                <c:pt idx="11">
                  <c:v>637</c:v>
                </c:pt>
                <c:pt idx="12">
                  <c:v>637</c:v>
                </c:pt>
                <c:pt idx="13">
                  <c:v>637</c:v>
                </c:pt>
                <c:pt idx="14">
                  <c:v>637</c:v>
                </c:pt>
                <c:pt idx="15">
                  <c:v>637</c:v>
                </c:pt>
                <c:pt idx="16">
                  <c:v>637</c:v>
                </c:pt>
                <c:pt idx="17">
                  <c:v>637</c:v>
                </c:pt>
                <c:pt idx="18">
                  <c:v>637</c:v>
                </c:pt>
                <c:pt idx="19">
                  <c:v>637</c:v>
                </c:pt>
                <c:pt idx="20">
                  <c:v>637</c:v>
                </c:pt>
                <c:pt idx="21">
                  <c:v>637</c:v>
                </c:pt>
                <c:pt idx="22">
                  <c:v>637</c:v>
                </c:pt>
                <c:pt idx="23">
                  <c:v>637</c:v>
                </c:pt>
                <c:pt idx="24">
                  <c:v>637</c:v>
                </c:pt>
                <c:pt idx="25">
                  <c:v>637</c:v>
                </c:pt>
                <c:pt idx="26">
                  <c:v>637</c:v>
                </c:pt>
                <c:pt idx="27">
                  <c:v>637</c:v>
                </c:pt>
                <c:pt idx="28">
                  <c:v>637</c:v>
                </c:pt>
                <c:pt idx="29">
                  <c:v>637</c:v>
                </c:pt>
                <c:pt idx="30">
                  <c:v>637</c:v>
                </c:pt>
                <c:pt idx="31">
                  <c:v>637</c:v>
                </c:pt>
                <c:pt idx="32">
                  <c:v>637</c:v>
                </c:pt>
                <c:pt idx="33">
                  <c:v>637</c:v>
                </c:pt>
                <c:pt idx="34">
                  <c:v>637</c:v>
                </c:pt>
                <c:pt idx="35">
                  <c:v>637</c:v>
                </c:pt>
                <c:pt idx="36">
                  <c:v>637</c:v>
                </c:pt>
                <c:pt idx="37">
                  <c:v>637</c:v>
                </c:pt>
                <c:pt idx="38">
                  <c:v>637</c:v>
                </c:pt>
                <c:pt idx="39">
                  <c:v>637</c:v>
                </c:pt>
                <c:pt idx="40">
                  <c:v>637</c:v>
                </c:pt>
                <c:pt idx="41">
                  <c:v>637</c:v>
                </c:pt>
                <c:pt idx="42">
                  <c:v>637</c:v>
                </c:pt>
                <c:pt idx="43">
                  <c:v>637</c:v>
                </c:pt>
                <c:pt idx="44">
                  <c:v>637</c:v>
                </c:pt>
                <c:pt idx="45">
                  <c:v>637</c:v>
                </c:pt>
                <c:pt idx="46">
                  <c:v>637</c:v>
                </c:pt>
                <c:pt idx="47">
                  <c:v>637</c:v>
                </c:pt>
                <c:pt idx="48">
                  <c:v>637</c:v>
                </c:pt>
                <c:pt idx="49">
                  <c:v>637</c:v>
                </c:pt>
                <c:pt idx="50">
                  <c:v>637</c:v>
                </c:pt>
                <c:pt idx="51">
                  <c:v>637</c:v>
                </c:pt>
                <c:pt idx="52">
                  <c:v>637</c:v>
                </c:pt>
                <c:pt idx="53">
                  <c:v>637</c:v>
                </c:pt>
                <c:pt idx="54">
                  <c:v>637</c:v>
                </c:pt>
                <c:pt idx="55">
                  <c:v>637</c:v>
                </c:pt>
                <c:pt idx="56">
                  <c:v>637</c:v>
                </c:pt>
                <c:pt idx="57">
                  <c:v>637</c:v>
                </c:pt>
                <c:pt idx="58">
                  <c:v>637</c:v>
                </c:pt>
                <c:pt idx="59">
                  <c:v>637</c:v>
                </c:pt>
                <c:pt idx="60">
                  <c:v>637</c:v>
                </c:pt>
                <c:pt idx="61">
                  <c:v>637</c:v>
                </c:pt>
                <c:pt idx="62">
                  <c:v>637</c:v>
                </c:pt>
                <c:pt idx="63">
                  <c:v>637</c:v>
                </c:pt>
                <c:pt idx="64">
                  <c:v>637</c:v>
                </c:pt>
                <c:pt idx="65">
                  <c:v>637</c:v>
                </c:pt>
                <c:pt idx="66">
                  <c:v>637</c:v>
                </c:pt>
                <c:pt idx="67">
                  <c:v>637</c:v>
                </c:pt>
                <c:pt idx="68">
                  <c:v>637</c:v>
                </c:pt>
                <c:pt idx="69">
                  <c:v>637</c:v>
                </c:pt>
                <c:pt idx="70">
                  <c:v>637</c:v>
                </c:pt>
                <c:pt idx="71">
                  <c:v>637</c:v>
                </c:pt>
                <c:pt idx="72">
                  <c:v>637</c:v>
                </c:pt>
                <c:pt idx="73">
                  <c:v>637</c:v>
                </c:pt>
                <c:pt idx="74">
                  <c:v>637</c:v>
                </c:pt>
                <c:pt idx="75">
                  <c:v>637</c:v>
                </c:pt>
                <c:pt idx="76">
                  <c:v>637</c:v>
                </c:pt>
                <c:pt idx="77">
                  <c:v>637</c:v>
                </c:pt>
                <c:pt idx="78">
                  <c:v>637</c:v>
                </c:pt>
                <c:pt idx="79">
                  <c:v>637</c:v>
                </c:pt>
                <c:pt idx="80">
                  <c:v>637</c:v>
                </c:pt>
                <c:pt idx="81">
                  <c:v>637</c:v>
                </c:pt>
                <c:pt idx="82">
                  <c:v>637</c:v>
                </c:pt>
                <c:pt idx="83">
                  <c:v>637</c:v>
                </c:pt>
                <c:pt idx="84">
                  <c:v>637</c:v>
                </c:pt>
                <c:pt idx="85">
                  <c:v>637</c:v>
                </c:pt>
                <c:pt idx="86">
                  <c:v>637</c:v>
                </c:pt>
                <c:pt idx="87">
                  <c:v>637</c:v>
                </c:pt>
                <c:pt idx="88">
                  <c:v>637</c:v>
                </c:pt>
                <c:pt idx="89">
                  <c:v>637</c:v>
                </c:pt>
                <c:pt idx="90">
                  <c:v>637</c:v>
                </c:pt>
                <c:pt idx="91">
                  <c:v>637</c:v>
                </c:pt>
              </c:numCache>
            </c:numRef>
          </c:yVal>
          <c:smooth val="0"/>
        </c:ser>
        <c:ser>
          <c:idx val="1"/>
          <c:order val="2"/>
          <c:spPr>
            <a:ln w="38100">
              <a:solidFill>
                <a:schemeClr val="accent2"/>
              </a:solidFill>
            </a:ln>
          </c:spPr>
          <c:marker>
            <c:symbol val="circle"/>
            <c:size val="14"/>
          </c:marker>
          <c:dPt>
            <c:idx val="0"/>
            <c:marker>
              <c:spPr>
                <a:solidFill>
                  <a:schemeClr val="tx1"/>
                </a:solidFill>
                <a:ln>
                  <a:noFill/>
                </a:ln>
              </c:spPr>
            </c:marker>
            <c:bubble3D val="0"/>
          </c:dPt>
          <c:dPt>
            <c:idx val="1"/>
            <c:marker>
              <c:symbol val="none"/>
            </c:marker>
            <c:bubble3D val="0"/>
          </c:dPt>
          <c:dLbls>
            <c:dLbl>
              <c:idx val="0"/>
              <c:delete val="1"/>
            </c:dLbl>
            <c:dLbl>
              <c:idx val="1"/>
              <c:delete val="1"/>
            </c:dLbl>
            <c:showLegendKey val="0"/>
            <c:showVal val="1"/>
            <c:showCatName val="1"/>
            <c:showSerName val="0"/>
            <c:showPercent val="0"/>
            <c:showBubbleSize val="0"/>
            <c:showLeaderLines val="0"/>
          </c:dLbls>
          <c:xVal>
            <c:numRef>
              <c:f>LISTE!$D$43:$D$44</c:f>
              <c:numCache>
                <c:formatCode>General</c:formatCode>
                <c:ptCount val="2"/>
                <c:pt idx="0">
                  <c:v>59</c:v>
                </c:pt>
                <c:pt idx="1">
                  <c:v>59</c:v>
                </c:pt>
              </c:numCache>
            </c:numRef>
          </c:xVal>
          <c:yVal>
            <c:numRef>
              <c:f>LISTE!$F$43:$F$44</c:f>
              <c:numCache>
                <c:formatCode>General</c:formatCode>
                <c:ptCount val="2"/>
                <c:pt idx="0">
                  <c:v>1100</c:v>
                </c:pt>
                <c:pt idx="1">
                  <c:v>100</c:v>
                </c:pt>
              </c:numCache>
            </c:numRef>
          </c:yVal>
          <c:smooth val="0"/>
        </c:ser>
        <c:ser>
          <c:idx val="3"/>
          <c:order val="3"/>
          <c:marker>
            <c:symbol val="triangle"/>
            <c:size val="20"/>
            <c:spPr>
              <a:solidFill>
                <a:schemeClr val="tx1"/>
              </a:solidFill>
            </c:spPr>
          </c:marker>
          <c:dPt>
            <c:idx val="0"/>
            <c:bubble3D val="0"/>
          </c:dPt>
          <c:dLbls>
            <c:dLbl>
              <c:idx val="0"/>
              <c:layout>
                <c:manualLayout>
                  <c:x val="0"/>
                  <c:y val="-4.3142499676431252E-2"/>
                </c:manualLayout>
              </c:layout>
              <c:spPr>
                <a:solidFill>
                  <a:schemeClr val="tx1"/>
                </a:solidFill>
                <a:ln w="38100">
                  <a:solidFill>
                    <a:schemeClr val="accent3"/>
                  </a:solidFill>
                </a:ln>
              </c:spPr>
              <c:txPr>
                <a:bodyPr/>
                <a:lstStyle/>
                <a:p>
                  <a:pPr>
                    <a:defRPr sz="1600">
                      <a:solidFill>
                        <a:schemeClr val="bg1"/>
                      </a:solidFill>
                    </a:defRPr>
                  </a:pPr>
                  <a:endParaRPr lang="fr-FR"/>
                </a:p>
              </c:txPr>
              <c:showLegendKey val="0"/>
              <c:showVal val="1"/>
              <c:showCatName val="0"/>
              <c:showSerName val="0"/>
              <c:showPercent val="0"/>
              <c:showBubbleSize val="0"/>
            </c:dLbl>
            <c:txPr>
              <a:bodyPr/>
              <a:lstStyle/>
              <a:p>
                <a:pPr>
                  <a:defRPr sz="1600"/>
                </a:pPr>
                <a:endParaRPr lang="fr-FR"/>
              </a:p>
            </c:txPr>
            <c:showLegendKey val="0"/>
            <c:showVal val="1"/>
            <c:showCatName val="0"/>
            <c:showSerName val="0"/>
            <c:showPercent val="0"/>
            <c:showBubbleSize val="0"/>
            <c:showLeaderLines val="0"/>
          </c:dLbls>
          <c:xVal>
            <c:numRef>
              <c:f>LISTE!$D$46</c:f>
              <c:numCache>
                <c:formatCode>General</c:formatCode>
                <c:ptCount val="1"/>
                <c:pt idx="0">
                  <c:v>59</c:v>
                </c:pt>
              </c:numCache>
            </c:numRef>
          </c:xVal>
          <c:yVal>
            <c:numRef>
              <c:f>LISTE!$F$46</c:f>
              <c:numCache>
                <c:formatCode>0</c:formatCode>
                <c:ptCount val="1"/>
                <c:pt idx="0">
                  <c:v>0</c:v>
                </c:pt>
              </c:numCache>
            </c:numRef>
          </c:yVal>
          <c:smooth val="0"/>
        </c:ser>
        <c:ser>
          <c:idx val="4"/>
          <c:order val="4"/>
          <c:marker>
            <c:symbol val="none"/>
          </c:marker>
          <c:dPt>
            <c:idx val="0"/>
            <c:bubble3D val="0"/>
          </c:dPt>
          <c:dLbls>
            <c:dLbl>
              <c:idx val="0"/>
              <c:layout>
                <c:manualLayout>
                  <c:x val="-2.292500087307154E-2"/>
                  <c:y val="-6.1484860878297555E-2"/>
                </c:manualLayout>
              </c:layout>
              <c:numFmt formatCode="#,##0;\-#,##0;h" sourceLinked="0"/>
              <c:spPr>
                <a:solidFill>
                  <a:schemeClr val="tx1"/>
                </a:solidFill>
              </c:spPr>
              <c:txPr>
                <a:bodyPr/>
                <a:lstStyle/>
                <a:p>
                  <a:pPr>
                    <a:defRPr sz="2000" b="1" i="0" u="none" strike="noStrike" baseline="0">
                      <a:solidFill>
                        <a:schemeClr val="bg1"/>
                      </a:solidFill>
                      <a:latin typeface="Calibri"/>
                      <a:ea typeface="Calibri"/>
                      <a:cs typeface="Calibri"/>
                    </a:defRPr>
                  </a:pPr>
                  <a:endParaRPr lang="fr-FR"/>
                </a:p>
              </c:txPr>
              <c:dLblPos val="r"/>
              <c:showLegendKey val="0"/>
              <c:showVal val="0"/>
              <c:showCatName val="1"/>
              <c:showSerName val="0"/>
              <c:showPercent val="0"/>
              <c:showBubbleSize val="0"/>
            </c:dLbl>
            <c:spPr>
              <a:solidFill>
                <a:schemeClr val="tx1"/>
              </a:solidFill>
            </c:spPr>
            <c:txPr>
              <a:bodyPr/>
              <a:lstStyle/>
              <a:p>
                <a:pPr>
                  <a:defRPr sz="1400" b="0" i="0" u="none" strike="noStrike" baseline="0">
                    <a:solidFill>
                      <a:schemeClr val="bg1"/>
                    </a:solidFill>
                    <a:latin typeface="Calibri"/>
                    <a:ea typeface="Calibri"/>
                    <a:cs typeface="Calibri"/>
                  </a:defRPr>
                </a:pPr>
                <a:endParaRPr lang="fr-FR"/>
              </a:p>
            </c:txPr>
            <c:showLegendKey val="0"/>
            <c:showVal val="0"/>
            <c:showCatName val="1"/>
            <c:showSerName val="0"/>
            <c:showPercent val="0"/>
            <c:showBubbleSize val="0"/>
            <c:showLeaderLines val="0"/>
          </c:dLbls>
          <c:xVal>
            <c:numRef>
              <c:f>LISTE!$D$47</c:f>
              <c:numCache>
                <c:formatCode>General</c:formatCode>
                <c:ptCount val="1"/>
                <c:pt idx="0">
                  <c:v>59</c:v>
                </c:pt>
              </c:numCache>
            </c:numRef>
          </c:xVal>
          <c:yVal>
            <c:numRef>
              <c:f>LISTE!$F$47</c:f>
              <c:numCache>
                <c:formatCode>0</c:formatCode>
                <c:ptCount val="1"/>
                <c:pt idx="0">
                  <c:v>1100</c:v>
                </c:pt>
              </c:numCache>
            </c:numRef>
          </c:yVal>
          <c:smooth val="0"/>
        </c:ser>
        <c:ser>
          <c:idx val="5"/>
          <c:order val="5"/>
          <c:marker>
            <c:symbol val="none"/>
          </c:marker>
          <c:xVal>
            <c:numRef>
              <c:f>FC!$B$63:$B$154</c:f>
              <c:numCache>
                <c:formatCode>General</c:formatCode>
                <c:ptCount val="92"/>
                <c:pt idx="0">
                  <c:v>59</c:v>
                </c:pt>
                <c:pt idx="1">
                  <c:v>60</c:v>
                </c:pt>
                <c:pt idx="2">
                  <c:v>61</c:v>
                </c:pt>
                <c:pt idx="3">
                  <c:v>62</c:v>
                </c:pt>
                <c:pt idx="4">
                  <c:v>63</c:v>
                </c:pt>
                <c:pt idx="5">
                  <c:v>64</c:v>
                </c:pt>
                <c:pt idx="6">
                  <c:v>65</c:v>
                </c:pt>
                <c:pt idx="7">
                  <c:v>66</c:v>
                </c:pt>
                <c:pt idx="8">
                  <c:v>67</c:v>
                </c:pt>
                <c:pt idx="9">
                  <c:v>68</c:v>
                </c:pt>
                <c:pt idx="10">
                  <c:v>69</c:v>
                </c:pt>
                <c:pt idx="11">
                  <c:v>70</c:v>
                </c:pt>
                <c:pt idx="12">
                  <c:v>71</c:v>
                </c:pt>
                <c:pt idx="13">
                  <c:v>72</c:v>
                </c:pt>
                <c:pt idx="14">
                  <c:v>73</c:v>
                </c:pt>
                <c:pt idx="15">
                  <c:v>74</c:v>
                </c:pt>
                <c:pt idx="16">
                  <c:v>75</c:v>
                </c:pt>
                <c:pt idx="17">
                  <c:v>76</c:v>
                </c:pt>
                <c:pt idx="18">
                  <c:v>77</c:v>
                </c:pt>
                <c:pt idx="19">
                  <c:v>78</c:v>
                </c:pt>
                <c:pt idx="20">
                  <c:v>79</c:v>
                </c:pt>
                <c:pt idx="21">
                  <c:v>80</c:v>
                </c:pt>
                <c:pt idx="22">
                  <c:v>81</c:v>
                </c:pt>
                <c:pt idx="23">
                  <c:v>82</c:v>
                </c:pt>
                <c:pt idx="24">
                  <c:v>83</c:v>
                </c:pt>
                <c:pt idx="25">
                  <c:v>84</c:v>
                </c:pt>
                <c:pt idx="26">
                  <c:v>85</c:v>
                </c:pt>
                <c:pt idx="27">
                  <c:v>86</c:v>
                </c:pt>
                <c:pt idx="28">
                  <c:v>87</c:v>
                </c:pt>
                <c:pt idx="29">
                  <c:v>88</c:v>
                </c:pt>
                <c:pt idx="30">
                  <c:v>89</c:v>
                </c:pt>
                <c:pt idx="31">
                  <c:v>90</c:v>
                </c:pt>
                <c:pt idx="32">
                  <c:v>91</c:v>
                </c:pt>
                <c:pt idx="33">
                  <c:v>92</c:v>
                </c:pt>
                <c:pt idx="34">
                  <c:v>93</c:v>
                </c:pt>
                <c:pt idx="35">
                  <c:v>94</c:v>
                </c:pt>
                <c:pt idx="36">
                  <c:v>95</c:v>
                </c:pt>
                <c:pt idx="37">
                  <c:v>96</c:v>
                </c:pt>
                <c:pt idx="38">
                  <c:v>97</c:v>
                </c:pt>
                <c:pt idx="39">
                  <c:v>98</c:v>
                </c:pt>
                <c:pt idx="40">
                  <c:v>99</c:v>
                </c:pt>
                <c:pt idx="41">
                  <c:v>100</c:v>
                </c:pt>
                <c:pt idx="42">
                  <c:v>101</c:v>
                </c:pt>
                <c:pt idx="43">
                  <c:v>102</c:v>
                </c:pt>
                <c:pt idx="44">
                  <c:v>103</c:v>
                </c:pt>
                <c:pt idx="45">
                  <c:v>104</c:v>
                </c:pt>
                <c:pt idx="46">
                  <c:v>105</c:v>
                </c:pt>
                <c:pt idx="47">
                  <c:v>106</c:v>
                </c:pt>
                <c:pt idx="48">
                  <c:v>107</c:v>
                </c:pt>
                <c:pt idx="49">
                  <c:v>108</c:v>
                </c:pt>
                <c:pt idx="50">
                  <c:v>109</c:v>
                </c:pt>
                <c:pt idx="51">
                  <c:v>110</c:v>
                </c:pt>
                <c:pt idx="52">
                  <c:v>111</c:v>
                </c:pt>
                <c:pt idx="53">
                  <c:v>112</c:v>
                </c:pt>
                <c:pt idx="54">
                  <c:v>113</c:v>
                </c:pt>
                <c:pt idx="55">
                  <c:v>114</c:v>
                </c:pt>
                <c:pt idx="56">
                  <c:v>115</c:v>
                </c:pt>
                <c:pt idx="57">
                  <c:v>116</c:v>
                </c:pt>
                <c:pt idx="58">
                  <c:v>117</c:v>
                </c:pt>
                <c:pt idx="59">
                  <c:v>118</c:v>
                </c:pt>
                <c:pt idx="60">
                  <c:v>119</c:v>
                </c:pt>
                <c:pt idx="61">
                  <c:v>120</c:v>
                </c:pt>
                <c:pt idx="62">
                  <c:v>121</c:v>
                </c:pt>
                <c:pt idx="63">
                  <c:v>122</c:v>
                </c:pt>
                <c:pt idx="64">
                  <c:v>123</c:v>
                </c:pt>
                <c:pt idx="65">
                  <c:v>124</c:v>
                </c:pt>
                <c:pt idx="66">
                  <c:v>125</c:v>
                </c:pt>
                <c:pt idx="67">
                  <c:v>126</c:v>
                </c:pt>
                <c:pt idx="68">
                  <c:v>127</c:v>
                </c:pt>
                <c:pt idx="69">
                  <c:v>128</c:v>
                </c:pt>
                <c:pt idx="70">
                  <c:v>129</c:v>
                </c:pt>
                <c:pt idx="71">
                  <c:v>130</c:v>
                </c:pt>
                <c:pt idx="72">
                  <c:v>131</c:v>
                </c:pt>
                <c:pt idx="73">
                  <c:v>132</c:v>
                </c:pt>
                <c:pt idx="74">
                  <c:v>133</c:v>
                </c:pt>
                <c:pt idx="75">
                  <c:v>134</c:v>
                </c:pt>
                <c:pt idx="76">
                  <c:v>135</c:v>
                </c:pt>
                <c:pt idx="77">
                  <c:v>136</c:v>
                </c:pt>
                <c:pt idx="78">
                  <c:v>137</c:v>
                </c:pt>
                <c:pt idx="79">
                  <c:v>138</c:v>
                </c:pt>
                <c:pt idx="80">
                  <c:v>139</c:v>
                </c:pt>
                <c:pt idx="81">
                  <c:v>140</c:v>
                </c:pt>
                <c:pt idx="82">
                  <c:v>141</c:v>
                </c:pt>
                <c:pt idx="83">
                  <c:v>142</c:v>
                </c:pt>
                <c:pt idx="84">
                  <c:v>143</c:v>
                </c:pt>
                <c:pt idx="85">
                  <c:v>144</c:v>
                </c:pt>
                <c:pt idx="86">
                  <c:v>145</c:v>
                </c:pt>
                <c:pt idx="87">
                  <c:v>146</c:v>
                </c:pt>
                <c:pt idx="88">
                  <c:v>147</c:v>
                </c:pt>
                <c:pt idx="89">
                  <c:v>148</c:v>
                </c:pt>
                <c:pt idx="90">
                  <c:v>149</c:v>
                </c:pt>
                <c:pt idx="91">
                  <c:v>150</c:v>
                </c:pt>
              </c:numCache>
            </c:numRef>
          </c:xVal>
          <c:yVal>
            <c:numRef>
              <c:f>LISTE!$L$52</c:f>
              <c:numCache>
                <c:formatCode>General</c:formatCode>
                <c:ptCount val="1"/>
                <c:pt idx="0">
                  <c:v>0</c:v>
                </c:pt>
              </c:numCache>
            </c:numRef>
          </c:yVal>
          <c:smooth val="0"/>
        </c:ser>
        <c:dLbls>
          <c:showLegendKey val="0"/>
          <c:showVal val="0"/>
          <c:showCatName val="0"/>
          <c:showSerName val="0"/>
          <c:showPercent val="0"/>
          <c:showBubbleSize val="0"/>
        </c:dLbls>
        <c:axId val="94574080"/>
        <c:axId val="94576000"/>
      </c:scatterChart>
      <c:valAx>
        <c:axId val="94574080"/>
        <c:scaling>
          <c:orientation val="minMax"/>
          <c:max val="152"/>
          <c:min val="59"/>
        </c:scaling>
        <c:delete val="0"/>
        <c:axPos val="b"/>
        <c:numFmt formatCode="General" sourceLinked="1"/>
        <c:majorTickMark val="out"/>
        <c:minorTickMark val="none"/>
        <c:tickLblPos val="nextTo"/>
        <c:txPr>
          <a:bodyPr rot="-5400000" vert="horz"/>
          <a:lstStyle/>
          <a:p>
            <a:pPr>
              <a:defRPr sz="1000" b="0" i="0" u="none" strike="noStrike" baseline="0">
                <a:solidFill>
                  <a:srgbClr val="000000"/>
                </a:solidFill>
                <a:latin typeface="Calibri"/>
                <a:ea typeface="Calibri"/>
                <a:cs typeface="Calibri"/>
              </a:defRPr>
            </a:pPr>
            <a:endParaRPr lang="fr-FR"/>
          </a:p>
        </c:txPr>
        <c:crossAx val="94576000"/>
        <c:crosses val="autoZero"/>
        <c:crossBetween val="midCat"/>
        <c:majorUnit val="2"/>
        <c:minorUnit val="1"/>
      </c:valAx>
      <c:valAx>
        <c:axId val="94576000"/>
        <c:scaling>
          <c:orientation val="minMax"/>
          <c:max val="1100"/>
          <c:min val="300"/>
        </c:scaling>
        <c:delete val="0"/>
        <c:axPos val="l"/>
        <c:majorGridlines>
          <c:spPr>
            <a:ln>
              <a:solidFill>
                <a:schemeClr val="tx1"/>
              </a:solidFill>
            </a:ln>
          </c:spPr>
        </c:majorGridlines>
        <c:numFmt formatCode="General" sourceLinked="1"/>
        <c:majorTickMark val="out"/>
        <c:minorTickMark val="none"/>
        <c:tickLblPos val="nextTo"/>
        <c:spPr>
          <a:noFill/>
          <a:ln>
            <a:noFill/>
          </a:ln>
        </c:spPr>
        <c:txPr>
          <a:bodyPr rot="0" vert="horz"/>
          <a:lstStyle/>
          <a:p>
            <a:pPr>
              <a:defRPr sz="1000" b="0" i="0" u="none" strike="noStrike" baseline="0">
                <a:solidFill>
                  <a:srgbClr val="000000"/>
                </a:solidFill>
                <a:latin typeface="Calibri"/>
                <a:ea typeface="Calibri"/>
                <a:cs typeface="Calibri"/>
              </a:defRPr>
            </a:pPr>
            <a:endParaRPr lang="fr-FR"/>
          </a:p>
        </c:txPr>
        <c:crossAx val="94574080"/>
        <c:crosses val="autoZero"/>
        <c:crossBetween val="midCat"/>
        <c:majorUnit val="100"/>
        <c:minorUnit val="2"/>
      </c:valAx>
      <c:spPr>
        <a:noFill/>
        <a:ln w="38100">
          <a:noFill/>
        </a:ln>
      </c:spPr>
    </c:plotArea>
    <c:legend>
      <c:legendPos val="r"/>
      <c:legendEntry>
        <c:idx val="2"/>
        <c:delete val="1"/>
      </c:legendEntry>
      <c:legendEntry>
        <c:idx val="3"/>
        <c:delete val="1"/>
      </c:legendEntry>
      <c:legendEntry>
        <c:idx val="4"/>
        <c:delete val="1"/>
      </c:legendEntry>
      <c:legendEntry>
        <c:idx val="5"/>
        <c:delete val="1"/>
      </c:legendEntry>
      <c:layout>
        <c:manualLayout>
          <c:xMode val="edge"/>
          <c:yMode val="edge"/>
          <c:x val="0.85855748893743855"/>
          <c:y val="0.4619712258925846"/>
          <c:w val="0.11629969765096923"/>
          <c:h val="0.15118932169114099"/>
        </c:manualLayout>
      </c:layout>
      <c:overlay val="0"/>
      <c:spPr>
        <a:noFill/>
        <a:ln w="38100" cmpd="sng">
          <a:solidFill>
            <a:schemeClr val="tx1"/>
          </a:solidFill>
        </a:ln>
      </c:spPr>
      <c:txPr>
        <a:bodyPr/>
        <a:lstStyle/>
        <a:p>
          <a:pPr>
            <a:defRPr sz="1400" b="0" i="0" u="none" strike="noStrike" baseline="0">
              <a:solidFill>
                <a:srgbClr val="000000"/>
              </a:solidFill>
              <a:latin typeface="Calibri"/>
              <a:ea typeface="Calibri"/>
              <a:cs typeface="Calibri"/>
            </a:defRPr>
          </a:pPr>
          <a:endParaRPr lang="fr-FR"/>
        </a:p>
      </c:txPr>
    </c:legend>
    <c:plotVisOnly val="1"/>
    <c:dispBlanksAs val="zero"/>
    <c:showDLblsOverMax val="0"/>
  </c:chart>
  <c:spPr>
    <a:ln w="50800">
      <a:solidFill>
        <a:schemeClr val="accent3"/>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558159641809477E-2"/>
          <c:y val="0.26298048950777708"/>
          <c:w val="0.80391437038931068"/>
          <c:h val="0.65474807028431792"/>
        </c:manualLayout>
      </c:layout>
      <c:scatterChart>
        <c:scatterStyle val="lineMarker"/>
        <c:varyColors val="0"/>
        <c:ser>
          <c:idx val="0"/>
          <c:order val="0"/>
          <c:tx>
            <c:v>t100</c:v>
          </c:tx>
          <c:spPr>
            <a:ln w="44450"/>
          </c:spPr>
          <c:marker>
            <c:symbol val="none"/>
          </c:marker>
          <c:xVal>
            <c:numRef>
              <c:f>FC!$B$44:$B$154</c:f>
              <c:numCache>
                <c:formatCode>General</c:formatCode>
                <c:ptCount val="111"/>
                <c:pt idx="0">
                  <c:v>40</c:v>
                </c:pt>
                <c:pt idx="1">
                  <c:v>41</c:v>
                </c:pt>
                <c:pt idx="2">
                  <c:v>42</c:v>
                </c:pt>
                <c:pt idx="3">
                  <c:v>43</c:v>
                </c:pt>
                <c:pt idx="4">
                  <c:v>44</c:v>
                </c:pt>
                <c:pt idx="5">
                  <c:v>45</c:v>
                </c:pt>
                <c:pt idx="6">
                  <c:v>46</c:v>
                </c:pt>
                <c:pt idx="7">
                  <c:v>47</c:v>
                </c:pt>
                <c:pt idx="8">
                  <c:v>48</c:v>
                </c:pt>
                <c:pt idx="9">
                  <c:v>49</c:v>
                </c:pt>
                <c:pt idx="10">
                  <c:v>50</c:v>
                </c:pt>
                <c:pt idx="11">
                  <c:v>51</c:v>
                </c:pt>
                <c:pt idx="12">
                  <c:v>52</c:v>
                </c:pt>
                <c:pt idx="13">
                  <c:v>53</c:v>
                </c:pt>
                <c:pt idx="14">
                  <c:v>54</c:v>
                </c:pt>
                <c:pt idx="15">
                  <c:v>55</c:v>
                </c:pt>
                <c:pt idx="16">
                  <c:v>56</c:v>
                </c:pt>
                <c:pt idx="17">
                  <c:v>57</c:v>
                </c:pt>
                <c:pt idx="18">
                  <c:v>58</c:v>
                </c:pt>
                <c:pt idx="19">
                  <c:v>59</c:v>
                </c:pt>
                <c:pt idx="20">
                  <c:v>60</c:v>
                </c:pt>
                <c:pt idx="21">
                  <c:v>61</c:v>
                </c:pt>
                <c:pt idx="22">
                  <c:v>62</c:v>
                </c:pt>
                <c:pt idx="23">
                  <c:v>63</c:v>
                </c:pt>
                <c:pt idx="24">
                  <c:v>64</c:v>
                </c:pt>
                <c:pt idx="25">
                  <c:v>65</c:v>
                </c:pt>
                <c:pt idx="26">
                  <c:v>66</c:v>
                </c:pt>
                <c:pt idx="27">
                  <c:v>67</c:v>
                </c:pt>
                <c:pt idx="28">
                  <c:v>68</c:v>
                </c:pt>
                <c:pt idx="29">
                  <c:v>69</c:v>
                </c:pt>
                <c:pt idx="30">
                  <c:v>70</c:v>
                </c:pt>
                <c:pt idx="31">
                  <c:v>71</c:v>
                </c:pt>
                <c:pt idx="32">
                  <c:v>72</c:v>
                </c:pt>
                <c:pt idx="33">
                  <c:v>73</c:v>
                </c:pt>
                <c:pt idx="34">
                  <c:v>74</c:v>
                </c:pt>
                <c:pt idx="35">
                  <c:v>75</c:v>
                </c:pt>
                <c:pt idx="36">
                  <c:v>76</c:v>
                </c:pt>
                <c:pt idx="37">
                  <c:v>77</c:v>
                </c:pt>
                <c:pt idx="38">
                  <c:v>78</c:v>
                </c:pt>
                <c:pt idx="39">
                  <c:v>79</c:v>
                </c:pt>
                <c:pt idx="40">
                  <c:v>80</c:v>
                </c:pt>
                <c:pt idx="41">
                  <c:v>81</c:v>
                </c:pt>
                <c:pt idx="42">
                  <c:v>82</c:v>
                </c:pt>
                <c:pt idx="43">
                  <c:v>83</c:v>
                </c:pt>
                <c:pt idx="44">
                  <c:v>84</c:v>
                </c:pt>
                <c:pt idx="45">
                  <c:v>85</c:v>
                </c:pt>
                <c:pt idx="46">
                  <c:v>86</c:v>
                </c:pt>
                <c:pt idx="47">
                  <c:v>87</c:v>
                </c:pt>
                <c:pt idx="48">
                  <c:v>88</c:v>
                </c:pt>
                <c:pt idx="49">
                  <c:v>89</c:v>
                </c:pt>
                <c:pt idx="50">
                  <c:v>90</c:v>
                </c:pt>
                <c:pt idx="51">
                  <c:v>91</c:v>
                </c:pt>
                <c:pt idx="52">
                  <c:v>92</c:v>
                </c:pt>
                <c:pt idx="53">
                  <c:v>93</c:v>
                </c:pt>
                <c:pt idx="54">
                  <c:v>94</c:v>
                </c:pt>
                <c:pt idx="55">
                  <c:v>95</c:v>
                </c:pt>
                <c:pt idx="56">
                  <c:v>96</c:v>
                </c:pt>
                <c:pt idx="57">
                  <c:v>97</c:v>
                </c:pt>
                <c:pt idx="58">
                  <c:v>98</c:v>
                </c:pt>
                <c:pt idx="59">
                  <c:v>99</c:v>
                </c:pt>
                <c:pt idx="60">
                  <c:v>100</c:v>
                </c:pt>
                <c:pt idx="61">
                  <c:v>101</c:v>
                </c:pt>
                <c:pt idx="62">
                  <c:v>102</c:v>
                </c:pt>
                <c:pt idx="63">
                  <c:v>103</c:v>
                </c:pt>
                <c:pt idx="64">
                  <c:v>104</c:v>
                </c:pt>
                <c:pt idx="65">
                  <c:v>105</c:v>
                </c:pt>
                <c:pt idx="66">
                  <c:v>106</c:v>
                </c:pt>
                <c:pt idx="67">
                  <c:v>107</c:v>
                </c:pt>
                <c:pt idx="68">
                  <c:v>108</c:v>
                </c:pt>
                <c:pt idx="69">
                  <c:v>109</c:v>
                </c:pt>
                <c:pt idx="70">
                  <c:v>110</c:v>
                </c:pt>
                <c:pt idx="71">
                  <c:v>111</c:v>
                </c:pt>
                <c:pt idx="72">
                  <c:v>112</c:v>
                </c:pt>
                <c:pt idx="73">
                  <c:v>113</c:v>
                </c:pt>
                <c:pt idx="74">
                  <c:v>114</c:v>
                </c:pt>
                <c:pt idx="75">
                  <c:v>115</c:v>
                </c:pt>
                <c:pt idx="76">
                  <c:v>116</c:v>
                </c:pt>
                <c:pt idx="77">
                  <c:v>117</c:v>
                </c:pt>
                <c:pt idx="78">
                  <c:v>118</c:v>
                </c:pt>
                <c:pt idx="79">
                  <c:v>119</c:v>
                </c:pt>
                <c:pt idx="80">
                  <c:v>120</c:v>
                </c:pt>
                <c:pt idx="81">
                  <c:v>121</c:v>
                </c:pt>
                <c:pt idx="82">
                  <c:v>122</c:v>
                </c:pt>
                <c:pt idx="83">
                  <c:v>123</c:v>
                </c:pt>
                <c:pt idx="84">
                  <c:v>124</c:v>
                </c:pt>
                <c:pt idx="85">
                  <c:v>125</c:v>
                </c:pt>
                <c:pt idx="86">
                  <c:v>126</c:v>
                </c:pt>
                <c:pt idx="87">
                  <c:v>127</c:v>
                </c:pt>
                <c:pt idx="88">
                  <c:v>128</c:v>
                </c:pt>
                <c:pt idx="89">
                  <c:v>129</c:v>
                </c:pt>
                <c:pt idx="90">
                  <c:v>130</c:v>
                </c:pt>
                <c:pt idx="91">
                  <c:v>131</c:v>
                </c:pt>
                <c:pt idx="92">
                  <c:v>132</c:v>
                </c:pt>
                <c:pt idx="93">
                  <c:v>133</c:v>
                </c:pt>
                <c:pt idx="94">
                  <c:v>134</c:v>
                </c:pt>
                <c:pt idx="95">
                  <c:v>135</c:v>
                </c:pt>
                <c:pt idx="96">
                  <c:v>136</c:v>
                </c:pt>
                <c:pt idx="97">
                  <c:v>137</c:v>
                </c:pt>
                <c:pt idx="98">
                  <c:v>138</c:v>
                </c:pt>
                <c:pt idx="99">
                  <c:v>139</c:v>
                </c:pt>
                <c:pt idx="100">
                  <c:v>140</c:v>
                </c:pt>
                <c:pt idx="101">
                  <c:v>141</c:v>
                </c:pt>
                <c:pt idx="102">
                  <c:v>142</c:v>
                </c:pt>
                <c:pt idx="103">
                  <c:v>143</c:v>
                </c:pt>
                <c:pt idx="104">
                  <c:v>144</c:v>
                </c:pt>
                <c:pt idx="105">
                  <c:v>145</c:v>
                </c:pt>
                <c:pt idx="106">
                  <c:v>146</c:v>
                </c:pt>
                <c:pt idx="107">
                  <c:v>147</c:v>
                </c:pt>
                <c:pt idx="108">
                  <c:v>148</c:v>
                </c:pt>
                <c:pt idx="109">
                  <c:v>149</c:v>
                </c:pt>
                <c:pt idx="110">
                  <c:v>150</c:v>
                </c:pt>
              </c:numCache>
            </c:numRef>
          </c:xVal>
          <c:yVal>
            <c:numRef>
              <c:f>FC!$S$44:$S$154</c:f>
              <c:numCache>
                <c:formatCode>General</c:formatCode>
                <c:ptCount val="11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numCache>
            </c:numRef>
          </c:yVal>
          <c:smooth val="0"/>
        </c:ser>
        <c:ser>
          <c:idx val="1"/>
          <c:order val="1"/>
          <c:tx>
            <c:v>Target</c:v>
          </c:tx>
          <c:spPr>
            <a:ln>
              <a:solidFill>
                <a:srgbClr val="FF0000"/>
              </a:solidFill>
            </a:ln>
          </c:spPr>
          <c:marker>
            <c:symbol val="none"/>
          </c:marker>
          <c:xVal>
            <c:numRef>
              <c:f>FC!$B$44:$B$154</c:f>
              <c:numCache>
                <c:formatCode>General</c:formatCode>
                <c:ptCount val="111"/>
                <c:pt idx="0">
                  <c:v>40</c:v>
                </c:pt>
                <c:pt idx="1">
                  <c:v>41</c:v>
                </c:pt>
                <c:pt idx="2">
                  <c:v>42</c:v>
                </c:pt>
                <c:pt idx="3">
                  <c:v>43</c:v>
                </c:pt>
                <c:pt idx="4">
                  <c:v>44</c:v>
                </c:pt>
                <c:pt idx="5">
                  <c:v>45</c:v>
                </c:pt>
                <c:pt idx="6">
                  <c:v>46</c:v>
                </c:pt>
                <c:pt idx="7">
                  <c:v>47</c:v>
                </c:pt>
                <c:pt idx="8">
                  <c:v>48</c:v>
                </c:pt>
                <c:pt idx="9">
                  <c:v>49</c:v>
                </c:pt>
                <c:pt idx="10">
                  <c:v>50</c:v>
                </c:pt>
                <c:pt idx="11">
                  <c:v>51</c:v>
                </c:pt>
                <c:pt idx="12">
                  <c:v>52</c:v>
                </c:pt>
                <c:pt idx="13">
                  <c:v>53</c:v>
                </c:pt>
                <c:pt idx="14">
                  <c:v>54</c:v>
                </c:pt>
                <c:pt idx="15">
                  <c:v>55</c:v>
                </c:pt>
                <c:pt idx="16">
                  <c:v>56</c:v>
                </c:pt>
                <c:pt idx="17">
                  <c:v>57</c:v>
                </c:pt>
                <c:pt idx="18">
                  <c:v>58</c:v>
                </c:pt>
                <c:pt idx="19">
                  <c:v>59</c:v>
                </c:pt>
                <c:pt idx="20">
                  <c:v>60</c:v>
                </c:pt>
                <c:pt idx="21">
                  <c:v>61</c:v>
                </c:pt>
                <c:pt idx="22">
                  <c:v>62</c:v>
                </c:pt>
                <c:pt idx="23">
                  <c:v>63</c:v>
                </c:pt>
                <c:pt idx="24">
                  <c:v>64</c:v>
                </c:pt>
                <c:pt idx="25">
                  <c:v>65</c:v>
                </c:pt>
                <c:pt idx="26">
                  <c:v>66</c:v>
                </c:pt>
                <c:pt idx="27">
                  <c:v>67</c:v>
                </c:pt>
                <c:pt idx="28">
                  <c:v>68</c:v>
                </c:pt>
                <c:pt idx="29">
                  <c:v>69</c:v>
                </c:pt>
                <c:pt idx="30">
                  <c:v>70</c:v>
                </c:pt>
                <c:pt idx="31">
                  <c:v>71</c:v>
                </c:pt>
                <c:pt idx="32">
                  <c:v>72</c:v>
                </c:pt>
                <c:pt idx="33">
                  <c:v>73</c:v>
                </c:pt>
                <c:pt idx="34">
                  <c:v>74</c:v>
                </c:pt>
                <c:pt idx="35">
                  <c:v>75</c:v>
                </c:pt>
                <c:pt idx="36">
                  <c:v>76</c:v>
                </c:pt>
                <c:pt idx="37">
                  <c:v>77</c:v>
                </c:pt>
                <c:pt idx="38">
                  <c:v>78</c:v>
                </c:pt>
                <c:pt idx="39">
                  <c:v>79</c:v>
                </c:pt>
                <c:pt idx="40">
                  <c:v>80</c:v>
                </c:pt>
                <c:pt idx="41">
                  <c:v>81</c:v>
                </c:pt>
                <c:pt idx="42">
                  <c:v>82</c:v>
                </c:pt>
                <c:pt idx="43">
                  <c:v>83</c:v>
                </c:pt>
                <c:pt idx="44">
                  <c:v>84</c:v>
                </c:pt>
                <c:pt idx="45">
                  <c:v>85</c:v>
                </c:pt>
                <c:pt idx="46">
                  <c:v>86</c:v>
                </c:pt>
                <c:pt idx="47">
                  <c:v>87</c:v>
                </c:pt>
                <c:pt idx="48">
                  <c:v>88</c:v>
                </c:pt>
                <c:pt idx="49">
                  <c:v>89</c:v>
                </c:pt>
                <c:pt idx="50">
                  <c:v>90</c:v>
                </c:pt>
                <c:pt idx="51">
                  <c:v>91</c:v>
                </c:pt>
                <c:pt idx="52">
                  <c:v>92</c:v>
                </c:pt>
                <c:pt idx="53">
                  <c:v>93</c:v>
                </c:pt>
                <c:pt idx="54">
                  <c:v>94</c:v>
                </c:pt>
                <c:pt idx="55">
                  <c:v>95</c:v>
                </c:pt>
                <c:pt idx="56">
                  <c:v>96</c:v>
                </c:pt>
                <c:pt idx="57">
                  <c:v>97</c:v>
                </c:pt>
                <c:pt idx="58">
                  <c:v>98</c:v>
                </c:pt>
                <c:pt idx="59">
                  <c:v>99</c:v>
                </c:pt>
                <c:pt idx="60">
                  <c:v>100</c:v>
                </c:pt>
                <c:pt idx="61">
                  <c:v>101</c:v>
                </c:pt>
                <c:pt idx="62">
                  <c:v>102</c:v>
                </c:pt>
                <c:pt idx="63">
                  <c:v>103</c:v>
                </c:pt>
                <c:pt idx="64">
                  <c:v>104</c:v>
                </c:pt>
                <c:pt idx="65">
                  <c:v>105</c:v>
                </c:pt>
                <c:pt idx="66">
                  <c:v>106</c:v>
                </c:pt>
                <c:pt idx="67">
                  <c:v>107</c:v>
                </c:pt>
                <c:pt idx="68">
                  <c:v>108</c:v>
                </c:pt>
                <c:pt idx="69">
                  <c:v>109</c:v>
                </c:pt>
                <c:pt idx="70">
                  <c:v>110</c:v>
                </c:pt>
                <c:pt idx="71">
                  <c:v>111</c:v>
                </c:pt>
                <c:pt idx="72">
                  <c:v>112</c:v>
                </c:pt>
                <c:pt idx="73">
                  <c:v>113</c:v>
                </c:pt>
                <c:pt idx="74">
                  <c:v>114</c:v>
                </c:pt>
                <c:pt idx="75">
                  <c:v>115</c:v>
                </c:pt>
                <c:pt idx="76">
                  <c:v>116</c:v>
                </c:pt>
                <c:pt idx="77">
                  <c:v>117</c:v>
                </c:pt>
                <c:pt idx="78">
                  <c:v>118</c:v>
                </c:pt>
                <c:pt idx="79">
                  <c:v>119</c:v>
                </c:pt>
                <c:pt idx="80">
                  <c:v>120</c:v>
                </c:pt>
                <c:pt idx="81">
                  <c:v>121</c:v>
                </c:pt>
                <c:pt idx="82">
                  <c:v>122</c:v>
                </c:pt>
                <c:pt idx="83">
                  <c:v>123</c:v>
                </c:pt>
                <c:pt idx="84">
                  <c:v>124</c:v>
                </c:pt>
                <c:pt idx="85">
                  <c:v>125</c:v>
                </c:pt>
                <c:pt idx="86">
                  <c:v>126</c:v>
                </c:pt>
                <c:pt idx="87">
                  <c:v>127</c:v>
                </c:pt>
                <c:pt idx="88">
                  <c:v>128</c:v>
                </c:pt>
                <c:pt idx="89">
                  <c:v>129</c:v>
                </c:pt>
                <c:pt idx="90">
                  <c:v>130</c:v>
                </c:pt>
                <c:pt idx="91">
                  <c:v>131</c:v>
                </c:pt>
                <c:pt idx="92">
                  <c:v>132</c:v>
                </c:pt>
                <c:pt idx="93">
                  <c:v>133</c:v>
                </c:pt>
                <c:pt idx="94">
                  <c:v>134</c:v>
                </c:pt>
                <c:pt idx="95">
                  <c:v>135</c:v>
                </c:pt>
                <c:pt idx="96">
                  <c:v>136</c:v>
                </c:pt>
                <c:pt idx="97">
                  <c:v>137</c:v>
                </c:pt>
                <c:pt idx="98">
                  <c:v>138</c:v>
                </c:pt>
                <c:pt idx="99">
                  <c:v>139</c:v>
                </c:pt>
                <c:pt idx="100">
                  <c:v>140</c:v>
                </c:pt>
                <c:pt idx="101">
                  <c:v>141</c:v>
                </c:pt>
                <c:pt idx="102">
                  <c:v>142</c:v>
                </c:pt>
                <c:pt idx="103">
                  <c:v>143</c:v>
                </c:pt>
                <c:pt idx="104">
                  <c:v>144</c:v>
                </c:pt>
                <c:pt idx="105">
                  <c:v>145</c:v>
                </c:pt>
                <c:pt idx="106">
                  <c:v>146</c:v>
                </c:pt>
                <c:pt idx="107">
                  <c:v>147</c:v>
                </c:pt>
                <c:pt idx="108">
                  <c:v>148</c:v>
                </c:pt>
                <c:pt idx="109">
                  <c:v>149</c:v>
                </c:pt>
                <c:pt idx="110">
                  <c:v>150</c:v>
                </c:pt>
              </c:numCache>
            </c:numRef>
          </c:xVal>
          <c:yVal>
            <c:numRef>
              <c:f>FC!$W$44:$W$154</c:f>
              <c:numCache>
                <c:formatCode>General</c:formatCode>
                <c:ptCount val="111"/>
                <c:pt idx="0">
                  <c:v>2339.1000000000004</c:v>
                </c:pt>
                <c:pt idx="1">
                  <c:v>2339.1000000000004</c:v>
                </c:pt>
                <c:pt idx="2">
                  <c:v>2339.1000000000004</c:v>
                </c:pt>
                <c:pt idx="3">
                  <c:v>2339.1000000000004</c:v>
                </c:pt>
                <c:pt idx="4">
                  <c:v>2339.1000000000004</c:v>
                </c:pt>
                <c:pt idx="5">
                  <c:v>2339.1000000000004</c:v>
                </c:pt>
                <c:pt idx="6">
                  <c:v>2339.1000000000004</c:v>
                </c:pt>
                <c:pt idx="7">
                  <c:v>2339.1000000000004</c:v>
                </c:pt>
                <c:pt idx="8">
                  <c:v>2339.1000000000004</c:v>
                </c:pt>
                <c:pt idx="9">
                  <c:v>2339.1000000000004</c:v>
                </c:pt>
                <c:pt idx="10">
                  <c:v>2339.1000000000004</c:v>
                </c:pt>
                <c:pt idx="11">
                  <c:v>2339.1000000000004</c:v>
                </c:pt>
                <c:pt idx="12">
                  <c:v>2339.1000000000004</c:v>
                </c:pt>
                <c:pt idx="13">
                  <c:v>2339.1000000000004</c:v>
                </c:pt>
                <c:pt idx="14">
                  <c:v>2339.1000000000004</c:v>
                </c:pt>
                <c:pt idx="15">
                  <c:v>2339.1000000000004</c:v>
                </c:pt>
                <c:pt idx="16">
                  <c:v>2339.1000000000004</c:v>
                </c:pt>
                <c:pt idx="17">
                  <c:v>2339.1000000000004</c:v>
                </c:pt>
                <c:pt idx="18">
                  <c:v>2339.1000000000004</c:v>
                </c:pt>
                <c:pt idx="19">
                  <c:v>2339.1000000000004</c:v>
                </c:pt>
                <c:pt idx="20">
                  <c:v>2339.1000000000004</c:v>
                </c:pt>
                <c:pt idx="21">
                  <c:v>2339.1000000000004</c:v>
                </c:pt>
                <c:pt idx="22">
                  <c:v>2339.1000000000004</c:v>
                </c:pt>
                <c:pt idx="23">
                  <c:v>2339.1000000000004</c:v>
                </c:pt>
                <c:pt idx="24">
                  <c:v>2339.1000000000004</c:v>
                </c:pt>
                <c:pt idx="25">
                  <c:v>2339.1000000000004</c:v>
                </c:pt>
                <c:pt idx="26">
                  <c:v>2339.1000000000004</c:v>
                </c:pt>
                <c:pt idx="27">
                  <c:v>2339.1000000000004</c:v>
                </c:pt>
                <c:pt idx="28">
                  <c:v>2339.1000000000004</c:v>
                </c:pt>
                <c:pt idx="29">
                  <c:v>2339.1000000000004</c:v>
                </c:pt>
                <c:pt idx="30">
                  <c:v>2339.1000000000004</c:v>
                </c:pt>
                <c:pt idx="31">
                  <c:v>2339.1000000000004</c:v>
                </c:pt>
                <c:pt idx="32">
                  <c:v>2339.1000000000004</c:v>
                </c:pt>
                <c:pt idx="33">
                  <c:v>2339.1000000000004</c:v>
                </c:pt>
                <c:pt idx="34">
                  <c:v>2339.1000000000004</c:v>
                </c:pt>
                <c:pt idx="35">
                  <c:v>2339.1000000000004</c:v>
                </c:pt>
                <c:pt idx="36">
                  <c:v>2339.1000000000004</c:v>
                </c:pt>
                <c:pt idx="37">
                  <c:v>2339.1000000000004</c:v>
                </c:pt>
                <c:pt idx="38">
                  <c:v>2339.1000000000004</c:v>
                </c:pt>
                <c:pt idx="39">
                  <c:v>2339.1000000000004</c:v>
                </c:pt>
                <c:pt idx="40">
                  <c:v>2339.1000000000004</c:v>
                </c:pt>
                <c:pt idx="41">
                  <c:v>2339.1000000000004</c:v>
                </c:pt>
                <c:pt idx="42">
                  <c:v>2339.1000000000004</c:v>
                </c:pt>
                <c:pt idx="43">
                  <c:v>2339.1000000000004</c:v>
                </c:pt>
                <c:pt idx="44">
                  <c:v>2339.1000000000004</c:v>
                </c:pt>
                <c:pt idx="45">
                  <c:v>2339.1000000000004</c:v>
                </c:pt>
                <c:pt idx="46">
                  <c:v>2339.1000000000004</c:v>
                </c:pt>
                <c:pt idx="47">
                  <c:v>2339.1000000000004</c:v>
                </c:pt>
                <c:pt idx="48">
                  <c:v>2339.1000000000004</c:v>
                </c:pt>
                <c:pt idx="49">
                  <c:v>2339.1000000000004</c:v>
                </c:pt>
                <c:pt idx="50">
                  <c:v>2339.1000000000004</c:v>
                </c:pt>
                <c:pt idx="51">
                  <c:v>2339.1000000000004</c:v>
                </c:pt>
                <c:pt idx="52">
                  <c:v>2339.1000000000004</c:v>
                </c:pt>
                <c:pt idx="53">
                  <c:v>2339.1000000000004</c:v>
                </c:pt>
                <c:pt idx="54">
                  <c:v>2339.1000000000004</c:v>
                </c:pt>
                <c:pt idx="55">
                  <c:v>2339.1000000000004</c:v>
                </c:pt>
                <c:pt idx="56">
                  <c:v>2339.1000000000004</c:v>
                </c:pt>
                <c:pt idx="57">
                  <c:v>2339.1000000000004</c:v>
                </c:pt>
                <c:pt idx="58">
                  <c:v>2339.1000000000004</c:v>
                </c:pt>
                <c:pt idx="59">
                  <c:v>2339.1000000000004</c:v>
                </c:pt>
                <c:pt idx="60">
                  <c:v>2339.1000000000004</c:v>
                </c:pt>
                <c:pt idx="61">
                  <c:v>2339.1000000000004</c:v>
                </c:pt>
                <c:pt idx="62">
                  <c:v>2339.1000000000004</c:v>
                </c:pt>
                <c:pt idx="63">
                  <c:v>2339.1000000000004</c:v>
                </c:pt>
                <c:pt idx="64">
                  <c:v>2339.1000000000004</c:v>
                </c:pt>
                <c:pt idx="65">
                  <c:v>2339.1000000000004</c:v>
                </c:pt>
                <c:pt idx="66">
                  <c:v>2339.1000000000004</c:v>
                </c:pt>
                <c:pt idx="67">
                  <c:v>2339.1000000000004</c:v>
                </c:pt>
                <c:pt idx="68">
                  <c:v>2339.1000000000004</c:v>
                </c:pt>
                <c:pt idx="69">
                  <c:v>2339.1000000000004</c:v>
                </c:pt>
                <c:pt idx="70">
                  <c:v>2339.1000000000004</c:v>
                </c:pt>
                <c:pt idx="71">
                  <c:v>2339.1000000000004</c:v>
                </c:pt>
                <c:pt idx="72">
                  <c:v>2339.1000000000004</c:v>
                </c:pt>
                <c:pt idx="73">
                  <c:v>2339.1000000000004</c:v>
                </c:pt>
                <c:pt idx="74">
                  <c:v>2339.1000000000004</c:v>
                </c:pt>
                <c:pt idx="75">
                  <c:v>2339.1000000000004</c:v>
                </c:pt>
                <c:pt idx="76">
                  <c:v>2339.1000000000004</c:v>
                </c:pt>
                <c:pt idx="77">
                  <c:v>2339.1000000000004</c:v>
                </c:pt>
                <c:pt idx="78">
                  <c:v>2339.1000000000004</c:v>
                </c:pt>
                <c:pt idx="79">
                  <c:v>2339.1000000000004</c:v>
                </c:pt>
                <c:pt idx="80">
                  <c:v>2339.1000000000004</c:v>
                </c:pt>
                <c:pt idx="81">
                  <c:v>2339.1000000000004</c:v>
                </c:pt>
                <c:pt idx="82">
                  <c:v>2339.1000000000004</c:v>
                </c:pt>
                <c:pt idx="83">
                  <c:v>2339.1000000000004</c:v>
                </c:pt>
                <c:pt idx="84">
                  <c:v>2339.1000000000004</c:v>
                </c:pt>
                <c:pt idx="85">
                  <c:v>2339.1000000000004</c:v>
                </c:pt>
                <c:pt idx="86">
                  <c:v>2339.1000000000004</c:v>
                </c:pt>
                <c:pt idx="87">
                  <c:v>2339.1000000000004</c:v>
                </c:pt>
                <c:pt idx="88">
                  <c:v>2339.1000000000004</c:v>
                </c:pt>
                <c:pt idx="89">
                  <c:v>2339.1000000000004</c:v>
                </c:pt>
                <c:pt idx="90">
                  <c:v>2339.1000000000004</c:v>
                </c:pt>
                <c:pt idx="91">
                  <c:v>2339.1000000000004</c:v>
                </c:pt>
                <c:pt idx="92">
                  <c:v>2339.1000000000004</c:v>
                </c:pt>
                <c:pt idx="93">
                  <c:v>2339.1000000000004</c:v>
                </c:pt>
                <c:pt idx="94">
                  <c:v>2339.1000000000004</c:v>
                </c:pt>
                <c:pt idx="95">
                  <c:v>2339.1000000000004</c:v>
                </c:pt>
                <c:pt idx="96">
                  <c:v>2339.1000000000004</c:v>
                </c:pt>
                <c:pt idx="97">
                  <c:v>2339.1000000000004</c:v>
                </c:pt>
                <c:pt idx="98">
                  <c:v>2339.1000000000004</c:v>
                </c:pt>
                <c:pt idx="99">
                  <c:v>2339.1000000000004</c:v>
                </c:pt>
                <c:pt idx="100">
                  <c:v>2339.1000000000004</c:v>
                </c:pt>
                <c:pt idx="101">
                  <c:v>2339.1000000000004</c:v>
                </c:pt>
                <c:pt idx="102">
                  <c:v>2339.1000000000004</c:v>
                </c:pt>
                <c:pt idx="103">
                  <c:v>2339.1000000000004</c:v>
                </c:pt>
                <c:pt idx="104">
                  <c:v>2339.1000000000004</c:v>
                </c:pt>
                <c:pt idx="105">
                  <c:v>2339.1000000000004</c:v>
                </c:pt>
                <c:pt idx="106">
                  <c:v>2339.1000000000004</c:v>
                </c:pt>
                <c:pt idx="107">
                  <c:v>2339.1000000000004</c:v>
                </c:pt>
                <c:pt idx="108">
                  <c:v>2339.1000000000004</c:v>
                </c:pt>
                <c:pt idx="109">
                  <c:v>2339.1000000000004</c:v>
                </c:pt>
                <c:pt idx="110">
                  <c:v>2339.1000000000004</c:v>
                </c:pt>
              </c:numCache>
            </c:numRef>
          </c:yVal>
          <c:smooth val="0"/>
        </c:ser>
        <c:ser>
          <c:idx val="2"/>
          <c:order val="2"/>
          <c:spPr>
            <a:ln w="63500">
              <a:solidFill>
                <a:schemeClr val="accent2"/>
              </a:solidFill>
            </a:ln>
          </c:spPr>
          <c:marker>
            <c:symbol val="none"/>
          </c:marker>
          <c:dPt>
            <c:idx val="1"/>
            <c:bubble3D val="0"/>
            <c:spPr>
              <a:ln w="38100">
                <a:solidFill>
                  <a:schemeClr val="accent2"/>
                </a:solidFill>
              </a:ln>
            </c:spPr>
          </c:dPt>
          <c:xVal>
            <c:numRef>
              <c:f>LISTE!$D$51:$D$52</c:f>
              <c:numCache>
                <c:formatCode>General</c:formatCode>
                <c:ptCount val="2"/>
                <c:pt idx="0">
                  <c:v>40</c:v>
                </c:pt>
                <c:pt idx="1">
                  <c:v>40</c:v>
                </c:pt>
              </c:numCache>
            </c:numRef>
          </c:xVal>
          <c:yVal>
            <c:numRef>
              <c:f>LISTE!$F$51:$F$52</c:f>
              <c:numCache>
                <c:formatCode>General</c:formatCode>
                <c:ptCount val="2"/>
                <c:pt idx="0">
                  <c:v>3500</c:v>
                </c:pt>
                <c:pt idx="1">
                  <c:v>100</c:v>
                </c:pt>
              </c:numCache>
            </c:numRef>
          </c:yVal>
          <c:smooth val="0"/>
        </c:ser>
        <c:ser>
          <c:idx val="3"/>
          <c:order val="3"/>
          <c:spPr>
            <a:ln>
              <a:noFill/>
            </a:ln>
          </c:spPr>
          <c:marker>
            <c:symbol val="triangle"/>
            <c:size val="20"/>
            <c:spPr>
              <a:solidFill>
                <a:schemeClr val="tx1"/>
              </a:solidFill>
              <a:ln>
                <a:noFill/>
              </a:ln>
            </c:spPr>
          </c:marker>
          <c:dLbls>
            <c:dLbl>
              <c:idx val="0"/>
              <c:layout>
                <c:manualLayout>
                  <c:x val="0"/>
                  <c:y val="-4.617420643384848E-2"/>
                </c:manualLayout>
              </c:layout>
              <c:showLegendKey val="0"/>
              <c:showVal val="1"/>
              <c:showCatName val="0"/>
              <c:showSerName val="0"/>
              <c:showPercent val="0"/>
              <c:showBubbleSize val="0"/>
            </c:dLbl>
            <c:spPr>
              <a:solidFill>
                <a:schemeClr val="tx1"/>
              </a:solidFill>
              <a:ln w="38100">
                <a:solidFill>
                  <a:schemeClr val="accent1"/>
                </a:solidFill>
              </a:ln>
            </c:spPr>
            <c:txPr>
              <a:bodyPr/>
              <a:lstStyle/>
              <a:p>
                <a:pPr>
                  <a:defRPr sz="1600">
                    <a:solidFill>
                      <a:schemeClr val="bg1"/>
                    </a:solidFill>
                  </a:defRPr>
                </a:pPr>
                <a:endParaRPr lang="fr-FR"/>
              </a:p>
            </c:txPr>
            <c:showLegendKey val="0"/>
            <c:showVal val="1"/>
            <c:showCatName val="0"/>
            <c:showSerName val="0"/>
            <c:showPercent val="0"/>
            <c:showBubbleSize val="0"/>
            <c:showLeaderLines val="0"/>
          </c:dLbls>
          <c:xVal>
            <c:numRef>
              <c:f>LISTE!$D$54</c:f>
              <c:numCache>
                <c:formatCode>General</c:formatCode>
                <c:ptCount val="1"/>
                <c:pt idx="0">
                  <c:v>40</c:v>
                </c:pt>
              </c:numCache>
            </c:numRef>
          </c:xVal>
          <c:yVal>
            <c:numRef>
              <c:f>LISTE!$F$54</c:f>
              <c:numCache>
                <c:formatCode>0</c:formatCode>
                <c:ptCount val="1"/>
                <c:pt idx="0">
                  <c:v>0</c:v>
                </c:pt>
              </c:numCache>
            </c:numRef>
          </c:yVal>
          <c:smooth val="0"/>
        </c:ser>
        <c:ser>
          <c:idx val="4"/>
          <c:order val="4"/>
          <c:spPr>
            <a:ln>
              <a:noFill/>
            </a:ln>
          </c:spPr>
          <c:marker>
            <c:symbol val="circle"/>
            <c:size val="12"/>
            <c:spPr>
              <a:solidFill>
                <a:schemeClr val="bg2">
                  <a:lumMod val="50000"/>
                </a:schemeClr>
              </a:solidFill>
              <a:ln>
                <a:noFill/>
              </a:ln>
            </c:spPr>
          </c:marker>
          <c:dPt>
            <c:idx val="0"/>
            <c:marker>
              <c:spPr>
                <a:solidFill>
                  <a:schemeClr val="tx1"/>
                </a:solidFill>
                <a:ln>
                  <a:noFill/>
                </a:ln>
              </c:spPr>
            </c:marker>
            <c:bubble3D val="0"/>
          </c:dPt>
          <c:dLbls>
            <c:dLbl>
              <c:idx val="0"/>
              <c:layout>
                <c:manualLayout>
                  <c:x val="-2.6069684996873062E-2"/>
                  <c:y val="-4.1602071442345567E-2"/>
                </c:manualLayout>
              </c:layout>
              <c:showLegendKey val="0"/>
              <c:showVal val="0"/>
              <c:showCatName val="1"/>
              <c:showSerName val="0"/>
              <c:showPercent val="0"/>
              <c:showBubbleSize val="0"/>
            </c:dLbl>
            <c:spPr>
              <a:solidFill>
                <a:schemeClr val="tx1"/>
              </a:solidFill>
            </c:spPr>
            <c:txPr>
              <a:bodyPr/>
              <a:lstStyle/>
              <a:p>
                <a:pPr>
                  <a:defRPr sz="1600" b="1" i="0" u="none" strike="noStrike" baseline="0">
                    <a:solidFill>
                      <a:schemeClr val="bg1"/>
                    </a:solidFill>
                    <a:latin typeface="Calibri"/>
                    <a:ea typeface="Calibri"/>
                    <a:cs typeface="Calibri"/>
                  </a:defRPr>
                </a:pPr>
                <a:endParaRPr lang="fr-FR"/>
              </a:p>
            </c:txPr>
            <c:showLegendKey val="0"/>
            <c:showVal val="0"/>
            <c:showCatName val="1"/>
            <c:showSerName val="0"/>
            <c:showPercent val="0"/>
            <c:showBubbleSize val="0"/>
            <c:showLeaderLines val="0"/>
          </c:dLbls>
          <c:xVal>
            <c:numRef>
              <c:f>LISTE!$D$55</c:f>
              <c:numCache>
                <c:formatCode>General</c:formatCode>
                <c:ptCount val="1"/>
                <c:pt idx="0">
                  <c:v>40</c:v>
                </c:pt>
              </c:numCache>
            </c:numRef>
          </c:xVal>
          <c:yVal>
            <c:numRef>
              <c:f>LISTE!$F$55</c:f>
              <c:numCache>
                <c:formatCode>0</c:formatCode>
                <c:ptCount val="1"/>
                <c:pt idx="0">
                  <c:v>3500</c:v>
                </c:pt>
              </c:numCache>
            </c:numRef>
          </c:yVal>
          <c:smooth val="0"/>
        </c:ser>
        <c:dLbls>
          <c:showLegendKey val="0"/>
          <c:showVal val="0"/>
          <c:showCatName val="0"/>
          <c:showSerName val="0"/>
          <c:showPercent val="0"/>
          <c:showBubbleSize val="0"/>
        </c:dLbls>
        <c:axId val="149703296"/>
        <c:axId val="163938688"/>
      </c:scatterChart>
      <c:valAx>
        <c:axId val="149703296"/>
        <c:scaling>
          <c:orientation val="minMax"/>
          <c:max val="154"/>
          <c:min val="40"/>
        </c:scaling>
        <c:delete val="0"/>
        <c:axPos val="b"/>
        <c:numFmt formatCode="General" sourceLinked="1"/>
        <c:majorTickMark val="out"/>
        <c:minorTickMark val="none"/>
        <c:tickLblPos val="nextTo"/>
        <c:txPr>
          <a:bodyPr rot="-5400000" vert="horz"/>
          <a:lstStyle/>
          <a:p>
            <a:pPr>
              <a:defRPr sz="1000" b="0" i="0" u="none" strike="noStrike" baseline="0">
                <a:solidFill>
                  <a:srgbClr val="000000"/>
                </a:solidFill>
                <a:latin typeface="Calibri"/>
                <a:ea typeface="Calibri"/>
                <a:cs typeface="Calibri"/>
              </a:defRPr>
            </a:pPr>
            <a:endParaRPr lang="fr-FR"/>
          </a:p>
        </c:txPr>
        <c:crossAx val="163938688"/>
        <c:crosses val="autoZero"/>
        <c:crossBetween val="midCat"/>
        <c:majorUnit val="4"/>
      </c:valAx>
      <c:valAx>
        <c:axId val="163938688"/>
        <c:scaling>
          <c:orientation val="minMax"/>
          <c:max val="3500"/>
          <c:min val="1400"/>
        </c:scaling>
        <c:delete val="0"/>
        <c:axPos val="l"/>
        <c:majorGridlines/>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fr-FR"/>
          </a:p>
        </c:txPr>
        <c:crossAx val="149703296"/>
        <c:crosses val="autoZero"/>
        <c:crossBetween val="midCat"/>
        <c:majorUnit val="150"/>
      </c:valAx>
    </c:plotArea>
    <c:legend>
      <c:legendPos val="r"/>
      <c:legendEntry>
        <c:idx val="2"/>
        <c:delete val="1"/>
      </c:legendEntry>
      <c:legendEntry>
        <c:idx val="3"/>
        <c:delete val="1"/>
      </c:legendEntry>
      <c:legendEntry>
        <c:idx val="4"/>
        <c:delete val="1"/>
      </c:legendEntry>
      <c:layout>
        <c:manualLayout>
          <c:xMode val="edge"/>
          <c:yMode val="edge"/>
          <c:x val="0.87455913791966322"/>
          <c:y val="0.42751890675616167"/>
          <c:w val="0.10381506425995224"/>
          <c:h val="0.21419646754250643"/>
        </c:manualLayout>
      </c:layout>
      <c:overlay val="0"/>
      <c:spPr>
        <a:ln w="38100">
          <a:solidFill>
            <a:schemeClr val="tx1"/>
          </a:solidFill>
        </a:ln>
      </c:spPr>
      <c:txPr>
        <a:bodyPr/>
        <a:lstStyle/>
        <a:p>
          <a:pPr>
            <a:defRPr sz="1400" b="0" i="0" u="none" strike="noStrike" baseline="0">
              <a:solidFill>
                <a:srgbClr val="000000"/>
              </a:solidFill>
              <a:latin typeface="Calibri"/>
              <a:ea typeface="Calibri"/>
              <a:cs typeface="Calibri"/>
            </a:defRPr>
          </a:pPr>
          <a:endParaRPr lang="fr-FR"/>
        </a:p>
      </c:txPr>
    </c:legend>
    <c:plotVisOnly val="1"/>
    <c:dispBlanksAs val="zero"/>
    <c:showDLblsOverMax val="0"/>
  </c:chart>
  <c:spPr>
    <a:ln w="50800">
      <a:solidFill>
        <a:schemeClr val="accent1"/>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057491331117878"/>
          <c:y val="2.9056772977074666E-2"/>
          <c:w val="0.55342196936683075"/>
          <c:h val="0.97094322702292535"/>
        </c:manualLayout>
      </c:layout>
      <c:doughnutChart>
        <c:varyColors val="1"/>
        <c:ser>
          <c:idx val="0"/>
          <c:order val="0"/>
          <c:dPt>
            <c:idx val="0"/>
            <c:bubble3D val="0"/>
            <c:spPr>
              <a:gradFill>
                <a:gsLst>
                  <a:gs pos="3000">
                    <a:schemeClr val="accent6">
                      <a:lumMod val="75000"/>
                    </a:schemeClr>
                  </a:gs>
                  <a:gs pos="56000">
                    <a:srgbClr val="FF0000"/>
                  </a:gs>
                </a:gsLst>
                <a:lin ang="5400000" scaled="0"/>
              </a:gradFill>
            </c:spPr>
          </c:dPt>
          <c:dPt>
            <c:idx val="1"/>
            <c:bubble3D val="0"/>
            <c:spPr>
              <a:gradFill>
                <a:gsLst>
                  <a:gs pos="42000">
                    <a:schemeClr val="accent6">
                      <a:lumMod val="75000"/>
                    </a:schemeClr>
                  </a:gs>
                  <a:gs pos="4000">
                    <a:srgbClr val="FFC000"/>
                  </a:gs>
                </a:gsLst>
                <a:lin ang="5400000" scaled="0"/>
              </a:gradFill>
            </c:spPr>
          </c:dPt>
          <c:dPt>
            <c:idx val="2"/>
            <c:bubble3D val="0"/>
            <c:spPr>
              <a:gradFill>
                <a:gsLst>
                  <a:gs pos="12000">
                    <a:schemeClr val="accent6">
                      <a:lumMod val="75000"/>
                    </a:schemeClr>
                  </a:gs>
                  <a:gs pos="22000">
                    <a:schemeClr val="accent6">
                      <a:lumMod val="75000"/>
                    </a:schemeClr>
                  </a:gs>
                  <a:gs pos="64000">
                    <a:srgbClr val="00B050"/>
                  </a:gs>
                </a:gsLst>
                <a:lin ang="5400000" scaled="0"/>
              </a:gradFill>
            </c:spPr>
          </c:dPt>
          <c:dPt>
            <c:idx val="3"/>
            <c:bubble3D val="0"/>
            <c:spPr>
              <a:noFill/>
            </c:spPr>
          </c:dPt>
          <c:val>
            <c:numRef>
              <c:f>LISTE!$H$42:$H$45</c:f>
              <c:numCache>
                <c:formatCode>General</c:formatCode>
                <c:ptCount val="4"/>
                <c:pt idx="0">
                  <c:v>33</c:v>
                </c:pt>
                <c:pt idx="1">
                  <c:v>33</c:v>
                </c:pt>
                <c:pt idx="2">
                  <c:v>33</c:v>
                </c:pt>
                <c:pt idx="3">
                  <c:v>99</c:v>
                </c:pt>
              </c:numCache>
            </c:numRef>
          </c:val>
        </c:ser>
        <c:dLbls>
          <c:showLegendKey val="0"/>
          <c:showVal val="0"/>
          <c:showCatName val="0"/>
          <c:showSerName val="0"/>
          <c:showPercent val="0"/>
          <c:showBubbleSize val="0"/>
          <c:showLeaderLines val="1"/>
        </c:dLbls>
        <c:firstSliceAng val="270"/>
        <c:holeSize val="50"/>
      </c:doughnutChart>
      <c:pieChart>
        <c:varyColors val="1"/>
        <c:ser>
          <c:idx val="1"/>
          <c:order val="1"/>
          <c:dPt>
            <c:idx val="0"/>
            <c:bubble3D val="0"/>
            <c:spPr>
              <a:noFill/>
            </c:spPr>
          </c:dPt>
          <c:dPt>
            <c:idx val="1"/>
            <c:bubble3D val="0"/>
            <c:spPr>
              <a:solidFill>
                <a:schemeClr val="tx1"/>
              </a:solidFill>
            </c:spPr>
          </c:dPt>
          <c:dPt>
            <c:idx val="2"/>
            <c:bubble3D val="0"/>
            <c:spPr>
              <a:noFill/>
            </c:spPr>
          </c:dPt>
          <c:cat>
            <c:numRef>
              <c:f>LISTE!$H$49:$H$51</c:f>
              <c:numCache>
                <c:formatCode>General</c:formatCode>
                <c:ptCount val="3"/>
                <c:pt idx="0" formatCode="0">
                  <c:v>0</c:v>
                </c:pt>
                <c:pt idx="1">
                  <c:v>5</c:v>
                </c:pt>
                <c:pt idx="2" formatCode="0">
                  <c:v>0</c:v>
                </c:pt>
              </c:numCache>
            </c:numRef>
          </c:cat>
          <c:val>
            <c:numRef>
              <c:f>LISTE!$J$49:$J$51</c:f>
              <c:numCache>
                <c:formatCode>General</c:formatCode>
                <c:ptCount val="3"/>
                <c:pt idx="0" formatCode="0">
                  <c:v>0</c:v>
                </c:pt>
                <c:pt idx="1">
                  <c:v>5</c:v>
                </c:pt>
                <c:pt idx="2" formatCode="0">
                  <c:v>0</c:v>
                </c:pt>
              </c:numCache>
            </c:numRef>
          </c:val>
        </c:ser>
        <c:dLbls>
          <c:showLegendKey val="0"/>
          <c:showVal val="0"/>
          <c:showCatName val="0"/>
          <c:showSerName val="0"/>
          <c:showPercent val="0"/>
          <c:showBubbleSize val="0"/>
          <c:showLeaderLines val="0"/>
        </c:dLbls>
        <c:firstSliceAng val="270"/>
      </c:pieChart>
      <c:spPr>
        <a:noFill/>
        <a:ln w="25400">
          <a:noFill/>
        </a:ln>
      </c:spPr>
    </c:plotArea>
    <c:plotVisOnly val="1"/>
    <c:dispBlanksAs val="gap"/>
    <c:showDLblsOverMax val="0"/>
  </c:chart>
  <c:spPr>
    <a:ln w="25400">
      <a:solidFill>
        <a:schemeClr val="accent1"/>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0575424142348006"/>
          <c:y val="2.8199770063413302E-3"/>
          <c:w val="0.55342196936683075"/>
          <c:h val="0.97094322702292535"/>
        </c:manualLayout>
      </c:layout>
      <c:doughnutChart>
        <c:varyColors val="1"/>
        <c:ser>
          <c:idx val="0"/>
          <c:order val="0"/>
          <c:dPt>
            <c:idx val="0"/>
            <c:bubble3D val="0"/>
            <c:spPr>
              <a:gradFill>
                <a:gsLst>
                  <a:gs pos="3000">
                    <a:schemeClr val="accent6">
                      <a:lumMod val="75000"/>
                    </a:schemeClr>
                  </a:gs>
                  <a:gs pos="56000">
                    <a:srgbClr val="FF0000"/>
                  </a:gs>
                </a:gsLst>
                <a:lin ang="5400000" scaled="0"/>
              </a:gradFill>
            </c:spPr>
          </c:dPt>
          <c:dPt>
            <c:idx val="1"/>
            <c:bubble3D val="0"/>
            <c:spPr>
              <a:gradFill>
                <a:gsLst>
                  <a:gs pos="42000">
                    <a:schemeClr val="accent6">
                      <a:lumMod val="75000"/>
                    </a:schemeClr>
                  </a:gs>
                  <a:gs pos="4000">
                    <a:srgbClr val="FFC000"/>
                  </a:gs>
                </a:gsLst>
                <a:lin ang="5400000" scaled="0"/>
              </a:gradFill>
            </c:spPr>
          </c:dPt>
          <c:dPt>
            <c:idx val="2"/>
            <c:bubble3D val="0"/>
            <c:spPr>
              <a:gradFill>
                <a:gsLst>
                  <a:gs pos="12000">
                    <a:schemeClr val="accent6">
                      <a:lumMod val="75000"/>
                    </a:schemeClr>
                  </a:gs>
                  <a:gs pos="22000">
                    <a:schemeClr val="accent6">
                      <a:lumMod val="75000"/>
                    </a:schemeClr>
                  </a:gs>
                  <a:gs pos="64000">
                    <a:srgbClr val="00B050"/>
                  </a:gs>
                </a:gsLst>
                <a:lin ang="5400000" scaled="0"/>
              </a:gradFill>
            </c:spPr>
          </c:dPt>
          <c:dPt>
            <c:idx val="3"/>
            <c:bubble3D val="0"/>
            <c:spPr>
              <a:noFill/>
            </c:spPr>
          </c:dPt>
          <c:val>
            <c:numRef>
              <c:f>LISTE!$H$42:$H$45</c:f>
              <c:numCache>
                <c:formatCode>General</c:formatCode>
                <c:ptCount val="4"/>
                <c:pt idx="0">
                  <c:v>33</c:v>
                </c:pt>
                <c:pt idx="1">
                  <c:v>33</c:v>
                </c:pt>
                <c:pt idx="2">
                  <c:v>33</c:v>
                </c:pt>
                <c:pt idx="3">
                  <c:v>99</c:v>
                </c:pt>
              </c:numCache>
            </c:numRef>
          </c:val>
        </c:ser>
        <c:dLbls>
          <c:showLegendKey val="0"/>
          <c:showVal val="0"/>
          <c:showCatName val="0"/>
          <c:showSerName val="0"/>
          <c:showPercent val="0"/>
          <c:showBubbleSize val="0"/>
          <c:showLeaderLines val="1"/>
        </c:dLbls>
        <c:firstSliceAng val="270"/>
        <c:holeSize val="50"/>
      </c:doughnutChart>
      <c:pieChart>
        <c:varyColors val="1"/>
        <c:ser>
          <c:idx val="1"/>
          <c:order val="1"/>
          <c:dPt>
            <c:idx val="0"/>
            <c:bubble3D val="0"/>
            <c:spPr>
              <a:noFill/>
            </c:spPr>
          </c:dPt>
          <c:dPt>
            <c:idx val="1"/>
            <c:bubble3D val="0"/>
            <c:spPr>
              <a:solidFill>
                <a:schemeClr val="tx1"/>
              </a:solidFill>
            </c:spPr>
          </c:dPt>
          <c:dPt>
            <c:idx val="2"/>
            <c:bubble3D val="0"/>
            <c:explosion val="11"/>
            <c:spPr>
              <a:noFill/>
            </c:spPr>
          </c:dPt>
          <c:cat>
            <c:numRef>
              <c:f>LISTE!$H$49:$H$51</c:f>
              <c:numCache>
                <c:formatCode>General</c:formatCode>
                <c:ptCount val="3"/>
                <c:pt idx="0" formatCode="0">
                  <c:v>0</c:v>
                </c:pt>
                <c:pt idx="1">
                  <c:v>5</c:v>
                </c:pt>
                <c:pt idx="2" formatCode="0">
                  <c:v>0</c:v>
                </c:pt>
              </c:numCache>
            </c:numRef>
          </c:cat>
          <c:val>
            <c:numRef>
              <c:f>LISTE!$H$49:$H$51</c:f>
              <c:numCache>
                <c:formatCode>General</c:formatCode>
                <c:ptCount val="3"/>
                <c:pt idx="0" formatCode="0">
                  <c:v>0</c:v>
                </c:pt>
                <c:pt idx="1">
                  <c:v>5</c:v>
                </c:pt>
                <c:pt idx="2" formatCode="0">
                  <c:v>0</c:v>
                </c:pt>
              </c:numCache>
            </c:numRef>
          </c:val>
        </c:ser>
        <c:dLbls>
          <c:showLegendKey val="0"/>
          <c:showVal val="0"/>
          <c:showCatName val="0"/>
          <c:showSerName val="0"/>
          <c:showPercent val="0"/>
          <c:showBubbleSize val="0"/>
          <c:showLeaderLines val="0"/>
        </c:dLbls>
        <c:firstSliceAng val="270"/>
      </c:pieChart>
      <c:spPr>
        <a:noFill/>
        <a:ln w="25400">
          <a:noFill/>
        </a:ln>
      </c:spPr>
    </c:plotArea>
    <c:plotVisOnly val="1"/>
    <c:dispBlanksAs val="gap"/>
    <c:showDLblsOverMax val="0"/>
  </c:chart>
  <c:spPr>
    <a:ln w="25400">
      <a:solidFill>
        <a:schemeClr val="accent3"/>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6749144871439306E-2"/>
          <c:y val="0.15717196775050943"/>
          <c:w val="0.88547925383752757"/>
          <c:h val="0.75164590179733293"/>
        </c:manualLayout>
      </c:layout>
      <c:barChart>
        <c:barDir val="col"/>
        <c:grouping val="stacked"/>
        <c:varyColors val="0"/>
        <c:ser>
          <c:idx val="0"/>
          <c:order val="0"/>
          <c:tx>
            <c:strRef>
              <c:f>LISTE!$H$64</c:f>
              <c:strCache>
                <c:ptCount val="1"/>
                <c:pt idx="0">
                  <c:v>t100</c:v>
                </c:pt>
              </c:strCache>
            </c:strRef>
          </c:tx>
          <c:spPr>
            <a:noFill/>
            <a:ln>
              <a:solidFill>
                <a:schemeClr val="tx1"/>
              </a:solidFill>
            </a:ln>
          </c:spPr>
          <c:invertIfNegative val="0"/>
          <c:dPt>
            <c:idx val="1"/>
            <c:invertIfNegative val="0"/>
            <c:bubble3D val="0"/>
            <c:spPr>
              <a:noFill/>
              <a:ln>
                <a:noFill/>
              </a:ln>
            </c:spPr>
          </c:dPt>
          <c:dPt>
            <c:idx val="2"/>
            <c:invertIfNegative val="0"/>
            <c:bubble3D val="0"/>
            <c:spPr>
              <a:solidFill>
                <a:schemeClr val="bg1"/>
              </a:solidFill>
              <a:ln>
                <a:solidFill>
                  <a:schemeClr val="bg1"/>
                </a:solidFill>
              </a:ln>
            </c:spPr>
          </c:dPt>
          <c:dPt>
            <c:idx val="3"/>
            <c:invertIfNegative val="0"/>
            <c:bubble3D val="0"/>
            <c:spPr>
              <a:noFill/>
              <a:ln>
                <a:solidFill>
                  <a:schemeClr val="bg1"/>
                </a:solidFill>
              </a:ln>
            </c:spPr>
          </c:dPt>
          <c:dPt>
            <c:idx val="4"/>
            <c:invertIfNegative val="0"/>
            <c:bubble3D val="0"/>
            <c:spPr>
              <a:noFill/>
              <a:ln>
                <a:solidFill>
                  <a:schemeClr val="bg1"/>
                </a:solidFill>
              </a:ln>
            </c:spPr>
          </c:dPt>
          <c:cat>
            <c:strLit>
              <c:ptCount val="4"/>
              <c:pt idx="0">
                <c:v>t100</c:v>
              </c:pt>
              <c:pt idx="1">
                <c:v>PEC (EBAUCHE)</c:v>
              </c:pt>
              <c:pt idx="2">
                <c:v>PEC (FINITION)</c:v>
              </c:pt>
              <c:pt idx="3">
                <c:v>Target Rk100</c:v>
              </c:pt>
            </c:strLit>
          </c:cat>
          <c:val>
            <c:numRef>
              <c:f>LISTE!$H$65:$H$68</c:f>
              <c:numCache>
                <c:formatCode>0</c:formatCode>
                <c:ptCount val="4"/>
                <c:pt idx="1">
                  <c:v>0</c:v>
                </c:pt>
                <c:pt idx="2">
                  <c:v>0</c:v>
                </c:pt>
              </c:numCache>
            </c:numRef>
          </c:val>
        </c:ser>
        <c:ser>
          <c:idx val="1"/>
          <c:order val="1"/>
          <c:tx>
            <c:strRef>
              <c:f>LISTE!$I$64</c:f>
              <c:strCache>
                <c:ptCount val="1"/>
                <c:pt idx="0">
                  <c:v>Target Rk100</c:v>
                </c:pt>
              </c:strCache>
            </c:strRef>
          </c:tx>
          <c:spPr>
            <a:solidFill>
              <a:schemeClr val="accent2"/>
            </a:solidFill>
            <a:ln>
              <a:solidFill>
                <a:schemeClr val="bg1"/>
              </a:solidFill>
            </a:ln>
          </c:spPr>
          <c:invertIfNegative val="0"/>
          <c:dPt>
            <c:idx val="3"/>
            <c:invertIfNegative val="0"/>
            <c:bubble3D val="0"/>
          </c:dPt>
          <c:cat>
            <c:strLit>
              <c:ptCount val="4"/>
              <c:pt idx="0">
                <c:v>t100</c:v>
              </c:pt>
              <c:pt idx="1">
                <c:v>PEC (EBAUCHE)</c:v>
              </c:pt>
              <c:pt idx="2">
                <c:v>PEC (FINITION)</c:v>
              </c:pt>
              <c:pt idx="3">
                <c:v>Target Rk100</c:v>
              </c:pt>
            </c:strLit>
          </c:cat>
          <c:val>
            <c:numRef>
              <c:f>LISTE!$I$65:$I$68</c:f>
              <c:numCache>
                <c:formatCode>0</c:formatCode>
                <c:ptCount val="4"/>
                <c:pt idx="3">
                  <c:v>637</c:v>
                </c:pt>
              </c:numCache>
            </c:numRef>
          </c:val>
        </c:ser>
        <c:ser>
          <c:idx val="2"/>
          <c:order val="2"/>
          <c:tx>
            <c:strRef>
              <c:f>LISTE!$J$64</c:f>
              <c:strCache>
                <c:ptCount val="1"/>
                <c:pt idx="0">
                  <c:v>Negatif</c:v>
                </c:pt>
              </c:strCache>
            </c:strRef>
          </c:tx>
          <c:spPr>
            <a:solidFill>
              <a:schemeClr val="accent2">
                <a:lumMod val="40000"/>
                <a:lumOff val="60000"/>
              </a:schemeClr>
            </a:solidFill>
            <a:ln>
              <a:solidFill>
                <a:schemeClr val="bg1"/>
              </a:solidFill>
            </a:ln>
          </c:spPr>
          <c:invertIfNegative val="0"/>
          <c:dPt>
            <c:idx val="1"/>
            <c:invertIfNegative val="0"/>
            <c:bubble3D val="0"/>
          </c:dPt>
          <c:dPt>
            <c:idx val="2"/>
            <c:invertIfNegative val="0"/>
            <c:bubble3D val="0"/>
          </c:dPt>
          <c:cat>
            <c:strLit>
              <c:ptCount val="4"/>
              <c:pt idx="0">
                <c:v>t100</c:v>
              </c:pt>
              <c:pt idx="1">
                <c:v>PEC (EBAUCHE)</c:v>
              </c:pt>
              <c:pt idx="2">
                <c:v>PEC (FINITION)</c:v>
              </c:pt>
              <c:pt idx="3">
                <c:v>Target Rk100</c:v>
              </c:pt>
            </c:strLit>
          </c:cat>
          <c:val>
            <c:numRef>
              <c:f>LISTE!$J$65:$J$68</c:f>
              <c:numCache>
                <c:formatCode>0</c:formatCode>
                <c:ptCount val="4"/>
                <c:pt idx="1">
                  <c:v>0</c:v>
                </c:pt>
                <c:pt idx="2">
                  <c:v>0</c:v>
                </c:pt>
              </c:numCache>
            </c:numRef>
          </c:val>
        </c:ser>
        <c:ser>
          <c:idx val="3"/>
          <c:order val="3"/>
          <c:tx>
            <c:strRef>
              <c:f>LISTE!$K$64</c:f>
              <c:strCache>
                <c:ptCount val="1"/>
                <c:pt idx="0">
                  <c:v>Positif</c:v>
                </c:pt>
              </c:strCache>
            </c:strRef>
          </c:tx>
          <c:spPr>
            <a:gradFill>
              <a:gsLst>
                <a:gs pos="0">
                  <a:srgbClr val="00B050"/>
                </a:gs>
                <a:gs pos="94000">
                  <a:schemeClr val="accent3">
                    <a:lumMod val="40000"/>
                    <a:lumOff val="60000"/>
                  </a:schemeClr>
                </a:gs>
                <a:gs pos="85000">
                  <a:schemeClr val="accent3">
                    <a:lumMod val="60000"/>
                    <a:lumOff val="40000"/>
                  </a:schemeClr>
                </a:gs>
                <a:gs pos="63000">
                  <a:srgbClr val="92D050"/>
                </a:gs>
                <a:gs pos="100000">
                  <a:schemeClr val="accent3">
                    <a:lumMod val="20000"/>
                    <a:lumOff val="80000"/>
                  </a:schemeClr>
                </a:gs>
              </a:gsLst>
              <a:lin ang="5400000" scaled="0"/>
            </a:gradFill>
            <a:ln>
              <a:solidFill>
                <a:schemeClr val="bg1"/>
              </a:solidFill>
            </a:ln>
          </c:spPr>
          <c:invertIfNegative val="0"/>
          <c:dPt>
            <c:idx val="2"/>
            <c:invertIfNegative val="0"/>
            <c:bubble3D val="0"/>
            <c:spPr>
              <a:solidFill>
                <a:srgbClr val="00B050"/>
              </a:solidFill>
              <a:ln>
                <a:solidFill>
                  <a:schemeClr val="bg1"/>
                </a:solidFill>
              </a:ln>
            </c:spPr>
          </c:dPt>
          <c:dPt>
            <c:idx val="3"/>
            <c:invertIfNegative val="0"/>
            <c:bubble3D val="0"/>
            <c:spPr>
              <a:solidFill>
                <a:srgbClr val="00B050"/>
              </a:solidFill>
              <a:ln>
                <a:solidFill>
                  <a:schemeClr val="bg1"/>
                </a:solidFill>
              </a:ln>
            </c:spPr>
          </c:dPt>
          <c:cat>
            <c:strLit>
              <c:ptCount val="4"/>
              <c:pt idx="0">
                <c:v>t100</c:v>
              </c:pt>
              <c:pt idx="1">
                <c:v>PEC (EBAUCHE)</c:v>
              </c:pt>
              <c:pt idx="2">
                <c:v>PEC (FINITION)</c:v>
              </c:pt>
              <c:pt idx="3">
                <c:v>Target Rk100</c:v>
              </c:pt>
            </c:strLit>
          </c:cat>
          <c:val>
            <c:numRef>
              <c:f>LISTE!$K$65:$K$68</c:f>
              <c:numCache>
                <c:formatCode>0</c:formatCode>
                <c:ptCount val="4"/>
                <c:pt idx="1">
                  <c:v>0</c:v>
                </c:pt>
                <c:pt idx="2">
                  <c:v>0</c:v>
                </c:pt>
              </c:numCache>
            </c:numRef>
          </c:val>
        </c:ser>
        <c:ser>
          <c:idx val="4"/>
          <c:order val="4"/>
          <c:tx>
            <c:strRef>
              <c:f>LISTE!$L$64</c:f>
              <c:strCache>
                <c:ptCount val="1"/>
                <c:pt idx="0">
                  <c:v>Initial</c:v>
                </c:pt>
              </c:strCache>
            </c:strRef>
          </c:tx>
          <c:spPr>
            <a:solidFill>
              <a:schemeClr val="accent3">
                <a:lumMod val="60000"/>
                <a:lumOff val="40000"/>
              </a:schemeClr>
            </a:solidFill>
            <a:ln>
              <a:solidFill>
                <a:schemeClr val="tx1"/>
              </a:solidFill>
            </a:ln>
          </c:spPr>
          <c:invertIfNegative val="0"/>
          <c:dPt>
            <c:idx val="0"/>
            <c:invertIfNegative val="0"/>
            <c:bubble3D val="0"/>
            <c:spPr>
              <a:solidFill>
                <a:schemeClr val="accent3">
                  <a:lumMod val="60000"/>
                  <a:lumOff val="40000"/>
                </a:schemeClr>
              </a:solidFill>
              <a:ln>
                <a:solidFill>
                  <a:schemeClr val="bg1"/>
                </a:solidFill>
              </a:ln>
            </c:spPr>
          </c:dPt>
          <c:dLbls>
            <c:dLbl>
              <c:idx val="0"/>
              <c:delete val="1"/>
            </c:dLbl>
            <c:txPr>
              <a:bodyPr/>
              <a:lstStyle/>
              <a:p>
                <a:pPr>
                  <a:defRPr sz="1400" b="1" i="0" u="none" strike="noStrike" baseline="0">
                    <a:solidFill>
                      <a:srgbClr val="000000"/>
                    </a:solidFill>
                    <a:latin typeface="Calibri"/>
                    <a:ea typeface="Calibri"/>
                    <a:cs typeface="Calibri"/>
                  </a:defRPr>
                </a:pPr>
                <a:endParaRPr lang="fr-FR"/>
              </a:p>
            </c:txPr>
            <c:showLegendKey val="0"/>
            <c:showVal val="1"/>
            <c:showCatName val="1"/>
            <c:showSerName val="1"/>
            <c:showPercent val="0"/>
            <c:showBubbleSize val="0"/>
            <c:showLeaderLines val="0"/>
          </c:dLbls>
          <c:cat>
            <c:strLit>
              <c:ptCount val="4"/>
              <c:pt idx="0">
                <c:v>t100</c:v>
              </c:pt>
              <c:pt idx="1">
                <c:v>PEC (EBAUCHE)</c:v>
              </c:pt>
              <c:pt idx="2">
                <c:v>PEC (FINITION)</c:v>
              </c:pt>
              <c:pt idx="3">
                <c:v>Target Rk100</c:v>
              </c:pt>
            </c:strLit>
          </c:cat>
          <c:val>
            <c:numRef>
              <c:f>LISTE!$L$65:$L$68</c:f>
              <c:numCache>
                <c:formatCode>0</c:formatCode>
                <c:ptCount val="4"/>
                <c:pt idx="0">
                  <c:v>0</c:v>
                </c:pt>
              </c:numCache>
            </c:numRef>
          </c:val>
        </c:ser>
        <c:dLbls>
          <c:showLegendKey val="0"/>
          <c:showVal val="0"/>
          <c:showCatName val="0"/>
          <c:showSerName val="0"/>
          <c:showPercent val="0"/>
          <c:showBubbleSize val="0"/>
        </c:dLbls>
        <c:gapWidth val="0"/>
        <c:overlap val="100"/>
        <c:axId val="91669632"/>
        <c:axId val="91671168"/>
      </c:barChart>
      <c:catAx>
        <c:axId val="91669632"/>
        <c:scaling>
          <c:orientation val="minMax"/>
        </c:scaling>
        <c:delete val="0"/>
        <c:axPos val="b"/>
        <c:numFmt formatCode="General" sourceLinked="1"/>
        <c:majorTickMark val="out"/>
        <c:minorTickMark val="none"/>
        <c:tickLblPos val="nextTo"/>
        <c:spPr>
          <a:noFill/>
        </c:spPr>
        <c:txPr>
          <a:bodyPr rot="0" vert="horz"/>
          <a:lstStyle/>
          <a:p>
            <a:pPr>
              <a:defRPr sz="1400" b="1" i="0" u="none" strike="noStrike" baseline="0">
                <a:solidFill>
                  <a:srgbClr val="000000"/>
                </a:solidFill>
                <a:latin typeface="Calibri"/>
                <a:ea typeface="Calibri"/>
                <a:cs typeface="Calibri"/>
              </a:defRPr>
            </a:pPr>
            <a:endParaRPr lang="fr-FR"/>
          </a:p>
        </c:txPr>
        <c:crossAx val="91671168"/>
        <c:crosses val="autoZero"/>
        <c:auto val="1"/>
        <c:lblAlgn val="ctr"/>
        <c:lblOffset val="100"/>
        <c:noMultiLvlLbl val="0"/>
      </c:catAx>
      <c:valAx>
        <c:axId val="91671168"/>
        <c:scaling>
          <c:orientation val="minMax"/>
        </c:scaling>
        <c:delete val="0"/>
        <c:axPos val="l"/>
        <c:numFmt formatCode="General" sourceLinked="0"/>
        <c:majorTickMark val="out"/>
        <c:minorTickMark val="none"/>
        <c:tickLblPos val="nextTo"/>
        <c:spPr>
          <a:noFill/>
        </c:spPr>
        <c:txPr>
          <a:bodyPr rot="0" vert="horz"/>
          <a:lstStyle/>
          <a:p>
            <a:pPr>
              <a:defRPr sz="1050" b="0" i="0" u="none" strike="noStrike" baseline="0">
                <a:solidFill>
                  <a:srgbClr val="000000"/>
                </a:solidFill>
                <a:latin typeface="Calibri"/>
                <a:ea typeface="Calibri"/>
                <a:cs typeface="Calibri"/>
              </a:defRPr>
            </a:pPr>
            <a:endParaRPr lang="fr-FR"/>
          </a:p>
        </c:txPr>
        <c:crossAx val="91669632"/>
        <c:crosses val="autoZero"/>
        <c:crossBetween val="between"/>
      </c:valAx>
      <c:spPr>
        <a:noFill/>
        <a:ln>
          <a:solidFill>
            <a:schemeClr val="bg1"/>
          </a:solidFill>
        </a:ln>
      </c:spPr>
    </c:plotArea>
    <c:plotVisOnly val="1"/>
    <c:dispBlanksAs val="gap"/>
    <c:showDLblsOverMax val="0"/>
  </c:chart>
  <c:spPr>
    <a:ln w="50800">
      <a:solidFill>
        <a:schemeClr val="accent3"/>
      </a:solid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 l="0.7" r="0.7" t="0.75" header="0.3" footer="0.3"/>
    <c:pageSetup/>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8049436100550701E-2"/>
          <c:y val="0.15717205001367698"/>
          <c:w val="0.86911002689081041"/>
          <c:h val="0.7672574512755308"/>
        </c:manualLayout>
      </c:layout>
      <c:barChart>
        <c:barDir val="col"/>
        <c:grouping val="stacked"/>
        <c:varyColors val="0"/>
        <c:ser>
          <c:idx val="0"/>
          <c:order val="0"/>
          <c:tx>
            <c:strRef>
              <c:f>LISTE!$H$70</c:f>
              <c:strCache>
                <c:ptCount val="1"/>
                <c:pt idx="0">
                  <c:v>t100</c:v>
                </c:pt>
              </c:strCache>
            </c:strRef>
          </c:tx>
          <c:invertIfNegative val="0"/>
          <c:dPt>
            <c:idx val="1"/>
            <c:invertIfNegative val="0"/>
            <c:bubble3D val="0"/>
            <c:spPr>
              <a:noFill/>
            </c:spPr>
          </c:dPt>
          <c:dPt>
            <c:idx val="2"/>
            <c:invertIfNegative val="0"/>
            <c:bubble3D val="0"/>
            <c:spPr>
              <a:noFill/>
            </c:spPr>
          </c:dPt>
          <c:dPt>
            <c:idx val="3"/>
            <c:invertIfNegative val="0"/>
            <c:bubble3D val="0"/>
            <c:spPr>
              <a:noFill/>
            </c:spPr>
          </c:dPt>
          <c:dPt>
            <c:idx val="4"/>
            <c:invertIfNegative val="0"/>
            <c:bubble3D val="0"/>
          </c:dPt>
          <c:cat>
            <c:strRef>
              <c:f>LISTE!$G$71:$G$75</c:f>
              <c:strCache>
                <c:ptCount val="5"/>
                <c:pt idx="0">
                  <c:v>t100</c:v>
                </c:pt>
                <c:pt idx="1">
                  <c:v>S/E</c:v>
                </c:pt>
                <c:pt idx="2">
                  <c:v>AGC</c:v>
                </c:pt>
                <c:pt idx="3">
                  <c:v>AGF</c:v>
                </c:pt>
                <c:pt idx="4">
                  <c:v>Target Rk100</c:v>
                </c:pt>
              </c:strCache>
            </c:strRef>
          </c:cat>
          <c:val>
            <c:numRef>
              <c:f>LISTE!$H$71:$H$75</c:f>
              <c:numCache>
                <c:formatCode>0</c:formatCode>
                <c:ptCount val="5"/>
                <c:pt idx="1">
                  <c:v>0</c:v>
                </c:pt>
                <c:pt idx="2">
                  <c:v>0</c:v>
                </c:pt>
                <c:pt idx="3">
                  <c:v>0</c:v>
                </c:pt>
              </c:numCache>
            </c:numRef>
          </c:val>
        </c:ser>
        <c:ser>
          <c:idx val="1"/>
          <c:order val="1"/>
          <c:tx>
            <c:strRef>
              <c:f>LISTE!$I$70</c:f>
              <c:strCache>
                <c:ptCount val="1"/>
                <c:pt idx="0">
                  <c:v>Target Rk100</c:v>
                </c:pt>
              </c:strCache>
            </c:strRef>
          </c:tx>
          <c:invertIfNegative val="0"/>
          <c:dPt>
            <c:idx val="2"/>
            <c:invertIfNegative val="0"/>
            <c:bubble3D val="0"/>
          </c:dPt>
          <c:dPt>
            <c:idx val="3"/>
            <c:invertIfNegative val="0"/>
            <c:bubble3D val="0"/>
          </c:dPt>
          <c:cat>
            <c:strRef>
              <c:f>LISTE!$G$71:$G$75</c:f>
              <c:strCache>
                <c:ptCount val="5"/>
                <c:pt idx="0">
                  <c:v>t100</c:v>
                </c:pt>
                <c:pt idx="1">
                  <c:v>S/E</c:v>
                </c:pt>
                <c:pt idx="2">
                  <c:v>AGC</c:v>
                </c:pt>
                <c:pt idx="3">
                  <c:v>AGF</c:v>
                </c:pt>
                <c:pt idx="4">
                  <c:v>Target Rk100</c:v>
                </c:pt>
              </c:strCache>
            </c:strRef>
          </c:cat>
          <c:val>
            <c:numRef>
              <c:f>LISTE!$I$71:$I$75</c:f>
              <c:numCache>
                <c:formatCode>0</c:formatCode>
                <c:ptCount val="5"/>
                <c:pt idx="4">
                  <c:v>2339.1000000000004</c:v>
                </c:pt>
              </c:numCache>
            </c:numRef>
          </c:val>
        </c:ser>
        <c:ser>
          <c:idx val="4"/>
          <c:order val="2"/>
          <c:tx>
            <c:strRef>
              <c:f>LISTE!$L$70</c:f>
              <c:strCache>
                <c:ptCount val="1"/>
                <c:pt idx="0">
                  <c:v>Initial</c:v>
                </c:pt>
              </c:strCache>
            </c:strRef>
          </c:tx>
          <c:invertIfNegative val="0"/>
          <c:dPt>
            <c:idx val="0"/>
            <c:invertIfNegative val="0"/>
            <c:bubble3D val="0"/>
            <c:spPr>
              <a:solidFill>
                <a:schemeClr val="tx2">
                  <a:lumMod val="40000"/>
                  <a:lumOff val="60000"/>
                </a:schemeClr>
              </a:solidFill>
            </c:spPr>
          </c:dPt>
          <c:cat>
            <c:strRef>
              <c:f>LISTE!$G$71:$G$75</c:f>
              <c:strCache>
                <c:ptCount val="5"/>
                <c:pt idx="0">
                  <c:v>t100</c:v>
                </c:pt>
                <c:pt idx="1">
                  <c:v>S/E</c:v>
                </c:pt>
                <c:pt idx="2">
                  <c:v>AGC</c:v>
                </c:pt>
                <c:pt idx="3">
                  <c:v>AGF</c:v>
                </c:pt>
                <c:pt idx="4">
                  <c:v>Target Rk100</c:v>
                </c:pt>
              </c:strCache>
            </c:strRef>
          </c:cat>
          <c:val>
            <c:numRef>
              <c:f>LISTE!$L$71:$L$75</c:f>
              <c:numCache>
                <c:formatCode>0</c:formatCode>
                <c:ptCount val="5"/>
                <c:pt idx="0">
                  <c:v>0</c:v>
                </c:pt>
              </c:numCache>
            </c:numRef>
          </c:val>
        </c:ser>
        <c:ser>
          <c:idx val="2"/>
          <c:order val="3"/>
          <c:tx>
            <c:strRef>
              <c:f>LISTE!$J$70</c:f>
              <c:strCache>
                <c:ptCount val="1"/>
                <c:pt idx="0">
                  <c:v>Negatif</c:v>
                </c:pt>
              </c:strCache>
            </c:strRef>
          </c:tx>
          <c:spPr>
            <a:solidFill>
              <a:schemeClr val="accent2">
                <a:lumMod val="40000"/>
                <a:lumOff val="60000"/>
              </a:schemeClr>
            </a:solidFill>
          </c:spPr>
          <c:invertIfNegative val="0"/>
          <c:dPt>
            <c:idx val="1"/>
            <c:invertIfNegative val="0"/>
            <c:bubble3D val="0"/>
            <c:spPr>
              <a:solidFill>
                <a:schemeClr val="accent2">
                  <a:lumMod val="40000"/>
                  <a:lumOff val="60000"/>
                </a:schemeClr>
              </a:solidFill>
              <a:ln w="25400">
                <a:solidFill>
                  <a:schemeClr val="bg1"/>
                </a:solidFill>
              </a:ln>
            </c:spPr>
          </c:dPt>
          <c:dPt>
            <c:idx val="2"/>
            <c:invertIfNegative val="0"/>
            <c:bubble3D val="0"/>
          </c:dPt>
          <c:cat>
            <c:strRef>
              <c:f>LISTE!$G$71:$G$75</c:f>
              <c:strCache>
                <c:ptCount val="5"/>
                <c:pt idx="0">
                  <c:v>t100</c:v>
                </c:pt>
                <c:pt idx="1">
                  <c:v>S/E</c:v>
                </c:pt>
                <c:pt idx="2">
                  <c:v>AGC</c:v>
                </c:pt>
                <c:pt idx="3">
                  <c:v>AGF</c:v>
                </c:pt>
                <c:pt idx="4">
                  <c:v>Target Rk100</c:v>
                </c:pt>
              </c:strCache>
            </c:strRef>
          </c:cat>
          <c:val>
            <c:numRef>
              <c:f>LISTE!$J$71:$J$75</c:f>
              <c:numCache>
                <c:formatCode>0</c:formatCode>
                <c:ptCount val="5"/>
                <c:pt idx="1">
                  <c:v>0</c:v>
                </c:pt>
                <c:pt idx="2">
                  <c:v>0</c:v>
                </c:pt>
                <c:pt idx="3">
                  <c:v>0</c:v>
                </c:pt>
              </c:numCache>
            </c:numRef>
          </c:val>
        </c:ser>
        <c:ser>
          <c:idx val="3"/>
          <c:order val="4"/>
          <c:tx>
            <c:strRef>
              <c:f>LISTE!$K$70</c:f>
              <c:strCache>
                <c:ptCount val="1"/>
                <c:pt idx="0">
                  <c:v>Positif</c:v>
                </c:pt>
              </c:strCache>
            </c:strRef>
          </c:tx>
          <c:spPr>
            <a:solidFill>
              <a:schemeClr val="accent2">
                <a:lumMod val="40000"/>
                <a:lumOff val="60000"/>
              </a:schemeClr>
            </a:solidFill>
          </c:spPr>
          <c:invertIfNegative val="0"/>
          <c:dPt>
            <c:idx val="2"/>
            <c:invertIfNegative val="0"/>
            <c:bubble3D val="0"/>
            <c:spPr>
              <a:solidFill>
                <a:schemeClr val="accent2">
                  <a:lumMod val="40000"/>
                  <a:lumOff val="60000"/>
                </a:schemeClr>
              </a:solidFill>
              <a:ln w="38100">
                <a:solidFill>
                  <a:schemeClr val="bg1"/>
                </a:solidFill>
              </a:ln>
            </c:spPr>
          </c:dPt>
          <c:dPt>
            <c:idx val="3"/>
            <c:invertIfNegative val="0"/>
            <c:bubble3D val="0"/>
          </c:dPt>
          <c:cat>
            <c:strRef>
              <c:f>LISTE!$G$71:$G$75</c:f>
              <c:strCache>
                <c:ptCount val="5"/>
                <c:pt idx="0">
                  <c:v>t100</c:v>
                </c:pt>
                <c:pt idx="1">
                  <c:v>S/E</c:v>
                </c:pt>
                <c:pt idx="2">
                  <c:v>AGC</c:v>
                </c:pt>
                <c:pt idx="3">
                  <c:v>AGF</c:v>
                </c:pt>
                <c:pt idx="4">
                  <c:v>Target Rk100</c:v>
                </c:pt>
              </c:strCache>
            </c:strRef>
          </c:cat>
          <c:val>
            <c:numRef>
              <c:f>LISTE!$K$71:$K$75</c:f>
              <c:numCache>
                <c:formatCode>0</c:formatCode>
                <c:ptCount val="5"/>
                <c:pt idx="1">
                  <c:v>0</c:v>
                </c:pt>
                <c:pt idx="2">
                  <c:v>0</c:v>
                </c:pt>
                <c:pt idx="3">
                  <c:v>0</c:v>
                </c:pt>
              </c:numCache>
            </c:numRef>
          </c:val>
        </c:ser>
        <c:dLbls>
          <c:showLegendKey val="0"/>
          <c:showVal val="0"/>
          <c:showCatName val="0"/>
          <c:showSerName val="0"/>
          <c:showPercent val="0"/>
          <c:showBubbleSize val="0"/>
        </c:dLbls>
        <c:gapWidth val="0"/>
        <c:overlap val="100"/>
        <c:axId val="100474880"/>
        <c:axId val="100476416"/>
      </c:barChart>
      <c:catAx>
        <c:axId val="100474880"/>
        <c:scaling>
          <c:orientation val="minMax"/>
        </c:scaling>
        <c:delete val="0"/>
        <c:axPos val="b"/>
        <c:numFmt formatCode="General" sourceLinked="1"/>
        <c:majorTickMark val="out"/>
        <c:minorTickMark val="none"/>
        <c:tickLblPos val="nextTo"/>
        <c:txPr>
          <a:bodyPr rot="0" vert="horz"/>
          <a:lstStyle/>
          <a:p>
            <a:pPr>
              <a:defRPr sz="1600" b="1"/>
            </a:pPr>
            <a:endParaRPr lang="fr-FR"/>
          </a:p>
        </c:txPr>
        <c:crossAx val="100476416"/>
        <c:crosses val="autoZero"/>
        <c:auto val="1"/>
        <c:lblAlgn val="ctr"/>
        <c:lblOffset val="100"/>
        <c:noMultiLvlLbl val="0"/>
      </c:catAx>
      <c:valAx>
        <c:axId val="100476416"/>
        <c:scaling>
          <c:orientation val="minMax"/>
        </c:scaling>
        <c:delete val="0"/>
        <c:axPos val="l"/>
        <c:numFmt formatCode="General" sourceLinked="0"/>
        <c:majorTickMark val="out"/>
        <c:minorTickMark val="none"/>
        <c:tickLblPos val="nextTo"/>
        <c:txPr>
          <a:bodyPr rot="0" vert="horz"/>
          <a:lstStyle/>
          <a:p>
            <a:pPr>
              <a:defRPr/>
            </a:pPr>
            <a:endParaRPr lang="fr-FR"/>
          </a:p>
        </c:txPr>
        <c:crossAx val="100474880"/>
        <c:crosses val="autoZero"/>
        <c:crossBetween val="between"/>
      </c:valAx>
    </c:plotArea>
    <c:plotVisOnly val="1"/>
    <c:dispBlanksAs val="gap"/>
    <c:showDLblsOverMax val="0"/>
  </c:chart>
  <c:spPr>
    <a:ln w="63500">
      <a:solidFill>
        <a:schemeClr val="accent1"/>
      </a:solidFill>
    </a:ln>
  </c:sp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0575424142348006"/>
          <c:y val="2.8199770063413302E-3"/>
          <c:w val="0.55342196936683075"/>
          <c:h val="0.97094322702292535"/>
        </c:manualLayout>
      </c:layout>
      <c:doughnutChart>
        <c:varyColors val="1"/>
        <c:ser>
          <c:idx val="0"/>
          <c:order val="0"/>
          <c:dPt>
            <c:idx val="0"/>
            <c:bubble3D val="0"/>
            <c:spPr>
              <a:gradFill>
                <a:gsLst>
                  <a:gs pos="3000">
                    <a:schemeClr val="accent6">
                      <a:lumMod val="75000"/>
                    </a:schemeClr>
                  </a:gs>
                  <a:gs pos="56000">
                    <a:srgbClr val="FF0000"/>
                  </a:gs>
                </a:gsLst>
                <a:lin ang="5400000" scaled="0"/>
              </a:gradFill>
            </c:spPr>
          </c:dPt>
          <c:dPt>
            <c:idx val="1"/>
            <c:bubble3D val="0"/>
            <c:spPr>
              <a:gradFill>
                <a:gsLst>
                  <a:gs pos="42000">
                    <a:schemeClr val="accent6">
                      <a:lumMod val="75000"/>
                    </a:schemeClr>
                  </a:gs>
                  <a:gs pos="4000">
                    <a:srgbClr val="FFC000"/>
                  </a:gs>
                </a:gsLst>
                <a:lin ang="5400000" scaled="0"/>
              </a:gradFill>
            </c:spPr>
          </c:dPt>
          <c:dPt>
            <c:idx val="2"/>
            <c:bubble3D val="0"/>
            <c:spPr>
              <a:gradFill>
                <a:gsLst>
                  <a:gs pos="12000">
                    <a:schemeClr val="accent6">
                      <a:lumMod val="75000"/>
                    </a:schemeClr>
                  </a:gs>
                  <a:gs pos="22000">
                    <a:schemeClr val="accent6">
                      <a:lumMod val="75000"/>
                    </a:schemeClr>
                  </a:gs>
                  <a:gs pos="64000">
                    <a:srgbClr val="00B050"/>
                  </a:gs>
                </a:gsLst>
                <a:lin ang="5400000" scaled="0"/>
              </a:gradFill>
            </c:spPr>
          </c:dPt>
          <c:dPt>
            <c:idx val="3"/>
            <c:bubble3D val="0"/>
            <c:spPr>
              <a:noFill/>
            </c:spPr>
          </c:dPt>
          <c:val>
            <c:numRef>
              <c:f>LISTE!$P$42:$P$45</c:f>
              <c:numCache>
                <c:formatCode>General</c:formatCode>
                <c:ptCount val="4"/>
                <c:pt idx="0">
                  <c:v>33</c:v>
                </c:pt>
                <c:pt idx="1">
                  <c:v>33</c:v>
                </c:pt>
                <c:pt idx="2">
                  <c:v>33</c:v>
                </c:pt>
                <c:pt idx="3">
                  <c:v>99</c:v>
                </c:pt>
              </c:numCache>
            </c:numRef>
          </c:val>
        </c:ser>
        <c:dLbls>
          <c:showLegendKey val="0"/>
          <c:showVal val="0"/>
          <c:showCatName val="0"/>
          <c:showSerName val="0"/>
          <c:showPercent val="0"/>
          <c:showBubbleSize val="0"/>
          <c:showLeaderLines val="1"/>
        </c:dLbls>
        <c:firstSliceAng val="270"/>
        <c:holeSize val="50"/>
      </c:doughnutChart>
      <c:pieChart>
        <c:varyColors val="1"/>
        <c:ser>
          <c:idx val="1"/>
          <c:order val="1"/>
          <c:dPt>
            <c:idx val="0"/>
            <c:bubble3D val="0"/>
            <c:spPr>
              <a:noFill/>
            </c:spPr>
          </c:dPt>
          <c:dPt>
            <c:idx val="1"/>
            <c:bubble3D val="0"/>
            <c:spPr>
              <a:solidFill>
                <a:schemeClr val="tx1"/>
              </a:solidFill>
            </c:spPr>
          </c:dPt>
          <c:dPt>
            <c:idx val="2"/>
            <c:bubble3D val="0"/>
            <c:explosion val="11"/>
            <c:spPr>
              <a:noFill/>
            </c:spPr>
          </c:dPt>
          <c:cat>
            <c:numRef>
              <c:f>LISTE!$H$49:$H$51</c:f>
              <c:numCache>
                <c:formatCode>General</c:formatCode>
                <c:ptCount val="3"/>
                <c:pt idx="0" formatCode="0">
                  <c:v>0</c:v>
                </c:pt>
                <c:pt idx="1">
                  <c:v>5</c:v>
                </c:pt>
                <c:pt idx="2" formatCode="0">
                  <c:v>0</c:v>
                </c:pt>
              </c:numCache>
            </c:numRef>
          </c:cat>
          <c:val>
            <c:numRef>
              <c:f>LISTE!$P$49:$P$51</c:f>
              <c:numCache>
                <c:formatCode>General</c:formatCode>
                <c:ptCount val="3"/>
                <c:pt idx="0" formatCode="0">
                  <c:v>0</c:v>
                </c:pt>
                <c:pt idx="1">
                  <c:v>5</c:v>
                </c:pt>
                <c:pt idx="2" formatCode="0">
                  <c:v>0</c:v>
                </c:pt>
              </c:numCache>
            </c:numRef>
          </c:val>
        </c:ser>
        <c:dLbls>
          <c:showLegendKey val="0"/>
          <c:showVal val="0"/>
          <c:showCatName val="0"/>
          <c:showSerName val="0"/>
          <c:showPercent val="0"/>
          <c:showBubbleSize val="0"/>
          <c:showLeaderLines val="0"/>
        </c:dLbls>
        <c:firstSliceAng val="270"/>
      </c:pieChart>
      <c:spPr>
        <a:noFill/>
        <a:ln w="25400">
          <a:noFill/>
        </a:ln>
      </c:spPr>
    </c:plotArea>
    <c:plotVisOnly val="1"/>
    <c:dispBlanksAs val="gap"/>
    <c:showDLblsOverMax val="0"/>
  </c:chart>
  <c:spPr>
    <a:noFill/>
    <a:ln w="25400">
      <a:no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0575424142348006"/>
          <c:y val="2.8199770063413302E-3"/>
          <c:w val="0.55342196936683075"/>
          <c:h val="0.97094322702292535"/>
        </c:manualLayout>
      </c:layout>
      <c:doughnutChart>
        <c:varyColors val="1"/>
        <c:ser>
          <c:idx val="0"/>
          <c:order val="0"/>
          <c:dPt>
            <c:idx val="0"/>
            <c:bubble3D val="0"/>
            <c:spPr>
              <a:gradFill>
                <a:gsLst>
                  <a:gs pos="3000">
                    <a:schemeClr val="accent6">
                      <a:lumMod val="75000"/>
                    </a:schemeClr>
                  </a:gs>
                  <a:gs pos="56000">
                    <a:srgbClr val="FF0000"/>
                  </a:gs>
                </a:gsLst>
                <a:lin ang="5400000" scaled="0"/>
              </a:gradFill>
            </c:spPr>
          </c:dPt>
          <c:dPt>
            <c:idx val="1"/>
            <c:bubble3D val="0"/>
            <c:spPr>
              <a:gradFill>
                <a:gsLst>
                  <a:gs pos="42000">
                    <a:schemeClr val="accent6">
                      <a:lumMod val="75000"/>
                    </a:schemeClr>
                  </a:gs>
                  <a:gs pos="4000">
                    <a:srgbClr val="FFC000"/>
                  </a:gs>
                </a:gsLst>
                <a:lin ang="5400000" scaled="0"/>
              </a:gradFill>
            </c:spPr>
          </c:dPt>
          <c:dPt>
            <c:idx val="2"/>
            <c:bubble3D val="0"/>
            <c:spPr>
              <a:gradFill>
                <a:gsLst>
                  <a:gs pos="12000">
                    <a:schemeClr val="accent6">
                      <a:lumMod val="75000"/>
                    </a:schemeClr>
                  </a:gs>
                  <a:gs pos="22000">
                    <a:schemeClr val="accent6">
                      <a:lumMod val="75000"/>
                    </a:schemeClr>
                  </a:gs>
                  <a:gs pos="64000">
                    <a:srgbClr val="00B050"/>
                  </a:gs>
                </a:gsLst>
                <a:lin ang="5400000" scaled="0"/>
              </a:gradFill>
            </c:spPr>
          </c:dPt>
          <c:dPt>
            <c:idx val="3"/>
            <c:bubble3D val="0"/>
            <c:spPr>
              <a:noFill/>
            </c:spPr>
          </c:dPt>
          <c:val>
            <c:numRef>
              <c:f>LISTE!$R$42:$R$45</c:f>
              <c:numCache>
                <c:formatCode>General</c:formatCode>
                <c:ptCount val="4"/>
                <c:pt idx="0">
                  <c:v>33</c:v>
                </c:pt>
                <c:pt idx="1">
                  <c:v>33</c:v>
                </c:pt>
                <c:pt idx="2">
                  <c:v>33</c:v>
                </c:pt>
                <c:pt idx="3">
                  <c:v>99</c:v>
                </c:pt>
              </c:numCache>
            </c:numRef>
          </c:val>
        </c:ser>
        <c:dLbls>
          <c:showLegendKey val="0"/>
          <c:showVal val="0"/>
          <c:showCatName val="0"/>
          <c:showSerName val="0"/>
          <c:showPercent val="0"/>
          <c:showBubbleSize val="0"/>
          <c:showLeaderLines val="1"/>
        </c:dLbls>
        <c:firstSliceAng val="270"/>
        <c:holeSize val="50"/>
      </c:doughnutChart>
      <c:pieChart>
        <c:varyColors val="1"/>
        <c:ser>
          <c:idx val="1"/>
          <c:order val="1"/>
          <c:dPt>
            <c:idx val="0"/>
            <c:bubble3D val="0"/>
            <c:spPr>
              <a:noFill/>
            </c:spPr>
          </c:dPt>
          <c:dPt>
            <c:idx val="1"/>
            <c:bubble3D val="0"/>
            <c:spPr>
              <a:solidFill>
                <a:schemeClr val="tx1"/>
              </a:solidFill>
            </c:spPr>
          </c:dPt>
          <c:dPt>
            <c:idx val="2"/>
            <c:bubble3D val="0"/>
            <c:explosion val="11"/>
            <c:spPr>
              <a:noFill/>
            </c:spPr>
          </c:dPt>
          <c:cat>
            <c:numRef>
              <c:f>LISTE!$H$49:$H$51</c:f>
              <c:numCache>
                <c:formatCode>General</c:formatCode>
                <c:ptCount val="3"/>
                <c:pt idx="0" formatCode="0">
                  <c:v>0</c:v>
                </c:pt>
                <c:pt idx="1">
                  <c:v>5</c:v>
                </c:pt>
                <c:pt idx="2" formatCode="0">
                  <c:v>0</c:v>
                </c:pt>
              </c:numCache>
            </c:numRef>
          </c:cat>
          <c:val>
            <c:numRef>
              <c:f>LISTE!$R$49:$R$51</c:f>
              <c:numCache>
                <c:formatCode>General</c:formatCode>
                <c:ptCount val="3"/>
                <c:pt idx="0" formatCode="0">
                  <c:v>0</c:v>
                </c:pt>
                <c:pt idx="1">
                  <c:v>5</c:v>
                </c:pt>
                <c:pt idx="2" formatCode="0">
                  <c:v>0</c:v>
                </c:pt>
              </c:numCache>
            </c:numRef>
          </c:val>
        </c:ser>
        <c:dLbls>
          <c:showLegendKey val="0"/>
          <c:showVal val="0"/>
          <c:showCatName val="0"/>
          <c:showSerName val="0"/>
          <c:showPercent val="0"/>
          <c:showBubbleSize val="0"/>
          <c:showLeaderLines val="0"/>
        </c:dLbls>
        <c:firstSliceAng val="270"/>
      </c:pieChart>
      <c:spPr>
        <a:noFill/>
        <a:ln w="25400">
          <a:noFill/>
        </a:ln>
      </c:spPr>
    </c:plotArea>
    <c:plotVisOnly val="1"/>
    <c:dispBlanksAs val="gap"/>
    <c:showDLblsOverMax val="0"/>
  </c:chart>
  <c:spPr>
    <a:noFill/>
    <a:ln w="25400">
      <a:no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0575424142348006"/>
          <c:y val="2.8199770063413302E-3"/>
          <c:w val="0.55342196936683075"/>
          <c:h val="0.97094322702292535"/>
        </c:manualLayout>
      </c:layout>
      <c:doughnutChart>
        <c:varyColors val="1"/>
        <c:ser>
          <c:idx val="0"/>
          <c:order val="0"/>
          <c:dPt>
            <c:idx val="0"/>
            <c:bubble3D val="0"/>
            <c:spPr>
              <a:gradFill>
                <a:gsLst>
                  <a:gs pos="3000">
                    <a:schemeClr val="accent6">
                      <a:lumMod val="75000"/>
                    </a:schemeClr>
                  </a:gs>
                  <a:gs pos="56000">
                    <a:srgbClr val="FF0000"/>
                  </a:gs>
                </a:gsLst>
                <a:lin ang="5400000" scaled="0"/>
              </a:gradFill>
            </c:spPr>
          </c:dPt>
          <c:dPt>
            <c:idx val="1"/>
            <c:bubble3D val="0"/>
            <c:spPr>
              <a:gradFill>
                <a:gsLst>
                  <a:gs pos="42000">
                    <a:schemeClr val="accent6">
                      <a:lumMod val="75000"/>
                    </a:schemeClr>
                  </a:gs>
                  <a:gs pos="4000">
                    <a:srgbClr val="FFC000"/>
                  </a:gs>
                </a:gsLst>
                <a:lin ang="5400000" scaled="0"/>
              </a:gradFill>
            </c:spPr>
          </c:dPt>
          <c:dPt>
            <c:idx val="2"/>
            <c:bubble3D val="0"/>
            <c:spPr>
              <a:gradFill>
                <a:gsLst>
                  <a:gs pos="12000">
                    <a:schemeClr val="accent6">
                      <a:lumMod val="75000"/>
                    </a:schemeClr>
                  </a:gs>
                  <a:gs pos="22000">
                    <a:schemeClr val="accent6">
                      <a:lumMod val="75000"/>
                    </a:schemeClr>
                  </a:gs>
                  <a:gs pos="64000">
                    <a:srgbClr val="00B050"/>
                  </a:gs>
                </a:gsLst>
                <a:lin ang="5400000" scaled="0"/>
              </a:gradFill>
            </c:spPr>
          </c:dPt>
          <c:dPt>
            <c:idx val="3"/>
            <c:bubble3D val="0"/>
            <c:spPr>
              <a:noFill/>
            </c:spPr>
          </c:dPt>
          <c:val>
            <c:numRef>
              <c:f>LISTE!$P$57:$P$60</c:f>
              <c:numCache>
                <c:formatCode>General</c:formatCode>
                <c:ptCount val="4"/>
                <c:pt idx="0">
                  <c:v>33</c:v>
                </c:pt>
                <c:pt idx="1">
                  <c:v>33</c:v>
                </c:pt>
                <c:pt idx="2">
                  <c:v>33</c:v>
                </c:pt>
                <c:pt idx="3">
                  <c:v>99</c:v>
                </c:pt>
              </c:numCache>
            </c:numRef>
          </c:val>
        </c:ser>
        <c:dLbls>
          <c:showLegendKey val="0"/>
          <c:showVal val="0"/>
          <c:showCatName val="0"/>
          <c:showSerName val="0"/>
          <c:showPercent val="0"/>
          <c:showBubbleSize val="0"/>
          <c:showLeaderLines val="1"/>
        </c:dLbls>
        <c:firstSliceAng val="270"/>
        <c:holeSize val="50"/>
      </c:doughnutChart>
      <c:pieChart>
        <c:varyColors val="1"/>
        <c:ser>
          <c:idx val="1"/>
          <c:order val="1"/>
          <c:dPt>
            <c:idx val="0"/>
            <c:bubble3D val="0"/>
            <c:spPr>
              <a:noFill/>
            </c:spPr>
          </c:dPt>
          <c:dPt>
            <c:idx val="1"/>
            <c:bubble3D val="0"/>
            <c:spPr>
              <a:solidFill>
                <a:schemeClr val="tx1"/>
              </a:solidFill>
            </c:spPr>
          </c:dPt>
          <c:dPt>
            <c:idx val="2"/>
            <c:bubble3D val="0"/>
            <c:explosion val="11"/>
            <c:spPr>
              <a:noFill/>
            </c:spPr>
          </c:dPt>
          <c:cat>
            <c:numRef>
              <c:f>LISTE!$H$49:$H$51</c:f>
              <c:numCache>
                <c:formatCode>General</c:formatCode>
                <c:ptCount val="3"/>
                <c:pt idx="0" formatCode="0">
                  <c:v>0</c:v>
                </c:pt>
                <c:pt idx="1">
                  <c:v>5</c:v>
                </c:pt>
                <c:pt idx="2" formatCode="0">
                  <c:v>0</c:v>
                </c:pt>
              </c:numCache>
            </c:numRef>
          </c:cat>
          <c:val>
            <c:numRef>
              <c:f>LISTE!$P$64:$P$66</c:f>
              <c:numCache>
                <c:formatCode>General</c:formatCode>
                <c:ptCount val="3"/>
                <c:pt idx="0" formatCode="0">
                  <c:v>0</c:v>
                </c:pt>
                <c:pt idx="1">
                  <c:v>5</c:v>
                </c:pt>
                <c:pt idx="2" formatCode="0">
                  <c:v>0</c:v>
                </c:pt>
              </c:numCache>
            </c:numRef>
          </c:val>
        </c:ser>
        <c:dLbls>
          <c:showLegendKey val="0"/>
          <c:showVal val="0"/>
          <c:showCatName val="0"/>
          <c:showSerName val="0"/>
          <c:showPercent val="0"/>
          <c:showBubbleSize val="0"/>
          <c:showLeaderLines val="0"/>
        </c:dLbls>
        <c:firstSliceAng val="270"/>
      </c:pieChart>
      <c:spPr>
        <a:noFill/>
        <a:ln w="25400">
          <a:noFill/>
        </a:ln>
      </c:spPr>
    </c:plotArea>
    <c:plotVisOnly val="1"/>
    <c:dispBlanksAs val="gap"/>
    <c:showDLblsOverMax val="0"/>
  </c:chart>
  <c:spPr>
    <a:noFill/>
    <a:ln w="25400">
      <a:no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0575424142348006"/>
          <c:y val="2.8199770063413302E-3"/>
          <c:w val="0.55342196936683075"/>
          <c:h val="0.97094322702292535"/>
        </c:manualLayout>
      </c:layout>
      <c:doughnutChart>
        <c:varyColors val="1"/>
        <c:ser>
          <c:idx val="0"/>
          <c:order val="0"/>
          <c:dPt>
            <c:idx val="0"/>
            <c:bubble3D val="0"/>
            <c:spPr>
              <a:gradFill>
                <a:gsLst>
                  <a:gs pos="3000">
                    <a:schemeClr val="accent6">
                      <a:lumMod val="75000"/>
                    </a:schemeClr>
                  </a:gs>
                  <a:gs pos="56000">
                    <a:srgbClr val="FF0000"/>
                  </a:gs>
                </a:gsLst>
                <a:lin ang="5400000" scaled="0"/>
              </a:gradFill>
            </c:spPr>
          </c:dPt>
          <c:dPt>
            <c:idx val="1"/>
            <c:bubble3D val="0"/>
            <c:spPr>
              <a:gradFill>
                <a:gsLst>
                  <a:gs pos="42000">
                    <a:schemeClr val="accent6">
                      <a:lumMod val="75000"/>
                    </a:schemeClr>
                  </a:gs>
                  <a:gs pos="4000">
                    <a:srgbClr val="FFC000"/>
                  </a:gs>
                </a:gsLst>
                <a:lin ang="5400000" scaled="0"/>
              </a:gradFill>
            </c:spPr>
          </c:dPt>
          <c:dPt>
            <c:idx val="2"/>
            <c:bubble3D val="0"/>
            <c:spPr>
              <a:gradFill>
                <a:gsLst>
                  <a:gs pos="12000">
                    <a:schemeClr val="accent6">
                      <a:lumMod val="75000"/>
                    </a:schemeClr>
                  </a:gs>
                  <a:gs pos="22000">
                    <a:schemeClr val="accent6">
                      <a:lumMod val="75000"/>
                    </a:schemeClr>
                  </a:gs>
                  <a:gs pos="64000">
                    <a:srgbClr val="00B050"/>
                  </a:gs>
                </a:gsLst>
                <a:lin ang="5400000" scaled="0"/>
              </a:gradFill>
            </c:spPr>
          </c:dPt>
          <c:dPt>
            <c:idx val="3"/>
            <c:bubble3D val="0"/>
            <c:spPr>
              <a:noFill/>
            </c:spPr>
          </c:dPt>
          <c:val>
            <c:numRef>
              <c:f>LISTE!$R$57:$R$60</c:f>
              <c:numCache>
                <c:formatCode>General</c:formatCode>
                <c:ptCount val="4"/>
                <c:pt idx="0">
                  <c:v>33</c:v>
                </c:pt>
                <c:pt idx="1">
                  <c:v>33</c:v>
                </c:pt>
                <c:pt idx="2">
                  <c:v>33</c:v>
                </c:pt>
                <c:pt idx="3">
                  <c:v>99</c:v>
                </c:pt>
              </c:numCache>
            </c:numRef>
          </c:val>
        </c:ser>
        <c:dLbls>
          <c:showLegendKey val="0"/>
          <c:showVal val="0"/>
          <c:showCatName val="0"/>
          <c:showSerName val="0"/>
          <c:showPercent val="0"/>
          <c:showBubbleSize val="0"/>
          <c:showLeaderLines val="1"/>
        </c:dLbls>
        <c:firstSliceAng val="270"/>
        <c:holeSize val="50"/>
      </c:doughnutChart>
      <c:pieChart>
        <c:varyColors val="1"/>
        <c:ser>
          <c:idx val="1"/>
          <c:order val="1"/>
          <c:dPt>
            <c:idx val="0"/>
            <c:bubble3D val="0"/>
            <c:spPr>
              <a:noFill/>
            </c:spPr>
          </c:dPt>
          <c:dPt>
            <c:idx val="1"/>
            <c:bubble3D val="0"/>
            <c:spPr>
              <a:solidFill>
                <a:schemeClr val="tx1"/>
              </a:solidFill>
            </c:spPr>
          </c:dPt>
          <c:dPt>
            <c:idx val="2"/>
            <c:bubble3D val="0"/>
            <c:explosion val="11"/>
            <c:spPr>
              <a:noFill/>
            </c:spPr>
          </c:dPt>
          <c:cat>
            <c:numRef>
              <c:f>LISTE!$H$49:$H$51</c:f>
              <c:numCache>
                <c:formatCode>General</c:formatCode>
                <c:ptCount val="3"/>
                <c:pt idx="0" formatCode="0">
                  <c:v>0</c:v>
                </c:pt>
                <c:pt idx="1">
                  <c:v>5</c:v>
                </c:pt>
                <c:pt idx="2" formatCode="0">
                  <c:v>0</c:v>
                </c:pt>
              </c:numCache>
            </c:numRef>
          </c:cat>
          <c:val>
            <c:numRef>
              <c:f>LISTE!$R$64:$R$66</c:f>
              <c:numCache>
                <c:formatCode>General</c:formatCode>
                <c:ptCount val="3"/>
                <c:pt idx="0" formatCode="0">
                  <c:v>0</c:v>
                </c:pt>
                <c:pt idx="1">
                  <c:v>5</c:v>
                </c:pt>
                <c:pt idx="2" formatCode="0">
                  <c:v>0</c:v>
                </c:pt>
              </c:numCache>
            </c:numRef>
          </c:val>
        </c:ser>
        <c:dLbls>
          <c:showLegendKey val="0"/>
          <c:showVal val="0"/>
          <c:showCatName val="0"/>
          <c:showSerName val="0"/>
          <c:showPercent val="0"/>
          <c:showBubbleSize val="0"/>
          <c:showLeaderLines val="0"/>
        </c:dLbls>
        <c:firstSliceAng val="270"/>
      </c:pieChart>
      <c:spPr>
        <a:noFill/>
        <a:ln w="25400">
          <a:noFill/>
        </a:ln>
      </c:spPr>
    </c:plotArea>
    <c:plotVisOnly val="1"/>
    <c:dispBlanksAs val="gap"/>
    <c:showDLblsOverMax val="0"/>
  </c:chart>
  <c:spPr>
    <a:noFill/>
    <a:ln w="25400">
      <a:no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0575424142348006"/>
          <c:y val="2.8199770063413302E-3"/>
          <c:w val="0.55342196936683075"/>
          <c:h val="0.97094322702292535"/>
        </c:manualLayout>
      </c:layout>
      <c:doughnutChart>
        <c:varyColors val="1"/>
        <c:ser>
          <c:idx val="0"/>
          <c:order val="0"/>
          <c:dPt>
            <c:idx val="0"/>
            <c:bubble3D val="0"/>
            <c:spPr>
              <a:gradFill>
                <a:gsLst>
                  <a:gs pos="3000">
                    <a:schemeClr val="accent6">
                      <a:lumMod val="75000"/>
                    </a:schemeClr>
                  </a:gs>
                  <a:gs pos="56000">
                    <a:srgbClr val="FF0000"/>
                  </a:gs>
                </a:gsLst>
                <a:lin ang="5400000" scaled="0"/>
              </a:gradFill>
            </c:spPr>
          </c:dPt>
          <c:dPt>
            <c:idx val="1"/>
            <c:bubble3D val="0"/>
            <c:spPr>
              <a:gradFill>
                <a:gsLst>
                  <a:gs pos="42000">
                    <a:schemeClr val="accent6">
                      <a:lumMod val="75000"/>
                    </a:schemeClr>
                  </a:gs>
                  <a:gs pos="4000">
                    <a:srgbClr val="FFC000"/>
                  </a:gs>
                </a:gsLst>
                <a:lin ang="5400000" scaled="0"/>
              </a:gradFill>
            </c:spPr>
          </c:dPt>
          <c:dPt>
            <c:idx val="2"/>
            <c:bubble3D val="0"/>
            <c:spPr>
              <a:gradFill>
                <a:gsLst>
                  <a:gs pos="12000">
                    <a:schemeClr val="accent6">
                      <a:lumMod val="75000"/>
                    </a:schemeClr>
                  </a:gs>
                  <a:gs pos="22000">
                    <a:schemeClr val="accent6">
                      <a:lumMod val="75000"/>
                    </a:schemeClr>
                  </a:gs>
                  <a:gs pos="64000">
                    <a:srgbClr val="00B050"/>
                  </a:gs>
                </a:gsLst>
                <a:lin ang="5400000" scaled="0"/>
              </a:gradFill>
            </c:spPr>
          </c:dPt>
          <c:dPt>
            <c:idx val="3"/>
            <c:bubble3D val="0"/>
            <c:spPr>
              <a:noFill/>
            </c:spPr>
          </c:dPt>
          <c:val>
            <c:numRef>
              <c:f>LISTE!$T$57:$T$60</c:f>
              <c:numCache>
                <c:formatCode>General</c:formatCode>
                <c:ptCount val="4"/>
                <c:pt idx="0">
                  <c:v>33</c:v>
                </c:pt>
                <c:pt idx="1">
                  <c:v>33</c:v>
                </c:pt>
                <c:pt idx="2">
                  <c:v>33</c:v>
                </c:pt>
                <c:pt idx="3">
                  <c:v>99</c:v>
                </c:pt>
              </c:numCache>
            </c:numRef>
          </c:val>
        </c:ser>
        <c:dLbls>
          <c:showLegendKey val="0"/>
          <c:showVal val="0"/>
          <c:showCatName val="0"/>
          <c:showSerName val="0"/>
          <c:showPercent val="0"/>
          <c:showBubbleSize val="0"/>
          <c:showLeaderLines val="1"/>
        </c:dLbls>
        <c:firstSliceAng val="270"/>
        <c:holeSize val="50"/>
      </c:doughnutChart>
      <c:pieChart>
        <c:varyColors val="1"/>
        <c:ser>
          <c:idx val="1"/>
          <c:order val="1"/>
          <c:dPt>
            <c:idx val="0"/>
            <c:bubble3D val="0"/>
            <c:spPr>
              <a:noFill/>
            </c:spPr>
          </c:dPt>
          <c:dPt>
            <c:idx val="1"/>
            <c:bubble3D val="0"/>
            <c:spPr>
              <a:solidFill>
                <a:schemeClr val="tx1"/>
              </a:solidFill>
            </c:spPr>
          </c:dPt>
          <c:dPt>
            <c:idx val="2"/>
            <c:bubble3D val="0"/>
            <c:explosion val="11"/>
            <c:spPr>
              <a:noFill/>
            </c:spPr>
          </c:dPt>
          <c:cat>
            <c:numRef>
              <c:f>LISTE!$H$49:$H$51</c:f>
              <c:numCache>
                <c:formatCode>General</c:formatCode>
                <c:ptCount val="3"/>
                <c:pt idx="0" formatCode="0">
                  <c:v>0</c:v>
                </c:pt>
                <c:pt idx="1">
                  <c:v>5</c:v>
                </c:pt>
                <c:pt idx="2" formatCode="0">
                  <c:v>0</c:v>
                </c:pt>
              </c:numCache>
            </c:numRef>
          </c:cat>
          <c:val>
            <c:numRef>
              <c:f>LISTE!$T$64:$T$66</c:f>
              <c:numCache>
                <c:formatCode>General</c:formatCode>
                <c:ptCount val="3"/>
                <c:pt idx="0" formatCode="0">
                  <c:v>0</c:v>
                </c:pt>
                <c:pt idx="1">
                  <c:v>5</c:v>
                </c:pt>
                <c:pt idx="2" formatCode="0">
                  <c:v>0</c:v>
                </c:pt>
              </c:numCache>
            </c:numRef>
          </c:val>
        </c:ser>
        <c:dLbls>
          <c:showLegendKey val="0"/>
          <c:showVal val="0"/>
          <c:showCatName val="0"/>
          <c:showSerName val="0"/>
          <c:showPercent val="0"/>
          <c:showBubbleSize val="0"/>
          <c:showLeaderLines val="0"/>
        </c:dLbls>
        <c:firstSliceAng val="270"/>
      </c:pieChart>
      <c:spPr>
        <a:noFill/>
        <a:ln w="25400">
          <a:noFill/>
        </a:ln>
      </c:spPr>
    </c:plotArea>
    <c:plotVisOnly val="1"/>
    <c:dispBlanksAs val="gap"/>
    <c:showDLblsOverMax val="0"/>
  </c:chart>
  <c:spPr>
    <a:noFill/>
    <a:ln w="25400">
      <a:noFill/>
    </a:ln>
  </c:spPr>
  <c:txPr>
    <a:bodyPr/>
    <a:lstStyle/>
    <a:p>
      <a:pPr>
        <a:defRPr sz="1000" b="0" i="0" u="none" strike="noStrike" baseline="0">
          <a:solidFill>
            <a:srgbClr val="000000"/>
          </a:solidFill>
          <a:latin typeface="Calibri"/>
          <a:ea typeface="Calibri"/>
          <a:cs typeface="Calibri"/>
        </a:defRPr>
      </a:pPr>
      <a:endParaRPr lang="fr-FR"/>
    </a:p>
  </c:txPr>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Scroll" dx="16" fmlaLink="LISTE!$F$34" horiz="1" max="150" min="59" page="0" val="59"/>
</file>

<file path=xl/ctrlProps/ctrlProp5.xml><?xml version="1.0" encoding="utf-8"?>
<formControlPr xmlns="http://schemas.microsoft.com/office/spreadsheetml/2009/9/main" objectType="Scroll" dx="16" fmlaLink="LISTE!$F$38" horiz="1" max="150" min="40" page="0" val="40"/>
</file>

<file path=xl/drawings/_rels/drawing2.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57150</xdr:colOff>
          <xdr:row>2</xdr:row>
          <xdr:rowOff>66675</xdr:rowOff>
        </xdr:from>
        <xdr:to>
          <xdr:col>4</xdr:col>
          <xdr:colOff>1190625</xdr:colOff>
          <xdr:row>2</xdr:row>
          <xdr:rowOff>685800</xdr:rowOff>
        </xdr:to>
        <xdr:sp macro="" textlink="">
          <xdr:nvSpPr>
            <xdr:cNvPr id="7221" name="ToggleButton22" hidden="1">
              <a:extLst>
                <a:ext uri="{63B3BB69-23CF-44E3-9099-C40C66FF867C}">
                  <a14:compatExt spid="_x0000_s7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142875</xdr:colOff>
          <xdr:row>2</xdr:row>
          <xdr:rowOff>142875</xdr:rowOff>
        </xdr:from>
        <xdr:to>
          <xdr:col>2</xdr:col>
          <xdr:colOff>1390650</xdr:colOff>
          <xdr:row>2</xdr:row>
          <xdr:rowOff>647700</xdr:rowOff>
        </xdr:to>
        <xdr:sp macro="" textlink="">
          <xdr:nvSpPr>
            <xdr:cNvPr id="7226" name="Button 58" hidden="1">
              <a:extLst>
                <a:ext uri="{63B3BB69-23CF-44E3-9099-C40C66FF867C}">
                  <a14:compatExt spid="_x0000_s7226"/>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1100" b="0" i="0" u="none" strike="noStrike" baseline="0">
                  <a:solidFill>
                    <a:srgbClr val="000000"/>
                  </a:solidFill>
                  <a:latin typeface="Calibri"/>
                </a:rPr>
                <a:t>G2 BackLog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95250</xdr:colOff>
          <xdr:row>2</xdr:row>
          <xdr:rowOff>152400</xdr:rowOff>
        </xdr:from>
        <xdr:to>
          <xdr:col>3</xdr:col>
          <xdr:colOff>1419225</xdr:colOff>
          <xdr:row>2</xdr:row>
          <xdr:rowOff>638175</xdr:rowOff>
        </xdr:to>
        <xdr:sp macro="" textlink="">
          <xdr:nvSpPr>
            <xdr:cNvPr id="7227" name="Button 59" hidden="1">
              <a:extLst>
                <a:ext uri="{63B3BB69-23CF-44E3-9099-C40C66FF867C}">
                  <a14:compatExt spid="_x0000_s7227"/>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1100" b="0" i="0" u="none" strike="noStrike" baseline="0">
                  <a:solidFill>
                    <a:srgbClr val="000000"/>
                  </a:solidFill>
                  <a:latin typeface="Calibri"/>
                </a:rPr>
                <a:t>G5 Backlog</a:t>
              </a:r>
            </a:p>
          </xdr:txBody>
        </xdr:sp>
        <xdr:clientData fPrintsWithSheet="0"/>
      </xdr:twoCellAnchor>
    </mc:Choice>
    <mc:Fallback/>
  </mc:AlternateContent>
  <xdr:oneCellAnchor>
    <xdr:from>
      <xdr:col>1</xdr:col>
      <xdr:colOff>0</xdr:colOff>
      <xdr:row>3</xdr:row>
      <xdr:rowOff>0</xdr:rowOff>
    </xdr:from>
    <xdr:ext cx="184731" cy="264560"/>
    <xdr:sp macro="" textlink="">
      <xdr:nvSpPr>
        <xdr:cNvPr id="2" name="ZoneTexte 1"/>
        <xdr:cNvSpPr txBox="1"/>
      </xdr:nvSpPr>
      <xdr:spPr>
        <a:xfrm>
          <a:off x="23674234" y="278068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1</xdr:col>
      <xdr:colOff>0</xdr:colOff>
      <xdr:row>3</xdr:row>
      <xdr:rowOff>15363</xdr:rowOff>
    </xdr:from>
    <xdr:ext cx="184731" cy="264560"/>
    <xdr:sp macro="" textlink="">
      <xdr:nvSpPr>
        <xdr:cNvPr id="3" name="ZoneTexte 2"/>
        <xdr:cNvSpPr txBox="1"/>
      </xdr:nvSpPr>
      <xdr:spPr>
        <a:xfrm>
          <a:off x="23597419" y="279604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oneCellAnchor>
    <xdr:from>
      <xdr:col>1</xdr:col>
      <xdr:colOff>0</xdr:colOff>
      <xdr:row>2</xdr:row>
      <xdr:rowOff>737420</xdr:rowOff>
    </xdr:from>
    <xdr:ext cx="184731" cy="264560"/>
    <xdr:sp macro="" textlink="">
      <xdr:nvSpPr>
        <xdr:cNvPr id="4" name="ZoneTexte 3"/>
        <xdr:cNvSpPr txBox="1"/>
      </xdr:nvSpPr>
      <xdr:spPr>
        <a:xfrm>
          <a:off x="23075081" y="276532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mc:AlternateContent xmlns:mc="http://schemas.openxmlformats.org/markup-compatibility/2006">
    <mc:Choice xmlns:a14="http://schemas.microsoft.com/office/drawing/2010/main" Requires="a14">
      <xdr:twoCellAnchor>
        <xdr:from>
          <xdr:col>1</xdr:col>
          <xdr:colOff>1638300</xdr:colOff>
          <xdr:row>0</xdr:row>
          <xdr:rowOff>190500</xdr:rowOff>
        </xdr:from>
        <xdr:to>
          <xdr:col>3</xdr:col>
          <xdr:colOff>581025</xdr:colOff>
          <xdr:row>0</xdr:row>
          <xdr:rowOff>933450</xdr:rowOff>
        </xdr:to>
        <xdr:sp macro="" textlink="">
          <xdr:nvSpPr>
            <xdr:cNvPr id="7265" name="Button 97" hidden="1">
              <a:extLst>
                <a:ext uri="{63B3BB69-23CF-44E3-9099-C40C66FF867C}">
                  <a14:compatExt spid="_x0000_s7265"/>
                </a:ext>
              </a:extLst>
            </xdr:cNvPr>
            <xdr:cNvSpPr/>
          </xdr:nvSpPr>
          <xdr:spPr>
            <a:xfrm>
              <a:off x="0" y="0"/>
              <a:ext cx="0" cy="0"/>
            </a:xfrm>
            <a:prstGeom prst="rect">
              <a:avLst/>
            </a:prstGeom>
          </xdr:spPr>
          <xdr:txBody>
            <a:bodyPr vertOverflow="clip" wrap="square" lIns="45720" tIns="45720" rIns="45720" bIns="45720" anchor="ctr" upright="1"/>
            <a:lstStyle/>
            <a:p>
              <a:pPr algn="ctr" rtl="0">
                <a:defRPr sz="1000"/>
              </a:pPr>
              <a:r>
                <a:rPr lang="fr-FR" sz="2200" b="1" i="0" u="none" strike="noStrike" baseline="0">
                  <a:solidFill>
                    <a:srgbClr val="000000"/>
                  </a:solidFill>
                  <a:latin typeface="Calibri"/>
                </a:rPr>
                <a:t>Delete Filters </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45165</xdr:colOff>
      <xdr:row>5</xdr:row>
      <xdr:rowOff>279519</xdr:rowOff>
    </xdr:from>
    <xdr:to>
      <xdr:col>11</xdr:col>
      <xdr:colOff>1703053</xdr:colOff>
      <xdr:row>41</xdr:row>
      <xdr:rowOff>31401</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64931</xdr:colOff>
      <xdr:row>46</xdr:row>
      <xdr:rowOff>45477</xdr:rowOff>
    </xdr:from>
    <xdr:to>
      <xdr:col>11</xdr:col>
      <xdr:colOff>1718879</xdr:colOff>
      <xdr:row>86</xdr:row>
      <xdr:rowOff>115136</xdr:rowOff>
    </xdr:to>
    <xdr:graphicFrame macro="">
      <xdr:nvGraphicFramePr>
        <xdr:cNvPr id="5" name="Graphique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2807923</xdr:colOff>
      <xdr:row>28</xdr:row>
      <xdr:rowOff>123877</xdr:rowOff>
    </xdr:from>
    <xdr:to>
      <xdr:col>11</xdr:col>
      <xdr:colOff>2817449</xdr:colOff>
      <xdr:row>32</xdr:row>
      <xdr:rowOff>54949</xdr:rowOff>
    </xdr:to>
    <xdr:cxnSp macro="">
      <xdr:nvCxnSpPr>
        <xdr:cNvPr id="8" name="Connecteur droit avec flèche 7"/>
        <xdr:cNvCxnSpPr/>
      </xdr:nvCxnSpPr>
      <xdr:spPr bwMode="auto">
        <a:xfrm>
          <a:off x="10977958" y="4416835"/>
          <a:ext cx="9526" cy="628677"/>
        </a:xfrm>
        <a:prstGeom prst="straightConnector1">
          <a:avLst/>
        </a:prstGeom>
        <a:ln w="19050">
          <a:solidFill>
            <a:srgbClr val="FF0000"/>
          </a:solidFill>
          <a:headEnd type="arrow"/>
          <a:tailEnd type="arrow"/>
        </a:ln>
      </xdr:spPr>
      <xdr:style>
        <a:lnRef idx="3">
          <a:schemeClr val="accent3"/>
        </a:lnRef>
        <a:fillRef idx="0">
          <a:schemeClr val="accent3"/>
        </a:fillRef>
        <a:effectRef idx="2">
          <a:schemeClr val="accent3"/>
        </a:effectRef>
        <a:fontRef idx="minor">
          <a:schemeClr val="tx1"/>
        </a:fontRef>
      </xdr:style>
    </xdr:cxnSp>
    <xdr:clientData/>
  </xdr:twoCellAnchor>
  <xdr:twoCellAnchor>
    <xdr:from>
      <xdr:col>2</xdr:col>
      <xdr:colOff>592408</xdr:colOff>
      <xdr:row>47</xdr:row>
      <xdr:rowOff>83353</xdr:rowOff>
    </xdr:from>
    <xdr:to>
      <xdr:col>5</xdr:col>
      <xdr:colOff>263280</xdr:colOff>
      <xdr:row>55</xdr:row>
      <xdr:rowOff>24740</xdr:rowOff>
    </xdr:to>
    <xdr:graphicFrame macro="">
      <xdr:nvGraphicFramePr>
        <xdr:cNvPr id="14" name="Graphique 1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34848</xdr:colOff>
      <xdr:row>6</xdr:row>
      <xdr:rowOff>95250</xdr:rowOff>
    </xdr:from>
    <xdr:to>
      <xdr:col>5</xdr:col>
      <xdr:colOff>410253</xdr:colOff>
      <xdr:row>12</xdr:row>
      <xdr:rowOff>104775</xdr:rowOff>
    </xdr:to>
    <xdr:graphicFrame macro="">
      <xdr:nvGraphicFramePr>
        <xdr:cNvPr id="15" name="Graphique 16"/>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1801968</xdr:colOff>
      <xdr:row>5</xdr:row>
      <xdr:rowOff>283917</xdr:rowOff>
    </xdr:from>
    <xdr:to>
      <xdr:col>12</xdr:col>
      <xdr:colOff>450089</xdr:colOff>
      <xdr:row>41</xdr:row>
      <xdr:rowOff>45794</xdr:rowOff>
    </xdr:to>
    <xdr:graphicFrame macro="">
      <xdr:nvGraphicFramePr>
        <xdr:cNvPr id="18" name="Graphique 3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99359</xdr:colOff>
      <xdr:row>9</xdr:row>
      <xdr:rowOff>73962</xdr:rowOff>
    </xdr:from>
    <xdr:to>
      <xdr:col>1</xdr:col>
      <xdr:colOff>361950</xdr:colOff>
      <xdr:row>11</xdr:row>
      <xdr:rowOff>108291</xdr:rowOff>
    </xdr:to>
    <xdr:sp macro="" textlink="">
      <xdr:nvSpPr>
        <xdr:cNvPr id="20" name="Rectangle 19"/>
        <xdr:cNvSpPr/>
      </xdr:nvSpPr>
      <xdr:spPr bwMode="auto">
        <a:xfrm>
          <a:off x="447835" y="1316858"/>
          <a:ext cx="262591" cy="359573"/>
        </a:xfrm>
        <a:prstGeom prst="rect">
          <a:avLst/>
        </a:prstGeom>
        <a:solidFill>
          <a:srgbClr val="FFFFFF"/>
        </a:solid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ctr"/>
          <a:r>
            <a:rPr lang="fr-FR" sz="1600" b="1"/>
            <a:t>h</a:t>
          </a:r>
        </a:p>
      </xdr:txBody>
    </xdr:sp>
    <xdr:clientData/>
  </xdr:twoCellAnchor>
  <xdr:twoCellAnchor>
    <xdr:from>
      <xdr:col>10</xdr:col>
      <xdr:colOff>103621</xdr:colOff>
      <xdr:row>7</xdr:row>
      <xdr:rowOff>49705</xdr:rowOff>
    </xdr:from>
    <xdr:to>
      <xdr:col>11</xdr:col>
      <xdr:colOff>188199</xdr:colOff>
      <xdr:row>12</xdr:row>
      <xdr:rowOff>34648</xdr:rowOff>
    </xdr:to>
    <xdr:sp macro="" textlink="LISTE!L6">
      <xdr:nvSpPr>
        <xdr:cNvPr id="23" name="Rectangle 22"/>
        <xdr:cNvSpPr/>
      </xdr:nvSpPr>
      <xdr:spPr bwMode="auto">
        <a:xfrm>
          <a:off x="7468487" y="951178"/>
          <a:ext cx="849980" cy="792867"/>
        </a:xfrm>
        <a:prstGeom prst="rect">
          <a:avLst/>
        </a:prstGeom>
        <a:ln>
          <a:headEnd type="none" w="med" len="med"/>
          <a:tailEnd type="none" w="med" len="med"/>
        </a:ln>
      </xdr:spPr>
      <xdr:style>
        <a:lnRef idx="0">
          <a:schemeClr val="accent3"/>
        </a:lnRef>
        <a:fillRef idx="3">
          <a:schemeClr val="accent3"/>
        </a:fillRef>
        <a:effectRef idx="3">
          <a:schemeClr val="accent3"/>
        </a:effectRef>
        <a:fontRef idx="minor">
          <a:schemeClr val="lt1"/>
        </a:fontRef>
      </xdr:style>
      <xdr:txBody>
        <a:bodyPr vertOverflow="clip" horzOverflow="clip" wrap="square" lIns="18288" tIns="0" rIns="0" bIns="0" rtlCol="0" anchor="ctr" upright="1"/>
        <a:lstStyle/>
        <a:p>
          <a:pPr algn="ctr"/>
          <a:fld id="{EA40EA1B-7917-4B1E-9D15-004B15FEBCFB}" type="TxLink">
            <a:rPr lang="en-US" sz="1800" b="1" i="0" u="none" strike="noStrike">
              <a:solidFill>
                <a:schemeClr val="tx1"/>
              </a:solidFill>
              <a:latin typeface="Calibri"/>
            </a:rPr>
            <a:pPr algn="ctr"/>
            <a:t>STD 1000</a:t>
          </a:fld>
          <a:endParaRPr lang="en-US" sz="1800" b="1">
            <a:solidFill>
              <a:schemeClr val="tx1"/>
            </a:solidFill>
          </a:endParaRPr>
        </a:p>
      </xdr:txBody>
    </xdr:sp>
    <xdr:clientData/>
  </xdr:twoCellAnchor>
  <xdr:twoCellAnchor>
    <xdr:from>
      <xdr:col>11</xdr:col>
      <xdr:colOff>1845000</xdr:colOff>
      <xdr:row>46</xdr:row>
      <xdr:rowOff>57919</xdr:rowOff>
    </xdr:from>
    <xdr:to>
      <xdr:col>12</xdr:col>
      <xdr:colOff>488962</xdr:colOff>
      <xdr:row>86</xdr:row>
      <xdr:rowOff>136071</xdr:rowOff>
    </xdr:to>
    <xdr:graphicFrame macro="">
      <xdr:nvGraphicFramePr>
        <xdr:cNvPr id="25" name="Graphique 3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133350</xdr:colOff>
          <xdr:row>42</xdr:row>
          <xdr:rowOff>28575</xdr:rowOff>
        </xdr:from>
        <xdr:to>
          <xdr:col>9</xdr:col>
          <xdr:colOff>561975</xdr:colOff>
          <xdr:row>45</xdr:row>
          <xdr:rowOff>9525</xdr:rowOff>
        </xdr:to>
        <xdr:sp macro="" textlink="">
          <xdr:nvSpPr>
            <xdr:cNvPr id="5126" name="Scroll Bar 6" hidden="1">
              <a:extLst>
                <a:ext uri="{63B3BB69-23CF-44E3-9099-C40C66FF867C}">
                  <a14:compatExt spid="_x0000_s5126"/>
                </a:ext>
              </a:extLst>
            </xdr:cNvPr>
            <xdr:cNvSpPr/>
          </xdr:nvSpPr>
          <xdr:spPr>
            <a:xfrm>
              <a:off x="0" y="0"/>
              <a:ext cx="0" cy="0"/>
            </a:xfrm>
            <a:prstGeom prst="rect">
              <a:avLst/>
            </a:prstGeom>
          </xdr:spPr>
        </xdr:sp>
        <xdr:clientData/>
      </xdr:twoCellAnchor>
    </mc:Choice>
    <mc:Fallback/>
  </mc:AlternateContent>
  <xdr:twoCellAnchor>
    <xdr:from>
      <xdr:col>5</xdr:col>
      <xdr:colOff>567653</xdr:colOff>
      <xdr:row>6</xdr:row>
      <xdr:rowOff>79940</xdr:rowOff>
    </xdr:from>
    <xdr:to>
      <xdr:col>6</xdr:col>
      <xdr:colOff>668245</xdr:colOff>
      <xdr:row>10</xdr:row>
      <xdr:rowOff>114858</xdr:rowOff>
    </xdr:to>
    <xdr:sp macro="" textlink="LISTE!L8">
      <xdr:nvSpPr>
        <xdr:cNvPr id="43" name="Rectangle 42"/>
        <xdr:cNvSpPr/>
      </xdr:nvSpPr>
      <xdr:spPr bwMode="auto">
        <a:xfrm>
          <a:off x="3912105" y="706021"/>
          <a:ext cx="892559" cy="794778"/>
        </a:xfrm>
        <a:prstGeom prst="rect">
          <a:avLst/>
        </a:prstGeom>
        <a:ln>
          <a:headEnd type="none" w="med" len="med"/>
          <a:tailEnd type="none" w="med" len="med"/>
        </a:ln>
      </xdr:spPr>
      <xdr:style>
        <a:lnRef idx="0">
          <a:schemeClr val="accent3"/>
        </a:lnRef>
        <a:fillRef idx="3">
          <a:schemeClr val="accent3"/>
        </a:fillRef>
        <a:effectRef idx="3">
          <a:schemeClr val="accent3"/>
        </a:effectRef>
        <a:fontRef idx="minor">
          <a:schemeClr val="lt1"/>
        </a:fontRef>
      </xdr:style>
      <xdr:txBody>
        <a:bodyPr vertOverflow="clip" horzOverflow="clip" wrap="square" lIns="18288" tIns="0" rIns="0" bIns="0" rtlCol="0" anchor="ctr" upright="1"/>
        <a:lstStyle/>
        <a:p>
          <a:pPr algn="ctr"/>
          <a:fld id="{33DCD90B-2056-443D-BAA8-FE321F97F4EF}" type="TxLink">
            <a:rPr lang="en-US" sz="2000" b="0" i="0" u="none" strike="noStrike">
              <a:solidFill>
                <a:srgbClr val="000000"/>
              </a:solidFill>
              <a:latin typeface="Calibri"/>
            </a:rPr>
            <a:pPr algn="ctr"/>
            <a:t>#REF!</a:t>
          </a:fld>
          <a:endParaRPr lang="en-US" sz="2000" b="1">
            <a:solidFill>
              <a:schemeClr val="tx1"/>
            </a:solidFill>
          </a:endParaRPr>
        </a:p>
      </xdr:txBody>
    </xdr:sp>
    <xdr:clientData/>
  </xdr:twoCellAnchor>
  <xdr:twoCellAnchor>
    <xdr:from>
      <xdr:col>9</xdr:col>
      <xdr:colOff>12321</xdr:colOff>
      <xdr:row>7</xdr:row>
      <xdr:rowOff>37838</xdr:rowOff>
    </xdr:from>
    <xdr:to>
      <xdr:col>9</xdr:col>
      <xdr:colOff>747923</xdr:colOff>
      <xdr:row>12</xdr:row>
      <xdr:rowOff>17846</xdr:rowOff>
    </xdr:to>
    <xdr:sp macro="" textlink="LISTE!L9">
      <xdr:nvSpPr>
        <xdr:cNvPr id="46" name="Rectangle 45"/>
        <xdr:cNvSpPr/>
      </xdr:nvSpPr>
      <xdr:spPr bwMode="auto">
        <a:xfrm>
          <a:off x="6611785" y="939311"/>
          <a:ext cx="735602" cy="787932"/>
        </a:xfrm>
        <a:prstGeom prst="rect">
          <a:avLst/>
        </a:prstGeom>
        <a:ln>
          <a:headEnd type="none" w="med" len="med"/>
          <a:tailEnd type="none" w="med" len="med"/>
        </a:ln>
      </xdr:spPr>
      <xdr:style>
        <a:lnRef idx="0">
          <a:schemeClr val="accent3"/>
        </a:lnRef>
        <a:fillRef idx="3">
          <a:schemeClr val="accent3"/>
        </a:fillRef>
        <a:effectRef idx="3">
          <a:schemeClr val="accent3"/>
        </a:effectRef>
        <a:fontRef idx="minor">
          <a:schemeClr val="lt1"/>
        </a:fontRef>
      </xdr:style>
      <xdr:txBody>
        <a:bodyPr vertOverflow="clip" horzOverflow="clip" wrap="square" lIns="18288" tIns="0" rIns="0" bIns="0" rtlCol="0" anchor="ctr" upright="1"/>
        <a:lstStyle/>
        <a:p>
          <a:pPr algn="ctr"/>
          <a:fld id="{680AA233-A868-4B29-8141-EF3551F5C3BF}" type="TxLink">
            <a:rPr lang="en-US" sz="1800" b="0" i="0" u="none" strike="noStrike">
              <a:solidFill>
                <a:schemeClr val="tx1"/>
              </a:solidFill>
              <a:latin typeface="Calibri"/>
            </a:rPr>
            <a:pPr algn="ctr"/>
            <a:t>MSN 59</a:t>
          </a:fld>
          <a:endParaRPr lang="en-US" sz="1800" b="0">
            <a:solidFill>
              <a:schemeClr val="tx1"/>
            </a:solidFill>
          </a:endParaRPr>
        </a:p>
      </xdr:txBody>
    </xdr:sp>
    <xdr:clientData/>
  </xdr:twoCellAnchor>
  <xdr:twoCellAnchor>
    <xdr:from>
      <xdr:col>3</xdr:col>
      <xdr:colOff>420262</xdr:colOff>
      <xdr:row>9</xdr:row>
      <xdr:rowOff>152399</xdr:rowOff>
    </xdr:from>
    <xdr:to>
      <xdr:col>4</xdr:col>
      <xdr:colOff>696487</xdr:colOff>
      <xdr:row>11</xdr:row>
      <xdr:rowOff>95250</xdr:rowOff>
    </xdr:to>
    <xdr:sp macro="" textlink="LISTE!L10">
      <xdr:nvSpPr>
        <xdr:cNvPr id="47" name="Rectangle 46"/>
        <xdr:cNvSpPr/>
      </xdr:nvSpPr>
      <xdr:spPr bwMode="auto">
        <a:xfrm>
          <a:off x="2255567" y="1395295"/>
          <a:ext cx="1042871" cy="268095"/>
        </a:xfrm>
        <a:prstGeom prst="rect">
          <a:avLst/>
        </a:prstGeom>
        <a:solidFill>
          <a:schemeClr val="tx1"/>
        </a:solidFill>
        <a:ln w="28575" cap="flat" cmpd="sng" algn="ctr">
          <a:solidFill>
            <a:schemeClr val="accent3"/>
          </a:solidFill>
          <a:prstDash val="solid"/>
          <a:round/>
          <a:headEnd type="none" w="med" len="med"/>
          <a:tailEnd type="none" w="med" len="med"/>
        </a:ln>
        <a:effectLst/>
      </xdr:spPr>
      <xdr:txBody>
        <a:bodyPr vertOverflow="clip" horzOverflow="clip" wrap="square" lIns="18288" tIns="0" rIns="0" bIns="0" rtlCol="0" anchor="ctr" upright="1"/>
        <a:lstStyle/>
        <a:p>
          <a:pPr algn="ctr"/>
          <a:fld id="{433C1364-B78B-4E0B-8C65-E06266C5147A}" type="TxLink">
            <a:rPr lang="en-US" sz="1600" b="0" i="0" u="none" strike="noStrike">
              <a:solidFill>
                <a:schemeClr val="bg1"/>
              </a:solidFill>
              <a:latin typeface="Calibri"/>
            </a:rPr>
            <a:pPr algn="ctr"/>
            <a:t>#REF!</a:t>
          </a:fld>
          <a:endParaRPr lang="en-US" sz="1600" b="1">
            <a:solidFill>
              <a:schemeClr val="bg1"/>
            </a:solidFill>
          </a:endParaRPr>
        </a:p>
      </xdr:txBody>
    </xdr:sp>
    <xdr:clientData/>
  </xdr:twoCellAnchor>
  <xdr:twoCellAnchor>
    <xdr:from>
      <xdr:col>5</xdr:col>
      <xdr:colOff>556461</xdr:colOff>
      <xdr:row>11</xdr:row>
      <xdr:rowOff>0</xdr:rowOff>
    </xdr:from>
    <xdr:to>
      <xdr:col>8</xdr:col>
      <xdr:colOff>160889</xdr:colOff>
      <xdr:row>14</xdr:row>
      <xdr:rowOff>127774</xdr:rowOff>
    </xdr:to>
    <xdr:sp macro="" textlink="LISTE!L11">
      <xdr:nvSpPr>
        <xdr:cNvPr id="49" name="Rectangle 48"/>
        <xdr:cNvSpPr/>
      </xdr:nvSpPr>
      <xdr:spPr bwMode="auto">
        <a:xfrm>
          <a:off x="3905250" y="1544053"/>
          <a:ext cx="1920507" cy="609037"/>
        </a:xfrm>
        <a:prstGeom prst="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wrap="square" lIns="18288" tIns="0" rIns="0" bIns="0" rtlCol="0" anchor="ctr" upright="1"/>
        <a:lstStyle/>
        <a:p>
          <a:pPr algn="ctr"/>
          <a:fld id="{CC0A9DDB-E2D9-4A40-8FA5-E52AC349B679}" type="TxLink">
            <a:rPr lang="en-US" sz="1800" b="0" i="0" u="none" strike="noStrike">
              <a:solidFill>
                <a:srgbClr val="000000"/>
              </a:solidFill>
              <a:latin typeface="Calibri"/>
            </a:rPr>
            <a:pPr algn="ctr"/>
            <a:t>#REF!</a:t>
          </a:fld>
          <a:endParaRPr lang="en-US" sz="1800" b="1">
            <a:solidFill>
              <a:schemeClr val="tx1"/>
            </a:solidFill>
          </a:endParaRPr>
        </a:p>
      </xdr:txBody>
    </xdr:sp>
    <xdr:clientData/>
  </xdr:twoCellAnchor>
  <xdr:twoCellAnchor>
    <xdr:from>
      <xdr:col>11</xdr:col>
      <xdr:colOff>6965064</xdr:colOff>
      <xdr:row>6</xdr:row>
      <xdr:rowOff>121521</xdr:rowOff>
    </xdr:from>
    <xdr:to>
      <xdr:col>12</xdr:col>
      <xdr:colOff>131895</xdr:colOff>
      <xdr:row>10</xdr:row>
      <xdr:rowOff>151504</xdr:rowOff>
    </xdr:to>
    <xdr:sp macro="" textlink="LISTE!L9">
      <xdr:nvSpPr>
        <xdr:cNvPr id="50" name="Rectangle 49"/>
        <xdr:cNvSpPr/>
      </xdr:nvSpPr>
      <xdr:spPr bwMode="auto">
        <a:xfrm>
          <a:off x="15107777" y="760393"/>
          <a:ext cx="728752" cy="796629"/>
        </a:xfrm>
        <a:prstGeom prst="rect">
          <a:avLst/>
        </a:prstGeom>
        <a:ln>
          <a:headEnd type="none" w="med" len="med"/>
          <a:tailEnd type="none" w="med" len="med"/>
        </a:ln>
      </xdr:spPr>
      <xdr:style>
        <a:lnRef idx="0">
          <a:schemeClr val="accent3"/>
        </a:lnRef>
        <a:fillRef idx="3">
          <a:schemeClr val="accent3"/>
        </a:fillRef>
        <a:effectRef idx="3">
          <a:schemeClr val="accent3"/>
        </a:effectRef>
        <a:fontRef idx="minor">
          <a:schemeClr val="lt1"/>
        </a:fontRef>
      </xdr:style>
      <xdr:txBody>
        <a:bodyPr vertOverflow="clip" horzOverflow="clip" wrap="square" lIns="18288" tIns="0" rIns="0" bIns="0" rtlCol="0" anchor="ctr" upright="1"/>
        <a:lstStyle/>
        <a:p>
          <a:pPr algn="ctr"/>
          <a:fld id="{680AA233-A868-4B29-8141-EF3551F5C3BF}" type="TxLink">
            <a:rPr lang="en-US" sz="1800" b="0" i="0" u="none" strike="noStrike">
              <a:solidFill>
                <a:schemeClr val="tx1"/>
              </a:solidFill>
              <a:latin typeface="Calibri"/>
            </a:rPr>
            <a:pPr algn="ctr"/>
            <a:t>MSN 59</a:t>
          </a:fld>
          <a:endParaRPr lang="en-US" sz="1800" b="0">
            <a:solidFill>
              <a:schemeClr val="tx1"/>
            </a:solidFill>
          </a:endParaRPr>
        </a:p>
      </xdr:txBody>
    </xdr:sp>
    <xdr:clientData/>
  </xdr:twoCellAnchor>
  <xdr:twoCellAnchor>
    <xdr:from>
      <xdr:col>11</xdr:col>
      <xdr:colOff>2486527</xdr:colOff>
      <xdr:row>23</xdr:row>
      <xdr:rowOff>147006</xdr:rowOff>
    </xdr:from>
    <xdr:to>
      <xdr:col>11</xdr:col>
      <xdr:colOff>3278605</xdr:colOff>
      <xdr:row>28</xdr:row>
      <xdr:rowOff>137027</xdr:rowOff>
    </xdr:to>
    <xdr:sp macro="" textlink="LISTE!L8">
      <xdr:nvSpPr>
        <xdr:cNvPr id="51" name="Rectangle 50"/>
        <xdr:cNvSpPr/>
      </xdr:nvSpPr>
      <xdr:spPr bwMode="auto">
        <a:xfrm>
          <a:off x="10638443" y="3623012"/>
          <a:ext cx="792078" cy="794080"/>
        </a:xfrm>
        <a:prstGeom prst="rect">
          <a:avLst/>
        </a:prstGeom>
        <a:ln>
          <a:headEnd type="none" w="med" len="med"/>
          <a:tailEnd type="none" w="med" len="med"/>
        </a:ln>
      </xdr:spPr>
      <xdr:style>
        <a:lnRef idx="0">
          <a:schemeClr val="dk1"/>
        </a:lnRef>
        <a:fillRef idx="3">
          <a:schemeClr val="dk1"/>
        </a:fillRef>
        <a:effectRef idx="3">
          <a:schemeClr val="dk1"/>
        </a:effectRef>
        <a:fontRef idx="minor">
          <a:schemeClr val="lt1"/>
        </a:fontRef>
      </xdr:style>
      <xdr:txBody>
        <a:bodyPr vertOverflow="clip" horzOverflow="clip" wrap="square" lIns="18288" tIns="0" rIns="0" bIns="0" rtlCol="0" anchor="ctr" upright="1"/>
        <a:lstStyle/>
        <a:p>
          <a:pPr algn="ctr"/>
          <a:fld id="{33DCD90B-2056-443D-BAA8-FE321F97F4EF}" type="TxLink">
            <a:rPr lang="en-US" sz="2000" b="0" i="0" u="none" strike="noStrike">
              <a:solidFill>
                <a:schemeClr val="bg1"/>
              </a:solidFill>
              <a:latin typeface="Calibri"/>
            </a:rPr>
            <a:pPr algn="ctr"/>
            <a:t>#REF!</a:t>
          </a:fld>
          <a:endParaRPr lang="en-US" sz="2000" b="1">
            <a:solidFill>
              <a:schemeClr val="bg1"/>
            </a:solidFill>
          </a:endParaRPr>
        </a:p>
      </xdr:txBody>
    </xdr:sp>
    <xdr:clientData/>
  </xdr:twoCellAnchor>
  <xdr:twoCellAnchor>
    <xdr:from>
      <xdr:col>11</xdr:col>
      <xdr:colOff>2488147</xdr:colOff>
      <xdr:row>29</xdr:row>
      <xdr:rowOff>129926</xdr:rowOff>
    </xdr:from>
    <xdr:to>
      <xdr:col>11</xdr:col>
      <xdr:colOff>3253344</xdr:colOff>
      <xdr:row>34</xdr:row>
      <xdr:rowOff>6273</xdr:rowOff>
    </xdr:to>
    <xdr:sp macro="" textlink="$C$5">
      <xdr:nvSpPr>
        <xdr:cNvPr id="52" name="Rectangle 51"/>
        <xdr:cNvSpPr/>
      </xdr:nvSpPr>
      <xdr:spPr bwMode="auto">
        <a:xfrm>
          <a:off x="10640063" y="4570803"/>
          <a:ext cx="765197" cy="791736"/>
        </a:xfrm>
        <a:prstGeom prst="rect">
          <a:avLst/>
        </a:prstGeom>
        <a:ln>
          <a:headEnd type="none" w="med" len="med"/>
          <a:tailEnd type="none" w="med" len="med"/>
        </a:ln>
      </xdr:spPr>
      <xdr:style>
        <a:lnRef idx="0">
          <a:schemeClr val="accent3"/>
        </a:lnRef>
        <a:fillRef idx="3">
          <a:schemeClr val="accent3"/>
        </a:fillRef>
        <a:effectRef idx="3">
          <a:schemeClr val="accent3"/>
        </a:effectRef>
        <a:fontRef idx="minor">
          <a:schemeClr val="lt1"/>
        </a:fontRef>
      </xdr:style>
      <xdr:txBody>
        <a:bodyPr vertOverflow="clip" horzOverflow="clip" wrap="square" lIns="18288" tIns="0" rIns="0" bIns="0" rtlCol="0" anchor="ctr" upright="1"/>
        <a:lstStyle/>
        <a:p>
          <a:pPr algn="ctr"/>
          <a:fld id="{1EED7D50-F8C1-4475-B45D-D1D9CE2EB659}" type="TxLink">
            <a:rPr lang="en-US" sz="1400" b="1" i="0" u="none" strike="noStrike">
              <a:solidFill>
                <a:schemeClr val="tx1"/>
              </a:solidFill>
              <a:latin typeface="Arial"/>
              <a:cs typeface="Arial"/>
            </a:rPr>
            <a:pPr algn="ctr"/>
            <a:t>CWB</a:t>
          </a:fld>
          <a:endParaRPr lang="en-US" sz="1800" b="0">
            <a:solidFill>
              <a:schemeClr val="tx1"/>
            </a:solidFill>
          </a:endParaRPr>
        </a:p>
      </xdr:txBody>
    </xdr:sp>
    <xdr:clientData/>
  </xdr:twoCellAnchor>
  <xdr:twoCellAnchor>
    <xdr:from>
      <xdr:col>11</xdr:col>
      <xdr:colOff>6594935</xdr:colOff>
      <xdr:row>25</xdr:row>
      <xdr:rowOff>72316</xdr:rowOff>
    </xdr:from>
    <xdr:to>
      <xdr:col>11</xdr:col>
      <xdr:colOff>7487494</xdr:colOff>
      <xdr:row>30</xdr:row>
      <xdr:rowOff>62338</xdr:rowOff>
    </xdr:to>
    <xdr:sp macro="" textlink="LISTE!L13">
      <xdr:nvSpPr>
        <xdr:cNvPr id="53" name="Rectangle 52"/>
        <xdr:cNvSpPr/>
      </xdr:nvSpPr>
      <xdr:spPr bwMode="auto">
        <a:xfrm>
          <a:off x="14746851" y="3869946"/>
          <a:ext cx="892559" cy="794080"/>
        </a:xfrm>
        <a:prstGeom prst="rect">
          <a:avLst/>
        </a:prstGeom>
        <a:ln>
          <a:headEnd type="none" w="med" len="med"/>
          <a:tailEnd type="none" w="med" len="med"/>
        </a:ln>
      </xdr:spPr>
      <xdr:style>
        <a:lnRef idx="0">
          <a:schemeClr val="dk1"/>
        </a:lnRef>
        <a:fillRef idx="3">
          <a:schemeClr val="dk1"/>
        </a:fillRef>
        <a:effectRef idx="3">
          <a:schemeClr val="dk1"/>
        </a:effectRef>
        <a:fontRef idx="minor">
          <a:schemeClr val="lt1"/>
        </a:fontRef>
      </xdr:style>
      <xdr:txBody>
        <a:bodyPr vertOverflow="clip" horzOverflow="clip" wrap="square" lIns="18288" tIns="0" rIns="0" bIns="0" rtlCol="0" anchor="ctr" upright="1"/>
        <a:lstStyle/>
        <a:p>
          <a:pPr algn="ctr"/>
          <a:fld id="{E723509D-E752-4A3F-A01B-7469FDFFF4B9}" type="TxLink">
            <a:rPr lang="en-US" sz="2000" b="0" i="0" u="none" strike="noStrike">
              <a:solidFill>
                <a:schemeClr val="bg1"/>
              </a:solidFill>
              <a:latin typeface="Calibri"/>
            </a:rPr>
            <a:pPr algn="ctr"/>
            <a:t>TARGET 637h</a:t>
          </a:fld>
          <a:endParaRPr lang="en-US" sz="2000" b="1">
            <a:solidFill>
              <a:schemeClr val="bg1"/>
            </a:solidFill>
          </a:endParaRPr>
        </a:p>
      </xdr:txBody>
    </xdr:sp>
    <xdr:clientData/>
  </xdr:twoCellAnchor>
  <xdr:twoCellAnchor>
    <xdr:from>
      <xdr:col>11</xdr:col>
      <xdr:colOff>1851490</xdr:colOff>
      <xdr:row>7</xdr:row>
      <xdr:rowOff>10703</xdr:rowOff>
    </xdr:from>
    <xdr:to>
      <xdr:col>11</xdr:col>
      <xdr:colOff>2114081</xdr:colOff>
      <xdr:row>9</xdr:row>
      <xdr:rowOff>45033</xdr:rowOff>
    </xdr:to>
    <xdr:sp macro="" textlink="">
      <xdr:nvSpPr>
        <xdr:cNvPr id="54" name="Rectangle 53"/>
        <xdr:cNvSpPr/>
      </xdr:nvSpPr>
      <xdr:spPr bwMode="auto">
        <a:xfrm>
          <a:off x="9942389" y="920394"/>
          <a:ext cx="262591" cy="355397"/>
        </a:xfrm>
        <a:prstGeom prst="rect">
          <a:avLst/>
        </a:prstGeom>
        <a:solidFill>
          <a:srgbClr val="FFFFFF"/>
        </a:solid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ctr"/>
          <a:r>
            <a:rPr lang="fr-FR" sz="1600" b="1"/>
            <a:t>h</a:t>
          </a:r>
        </a:p>
      </xdr:txBody>
    </xdr:sp>
    <xdr:clientData/>
  </xdr:twoCellAnchor>
  <xdr:twoCellAnchor>
    <xdr:from>
      <xdr:col>11</xdr:col>
      <xdr:colOff>3682903</xdr:colOff>
      <xdr:row>24</xdr:row>
      <xdr:rowOff>25134</xdr:rowOff>
    </xdr:from>
    <xdr:to>
      <xdr:col>11</xdr:col>
      <xdr:colOff>4897123</xdr:colOff>
      <xdr:row>33</xdr:row>
      <xdr:rowOff>54899</xdr:rowOff>
    </xdr:to>
    <xdr:sp macro="" textlink="LISTE!N65">
      <xdr:nvSpPr>
        <xdr:cNvPr id="55" name="Rectangle 54"/>
        <xdr:cNvSpPr/>
      </xdr:nvSpPr>
      <xdr:spPr bwMode="auto">
        <a:xfrm>
          <a:off x="11784166" y="3674713"/>
          <a:ext cx="1214220" cy="1583844"/>
        </a:xfrm>
        <a:prstGeom prst="rect">
          <a:avLst/>
        </a:prstGeom>
        <a:solidFill>
          <a:schemeClr val="accent3">
            <a:lumMod val="40000"/>
            <a:lumOff val="60000"/>
          </a:schemeClr>
        </a:solidFill>
        <a:ln>
          <a:solidFill>
            <a:schemeClr val="tx1"/>
          </a:solidFill>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fld id="{4B56C520-BE54-4EA5-B035-EF4769B73C10}" type="TxLink">
            <a:rPr lang="en-US" sz="1800" b="0" i="0" u="none" strike="noStrike">
              <a:solidFill>
                <a:srgbClr val="000000"/>
              </a:solidFill>
              <a:latin typeface="Arial"/>
              <a:cs typeface="Arial"/>
            </a:rPr>
            <a:pPr algn="ctr"/>
            <a:t>#REF!</a:t>
          </a:fld>
          <a:endParaRPr lang="en-US" sz="1800" b="0">
            <a:solidFill>
              <a:schemeClr val="tx1"/>
            </a:solidFill>
          </a:endParaRPr>
        </a:p>
      </xdr:txBody>
    </xdr:sp>
    <xdr:clientData/>
  </xdr:twoCellAnchor>
  <xdr:twoCellAnchor>
    <xdr:from>
      <xdr:col>11</xdr:col>
      <xdr:colOff>5076510</xdr:colOff>
      <xdr:row>24</xdr:row>
      <xdr:rowOff>7746</xdr:rowOff>
    </xdr:from>
    <xdr:to>
      <xdr:col>11</xdr:col>
      <xdr:colOff>6206950</xdr:colOff>
      <xdr:row>33</xdr:row>
      <xdr:rowOff>31401</xdr:rowOff>
    </xdr:to>
    <xdr:sp macro="" textlink="LISTE!N66">
      <xdr:nvSpPr>
        <xdr:cNvPr id="56" name="Rectangle 55"/>
        <xdr:cNvSpPr/>
      </xdr:nvSpPr>
      <xdr:spPr bwMode="auto">
        <a:xfrm>
          <a:off x="13198928" y="3566537"/>
          <a:ext cx="1130440" cy="1551842"/>
        </a:xfrm>
        <a:prstGeom prst="rect">
          <a:avLst/>
        </a:prstGeom>
        <a:solidFill>
          <a:schemeClr val="accent3">
            <a:lumMod val="40000"/>
            <a:lumOff val="60000"/>
          </a:schemeClr>
        </a:solidFill>
        <a:ln>
          <a:solidFill>
            <a:schemeClr val="tx1"/>
          </a:solidFill>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fld id="{FBA12E1F-6AAA-42C8-A199-A98D3FCAD053}" type="TxLink">
            <a:rPr lang="en-US" sz="1800" b="0" i="0" u="none" strike="noStrike">
              <a:solidFill>
                <a:srgbClr val="000000"/>
              </a:solidFill>
              <a:latin typeface="Arial"/>
              <a:cs typeface="Arial"/>
            </a:rPr>
            <a:pPr algn="ctr"/>
            <a:t>#REF!</a:t>
          </a:fld>
          <a:endParaRPr lang="en-US" sz="1800" b="0">
            <a:solidFill>
              <a:schemeClr val="tx1"/>
            </a:solidFill>
          </a:endParaRPr>
        </a:p>
      </xdr:txBody>
    </xdr:sp>
    <xdr:clientData/>
  </xdr:twoCellAnchor>
  <mc:AlternateContent xmlns:mc="http://schemas.openxmlformats.org/markup-compatibility/2006">
    <mc:Choice xmlns:a14="http://schemas.microsoft.com/office/drawing/2010/main" Requires="a14">
      <xdr:twoCellAnchor editAs="oneCell">
        <xdr:from>
          <xdr:col>3</xdr:col>
          <xdr:colOff>190500</xdr:colOff>
          <xdr:row>87</xdr:row>
          <xdr:rowOff>47625</xdr:rowOff>
        </xdr:from>
        <xdr:to>
          <xdr:col>9</xdr:col>
          <xdr:colOff>628650</xdr:colOff>
          <xdr:row>90</xdr:row>
          <xdr:rowOff>19050</xdr:rowOff>
        </xdr:to>
        <xdr:sp macro="" textlink="">
          <xdr:nvSpPr>
            <xdr:cNvPr id="5148" name="Scroll Bar 28" hidden="1">
              <a:extLst>
                <a:ext uri="{63B3BB69-23CF-44E3-9099-C40C66FF867C}">
                  <a14:compatExt spid="_x0000_s5148"/>
                </a:ext>
              </a:extLst>
            </xdr:cNvPr>
            <xdr:cNvSpPr/>
          </xdr:nvSpPr>
          <xdr:spPr>
            <a:xfrm>
              <a:off x="0" y="0"/>
              <a:ext cx="0" cy="0"/>
            </a:xfrm>
            <a:prstGeom prst="rect">
              <a:avLst/>
            </a:prstGeom>
          </xdr:spPr>
        </xdr:sp>
        <xdr:clientData/>
      </xdr:twoCellAnchor>
    </mc:Choice>
    <mc:Fallback/>
  </mc:AlternateContent>
  <xdr:twoCellAnchor>
    <xdr:from>
      <xdr:col>1</xdr:col>
      <xdr:colOff>109482</xdr:colOff>
      <xdr:row>48</xdr:row>
      <xdr:rowOff>109482</xdr:rowOff>
    </xdr:from>
    <xdr:to>
      <xdr:col>1</xdr:col>
      <xdr:colOff>372073</xdr:colOff>
      <xdr:row>50</xdr:row>
      <xdr:rowOff>143811</xdr:rowOff>
    </xdr:to>
    <xdr:sp macro="" textlink="">
      <xdr:nvSpPr>
        <xdr:cNvPr id="58" name="Rectangle 57"/>
        <xdr:cNvSpPr/>
      </xdr:nvSpPr>
      <xdr:spPr bwMode="auto">
        <a:xfrm>
          <a:off x="448879" y="7838965"/>
          <a:ext cx="262591" cy="362777"/>
        </a:xfrm>
        <a:prstGeom prst="rect">
          <a:avLst/>
        </a:prstGeom>
        <a:solidFill>
          <a:srgbClr val="FFFFFF"/>
        </a:solid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ctr"/>
          <a:r>
            <a:rPr lang="fr-FR" sz="1600" b="1"/>
            <a:t>h</a:t>
          </a:r>
        </a:p>
      </xdr:txBody>
    </xdr:sp>
    <xdr:clientData/>
  </xdr:twoCellAnchor>
  <xdr:twoCellAnchor>
    <xdr:from>
      <xdr:col>3</xdr:col>
      <xdr:colOff>243932</xdr:colOff>
      <xdr:row>52</xdr:row>
      <xdr:rowOff>73467</xdr:rowOff>
    </xdr:from>
    <xdr:to>
      <xdr:col>4</xdr:col>
      <xdr:colOff>520157</xdr:colOff>
      <xdr:row>54</xdr:row>
      <xdr:rowOff>18128</xdr:rowOff>
    </xdr:to>
    <xdr:sp macro="" textlink="LISTE!L14">
      <xdr:nvSpPr>
        <xdr:cNvPr id="59" name="Rectangle 58"/>
        <xdr:cNvSpPr/>
      </xdr:nvSpPr>
      <xdr:spPr bwMode="auto">
        <a:xfrm>
          <a:off x="2087081" y="8324344"/>
          <a:ext cx="1043173" cy="266284"/>
        </a:xfrm>
        <a:prstGeom prst="rect">
          <a:avLst/>
        </a:prstGeom>
        <a:solidFill>
          <a:schemeClr val="tx1"/>
        </a:solidFill>
        <a:ln w="28575" cap="flat" cmpd="sng" algn="ctr">
          <a:solidFill>
            <a:schemeClr val="accent1"/>
          </a:solidFill>
          <a:prstDash val="solid"/>
          <a:round/>
          <a:headEnd type="none" w="med" len="med"/>
          <a:tailEnd type="none" w="med" len="med"/>
        </a:ln>
        <a:effectLst/>
      </xdr:spPr>
      <xdr:txBody>
        <a:bodyPr vertOverflow="clip" horzOverflow="clip" wrap="square" lIns="18288" tIns="0" rIns="0" bIns="0" rtlCol="0" anchor="ctr" upright="1"/>
        <a:lstStyle/>
        <a:p>
          <a:pPr algn="ctr"/>
          <a:fld id="{22B3B5B4-4167-4A41-83ED-BA6951110528}" type="TxLink">
            <a:rPr lang="en-US" sz="1600" b="0" i="0" u="none" strike="noStrike">
              <a:solidFill>
                <a:schemeClr val="bg1"/>
              </a:solidFill>
              <a:latin typeface="Calibri"/>
            </a:rPr>
            <a:pPr algn="ctr"/>
            <a:t>#REF!</a:t>
          </a:fld>
          <a:endParaRPr lang="en-US" sz="1600" b="1">
            <a:solidFill>
              <a:schemeClr val="bg1"/>
            </a:solidFill>
          </a:endParaRPr>
        </a:p>
      </xdr:txBody>
    </xdr:sp>
    <xdr:clientData/>
  </xdr:twoCellAnchor>
  <xdr:twoCellAnchor>
    <xdr:from>
      <xdr:col>5</xdr:col>
      <xdr:colOff>450366</xdr:colOff>
      <xdr:row>52</xdr:row>
      <xdr:rowOff>59257</xdr:rowOff>
    </xdr:from>
    <xdr:to>
      <xdr:col>8</xdr:col>
      <xdr:colOff>41413</xdr:colOff>
      <xdr:row>56</xdr:row>
      <xdr:rowOff>5574</xdr:rowOff>
    </xdr:to>
    <xdr:sp macro="" textlink="LISTE!L17">
      <xdr:nvSpPr>
        <xdr:cNvPr id="60" name="Rectangle 59"/>
        <xdr:cNvSpPr/>
      </xdr:nvSpPr>
      <xdr:spPr bwMode="auto">
        <a:xfrm>
          <a:off x="3799646" y="8290099"/>
          <a:ext cx="1905001" cy="588220"/>
        </a:xfrm>
        <a:prstGeom prst="rect">
          <a:avLst/>
        </a:prstGeom>
        <a:ln>
          <a:headEnd type="none" w="med" len="med"/>
          <a:tailEnd type="none" w="med" len="med"/>
        </a:ln>
      </xdr:spPr>
      <xdr:style>
        <a:lnRef idx="1">
          <a:schemeClr val="dk1"/>
        </a:lnRef>
        <a:fillRef idx="2">
          <a:schemeClr val="dk1"/>
        </a:fillRef>
        <a:effectRef idx="1">
          <a:schemeClr val="dk1"/>
        </a:effectRef>
        <a:fontRef idx="minor">
          <a:schemeClr val="dk1"/>
        </a:fontRef>
      </xdr:style>
      <xdr:txBody>
        <a:bodyPr vertOverflow="clip" horzOverflow="clip" wrap="square" lIns="18288" tIns="0" rIns="0" bIns="0" rtlCol="0" anchor="ctr" upright="1"/>
        <a:lstStyle/>
        <a:p>
          <a:pPr algn="ctr"/>
          <a:fld id="{DDADD33D-4B10-4C33-9910-0CB6942551F7}" type="TxLink">
            <a:rPr lang="en-US" sz="1800" b="0" i="0" u="none" strike="noStrike">
              <a:solidFill>
                <a:srgbClr val="000000"/>
              </a:solidFill>
              <a:latin typeface="Calibri"/>
            </a:rPr>
            <a:pPr algn="ctr"/>
            <a:t>#REF!</a:t>
          </a:fld>
          <a:endParaRPr lang="en-US" sz="1800" b="1">
            <a:solidFill>
              <a:schemeClr val="tx1"/>
            </a:solidFill>
          </a:endParaRPr>
        </a:p>
      </xdr:txBody>
    </xdr:sp>
    <xdr:clientData/>
  </xdr:twoCellAnchor>
  <xdr:twoCellAnchor>
    <xdr:from>
      <xdr:col>5</xdr:col>
      <xdr:colOff>446125</xdr:colOff>
      <xdr:row>46</xdr:row>
      <xdr:rowOff>135157</xdr:rowOff>
    </xdr:from>
    <xdr:to>
      <xdr:col>6</xdr:col>
      <xdr:colOff>546717</xdr:colOff>
      <xdr:row>51</xdr:row>
      <xdr:rowOff>123612</xdr:rowOff>
    </xdr:to>
    <xdr:sp macro="" textlink="LISTE!L15">
      <xdr:nvSpPr>
        <xdr:cNvPr id="61" name="Rectangle 60"/>
        <xdr:cNvSpPr/>
      </xdr:nvSpPr>
      <xdr:spPr bwMode="auto">
        <a:xfrm>
          <a:off x="3787947" y="6786513"/>
          <a:ext cx="891651" cy="795658"/>
        </a:xfrm>
        <a:prstGeom prst="rect">
          <a:avLst/>
        </a:prstGeom>
        <a:ln>
          <a:headEnd type="none" w="med" len="med"/>
          <a:tailEnd type="none" w="med" len="med"/>
        </a:ln>
      </xdr:spPr>
      <xdr:style>
        <a:lnRef idx="0">
          <a:schemeClr val="accent1"/>
        </a:lnRef>
        <a:fillRef idx="3">
          <a:schemeClr val="accent1"/>
        </a:fillRef>
        <a:effectRef idx="3">
          <a:schemeClr val="accent1"/>
        </a:effectRef>
        <a:fontRef idx="minor">
          <a:schemeClr val="lt1"/>
        </a:fontRef>
      </xdr:style>
      <xdr:txBody>
        <a:bodyPr vertOverflow="clip" horzOverflow="clip" wrap="square" lIns="18288" tIns="0" rIns="0" bIns="0" rtlCol="0" anchor="ctr" upright="1"/>
        <a:lstStyle/>
        <a:p>
          <a:pPr algn="ctr"/>
          <a:fld id="{8B16CC52-FBDE-439E-9F01-C10E80865BAF}" type="TxLink">
            <a:rPr lang="en-US" sz="2000" b="0" i="0" u="none" strike="noStrike">
              <a:solidFill>
                <a:srgbClr val="000000"/>
              </a:solidFill>
              <a:latin typeface="Calibri"/>
            </a:rPr>
            <a:pPr algn="ctr"/>
            <a:t>#REF!</a:t>
          </a:fld>
          <a:endParaRPr lang="en-US" sz="2000" b="1">
            <a:solidFill>
              <a:schemeClr val="tx1"/>
            </a:solidFill>
          </a:endParaRPr>
        </a:p>
      </xdr:txBody>
    </xdr:sp>
    <xdr:clientData/>
  </xdr:twoCellAnchor>
  <xdr:twoCellAnchor>
    <xdr:from>
      <xdr:col>8</xdr:col>
      <xdr:colOff>569178</xdr:colOff>
      <xdr:row>48</xdr:row>
      <xdr:rowOff>81550</xdr:rowOff>
    </xdr:from>
    <xdr:to>
      <xdr:col>9</xdr:col>
      <xdr:colOff>388371</xdr:colOff>
      <xdr:row>53</xdr:row>
      <xdr:rowOff>78535</xdr:rowOff>
    </xdr:to>
    <xdr:sp macro="" textlink="LISTE!L19">
      <xdr:nvSpPr>
        <xdr:cNvPr id="62" name="Rectangle 61"/>
        <xdr:cNvSpPr/>
      </xdr:nvSpPr>
      <xdr:spPr bwMode="auto">
        <a:xfrm>
          <a:off x="6241772" y="7124178"/>
          <a:ext cx="732549" cy="812482"/>
        </a:xfrm>
        <a:prstGeom prst="rect">
          <a:avLst/>
        </a:prstGeom>
        <a:ln>
          <a:headEnd type="none" w="med" len="med"/>
          <a:tailEnd type="none" w="med" len="med"/>
        </a:ln>
      </xdr:spPr>
      <xdr:style>
        <a:lnRef idx="0">
          <a:schemeClr val="accent1"/>
        </a:lnRef>
        <a:fillRef idx="3">
          <a:schemeClr val="accent1"/>
        </a:fillRef>
        <a:effectRef idx="3">
          <a:schemeClr val="accent1"/>
        </a:effectRef>
        <a:fontRef idx="minor">
          <a:schemeClr val="lt1"/>
        </a:fontRef>
      </xdr:style>
      <xdr:txBody>
        <a:bodyPr vertOverflow="clip" horzOverflow="clip" wrap="square" lIns="18288" tIns="0" rIns="0" bIns="0" rtlCol="0" anchor="ctr" upright="1"/>
        <a:lstStyle/>
        <a:p>
          <a:pPr algn="ctr"/>
          <a:fld id="{811C1550-97C1-4D79-81C1-99BC89D46818}" type="TxLink">
            <a:rPr lang="en-US" sz="1800" b="0" i="0" u="none" strike="noStrike">
              <a:solidFill>
                <a:srgbClr val="000000"/>
              </a:solidFill>
              <a:latin typeface="Calibri"/>
            </a:rPr>
            <a:pPr algn="ctr"/>
            <a:t>MSN 40</a:t>
          </a:fld>
          <a:endParaRPr lang="en-US" sz="1800" b="0">
            <a:solidFill>
              <a:schemeClr val="tx1"/>
            </a:solidFill>
          </a:endParaRPr>
        </a:p>
      </xdr:txBody>
    </xdr:sp>
    <xdr:clientData/>
  </xdr:twoCellAnchor>
  <xdr:twoCellAnchor>
    <xdr:from>
      <xdr:col>9</xdr:col>
      <xdr:colOff>569175</xdr:colOff>
      <xdr:row>48</xdr:row>
      <xdr:rowOff>81311</xdr:rowOff>
    </xdr:from>
    <xdr:to>
      <xdr:col>10</xdr:col>
      <xdr:colOff>652509</xdr:colOff>
      <xdr:row>53</xdr:row>
      <xdr:rowOff>71853</xdr:rowOff>
    </xdr:to>
    <xdr:sp macro="" textlink="LISTE!L6">
      <xdr:nvSpPr>
        <xdr:cNvPr id="63" name="Rectangle 62"/>
        <xdr:cNvSpPr/>
      </xdr:nvSpPr>
      <xdr:spPr bwMode="auto">
        <a:xfrm>
          <a:off x="7178596" y="7120518"/>
          <a:ext cx="849980" cy="803652"/>
        </a:xfrm>
        <a:prstGeom prst="rect">
          <a:avLst/>
        </a:prstGeom>
        <a:ln>
          <a:headEnd type="none" w="med" len="med"/>
          <a:tailEnd type="none" w="med" len="med"/>
        </a:ln>
      </xdr:spPr>
      <xdr:style>
        <a:lnRef idx="0">
          <a:schemeClr val="accent1"/>
        </a:lnRef>
        <a:fillRef idx="3">
          <a:schemeClr val="accent1"/>
        </a:fillRef>
        <a:effectRef idx="3">
          <a:schemeClr val="accent1"/>
        </a:effectRef>
        <a:fontRef idx="minor">
          <a:schemeClr val="lt1"/>
        </a:fontRef>
      </xdr:style>
      <xdr:txBody>
        <a:bodyPr vertOverflow="clip" horzOverflow="clip" wrap="square" lIns="18288" tIns="0" rIns="0" bIns="0" rtlCol="0" anchor="ctr" upright="1"/>
        <a:lstStyle/>
        <a:p>
          <a:pPr algn="ctr"/>
          <a:fld id="{EA40EA1B-7917-4B1E-9D15-004B15FEBCFB}" type="TxLink">
            <a:rPr lang="en-US" sz="1800" b="1" i="0" u="none" strike="noStrike">
              <a:solidFill>
                <a:schemeClr val="tx1"/>
              </a:solidFill>
              <a:latin typeface="Calibri"/>
            </a:rPr>
            <a:pPr algn="ctr"/>
            <a:t>STD 1000</a:t>
          </a:fld>
          <a:endParaRPr lang="en-US" sz="1800" b="1">
            <a:solidFill>
              <a:schemeClr val="tx1"/>
            </a:solidFill>
          </a:endParaRPr>
        </a:p>
      </xdr:txBody>
    </xdr:sp>
    <xdr:clientData/>
  </xdr:twoCellAnchor>
  <xdr:twoCellAnchor>
    <xdr:from>
      <xdr:col>11</xdr:col>
      <xdr:colOff>6803779</xdr:colOff>
      <xdr:row>66</xdr:row>
      <xdr:rowOff>24061</xdr:rowOff>
    </xdr:from>
    <xdr:to>
      <xdr:col>12</xdr:col>
      <xdr:colOff>134417</xdr:colOff>
      <xdr:row>71</xdr:row>
      <xdr:rowOff>14083</xdr:rowOff>
    </xdr:to>
    <xdr:sp macro="" textlink="LISTE!L20">
      <xdr:nvSpPr>
        <xdr:cNvPr id="65" name="Rectangle 64"/>
        <xdr:cNvSpPr/>
      </xdr:nvSpPr>
      <xdr:spPr bwMode="auto">
        <a:xfrm>
          <a:off x="14934047" y="10671650"/>
          <a:ext cx="891107" cy="797946"/>
        </a:xfrm>
        <a:prstGeom prst="rect">
          <a:avLst/>
        </a:prstGeom>
        <a:ln>
          <a:headEnd type="none" w="med" len="med"/>
          <a:tailEnd type="none" w="med" len="med"/>
        </a:ln>
      </xdr:spPr>
      <xdr:style>
        <a:lnRef idx="0">
          <a:schemeClr val="dk1"/>
        </a:lnRef>
        <a:fillRef idx="3">
          <a:schemeClr val="dk1"/>
        </a:fillRef>
        <a:effectRef idx="3">
          <a:schemeClr val="dk1"/>
        </a:effectRef>
        <a:fontRef idx="minor">
          <a:schemeClr val="lt1"/>
        </a:fontRef>
      </xdr:style>
      <xdr:txBody>
        <a:bodyPr vertOverflow="clip" horzOverflow="clip" wrap="square" lIns="18288" tIns="0" rIns="0" bIns="0" rtlCol="0" anchor="ctr" upright="1"/>
        <a:lstStyle/>
        <a:p>
          <a:pPr algn="ctr"/>
          <a:fld id="{7533B7CB-478A-4B7E-9503-17B55FF6ECB5}" type="TxLink">
            <a:rPr lang="en-US" sz="2000" b="0" i="0" u="none" strike="noStrike">
              <a:solidFill>
                <a:schemeClr val="bg1"/>
              </a:solidFill>
              <a:latin typeface="Calibri"/>
            </a:rPr>
            <a:pPr algn="ctr"/>
            <a:t>TARGET 2339h</a:t>
          </a:fld>
          <a:endParaRPr lang="en-US" sz="2000" b="1">
            <a:solidFill>
              <a:schemeClr val="bg1"/>
            </a:solidFill>
          </a:endParaRPr>
        </a:p>
      </xdr:txBody>
    </xdr:sp>
    <xdr:clientData/>
  </xdr:twoCellAnchor>
  <xdr:twoCellAnchor>
    <xdr:from>
      <xdr:col>11</xdr:col>
      <xdr:colOff>2495377</xdr:colOff>
      <xdr:row>62</xdr:row>
      <xdr:rowOff>85422</xdr:rowOff>
    </xdr:from>
    <xdr:to>
      <xdr:col>11</xdr:col>
      <xdr:colOff>3345357</xdr:colOff>
      <xdr:row>67</xdr:row>
      <xdr:rowOff>75965</xdr:rowOff>
    </xdr:to>
    <xdr:sp macro="" textlink="LISTE!L6">
      <xdr:nvSpPr>
        <xdr:cNvPr id="67" name="Rectangle 66"/>
        <xdr:cNvSpPr/>
      </xdr:nvSpPr>
      <xdr:spPr bwMode="auto">
        <a:xfrm>
          <a:off x="10617795" y="9840697"/>
          <a:ext cx="849980" cy="775570"/>
        </a:xfrm>
        <a:prstGeom prst="rect">
          <a:avLst/>
        </a:prstGeom>
        <a:ln>
          <a:headEnd type="none" w="med" len="med"/>
          <a:tailEnd type="none" w="med" len="med"/>
        </a:ln>
      </xdr:spPr>
      <xdr:style>
        <a:lnRef idx="0">
          <a:schemeClr val="accent1"/>
        </a:lnRef>
        <a:fillRef idx="3">
          <a:schemeClr val="accent1"/>
        </a:fillRef>
        <a:effectRef idx="3">
          <a:schemeClr val="accent1"/>
        </a:effectRef>
        <a:fontRef idx="minor">
          <a:schemeClr val="lt1"/>
        </a:fontRef>
      </xdr:style>
      <xdr:txBody>
        <a:bodyPr vertOverflow="clip" horzOverflow="clip" wrap="square" lIns="18288" tIns="0" rIns="0" bIns="0" rtlCol="0" anchor="ctr" upright="1"/>
        <a:lstStyle/>
        <a:p>
          <a:pPr algn="ctr"/>
          <a:fld id="{EA40EA1B-7917-4B1E-9D15-004B15FEBCFB}" type="TxLink">
            <a:rPr lang="en-US" sz="1800" b="1" i="0" u="none" strike="noStrike">
              <a:solidFill>
                <a:schemeClr val="tx1"/>
              </a:solidFill>
              <a:latin typeface="Calibri"/>
            </a:rPr>
            <a:pPr algn="ctr"/>
            <a:t>STD 1000</a:t>
          </a:fld>
          <a:endParaRPr lang="en-US" sz="1800" b="1">
            <a:solidFill>
              <a:schemeClr val="tx1"/>
            </a:solidFill>
          </a:endParaRPr>
        </a:p>
      </xdr:txBody>
    </xdr:sp>
    <xdr:clientData/>
  </xdr:twoCellAnchor>
  <xdr:twoCellAnchor>
    <xdr:from>
      <xdr:col>11</xdr:col>
      <xdr:colOff>7039208</xdr:colOff>
      <xdr:row>47</xdr:row>
      <xdr:rowOff>92927</xdr:rowOff>
    </xdr:from>
    <xdr:to>
      <xdr:col>12</xdr:col>
      <xdr:colOff>214133</xdr:colOff>
      <xdr:row>52</xdr:row>
      <xdr:rowOff>78534</xdr:rowOff>
    </xdr:to>
    <xdr:sp macro="" textlink="LISTE!L19">
      <xdr:nvSpPr>
        <xdr:cNvPr id="68" name="Rectangle 67"/>
        <xdr:cNvSpPr/>
      </xdr:nvSpPr>
      <xdr:spPr bwMode="auto">
        <a:xfrm>
          <a:off x="15181921" y="6969512"/>
          <a:ext cx="736846" cy="798717"/>
        </a:xfrm>
        <a:prstGeom prst="rect">
          <a:avLst/>
        </a:prstGeom>
        <a:ln>
          <a:headEnd type="none" w="med" len="med"/>
          <a:tailEnd type="none" w="med" len="med"/>
        </a:ln>
      </xdr:spPr>
      <xdr:style>
        <a:lnRef idx="0">
          <a:schemeClr val="accent1"/>
        </a:lnRef>
        <a:fillRef idx="3">
          <a:schemeClr val="accent1"/>
        </a:fillRef>
        <a:effectRef idx="3">
          <a:schemeClr val="accent1"/>
        </a:effectRef>
        <a:fontRef idx="minor">
          <a:schemeClr val="lt1"/>
        </a:fontRef>
      </xdr:style>
      <xdr:txBody>
        <a:bodyPr vertOverflow="clip" horzOverflow="clip" wrap="square" lIns="18288" tIns="0" rIns="0" bIns="0" rtlCol="0" anchor="ctr" upright="1"/>
        <a:lstStyle/>
        <a:p>
          <a:pPr algn="ctr"/>
          <a:fld id="{811C1550-97C1-4D79-81C1-99BC89D46818}" type="TxLink">
            <a:rPr lang="en-US" sz="1800" b="0" i="0" u="none" strike="noStrike">
              <a:solidFill>
                <a:srgbClr val="000000"/>
              </a:solidFill>
              <a:latin typeface="Calibri"/>
            </a:rPr>
            <a:pPr algn="ctr"/>
            <a:t>MSN 40</a:t>
          </a:fld>
          <a:endParaRPr lang="en-US" sz="1800" b="0">
            <a:solidFill>
              <a:schemeClr val="tx1"/>
            </a:solidFill>
          </a:endParaRPr>
        </a:p>
      </xdr:txBody>
    </xdr:sp>
    <xdr:clientData/>
  </xdr:twoCellAnchor>
  <xdr:twoCellAnchor>
    <xdr:from>
      <xdr:col>11</xdr:col>
      <xdr:colOff>2518290</xdr:colOff>
      <xdr:row>69</xdr:row>
      <xdr:rowOff>38241</xdr:rowOff>
    </xdr:from>
    <xdr:to>
      <xdr:col>11</xdr:col>
      <xdr:colOff>3359917</xdr:colOff>
      <xdr:row>74</xdr:row>
      <xdr:rowOff>26696</xdr:rowOff>
    </xdr:to>
    <xdr:sp macro="" textlink="LISTE!L15">
      <xdr:nvSpPr>
        <xdr:cNvPr id="69" name="Rectangle 68"/>
        <xdr:cNvSpPr/>
      </xdr:nvSpPr>
      <xdr:spPr bwMode="auto">
        <a:xfrm>
          <a:off x="10640708" y="10892554"/>
          <a:ext cx="841627" cy="773483"/>
        </a:xfrm>
        <a:prstGeom prst="rect">
          <a:avLst/>
        </a:prstGeom>
        <a:ln>
          <a:headEnd type="none" w="med" len="med"/>
          <a:tailEnd type="none" w="med" len="med"/>
        </a:ln>
      </xdr:spPr>
      <xdr:style>
        <a:lnRef idx="0">
          <a:schemeClr val="dk1"/>
        </a:lnRef>
        <a:fillRef idx="3">
          <a:schemeClr val="dk1"/>
        </a:fillRef>
        <a:effectRef idx="3">
          <a:schemeClr val="dk1"/>
        </a:effectRef>
        <a:fontRef idx="minor">
          <a:schemeClr val="lt1"/>
        </a:fontRef>
      </xdr:style>
      <xdr:txBody>
        <a:bodyPr vertOverflow="clip" horzOverflow="clip" wrap="square" lIns="18288" tIns="0" rIns="0" bIns="0" rtlCol="0" anchor="ctr" upright="1"/>
        <a:lstStyle/>
        <a:p>
          <a:pPr algn="ctr"/>
          <a:fld id="{8B16CC52-FBDE-439E-9F01-C10E80865BAF}" type="TxLink">
            <a:rPr lang="en-US" sz="2000" b="0" i="0" u="none" strike="noStrike">
              <a:solidFill>
                <a:schemeClr val="bg1"/>
              </a:solidFill>
              <a:latin typeface="Calibri"/>
            </a:rPr>
            <a:pPr algn="ctr"/>
            <a:t>#REF!</a:t>
          </a:fld>
          <a:endParaRPr lang="en-US" sz="2000" b="1">
            <a:solidFill>
              <a:schemeClr val="bg1"/>
            </a:solidFill>
          </a:endParaRPr>
        </a:p>
      </xdr:txBody>
    </xdr:sp>
    <xdr:clientData/>
  </xdr:twoCellAnchor>
  <xdr:twoCellAnchor>
    <xdr:from>
      <xdr:col>11</xdr:col>
      <xdr:colOff>2534071</xdr:colOff>
      <xdr:row>75</xdr:row>
      <xdr:rowOff>134130</xdr:rowOff>
    </xdr:from>
    <xdr:to>
      <xdr:col>11</xdr:col>
      <xdr:colOff>3328517</xdr:colOff>
      <xdr:row>80</xdr:row>
      <xdr:rowOff>117650</xdr:rowOff>
    </xdr:to>
    <xdr:sp macro="" textlink="$C$5">
      <xdr:nvSpPr>
        <xdr:cNvPr id="71" name="Rectangle 70"/>
        <xdr:cNvSpPr/>
      </xdr:nvSpPr>
      <xdr:spPr bwMode="auto">
        <a:xfrm>
          <a:off x="10656489" y="11930476"/>
          <a:ext cx="794446" cy="768548"/>
        </a:xfrm>
        <a:prstGeom prst="rect">
          <a:avLst/>
        </a:prstGeom>
        <a:ln>
          <a:headEnd type="none" w="med" len="med"/>
          <a:tailEnd type="none" w="med" len="med"/>
        </a:ln>
      </xdr:spPr>
      <xdr:style>
        <a:lnRef idx="0">
          <a:schemeClr val="accent1"/>
        </a:lnRef>
        <a:fillRef idx="3">
          <a:schemeClr val="accent1"/>
        </a:fillRef>
        <a:effectRef idx="3">
          <a:schemeClr val="accent1"/>
        </a:effectRef>
        <a:fontRef idx="minor">
          <a:schemeClr val="lt1"/>
        </a:fontRef>
      </xdr:style>
      <xdr:txBody>
        <a:bodyPr vertOverflow="clip" horzOverflow="clip" wrap="square" lIns="18288" tIns="0" rIns="0" bIns="0" rtlCol="0" anchor="ctr" upright="1"/>
        <a:lstStyle/>
        <a:p>
          <a:pPr algn="ctr"/>
          <a:fld id="{1EED7D50-F8C1-4475-B45D-D1D9CE2EB659}" type="TxLink">
            <a:rPr lang="en-US" sz="1400" b="1" i="0" u="none" strike="noStrike">
              <a:solidFill>
                <a:schemeClr val="tx1"/>
              </a:solidFill>
              <a:latin typeface="Arial"/>
              <a:cs typeface="Arial"/>
            </a:rPr>
            <a:pPr algn="ctr"/>
            <a:t>CWB</a:t>
          </a:fld>
          <a:endParaRPr lang="en-US" sz="1800" b="0">
            <a:solidFill>
              <a:schemeClr val="tx1"/>
            </a:solidFill>
          </a:endParaRPr>
        </a:p>
      </xdr:txBody>
    </xdr:sp>
    <xdr:clientData/>
  </xdr:twoCellAnchor>
  <xdr:twoCellAnchor>
    <xdr:from>
      <xdr:col>11</xdr:col>
      <xdr:colOff>3519603</xdr:colOff>
      <xdr:row>64</xdr:row>
      <xdr:rowOff>69693</xdr:rowOff>
    </xdr:from>
    <xdr:to>
      <xdr:col>11</xdr:col>
      <xdr:colOff>4530182</xdr:colOff>
      <xdr:row>75</xdr:row>
      <xdr:rowOff>37111</xdr:rowOff>
    </xdr:to>
    <xdr:sp macro="" textlink="LISTE!N71">
      <xdr:nvSpPr>
        <xdr:cNvPr id="72" name="Rectangle 71"/>
        <xdr:cNvSpPr/>
      </xdr:nvSpPr>
      <xdr:spPr bwMode="auto">
        <a:xfrm>
          <a:off x="11671519" y="10349271"/>
          <a:ext cx="1010579" cy="1736346"/>
        </a:xfrm>
        <a:prstGeom prst="rect">
          <a:avLst/>
        </a:prstGeom>
        <a:solidFill>
          <a:schemeClr val="accent1">
            <a:lumMod val="40000"/>
            <a:lumOff val="60000"/>
          </a:schemeClr>
        </a:solidFill>
        <a:ln>
          <a:solidFill>
            <a:schemeClr val="tx1"/>
          </a:solidFill>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fld id="{91D1E844-77FC-4A0C-9498-72768A482482}" type="TxLink">
            <a:rPr lang="en-US" sz="1800" b="0" i="0" u="none" strike="noStrike">
              <a:solidFill>
                <a:srgbClr val="000000"/>
              </a:solidFill>
              <a:latin typeface="Arial"/>
              <a:cs typeface="Arial"/>
            </a:rPr>
            <a:pPr algn="ctr"/>
            <a:t>#REF!</a:t>
          </a:fld>
          <a:endParaRPr lang="en-US" sz="1800" b="0">
            <a:solidFill>
              <a:schemeClr val="tx1"/>
            </a:solidFill>
          </a:endParaRPr>
        </a:p>
      </xdr:txBody>
    </xdr:sp>
    <xdr:clientData/>
  </xdr:twoCellAnchor>
  <xdr:twoCellAnchor>
    <xdr:from>
      <xdr:col>11</xdr:col>
      <xdr:colOff>4600915</xdr:colOff>
      <xdr:row>64</xdr:row>
      <xdr:rowOff>59529</xdr:rowOff>
    </xdr:from>
    <xdr:to>
      <xdr:col>11</xdr:col>
      <xdr:colOff>5587432</xdr:colOff>
      <xdr:row>75</xdr:row>
      <xdr:rowOff>34017</xdr:rowOff>
    </xdr:to>
    <xdr:sp macro="" textlink="LISTE!N72">
      <xdr:nvSpPr>
        <xdr:cNvPr id="73" name="Rectangle 72"/>
        <xdr:cNvSpPr/>
      </xdr:nvSpPr>
      <xdr:spPr bwMode="auto">
        <a:xfrm>
          <a:off x="12731183" y="10383949"/>
          <a:ext cx="986517" cy="1751921"/>
        </a:xfrm>
        <a:prstGeom prst="rect">
          <a:avLst/>
        </a:prstGeom>
        <a:solidFill>
          <a:schemeClr val="accent1">
            <a:lumMod val="40000"/>
            <a:lumOff val="60000"/>
          </a:schemeClr>
        </a:solidFill>
        <a:ln>
          <a:solidFill>
            <a:schemeClr val="tx1"/>
          </a:solidFill>
          <a:headEnd type="none" w="med" len="med"/>
          <a:tailEnd type="none" w="med" len="med"/>
        </a:ln>
      </xdr:spPr>
      <xdr:style>
        <a:lnRef idx="1">
          <a:schemeClr val="accent3"/>
        </a:lnRef>
        <a:fillRef idx="2">
          <a:schemeClr val="accent3"/>
        </a:fillRef>
        <a:effectRef idx="1">
          <a:schemeClr val="accent3"/>
        </a:effectRef>
        <a:fontRef idx="minor">
          <a:schemeClr val="dk1"/>
        </a:fontRef>
      </xdr:style>
      <xdr:txBody>
        <a:bodyPr vertOverflow="clip" horzOverflow="clip" wrap="square" lIns="18288" tIns="0" rIns="0" bIns="0" rtlCol="0" anchor="t" upright="1"/>
        <a:lstStyle/>
        <a:p>
          <a:pPr algn="ctr"/>
          <a:fld id="{C185CFF2-6DC8-400B-BB19-5E483AA69BDF}" type="TxLink">
            <a:rPr lang="en-US" sz="1800" b="0" i="0" u="none" strike="noStrike">
              <a:solidFill>
                <a:srgbClr val="000000"/>
              </a:solidFill>
              <a:latin typeface="Arial"/>
              <a:cs typeface="Arial"/>
            </a:rPr>
            <a:pPr algn="ctr"/>
            <a:t>#REF!</a:t>
          </a:fld>
          <a:endParaRPr lang="en-US" sz="1800" b="0">
            <a:solidFill>
              <a:schemeClr val="tx1"/>
            </a:solidFill>
          </a:endParaRPr>
        </a:p>
      </xdr:txBody>
    </xdr:sp>
    <xdr:clientData/>
  </xdr:twoCellAnchor>
  <xdr:twoCellAnchor>
    <xdr:from>
      <xdr:col>11</xdr:col>
      <xdr:colOff>1997927</xdr:colOff>
      <xdr:row>47</xdr:row>
      <xdr:rowOff>69696</xdr:rowOff>
    </xdr:from>
    <xdr:to>
      <xdr:col>11</xdr:col>
      <xdr:colOff>2260518</xdr:colOff>
      <xdr:row>49</xdr:row>
      <xdr:rowOff>104026</xdr:rowOff>
    </xdr:to>
    <xdr:sp macro="" textlink="">
      <xdr:nvSpPr>
        <xdr:cNvPr id="74" name="Rectangle 73"/>
        <xdr:cNvSpPr/>
      </xdr:nvSpPr>
      <xdr:spPr bwMode="auto">
        <a:xfrm>
          <a:off x="10140640" y="6946281"/>
          <a:ext cx="262591" cy="359574"/>
        </a:xfrm>
        <a:prstGeom prst="rect">
          <a:avLst/>
        </a:prstGeom>
        <a:solidFill>
          <a:srgbClr val="FFFFFF"/>
        </a:solid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ctr"/>
          <a:r>
            <a:rPr lang="fr-FR" sz="1600" b="1"/>
            <a:t>h</a:t>
          </a:r>
        </a:p>
      </xdr:txBody>
    </xdr:sp>
    <xdr:clientData/>
  </xdr:twoCellAnchor>
  <xdr:twoCellAnchor>
    <xdr:from>
      <xdr:col>11</xdr:col>
      <xdr:colOff>5663974</xdr:colOff>
      <xdr:row>64</xdr:row>
      <xdr:rowOff>56005</xdr:rowOff>
    </xdr:from>
    <xdr:to>
      <xdr:col>11</xdr:col>
      <xdr:colOff>6658996</xdr:colOff>
      <xdr:row>75</xdr:row>
      <xdr:rowOff>34018</xdr:rowOff>
    </xdr:to>
    <xdr:sp macro="" textlink="LISTE!N73">
      <xdr:nvSpPr>
        <xdr:cNvPr id="75" name="Rectangle 74"/>
        <xdr:cNvSpPr/>
      </xdr:nvSpPr>
      <xdr:spPr bwMode="auto">
        <a:xfrm>
          <a:off x="13794242" y="10380425"/>
          <a:ext cx="995022" cy="1755446"/>
        </a:xfrm>
        <a:prstGeom prst="rect">
          <a:avLst/>
        </a:prstGeom>
        <a:solidFill>
          <a:schemeClr val="accent1">
            <a:lumMod val="40000"/>
            <a:lumOff val="60000"/>
          </a:schemeClr>
        </a:solidFill>
        <a:ln>
          <a:solidFill>
            <a:schemeClr val="tx1"/>
          </a:solidFill>
          <a:headEnd type="none" w="med" len="med"/>
          <a:tailEnd type="none" w="med" len="med"/>
        </a:ln>
      </xdr:spPr>
      <xdr:style>
        <a:lnRef idx="1">
          <a:schemeClr val="accent2"/>
        </a:lnRef>
        <a:fillRef idx="2">
          <a:schemeClr val="accent2"/>
        </a:fillRef>
        <a:effectRef idx="1">
          <a:schemeClr val="accent2"/>
        </a:effectRef>
        <a:fontRef idx="minor">
          <a:schemeClr val="dk1"/>
        </a:fontRef>
      </xdr:style>
      <xdr:txBody>
        <a:bodyPr vertOverflow="clip" horzOverflow="clip" wrap="square" lIns="18288" tIns="0" rIns="0" bIns="0" rtlCol="0" anchor="t" upright="1"/>
        <a:lstStyle/>
        <a:p>
          <a:pPr algn="ctr"/>
          <a:fld id="{90B22A7F-2A48-41B0-B1D5-C24D1D86747F}" type="TxLink">
            <a:rPr lang="en-US" sz="1800" b="0" i="0" u="none" strike="noStrike">
              <a:solidFill>
                <a:srgbClr val="000000"/>
              </a:solidFill>
              <a:latin typeface="Arial"/>
              <a:cs typeface="Arial"/>
            </a:rPr>
            <a:pPr algn="ctr"/>
            <a:t>#REF!</a:t>
          </a:fld>
          <a:endParaRPr lang="en-US" sz="1800" b="0">
            <a:solidFill>
              <a:schemeClr val="tx1"/>
            </a:solidFill>
          </a:endParaRPr>
        </a:p>
      </xdr:txBody>
    </xdr:sp>
    <xdr:clientData/>
  </xdr:twoCellAnchor>
  <xdr:twoCellAnchor>
    <xdr:from>
      <xdr:col>11</xdr:col>
      <xdr:colOff>3602905</xdr:colOff>
      <xdr:row>25</xdr:row>
      <xdr:rowOff>38118</xdr:rowOff>
    </xdr:from>
    <xdr:to>
      <xdr:col>11</xdr:col>
      <xdr:colOff>5008424</xdr:colOff>
      <xdr:row>33</xdr:row>
      <xdr:rowOff>27510</xdr:rowOff>
    </xdr:to>
    <xdr:graphicFrame macro="">
      <xdr:nvGraphicFramePr>
        <xdr:cNvPr id="41" name="Graphique 16"/>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11</xdr:col>
      <xdr:colOff>3768794</xdr:colOff>
      <xdr:row>31</xdr:row>
      <xdr:rowOff>21153</xdr:rowOff>
    </xdr:from>
    <xdr:to>
      <xdr:col>11</xdr:col>
      <xdr:colOff>4811665</xdr:colOff>
      <xdr:row>32</xdr:row>
      <xdr:rowOff>64267</xdr:rowOff>
    </xdr:to>
    <xdr:sp macro="" textlink="LISTE!L21">
      <xdr:nvSpPr>
        <xdr:cNvPr id="42" name="Rectangle 41"/>
        <xdr:cNvSpPr/>
      </xdr:nvSpPr>
      <xdr:spPr bwMode="auto">
        <a:xfrm>
          <a:off x="11891212" y="4678983"/>
          <a:ext cx="1042871" cy="262921"/>
        </a:xfrm>
        <a:prstGeom prst="rect">
          <a:avLst/>
        </a:prstGeom>
        <a:solidFill>
          <a:schemeClr val="tx1"/>
        </a:solidFill>
        <a:ln w="28575" cap="flat" cmpd="sng" algn="ctr">
          <a:solidFill>
            <a:schemeClr val="accent3"/>
          </a:solidFill>
          <a:prstDash val="solid"/>
          <a:round/>
          <a:headEnd type="none" w="med" len="med"/>
          <a:tailEnd type="none" w="med" len="med"/>
        </a:ln>
        <a:effectLst/>
      </xdr:spPr>
      <xdr:txBody>
        <a:bodyPr vertOverflow="clip" horzOverflow="clip" wrap="square" lIns="18288" tIns="0" rIns="0" bIns="0" rtlCol="0" anchor="ctr" upright="1"/>
        <a:lstStyle/>
        <a:p>
          <a:pPr algn="ctr"/>
          <a:fld id="{AC99F994-0744-496E-AF66-47C1A447B694}" type="TxLink">
            <a:rPr lang="en-US" sz="1600" b="0" i="0" u="none" strike="noStrike">
              <a:solidFill>
                <a:schemeClr val="bg1"/>
              </a:solidFill>
              <a:latin typeface="Calibri"/>
            </a:rPr>
            <a:pPr algn="ctr"/>
            <a:t>#REF!</a:t>
          </a:fld>
          <a:endParaRPr lang="en-US" sz="1600" b="1">
            <a:solidFill>
              <a:schemeClr val="bg1"/>
            </a:solidFill>
          </a:endParaRPr>
        </a:p>
      </xdr:txBody>
    </xdr:sp>
    <xdr:clientData/>
  </xdr:twoCellAnchor>
  <xdr:twoCellAnchor>
    <xdr:from>
      <xdr:col>6</xdr:col>
      <xdr:colOff>641033</xdr:colOff>
      <xdr:row>46</xdr:row>
      <xdr:rowOff>143226</xdr:rowOff>
    </xdr:from>
    <xdr:to>
      <xdr:col>8</xdr:col>
      <xdr:colOff>14093</xdr:colOff>
      <xdr:row>51</xdr:row>
      <xdr:rowOff>133247</xdr:rowOff>
    </xdr:to>
    <xdr:sp macro="" textlink="LISTE!L20">
      <xdr:nvSpPr>
        <xdr:cNvPr id="44" name="Rectangle 43"/>
        <xdr:cNvSpPr/>
      </xdr:nvSpPr>
      <xdr:spPr bwMode="auto">
        <a:xfrm>
          <a:off x="4773914" y="6794582"/>
          <a:ext cx="890603" cy="797224"/>
        </a:xfrm>
        <a:prstGeom prst="rect">
          <a:avLst/>
        </a:prstGeom>
        <a:ln>
          <a:headEnd type="none" w="med" len="med"/>
          <a:tailEnd type="none" w="med" len="med"/>
        </a:ln>
      </xdr:spPr>
      <xdr:style>
        <a:lnRef idx="0">
          <a:schemeClr val="dk1"/>
        </a:lnRef>
        <a:fillRef idx="3">
          <a:schemeClr val="dk1"/>
        </a:fillRef>
        <a:effectRef idx="3">
          <a:schemeClr val="dk1"/>
        </a:effectRef>
        <a:fontRef idx="minor">
          <a:schemeClr val="lt1"/>
        </a:fontRef>
      </xdr:style>
      <xdr:txBody>
        <a:bodyPr vertOverflow="clip" horzOverflow="clip" wrap="square" lIns="18288" tIns="0" rIns="0" bIns="0" rtlCol="0" anchor="ctr" upright="1"/>
        <a:lstStyle/>
        <a:p>
          <a:pPr algn="ctr"/>
          <a:fld id="{7533B7CB-478A-4B7E-9503-17B55FF6ECB5}" type="TxLink">
            <a:rPr lang="en-US" sz="2000" b="0" i="0" u="none" strike="noStrike">
              <a:solidFill>
                <a:schemeClr val="bg1"/>
              </a:solidFill>
              <a:latin typeface="Calibri"/>
            </a:rPr>
            <a:pPr algn="ctr"/>
            <a:t>TARGET 2339h</a:t>
          </a:fld>
          <a:endParaRPr lang="en-US" sz="2000" b="1">
            <a:solidFill>
              <a:schemeClr val="bg1"/>
            </a:solidFill>
          </a:endParaRPr>
        </a:p>
      </xdr:txBody>
    </xdr:sp>
    <xdr:clientData/>
  </xdr:twoCellAnchor>
  <xdr:twoCellAnchor>
    <xdr:from>
      <xdr:col>11</xdr:col>
      <xdr:colOff>4960421</xdr:colOff>
      <xdr:row>25</xdr:row>
      <xdr:rowOff>37111</xdr:rowOff>
    </xdr:from>
    <xdr:to>
      <xdr:col>11</xdr:col>
      <xdr:colOff>6365940</xdr:colOff>
      <xdr:row>33</xdr:row>
      <xdr:rowOff>26503</xdr:rowOff>
    </xdr:to>
    <xdr:graphicFrame macro="">
      <xdr:nvGraphicFramePr>
        <xdr:cNvPr id="48" name="Graphique 16"/>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11</xdr:col>
      <xdr:colOff>5121233</xdr:colOff>
      <xdr:row>31</xdr:row>
      <xdr:rowOff>24740</xdr:rowOff>
    </xdr:from>
    <xdr:to>
      <xdr:col>11</xdr:col>
      <xdr:colOff>6164104</xdr:colOff>
      <xdr:row>32</xdr:row>
      <xdr:rowOff>67854</xdr:rowOff>
    </xdr:to>
    <xdr:sp macro="" textlink="LISTE!L22">
      <xdr:nvSpPr>
        <xdr:cNvPr id="57" name="Rectangle 56"/>
        <xdr:cNvSpPr/>
      </xdr:nvSpPr>
      <xdr:spPr bwMode="auto">
        <a:xfrm>
          <a:off x="13273149" y="4787240"/>
          <a:ext cx="1042871" cy="265776"/>
        </a:xfrm>
        <a:prstGeom prst="rect">
          <a:avLst/>
        </a:prstGeom>
        <a:solidFill>
          <a:schemeClr val="tx1"/>
        </a:solidFill>
        <a:ln w="28575" cap="flat" cmpd="sng" algn="ctr">
          <a:solidFill>
            <a:schemeClr val="accent3"/>
          </a:solidFill>
          <a:prstDash val="solid"/>
          <a:round/>
          <a:headEnd type="none" w="med" len="med"/>
          <a:tailEnd type="none" w="med" len="med"/>
        </a:ln>
        <a:effectLst/>
      </xdr:spPr>
      <xdr:txBody>
        <a:bodyPr vertOverflow="clip" horzOverflow="clip" wrap="square" lIns="18288" tIns="0" rIns="0" bIns="0" rtlCol="0" anchor="ctr" upright="1"/>
        <a:lstStyle/>
        <a:p>
          <a:pPr algn="ctr"/>
          <a:fld id="{12A7200F-42DD-4393-8B34-EE2845AD87BC}" type="TxLink">
            <a:rPr lang="en-US" sz="1600" b="0" i="0" u="none" strike="noStrike">
              <a:solidFill>
                <a:schemeClr val="bg1"/>
              </a:solidFill>
              <a:latin typeface="Calibri"/>
            </a:rPr>
            <a:pPr algn="ctr"/>
            <a:t>#REF!</a:t>
          </a:fld>
          <a:endParaRPr lang="en-US" sz="1600" b="1">
            <a:solidFill>
              <a:schemeClr val="bg1"/>
            </a:solidFill>
          </a:endParaRPr>
        </a:p>
      </xdr:txBody>
    </xdr:sp>
    <xdr:clientData/>
  </xdr:twoCellAnchor>
  <xdr:twoCellAnchor>
    <xdr:from>
      <xdr:col>7</xdr:col>
      <xdr:colOff>29429</xdr:colOff>
      <xdr:row>6</xdr:row>
      <xdr:rowOff>78910</xdr:rowOff>
    </xdr:from>
    <xdr:to>
      <xdr:col>8</xdr:col>
      <xdr:colOff>155040</xdr:colOff>
      <xdr:row>10</xdr:row>
      <xdr:rowOff>118412</xdr:rowOff>
    </xdr:to>
    <xdr:sp macro="" textlink="LISTE!L13">
      <xdr:nvSpPr>
        <xdr:cNvPr id="64" name="Rectangle 63"/>
        <xdr:cNvSpPr/>
      </xdr:nvSpPr>
      <xdr:spPr bwMode="auto">
        <a:xfrm>
          <a:off x="4930195" y="708789"/>
          <a:ext cx="886075" cy="799966"/>
        </a:xfrm>
        <a:prstGeom prst="rect">
          <a:avLst/>
        </a:prstGeom>
        <a:ln>
          <a:headEnd type="none" w="med" len="med"/>
          <a:tailEnd type="none" w="med" len="med"/>
        </a:ln>
      </xdr:spPr>
      <xdr:style>
        <a:lnRef idx="0">
          <a:schemeClr val="dk1"/>
        </a:lnRef>
        <a:fillRef idx="3">
          <a:schemeClr val="dk1"/>
        </a:fillRef>
        <a:effectRef idx="3">
          <a:schemeClr val="dk1"/>
        </a:effectRef>
        <a:fontRef idx="minor">
          <a:schemeClr val="lt1"/>
        </a:fontRef>
      </xdr:style>
      <xdr:txBody>
        <a:bodyPr vertOverflow="clip" horzOverflow="clip" wrap="square" lIns="18288" tIns="0" rIns="0" bIns="0" rtlCol="0" anchor="ctr" upright="1"/>
        <a:lstStyle/>
        <a:p>
          <a:pPr algn="ctr"/>
          <a:fld id="{E723509D-E752-4A3F-A01B-7469FDFFF4B9}" type="TxLink">
            <a:rPr lang="en-US" sz="2000" b="0" i="0" u="none" strike="noStrike">
              <a:solidFill>
                <a:schemeClr val="bg1"/>
              </a:solidFill>
              <a:latin typeface="Calibri"/>
            </a:rPr>
            <a:pPr algn="ctr"/>
            <a:t>TARGET 637h</a:t>
          </a:fld>
          <a:endParaRPr lang="en-US" sz="2000" b="1">
            <a:solidFill>
              <a:schemeClr val="bg1"/>
            </a:solidFill>
          </a:endParaRPr>
        </a:p>
      </xdr:txBody>
    </xdr:sp>
    <xdr:clientData/>
  </xdr:twoCellAnchor>
  <xdr:twoCellAnchor>
    <xdr:from>
      <xdr:col>11</xdr:col>
      <xdr:colOff>3317778</xdr:colOff>
      <xdr:row>65</xdr:row>
      <xdr:rowOff>92055</xdr:rowOff>
    </xdr:from>
    <xdr:to>
      <xdr:col>11</xdr:col>
      <xdr:colOff>4714004</xdr:colOff>
      <xdr:row>74</xdr:row>
      <xdr:rowOff>23368</xdr:rowOff>
    </xdr:to>
    <xdr:graphicFrame macro="">
      <xdr:nvGraphicFramePr>
        <xdr:cNvPr id="66" name="Graphique 16"/>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11</xdr:col>
      <xdr:colOff>3588884</xdr:colOff>
      <xdr:row>71</xdr:row>
      <xdr:rowOff>11907</xdr:rowOff>
    </xdr:from>
    <xdr:to>
      <xdr:col>11</xdr:col>
      <xdr:colOff>4458041</xdr:colOff>
      <xdr:row>72</xdr:row>
      <xdr:rowOff>107158</xdr:rowOff>
    </xdr:to>
    <xdr:sp macro="" textlink="LISTE!L23">
      <xdr:nvSpPr>
        <xdr:cNvPr id="70" name="Rectangle 69"/>
        <xdr:cNvSpPr/>
      </xdr:nvSpPr>
      <xdr:spPr bwMode="auto">
        <a:xfrm>
          <a:off x="11719152" y="11467420"/>
          <a:ext cx="869157" cy="256836"/>
        </a:xfrm>
        <a:prstGeom prst="rect">
          <a:avLst/>
        </a:prstGeom>
        <a:solidFill>
          <a:schemeClr val="tx1"/>
        </a:solidFill>
        <a:ln w="28575" cap="flat" cmpd="sng" algn="ctr">
          <a:solidFill>
            <a:schemeClr val="accent1"/>
          </a:solidFill>
          <a:prstDash val="solid"/>
          <a:round/>
          <a:headEnd type="none" w="med" len="med"/>
          <a:tailEnd type="none" w="med" len="med"/>
        </a:ln>
        <a:effectLst/>
      </xdr:spPr>
      <xdr:txBody>
        <a:bodyPr vertOverflow="clip" horzOverflow="clip" wrap="square" lIns="18288" tIns="0" rIns="0" bIns="0" rtlCol="0" anchor="ctr" upright="1"/>
        <a:lstStyle/>
        <a:p>
          <a:pPr algn="ctr"/>
          <a:fld id="{51984BFE-A581-46DB-8239-188E24415E55}" type="TxLink">
            <a:rPr lang="en-US" sz="1600" b="0" i="0" u="none" strike="noStrike">
              <a:solidFill>
                <a:schemeClr val="bg1"/>
              </a:solidFill>
              <a:latin typeface="Calibri"/>
            </a:rPr>
            <a:pPr algn="ctr"/>
            <a:t>#REF!</a:t>
          </a:fld>
          <a:endParaRPr lang="en-US" sz="1600" b="1">
            <a:solidFill>
              <a:schemeClr val="bg1"/>
            </a:solidFill>
          </a:endParaRPr>
        </a:p>
      </xdr:txBody>
    </xdr:sp>
    <xdr:clientData/>
  </xdr:twoCellAnchor>
  <xdr:twoCellAnchor>
    <xdr:from>
      <xdr:col>11</xdr:col>
      <xdr:colOff>4413816</xdr:colOff>
      <xdr:row>64</xdr:row>
      <xdr:rowOff>161584</xdr:rowOff>
    </xdr:from>
    <xdr:to>
      <xdr:col>11</xdr:col>
      <xdr:colOff>5810042</xdr:colOff>
      <xdr:row>73</xdr:row>
      <xdr:rowOff>92898</xdr:rowOff>
    </xdr:to>
    <xdr:graphicFrame macro="">
      <xdr:nvGraphicFramePr>
        <xdr:cNvPr id="76" name="Graphique 16"/>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11</xdr:col>
      <xdr:colOff>5476876</xdr:colOff>
      <xdr:row>66</xdr:row>
      <xdr:rowOff>59531</xdr:rowOff>
    </xdr:from>
    <xdr:to>
      <xdr:col>11</xdr:col>
      <xdr:colOff>6873102</xdr:colOff>
      <xdr:row>74</xdr:row>
      <xdr:rowOff>152429</xdr:rowOff>
    </xdr:to>
    <xdr:graphicFrame macro="">
      <xdr:nvGraphicFramePr>
        <xdr:cNvPr id="77" name="Graphique 16"/>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11</xdr:col>
      <xdr:colOff>4660446</xdr:colOff>
      <xdr:row>72</xdr:row>
      <xdr:rowOff>93550</xdr:rowOff>
    </xdr:from>
    <xdr:to>
      <xdr:col>11</xdr:col>
      <xdr:colOff>5529603</xdr:colOff>
      <xdr:row>74</xdr:row>
      <xdr:rowOff>27216</xdr:rowOff>
    </xdr:to>
    <xdr:sp macro="" textlink="LISTE!L24">
      <xdr:nvSpPr>
        <xdr:cNvPr id="78" name="Rectangle 77"/>
        <xdr:cNvSpPr/>
      </xdr:nvSpPr>
      <xdr:spPr bwMode="auto">
        <a:xfrm>
          <a:off x="12790714" y="11710648"/>
          <a:ext cx="869157" cy="256836"/>
        </a:xfrm>
        <a:prstGeom prst="rect">
          <a:avLst/>
        </a:prstGeom>
        <a:solidFill>
          <a:schemeClr val="tx1"/>
        </a:solidFill>
        <a:ln w="28575" cap="flat" cmpd="sng" algn="ctr">
          <a:solidFill>
            <a:schemeClr val="accent1"/>
          </a:solidFill>
          <a:prstDash val="solid"/>
          <a:round/>
          <a:headEnd type="none" w="med" len="med"/>
          <a:tailEnd type="none" w="med" len="med"/>
        </a:ln>
        <a:effectLst/>
      </xdr:spPr>
      <xdr:txBody>
        <a:bodyPr vertOverflow="clip" horzOverflow="clip" wrap="square" lIns="18288" tIns="0" rIns="0" bIns="0" rtlCol="0" anchor="ctr" upright="1"/>
        <a:lstStyle/>
        <a:p>
          <a:pPr algn="ctr"/>
          <a:fld id="{CF17A2AF-5514-4E0F-80C3-49A84F78C8CB}" type="TxLink">
            <a:rPr lang="en-US" sz="1600" b="0" i="0" u="none" strike="noStrike">
              <a:solidFill>
                <a:schemeClr val="bg1"/>
              </a:solidFill>
              <a:latin typeface="Calibri"/>
            </a:rPr>
            <a:pPr algn="ctr"/>
            <a:t>#REF!</a:t>
          </a:fld>
          <a:endParaRPr lang="en-US" sz="1600" b="1">
            <a:solidFill>
              <a:schemeClr val="bg1"/>
            </a:solidFill>
          </a:endParaRPr>
        </a:p>
      </xdr:txBody>
    </xdr:sp>
    <xdr:clientData/>
  </xdr:twoCellAnchor>
  <xdr:twoCellAnchor>
    <xdr:from>
      <xdr:col>11</xdr:col>
      <xdr:colOff>5723505</xdr:colOff>
      <xdr:row>72</xdr:row>
      <xdr:rowOff>102054</xdr:rowOff>
    </xdr:from>
    <xdr:to>
      <xdr:col>11</xdr:col>
      <xdr:colOff>6592662</xdr:colOff>
      <xdr:row>74</xdr:row>
      <xdr:rowOff>35720</xdr:rowOff>
    </xdr:to>
    <xdr:sp macro="" textlink="LISTE!L25">
      <xdr:nvSpPr>
        <xdr:cNvPr id="79" name="Rectangle 78"/>
        <xdr:cNvSpPr/>
      </xdr:nvSpPr>
      <xdr:spPr bwMode="auto">
        <a:xfrm>
          <a:off x="13853773" y="11719152"/>
          <a:ext cx="869157" cy="256836"/>
        </a:xfrm>
        <a:prstGeom prst="rect">
          <a:avLst/>
        </a:prstGeom>
        <a:solidFill>
          <a:schemeClr val="tx1"/>
        </a:solidFill>
        <a:ln w="28575" cap="flat" cmpd="sng" algn="ctr">
          <a:solidFill>
            <a:schemeClr val="accent1"/>
          </a:solidFill>
          <a:prstDash val="solid"/>
          <a:round/>
          <a:headEnd type="none" w="med" len="med"/>
          <a:tailEnd type="none" w="med" len="med"/>
        </a:ln>
        <a:effectLst/>
      </xdr:spPr>
      <xdr:txBody>
        <a:bodyPr vertOverflow="clip" horzOverflow="clip" wrap="square" lIns="18288" tIns="0" rIns="0" bIns="0" rtlCol="0" anchor="ctr" upright="1"/>
        <a:lstStyle/>
        <a:p>
          <a:pPr algn="ctr"/>
          <a:fld id="{27DB9434-1BFB-45C3-8C93-CD9345B09BA2}" type="TxLink">
            <a:rPr lang="en-US" sz="1600" b="0" i="0" u="none" strike="noStrike">
              <a:solidFill>
                <a:schemeClr val="bg1"/>
              </a:solidFill>
              <a:latin typeface="Calibri"/>
            </a:rPr>
            <a:pPr algn="ctr"/>
            <a:t>#REF!</a:t>
          </a:fld>
          <a:endParaRPr lang="en-US" sz="1600" b="1">
            <a:solidFill>
              <a:schemeClr val="bg1"/>
            </a:solidFill>
          </a:endParaRPr>
        </a:p>
      </xdr:txBody>
    </xdr:sp>
    <xdr:clientData/>
  </xdr:twoCellAnchor>
</xdr:wsDr>
</file>

<file path=xl/drawings/drawing3.xml><?xml version="1.0" encoding="utf-8"?>
<c:userShapes xmlns:c="http://schemas.openxmlformats.org/drawingml/2006/chart">
  <cdr:relSizeAnchor xmlns:cdr="http://schemas.openxmlformats.org/drawingml/2006/chartDrawing">
    <cdr:from>
      <cdr:x>0.11049</cdr:x>
      <cdr:y>0.32848</cdr:y>
    </cdr:from>
    <cdr:to>
      <cdr:x>0.24009</cdr:x>
      <cdr:y>0.48143</cdr:y>
    </cdr:to>
    <cdr:sp macro="" textlink="LISTE!$L$6">
      <cdr:nvSpPr>
        <cdr:cNvPr id="3" name="Rectangle 2"/>
        <cdr:cNvSpPr/>
      </cdr:nvSpPr>
      <cdr:spPr bwMode="auto">
        <a:xfrm xmlns:a="http://schemas.openxmlformats.org/drawingml/2006/main">
          <a:off x="685706" y="1937206"/>
          <a:ext cx="804360" cy="902017"/>
        </a:xfrm>
        <a:prstGeom xmlns:a="http://schemas.openxmlformats.org/drawingml/2006/main" prst="rect">
          <a:avLst/>
        </a:prstGeom>
        <a:ln xmlns:a="http://schemas.openxmlformats.org/drawingml/2006/main">
          <a:headEnd type="none" w="med" len="med"/>
          <a:tailEnd type="none" w="med" len="med"/>
        </a:ln>
      </cdr:spPr>
      <cdr:style>
        <a:lnRef xmlns:a="http://schemas.openxmlformats.org/drawingml/2006/main" idx="0">
          <a:schemeClr val="accent3"/>
        </a:lnRef>
        <a:fillRef xmlns:a="http://schemas.openxmlformats.org/drawingml/2006/main" idx="3">
          <a:schemeClr val="accent3"/>
        </a:fillRef>
        <a:effectRef xmlns:a="http://schemas.openxmlformats.org/drawingml/2006/main" idx="3">
          <a:schemeClr val="accent3"/>
        </a:effectRef>
        <a:fontRef xmlns:a="http://schemas.openxmlformats.org/drawingml/2006/main" idx="minor">
          <a:schemeClr val="lt1"/>
        </a:fontRef>
      </cdr:style>
      <cdr:txBody>
        <a:bodyPr xmlns:a="http://schemas.openxmlformats.org/drawingml/2006/main" wrap="square" lIns="18288" tIns="0" rIns="0" bIns="0" rtlCol="0" anchor="ctr" upright="1"/>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fld id="{65554E80-98FE-4BB3-B340-08EFBD06B60A}" type="TxLink">
            <a:rPr lang="en-US" sz="1800" b="1" i="0" u="none" strike="noStrike">
              <a:solidFill>
                <a:schemeClr val="tx1"/>
              </a:solidFill>
              <a:latin typeface="Calibri"/>
            </a:rPr>
            <a:pPr algn="ctr"/>
            <a:t>STD 1000</a:t>
          </a:fld>
          <a:endParaRPr lang="en-US" sz="1800" b="1">
            <a:solidFill>
              <a:schemeClr val="tx1"/>
            </a:solidFill>
          </a:endParaRPr>
        </a:p>
      </cdr:txBody>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Users/NG3D912/Desktop/NEW-RTT/MACRO-CWB-Road%20to%20Target%20V1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00 dynamiques"/>
      <sheetName val="Synthèse FET"/>
      <sheetName val="Index"/>
      <sheetName val="Line Balancing monitoring-900"/>
      <sheetName val="Line Balancing monitoring-1000"/>
      <sheetName val="TCD - LBM"/>
      <sheetName val="Chart"/>
      <sheetName val="Liste - hypothèse"/>
      <sheetName val="Datas LB"/>
      <sheetName val="FET-001"/>
      <sheetName val="FET-006"/>
      <sheetName val="FET-008"/>
      <sheetName val="FET-009"/>
      <sheetName val="FET-016"/>
      <sheetName val="FET-030"/>
      <sheetName val="FET-032"/>
      <sheetName val="FET-033"/>
      <sheetName val="FET-034"/>
      <sheetName val="FET-035"/>
      <sheetName val="FET-038"/>
      <sheetName val="FET-041"/>
      <sheetName val="FET-042"/>
      <sheetName val="FET-043"/>
      <sheetName val="FET-046"/>
      <sheetName val="FET-047"/>
      <sheetName val="FET-048"/>
      <sheetName val="FET-049"/>
      <sheetName val="FET-057"/>
      <sheetName val="FET-058"/>
      <sheetName val="FET-059"/>
      <sheetName val="FET-067"/>
      <sheetName val="FET-069"/>
      <sheetName val="FET-073"/>
      <sheetName val="FET-075"/>
      <sheetName val="FET-076"/>
      <sheetName val="FET-077"/>
      <sheetName val="FET-078"/>
      <sheetName val="FET-083"/>
      <sheetName val="FET-084"/>
      <sheetName val="FET-085"/>
      <sheetName val="FET-086"/>
      <sheetName val="FET-088"/>
      <sheetName val="FET-119"/>
      <sheetName val="FET-141"/>
      <sheetName val="FET-148"/>
      <sheetName val="FET-151"/>
      <sheetName val="FET-161"/>
      <sheetName val="FET-162"/>
      <sheetName val="FET-163"/>
      <sheetName val="FET-164"/>
      <sheetName val="FET-166"/>
      <sheetName val="FET-167"/>
      <sheetName val="FET-169"/>
      <sheetName val="FET-173"/>
      <sheetName val="FET-174"/>
      <sheetName val="FET-175"/>
      <sheetName val="FET-177"/>
      <sheetName val="FET-181"/>
      <sheetName val="FET-184"/>
      <sheetName val="FET-186"/>
      <sheetName val="FET-189"/>
      <sheetName val="FET-190"/>
      <sheetName val="FET-193"/>
      <sheetName val="FET-195"/>
      <sheetName val="FET-196"/>
      <sheetName val="FET-197"/>
      <sheetName val="FET-198"/>
      <sheetName val="FET-200"/>
      <sheetName val="FET-204"/>
      <sheetName val="FET-207"/>
      <sheetName val="FET-209"/>
      <sheetName val="FET-212"/>
      <sheetName val="FET-213"/>
      <sheetName val="FET-214"/>
      <sheetName val="FET-215"/>
      <sheetName val="FET-216"/>
      <sheetName val="FET-218"/>
      <sheetName val="FET-219"/>
      <sheetName val="FET-224"/>
      <sheetName val="FET-225"/>
      <sheetName val="FET-226"/>
      <sheetName val="FET-228"/>
      <sheetName val="FET-229"/>
      <sheetName val="FET-230"/>
      <sheetName val="FET-233"/>
      <sheetName val="FET-234"/>
      <sheetName val="FET-239"/>
      <sheetName val="FET-240"/>
      <sheetName val="FET-242"/>
      <sheetName val="FET-244"/>
      <sheetName val="FET-245"/>
      <sheetName val="FET-246"/>
      <sheetName val="FET-247"/>
      <sheetName val="FET-248"/>
      <sheetName val="FET-251"/>
      <sheetName val="FET-253"/>
      <sheetName val="FET-254"/>
      <sheetName val="FET-256"/>
      <sheetName val="FET-257"/>
      <sheetName val="FET-258"/>
      <sheetName val="FET-259"/>
      <sheetName val="FET-261"/>
      <sheetName val="FET-262"/>
      <sheetName val="FET-263"/>
      <sheetName val="FET-264"/>
      <sheetName val="FET-265"/>
      <sheetName val="FET-267"/>
      <sheetName val="FET-268"/>
      <sheetName val="FET-269"/>
      <sheetName val="FET-270"/>
      <sheetName val="FET-271"/>
      <sheetName val="FET-272"/>
      <sheetName val="FET-273"/>
      <sheetName val="FET-274"/>
      <sheetName val="FET-275"/>
      <sheetName val="FET-276"/>
      <sheetName val="FET-277"/>
      <sheetName val="FET-280"/>
      <sheetName val="FET-281"/>
      <sheetName val="FET-282"/>
      <sheetName val="FET-283"/>
      <sheetName val="FET-284"/>
      <sheetName val="FET-294"/>
      <sheetName val="FET-285"/>
      <sheetName val="FET-286"/>
      <sheetName val="FET-287"/>
      <sheetName val="FET-288"/>
      <sheetName val="FET-289"/>
      <sheetName val="FET-290"/>
      <sheetName val="FET-291"/>
      <sheetName val="FET-293"/>
      <sheetName val="FET-295"/>
      <sheetName val="FET-296"/>
      <sheetName val="FET-297"/>
      <sheetName val="FET-298"/>
      <sheetName val="FET-299"/>
      <sheetName val="FET-300"/>
      <sheetName val="FET-301"/>
      <sheetName val="FET-302"/>
      <sheetName val="FET-303"/>
      <sheetName val="FET-304"/>
      <sheetName val="FET-305"/>
      <sheetName val="FET-306"/>
      <sheetName val="FET-307"/>
      <sheetName val="FET-308"/>
      <sheetName val="FET-309"/>
      <sheetName val="FET-312"/>
      <sheetName val="FET-313"/>
      <sheetName val="FET-314"/>
      <sheetName val="FET-315"/>
      <sheetName val="FET-316"/>
      <sheetName val="FET-317"/>
      <sheetName val="FET-318"/>
      <sheetName val="FET-319"/>
      <sheetName val="FET-320"/>
      <sheetName val="FET-321"/>
      <sheetName val="FET-322"/>
      <sheetName val="FET-323"/>
      <sheetName val="FET-324"/>
    </sheetNames>
    <sheetDataSet>
      <sheetData sheetId="0"/>
      <sheetData sheetId="1">
        <row r="9">
          <cell r="D9" t="str">
            <v>RC</v>
          </cell>
          <cell r="E9" t="str">
            <v>Assy</v>
          </cell>
          <cell r="F9" t="str">
            <v>Global</v>
          </cell>
          <cell r="G9" t="str">
            <v>OTHER</v>
          </cell>
          <cell r="N9">
            <v>900</v>
          </cell>
          <cell r="O9">
            <v>21</v>
          </cell>
          <cell r="P9" t="str">
            <v/>
          </cell>
          <cell r="Y9" t="str">
            <v>G2</v>
          </cell>
          <cell r="AA9">
            <v>0</v>
          </cell>
          <cell r="AB9">
            <v>0</v>
          </cell>
          <cell r="AC9">
            <v>105</v>
          </cell>
        </row>
        <row r="10">
          <cell r="D10" t="str">
            <v>RC</v>
          </cell>
          <cell r="E10" t="str">
            <v>PEC</v>
          </cell>
          <cell r="F10" t="str">
            <v>Ebauche</v>
          </cell>
          <cell r="G10" t="str">
            <v>CR</v>
          </cell>
          <cell r="N10">
            <v>1000</v>
          </cell>
          <cell r="O10">
            <v>0</v>
          </cell>
          <cell r="P10" t="str">
            <v/>
          </cell>
          <cell r="Y10" t="str">
            <v>G9</v>
          </cell>
          <cell r="AA10">
            <v>0</v>
          </cell>
          <cell r="AB10">
            <v>0</v>
          </cell>
          <cell r="AC10">
            <v>0</v>
          </cell>
        </row>
        <row r="11">
          <cell r="D11" t="str">
            <v>RC&amp;Cycle</v>
          </cell>
          <cell r="E11" t="str">
            <v>PEC</v>
          </cell>
          <cell r="F11" t="str">
            <v>Finition</v>
          </cell>
          <cell r="G11" t="str">
            <v>OTHER</v>
          </cell>
          <cell r="N11" t="str">
            <v>900/1000</v>
          </cell>
          <cell r="O11">
            <v>1</v>
          </cell>
          <cell r="P11">
            <v>0</v>
          </cell>
          <cell r="Y11" t="str">
            <v>G9</v>
          </cell>
          <cell r="AA11">
            <v>45.8</v>
          </cell>
          <cell r="AB11">
            <v>0</v>
          </cell>
          <cell r="AC11">
            <v>0</v>
          </cell>
        </row>
        <row r="12">
          <cell r="D12" t="str">
            <v>RC&amp;Cycle</v>
          </cell>
          <cell r="E12" t="str">
            <v>PEC</v>
          </cell>
          <cell r="F12" t="str">
            <v>Finition</v>
          </cell>
          <cell r="G12" t="str">
            <v>OTHER</v>
          </cell>
          <cell r="N12" t="str">
            <v>900/1000</v>
          </cell>
          <cell r="O12">
            <v>6</v>
          </cell>
          <cell r="P12" t="str">
            <v/>
          </cell>
          <cell r="Y12" t="str">
            <v>G9</v>
          </cell>
          <cell r="AA12">
            <v>5.0999999999999996</v>
          </cell>
          <cell r="AB12">
            <v>0</v>
          </cell>
          <cell r="AC12">
            <v>0</v>
          </cell>
        </row>
        <row r="13">
          <cell r="D13" t="str">
            <v>RC&amp;Cycle</v>
          </cell>
          <cell r="E13" t="str">
            <v>PEC</v>
          </cell>
          <cell r="F13" t="str">
            <v>Ebauche</v>
          </cell>
          <cell r="G13" t="str">
            <v>OTHER</v>
          </cell>
          <cell r="N13">
            <v>900</v>
          </cell>
          <cell r="O13">
            <v>21</v>
          </cell>
          <cell r="P13" t="str">
            <v/>
          </cell>
          <cell r="Y13" t="str">
            <v>G1</v>
          </cell>
          <cell r="AA13">
            <v>0</v>
          </cell>
          <cell r="AB13">
            <v>0</v>
          </cell>
          <cell r="AC13">
            <v>0</v>
          </cell>
        </row>
        <row r="14">
          <cell r="D14" t="str">
            <v>RC&amp;Cycle</v>
          </cell>
          <cell r="E14" t="str">
            <v>PEC</v>
          </cell>
          <cell r="F14" t="str">
            <v>ebauche</v>
          </cell>
          <cell r="G14" t="str">
            <v>DtC</v>
          </cell>
          <cell r="N14">
            <v>900</v>
          </cell>
          <cell r="O14">
            <v>43</v>
          </cell>
          <cell r="P14">
            <v>70</v>
          </cell>
          <cell r="Y14" t="str">
            <v>G9</v>
          </cell>
          <cell r="AA14">
            <v>6</v>
          </cell>
          <cell r="AB14">
            <v>0</v>
          </cell>
          <cell r="AC14">
            <v>0</v>
          </cell>
        </row>
        <row r="15">
          <cell r="D15" t="str">
            <v>RC / CYCLE</v>
          </cell>
          <cell r="E15" t="str">
            <v>ASSY</v>
          </cell>
          <cell r="F15" t="str">
            <v>S/T</v>
          </cell>
          <cell r="G15" t="str">
            <v>OTHER</v>
          </cell>
          <cell r="N15">
            <v>900</v>
          </cell>
          <cell r="O15">
            <v>130</v>
          </cell>
          <cell r="P15">
            <v>0</v>
          </cell>
          <cell r="Y15" t="str">
            <v>G5</v>
          </cell>
          <cell r="AA15">
            <v>-12</v>
          </cell>
          <cell r="AB15">
            <v>0</v>
          </cell>
          <cell r="AC15">
            <v>0</v>
          </cell>
        </row>
        <row r="16">
          <cell r="D16" t="str">
            <v>RC&amp;Cycle</v>
          </cell>
          <cell r="E16" t="str">
            <v>PEC</v>
          </cell>
          <cell r="F16" t="str">
            <v>S/T</v>
          </cell>
          <cell r="G16" t="str">
            <v>CR</v>
          </cell>
          <cell r="N16" t="str">
            <v>900/1000</v>
          </cell>
          <cell r="O16">
            <v>21</v>
          </cell>
          <cell r="P16">
            <v>0</v>
          </cell>
          <cell r="Y16" t="str">
            <v>G5</v>
          </cell>
          <cell r="AA16">
            <v>2</v>
          </cell>
          <cell r="AB16">
            <v>0</v>
          </cell>
          <cell r="AC16">
            <v>0</v>
          </cell>
        </row>
        <row r="17">
          <cell r="D17" t="str">
            <v>RC&amp;CYCLE</v>
          </cell>
          <cell r="E17" t="str">
            <v>PEM</v>
          </cell>
          <cell r="F17" t="str">
            <v>Global</v>
          </cell>
          <cell r="G17" t="str">
            <v>OTHER</v>
          </cell>
          <cell r="N17">
            <v>1000</v>
          </cell>
          <cell r="O17">
            <v>30</v>
          </cell>
          <cell r="P17">
            <v>0</v>
          </cell>
          <cell r="Y17" t="str">
            <v>G5</v>
          </cell>
          <cell r="AA17">
            <v>0</v>
          </cell>
          <cell r="AB17">
            <v>-76</v>
          </cell>
          <cell r="AC17">
            <v>0</v>
          </cell>
        </row>
        <row r="18">
          <cell r="D18" t="str">
            <v>RC&amp;Cycle</v>
          </cell>
          <cell r="E18" t="str">
            <v>PEC</v>
          </cell>
          <cell r="F18" t="str">
            <v>ebauche</v>
          </cell>
          <cell r="G18" t="str">
            <v>CR</v>
          </cell>
          <cell r="N18">
            <v>900</v>
          </cell>
          <cell r="O18">
            <v>50</v>
          </cell>
          <cell r="P18">
            <v>0</v>
          </cell>
          <cell r="Y18" t="str">
            <v>G5</v>
          </cell>
          <cell r="AA18">
            <v>0.5</v>
          </cell>
          <cell r="AB18">
            <v>0</v>
          </cell>
          <cell r="AC18">
            <v>0</v>
          </cell>
        </row>
        <row r="19">
          <cell r="D19" t="str">
            <v>RC&amp;Cycle</v>
          </cell>
          <cell r="E19" t="str">
            <v>Assy</v>
          </cell>
          <cell r="F19" t="str">
            <v>Global</v>
          </cell>
          <cell r="G19" t="str">
            <v>CR</v>
          </cell>
          <cell r="N19">
            <v>900</v>
          </cell>
          <cell r="O19">
            <v>40</v>
          </cell>
          <cell r="P19">
            <v>0</v>
          </cell>
          <cell r="Y19" t="str">
            <v>S</v>
          </cell>
          <cell r="AA19">
            <v>0</v>
          </cell>
          <cell r="AB19">
            <v>0</v>
          </cell>
          <cell r="AC19">
            <v>-7</v>
          </cell>
        </row>
        <row r="20">
          <cell r="D20" t="str">
            <v>RC&amp;Cycle</v>
          </cell>
          <cell r="E20" t="str">
            <v>Assy</v>
          </cell>
          <cell r="F20" t="str">
            <v>Global</v>
          </cell>
          <cell r="G20" t="str">
            <v>DtC</v>
          </cell>
          <cell r="N20">
            <v>900</v>
          </cell>
          <cell r="O20">
            <v>50</v>
          </cell>
          <cell r="P20">
            <v>0</v>
          </cell>
          <cell r="Y20" t="str">
            <v>G9</v>
          </cell>
          <cell r="AA20">
            <v>0</v>
          </cell>
          <cell r="AB20">
            <v>0</v>
          </cell>
          <cell r="AC20">
            <v>-15</v>
          </cell>
        </row>
        <row r="21">
          <cell r="D21" t="str">
            <v>RC&amp;Cycle</v>
          </cell>
          <cell r="E21" t="str">
            <v>Assy</v>
          </cell>
          <cell r="F21" t="str">
            <v>Global</v>
          </cell>
          <cell r="G21" t="str">
            <v>DtC</v>
          </cell>
          <cell r="N21">
            <v>900</v>
          </cell>
          <cell r="O21">
            <v>50</v>
          </cell>
          <cell r="P21">
            <v>0</v>
          </cell>
          <cell r="Y21" t="str">
            <v>G7</v>
          </cell>
          <cell r="AA21">
            <v>0</v>
          </cell>
          <cell r="AB21">
            <v>0</v>
          </cell>
          <cell r="AC21">
            <v>-17</v>
          </cell>
        </row>
        <row r="22">
          <cell r="D22" t="str">
            <v>RC&amp;Cycle</v>
          </cell>
          <cell r="E22" t="str">
            <v>PEC</v>
          </cell>
          <cell r="F22" t="str">
            <v>FINITION</v>
          </cell>
          <cell r="G22" t="str">
            <v>OTHER</v>
          </cell>
          <cell r="N22" t="str">
            <v>900/1000</v>
          </cell>
          <cell r="O22">
            <v>50</v>
          </cell>
          <cell r="P22" t="str">
            <v/>
          </cell>
          <cell r="Y22" t="str">
            <v>Cancelled</v>
          </cell>
          <cell r="AA22">
            <v>-5.0999999999999996</v>
          </cell>
          <cell r="AB22">
            <v>0</v>
          </cell>
          <cell r="AC22">
            <v>0</v>
          </cell>
        </row>
        <row r="23">
          <cell r="D23" t="str">
            <v>RC</v>
          </cell>
          <cell r="E23" t="str">
            <v>PEC</v>
          </cell>
          <cell r="F23" t="str">
            <v>Ebauche</v>
          </cell>
          <cell r="G23" t="str">
            <v>OTHER</v>
          </cell>
          <cell r="N23">
            <v>900</v>
          </cell>
          <cell r="O23">
            <v>64</v>
          </cell>
          <cell r="P23">
            <v>0</v>
          </cell>
          <cell r="Y23" t="str">
            <v>G9</v>
          </cell>
          <cell r="AA23">
            <v>-1.33</v>
          </cell>
          <cell r="AB23">
            <v>0</v>
          </cell>
          <cell r="AC23">
            <v>0</v>
          </cell>
        </row>
        <row r="24">
          <cell r="D24" t="str">
            <v>RC&amp;CYCLE</v>
          </cell>
          <cell r="E24" t="str">
            <v>Assy</v>
          </cell>
          <cell r="F24" t="str">
            <v>Global</v>
          </cell>
          <cell r="G24" t="str">
            <v>CR</v>
          </cell>
          <cell r="N24">
            <v>1000</v>
          </cell>
          <cell r="O24">
            <v>59</v>
          </cell>
          <cell r="P24">
            <v>0</v>
          </cell>
          <cell r="Y24" t="str">
            <v>Cancelled</v>
          </cell>
          <cell r="AA24">
            <v>0</v>
          </cell>
          <cell r="AB24">
            <v>0</v>
          </cell>
          <cell r="AC24">
            <v>0</v>
          </cell>
        </row>
        <row r="25">
          <cell r="D25" t="str">
            <v>RC&amp;Cycle</v>
          </cell>
          <cell r="E25" t="str">
            <v>Assy</v>
          </cell>
          <cell r="F25" t="str">
            <v>Global</v>
          </cell>
          <cell r="G25" t="str">
            <v>CR</v>
          </cell>
          <cell r="N25">
            <v>1000</v>
          </cell>
          <cell r="O25">
            <v>59</v>
          </cell>
          <cell r="P25">
            <v>0</v>
          </cell>
          <cell r="Y25" t="str">
            <v>G7</v>
          </cell>
          <cell r="AA25">
            <v>0</v>
          </cell>
          <cell r="AB25">
            <v>0</v>
          </cell>
          <cell r="AC25">
            <v>15</v>
          </cell>
        </row>
        <row r="26">
          <cell r="D26" t="str">
            <v>RC&amp;Cycle</v>
          </cell>
          <cell r="E26" t="str">
            <v>Assy</v>
          </cell>
          <cell r="F26" t="str">
            <v>Global</v>
          </cell>
          <cell r="G26" t="str">
            <v>CR</v>
          </cell>
          <cell r="N26">
            <v>1000</v>
          </cell>
          <cell r="O26">
            <v>59</v>
          </cell>
          <cell r="P26">
            <v>0</v>
          </cell>
          <cell r="Y26" t="str">
            <v>G9</v>
          </cell>
          <cell r="AA26">
            <v>0</v>
          </cell>
          <cell r="AB26">
            <v>0</v>
          </cell>
          <cell r="AC26">
            <v>5.4</v>
          </cell>
        </row>
        <row r="27">
          <cell r="D27" t="str">
            <v>RC&amp;CYCLE</v>
          </cell>
          <cell r="E27" t="str">
            <v>Assy</v>
          </cell>
          <cell r="F27" t="str">
            <v>Global</v>
          </cell>
          <cell r="G27" t="str">
            <v>OTHER</v>
          </cell>
          <cell r="N27">
            <v>900</v>
          </cell>
          <cell r="O27">
            <v>54</v>
          </cell>
          <cell r="P27">
            <v>0</v>
          </cell>
          <cell r="Y27" t="str">
            <v>G5</v>
          </cell>
          <cell r="AA27">
            <v>0</v>
          </cell>
          <cell r="AB27">
            <v>0</v>
          </cell>
          <cell r="AC27">
            <v>-56</v>
          </cell>
        </row>
        <row r="28">
          <cell r="D28" t="str">
            <v>RC&amp;Cycle</v>
          </cell>
          <cell r="E28" t="str">
            <v>PEC</v>
          </cell>
          <cell r="F28" t="str">
            <v>Finition</v>
          </cell>
          <cell r="G28" t="str">
            <v>DtC</v>
          </cell>
          <cell r="N28">
            <v>900</v>
          </cell>
          <cell r="O28">
            <v>64</v>
          </cell>
          <cell r="P28">
            <v>0</v>
          </cell>
          <cell r="Y28" t="str">
            <v>G9</v>
          </cell>
          <cell r="AA28">
            <v>0</v>
          </cell>
          <cell r="AB28">
            <v>0</v>
          </cell>
          <cell r="AC28">
            <v>0</v>
          </cell>
        </row>
        <row r="29">
          <cell r="D29" t="str">
            <v>RC&amp;Cycle</v>
          </cell>
          <cell r="E29" t="str">
            <v>PEC</v>
          </cell>
          <cell r="F29" t="str">
            <v>Finition</v>
          </cell>
          <cell r="G29" t="str">
            <v>DtC</v>
          </cell>
          <cell r="N29">
            <v>900</v>
          </cell>
          <cell r="O29">
            <v>64</v>
          </cell>
          <cell r="P29">
            <v>0</v>
          </cell>
          <cell r="Y29" t="str">
            <v>G9</v>
          </cell>
          <cell r="AA29">
            <v>-7</v>
          </cell>
          <cell r="AB29">
            <v>0</v>
          </cell>
          <cell r="AC29">
            <v>0</v>
          </cell>
        </row>
        <row r="30">
          <cell r="D30" t="str">
            <v>RC&amp;Cycle</v>
          </cell>
          <cell r="E30" t="str">
            <v>Assy</v>
          </cell>
          <cell r="F30" t="str">
            <v>Global</v>
          </cell>
          <cell r="G30" t="str">
            <v>CR</v>
          </cell>
          <cell r="N30">
            <v>1000</v>
          </cell>
          <cell r="O30">
            <v>59</v>
          </cell>
          <cell r="P30" t="str">
            <v/>
          </cell>
          <cell r="Y30" t="str">
            <v>G1</v>
          </cell>
          <cell r="AA30">
            <v>0</v>
          </cell>
          <cell r="AB30">
            <v>0</v>
          </cell>
          <cell r="AC30">
            <v>0</v>
          </cell>
        </row>
        <row r="31">
          <cell r="D31" t="str">
            <v>RC&amp;Cycle</v>
          </cell>
          <cell r="E31" t="str">
            <v>ASSY</v>
          </cell>
          <cell r="F31" t="str">
            <v>S/T</v>
          </cell>
          <cell r="G31" t="str">
            <v>OTHER</v>
          </cell>
          <cell r="N31" t="str">
            <v>900/1000</v>
          </cell>
          <cell r="O31">
            <v>64</v>
          </cell>
          <cell r="P31">
            <v>0</v>
          </cell>
          <cell r="Y31" t="str">
            <v>G5</v>
          </cell>
          <cell r="AA31">
            <v>-5</v>
          </cell>
          <cell r="AB31">
            <v>0</v>
          </cell>
          <cell r="AC31">
            <v>0</v>
          </cell>
        </row>
        <row r="32">
          <cell r="D32" t="str">
            <v>RC&amp;CYCLE</v>
          </cell>
          <cell r="E32" t="str">
            <v>ASSY</v>
          </cell>
          <cell r="F32" t="str">
            <v>S/T</v>
          </cell>
          <cell r="G32" t="str">
            <v>OTHER</v>
          </cell>
          <cell r="N32" t="str">
            <v>900/1000</v>
          </cell>
          <cell r="O32">
            <v>64</v>
          </cell>
          <cell r="P32">
            <v>0</v>
          </cell>
          <cell r="Y32" t="str">
            <v>G5</v>
          </cell>
          <cell r="AA32">
            <v>-25.5</v>
          </cell>
          <cell r="AB32">
            <v>0</v>
          </cell>
          <cell r="AC32">
            <v>0</v>
          </cell>
        </row>
        <row r="33">
          <cell r="D33" t="str">
            <v>RC&amp;CYCLE</v>
          </cell>
          <cell r="E33" t="str">
            <v>PEC</v>
          </cell>
          <cell r="F33" t="str">
            <v>FINITION</v>
          </cell>
          <cell r="G33" t="str">
            <v>OTHER</v>
          </cell>
          <cell r="N33" t="str">
            <v>900/1000</v>
          </cell>
          <cell r="O33">
            <v>64</v>
          </cell>
          <cell r="P33">
            <v>0</v>
          </cell>
          <cell r="Y33" t="str">
            <v>G2</v>
          </cell>
          <cell r="AA33">
            <v>-2</v>
          </cell>
          <cell r="AB33">
            <v>0</v>
          </cell>
          <cell r="AC33">
            <v>0</v>
          </cell>
        </row>
        <row r="34">
          <cell r="D34" t="str">
            <v>RC&amp;CYCLE</v>
          </cell>
          <cell r="E34" t="str">
            <v>PEC</v>
          </cell>
          <cell r="F34" t="str">
            <v>FINITION</v>
          </cell>
          <cell r="G34" t="str">
            <v>OTHER</v>
          </cell>
          <cell r="N34" t="str">
            <v>900/1000</v>
          </cell>
          <cell r="O34">
            <v>64</v>
          </cell>
          <cell r="P34">
            <v>0</v>
          </cell>
          <cell r="Y34" t="str">
            <v>G2</v>
          </cell>
          <cell r="AA34">
            <v>-28.4</v>
          </cell>
          <cell r="AB34">
            <v>0</v>
          </cell>
          <cell r="AC34">
            <v>0</v>
          </cell>
        </row>
        <row r="35">
          <cell r="D35" t="str">
            <v>RC&amp;Cycle</v>
          </cell>
          <cell r="E35" t="str">
            <v>Assy</v>
          </cell>
          <cell r="F35" t="str">
            <v>GLOBAL</v>
          </cell>
          <cell r="G35" t="str">
            <v>CR</v>
          </cell>
          <cell r="N35" t="str">
            <v>900/1000</v>
          </cell>
          <cell r="O35">
            <v>64</v>
          </cell>
          <cell r="P35">
            <v>0</v>
          </cell>
          <cell r="Y35" t="str">
            <v>G7</v>
          </cell>
          <cell r="AA35">
            <v>-0.4</v>
          </cell>
          <cell r="AB35">
            <v>0</v>
          </cell>
          <cell r="AC35">
            <v>-0.8</v>
          </cell>
        </row>
        <row r="36">
          <cell r="D36" t="str">
            <v>RC&amp;CYCLE</v>
          </cell>
          <cell r="E36" t="str">
            <v>PEM</v>
          </cell>
          <cell r="F36" t="str">
            <v>Global</v>
          </cell>
          <cell r="G36" t="str">
            <v>Dtc</v>
          </cell>
          <cell r="N36">
            <v>900</v>
          </cell>
          <cell r="O36">
            <v>64</v>
          </cell>
          <cell r="P36">
            <v>0</v>
          </cell>
          <cell r="Y36" t="str">
            <v>G5</v>
          </cell>
          <cell r="AA36">
            <v>0</v>
          </cell>
          <cell r="AB36">
            <v>-24</v>
          </cell>
          <cell r="AC36">
            <v>0</v>
          </cell>
        </row>
        <row r="37">
          <cell r="D37" t="str">
            <v>RC&amp;CYCLE</v>
          </cell>
          <cell r="E37" t="str">
            <v>Assy</v>
          </cell>
          <cell r="F37" t="str">
            <v>Global</v>
          </cell>
          <cell r="G37" t="str">
            <v>CR</v>
          </cell>
          <cell r="N37">
            <v>900</v>
          </cell>
          <cell r="O37">
            <v>64</v>
          </cell>
          <cell r="P37">
            <v>0</v>
          </cell>
          <cell r="Y37" t="str">
            <v>G5</v>
          </cell>
          <cell r="AA37">
            <v>0</v>
          </cell>
          <cell r="AB37">
            <v>0</v>
          </cell>
          <cell r="AC37">
            <v>0</v>
          </cell>
        </row>
        <row r="38">
          <cell r="D38" t="str">
            <v>RC&amp;Cycle</v>
          </cell>
          <cell r="E38" t="str">
            <v>Assy</v>
          </cell>
          <cell r="F38" t="str">
            <v>Global</v>
          </cell>
          <cell r="G38" t="str">
            <v>CR</v>
          </cell>
          <cell r="N38">
            <v>900</v>
          </cell>
          <cell r="O38">
            <v>64</v>
          </cell>
          <cell r="P38">
            <v>0</v>
          </cell>
          <cell r="Y38" t="str">
            <v>G2</v>
          </cell>
          <cell r="AA38">
            <v>0</v>
          </cell>
          <cell r="AB38">
            <v>0</v>
          </cell>
          <cell r="AC38">
            <v>0</v>
          </cell>
        </row>
        <row r="39">
          <cell r="D39" t="str">
            <v>RC</v>
          </cell>
          <cell r="E39" t="str">
            <v>Assy</v>
          </cell>
          <cell r="F39" t="str">
            <v>Global</v>
          </cell>
          <cell r="G39" t="str">
            <v>CR</v>
          </cell>
          <cell r="N39" t="str">
            <v>900/1000</v>
          </cell>
          <cell r="O39">
            <v>64</v>
          </cell>
          <cell r="P39" t="str">
            <v/>
          </cell>
          <cell r="Y39" t="str">
            <v>G5</v>
          </cell>
          <cell r="AA39">
            <v>0</v>
          </cell>
          <cell r="AB39">
            <v>0</v>
          </cell>
          <cell r="AC39">
            <v>0</v>
          </cell>
        </row>
        <row r="40">
          <cell r="D40" t="str">
            <v>RC&amp;Cycle</v>
          </cell>
          <cell r="E40" t="str">
            <v>PEM</v>
          </cell>
          <cell r="F40" t="str">
            <v>Global</v>
          </cell>
          <cell r="G40" t="str">
            <v>CR</v>
          </cell>
          <cell r="N40">
            <v>900</v>
          </cell>
          <cell r="O40">
            <v>64</v>
          </cell>
          <cell r="P40">
            <v>0</v>
          </cell>
          <cell r="Y40" t="str">
            <v>G2</v>
          </cell>
          <cell r="AA40">
            <v>0</v>
          </cell>
          <cell r="AB40">
            <v>-92.7</v>
          </cell>
          <cell r="AC40">
            <v>0</v>
          </cell>
        </row>
        <row r="41">
          <cell r="D41" t="str">
            <v>RC&amp;Cycle</v>
          </cell>
          <cell r="E41" t="str">
            <v>Assy</v>
          </cell>
          <cell r="F41" t="str">
            <v>Global</v>
          </cell>
          <cell r="G41" t="str">
            <v>OTHER</v>
          </cell>
          <cell r="N41" t="str">
            <v>900/1000</v>
          </cell>
          <cell r="O41">
            <v>64</v>
          </cell>
          <cell r="P41" t="str">
            <v/>
          </cell>
          <cell r="Y41" t="str">
            <v>G5</v>
          </cell>
          <cell r="AA41">
            <v>0</v>
          </cell>
          <cell r="AB41">
            <v>0</v>
          </cell>
          <cell r="AC41">
            <v>90</v>
          </cell>
        </row>
        <row r="42">
          <cell r="D42" t="str">
            <v>RC&amp;Cycle</v>
          </cell>
          <cell r="E42" t="str">
            <v>Assy</v>
          </cell>
          <cell r="F42" t="str">
            <v>Global</v>
          </cell>
          <cell r="G42" t="str">
            <v>CR</v>
          </cell>
          <cell r="N42">
            <v>900</v>
          </cell>
          <cell r="O42">
            <v>64</v>
          </cell>
          <cell r="P42">
            <v>0</v>
          </cell>
          <cell r="Y42" t="str">
            <v>G5</v>
          </cell>
          <cell r="AA42">
            <v>0</v>
          </cell>
          <cell r="AB42">
            <v>0</v>
          </cell>
          <cell r="AC42">
            <v>0</v>
          </cell>
        </row>
        <row r="43">
          <cell r="D43" t="str">
            <v>RC&amp;Cycle</v>
          </cell>
          <cell r="E43" t="str">
            <v>C4</v>
          </cell>
          <cell r="F43" t="str">
            <v>Global</v>
          </cell>
          <cell r="G43" t="str">
            <v>DtC</v>
          </cell>
          <cell r="N43">
            <v>900</v>
          </cell>
          <cell r="O43">
            <v>64</v>
          </cell>
          <cell r="P43">
            <v>0</v>
          </cell>
          <cell r="Y43" t="str">
            <v>G2</v>
          </cell>
          <cell r="AA43">
            <v>-9</v>
          </cell>
          <cell r="AB43">
            <v>0</v>
          </cell>
          <cell r="AC43">
            <v>0</v>
          </cell>
        </row>
        <row r="44">
          <cell r="D44" t="str">
            <v>RC&amp;Cycle</v>
          </cell>
          <cell r="E44" t="str">
            <v>Assy</v>
          </cell>
          <cell r="F44" t="str">
            <v>Global</v>
          </cell>
          <cell r="G44" t="str">
            <v>DtC</v>
          </cell>
          <cell r="N44">
            <v>900</v>
          </cell>
          <cell r="O44">
            <v>64</v>
          </cell>
          <cell r="P44">
            <v>0</v>
          </cell>
          <cell r="Y44" t="str">
            <v>G7</v>
          </cell>
          <cell r="AA44">
            <v>0</v>
          </cell>
          <cell r="AB44">
            <v>0</v>
          </cell>
          <cell r="AC44">
            <v>0</v>
          </cell>
        </row>
        <row r="45">
          <cell r="D45" t="str">
            <v>RC&amp;Cycle</v>
          </cell>
          <cell r="E45" t="str">
            <v>Assy</v>
          </cell>
          <cell r="F45" t="str">
            <v>Global</v>
          </cell>
          <cell r="G45" t="str">
            <v>DtC</v>
          </cell>
          <cell r="N45">
            <v>900</v>
          </cell>
          <cell r="O45">
            <v>64</v>
          </cell>
          <cell r="P45">
            <v>0</v>
          </cell>
          <cell r="Y45" t="str">
            <v>G7</v>
          </cell>
          <cell r="AA45">
            <v>0</v>
          </cell>
          <cell r="AB45">
            <v>0</v>
          </cell>
          <cell r="AC45">
            <v>-1</v>
          </cell>
        </row>
        <row r="46">
          <cell r="D46" t="str">
            <v>RC&amp;Cycle</v>
          </cell>
          <cell r="E46" t="str">
            <v>Assy</v>
          </cell>
          <cell r="F46" t="str">
            <v>Global</v>
          </cell>
          <cell r="G46" t="str">
            <v>DtC</v>
          </cell>
          <cell r="N46">
            <v>900</v>
          </cell>
          <cell r="O46">
            <v>64</v>
          </cell>
          <cell r="P46">
            <v>0</v>
          </cell>
          <cell r="Y46" t="str">
            <v>G7</v>
          </cell>
          <cell r="AA46">
            <v>0</v>
          </cell>
          <cell r="AB46">
            <v>0</v>
          </cell>
          <cell r="AC46">
            <v>1</v>
          </cell>
        </row>
        <row r="47">
          <cell r="D47" t="str">
            <v>RC&amp;Cycle</v>
          </cell>
          <cell r="E47" t="str">
            <v>Assy</v>
          </cell>
          <cell r="F47" t="str">
            <v>Global</v>
          </cell>
          <cell r="G47" t="str">
            <v>DtC</v>
          </cell>
          <cell r="N47">
            <v>900</v>
          </cell>
          <cell r="O47">
            <v>64</v>
          </cell>
          <cell r="P47">
            <v>0</v>
          </cell>
          <cell r="Y47" t="str">
            <v>G7</v>
          </cell>
          <cell r="AA47">
            <v>0</v>
          </cell>
          <cell r="AB47">
            <v>0</v>
          </cell>
          <cell r="AC47">
            <v>-10</v>
          </cell>
        </row>
        <row r="48">
          <cell r="D48" t="str">
            <v>RC&amp;Cycle</v>
          </cell>
          <cell r="E48" t="str">
            <v>Assy</v>
          </cell>
          <cell r="F48" t="str">
            <v>Global</v>
          </cell>
          <cell r="G48" t="str">
            <v>CR</v>
          </cell>
          <cell r="N48">
            <v>900</v>
          </cell>
          <cell r="O48">
            <v>64</v>
          </cell>
          <cell r="P48">
            <v>0</v>
          </cell>
          <cell r="Y48" t="str">
            <v>G5</v>
          </cell>
          <cell r="AA48">
            <v>0</v>
          </cell>
          <cell r="AB48">
            <v>0</v>
          </cell>
          <cell r="AC48">
            <v>0</v>
          </cell>
        </row>
        <row r="49">
          <cell r="D49" t="str">
            <v>RC&amp;Cycle</v>
          </cell>
          <cell r="E49" t="str">
            <v>PEC</v>
          </cell>
          <cell r="F49" t="str">
            <v>finition</v>
          </cell>
          <cell r="G49" t="str">
            <v>DtC</v>
          </cell>
          <cell r="N49">
            <v>900</v>
          </cell>
          <cell r="O49">
            <v>64</v>
          </cell>
          <cell r="P49">
            <v>0</v>
          </cell>
          <cell r="Y49" t="str">
            <v>G9</v>
          </cell>
          <cell r="AA49">
            <v>0</v>
          </cell>
          <cell r="AB49">
            <v>0</v>
          </cell>
          <cell r="AC49">
            <v>0</v>
          </cell>
        </row>
        <row r="50">
          <cell r="D50" t="str">
            <v>RC&amp;Cycle</v>
          </cell>
          <cell r="E50" t="str">
            <v>Assy</v>
          </cell>
          <cell r="F50" t="str">
            <v>Global</v>
          </cell>
          <cell r="G50" t="str">
            <v>DtC</v>
          </cell>
          <cell r="N50">
            <v>900</v>
          </cell>
          <cell r="O50">
            <v>64</v>
          </cell>
          <cell r="P50">
            <v>0</v>
          </cell>
          <cell r="Y50" t="str">
            <v>G2</v>
          </cell>
          <cell r="AA50">
            <v>0</v>
          </cell>
          <cell r="AB50">
            <v>0</v>
          </cell>
          <cell r="AC50">
            <v>0</v>
          </cell>
        </row>
        <row r="51">
          <cell r="D51" t="str">
            <v>RC&amp;Cycle</v>
          </cell>
          <cell r="E51" t="str">
            <v>PEC</v>
          </cell>
          <cell r="F51" t="str">
            <v>Ebauche</v>
          </cell>
          <cell r="G51" t="str">
            <v>OTHER</v>
          </cell>
          <cell r="N51" t="str">
            <v>900/1000</v>
          </cell>
          <cell r="O51">
            <v>64</v>
          </cell>
          <cell r="P51">
            <v>130</v>
          </cell>
          <cell r="Y51" t="str">
            <v>G9</v>
          </cell>
          <cell r="AA51">
            <v>34.799999999999997</v>
          </cell>
          <cell r="AB51">
            <v>0</v>
          </cell>
          <cell r="AC51">
            <v>0</v>
          </cell>
        </row>
        <row r="52">
          <cell r="D52" t="str">
            <v>RC&amp;Cycle</v>
          </cell>
          <cell r="E52" t="str">
            <v>Assy</v>
          </cell>
          <cell r="F52" t="str">
            <v>Global</v>
          </cell>
          <cell r="G52" t="str">
            <v>CR</v>
          </cell>
          <cell r="N52">
            <v>900</v>
          </cell>
          <cell r="O52">
            <v>64</v>
          </cell>
          <cell r="P52">
            <v>0</v>
          </cell>
          <cell r="Y52" t="str">
            <v>G7</v>
          </cell>
          <cell r="AA52">
            <v>0</v>
          </cell>
          <cell r="AB52">
            <v>0</v>
          </cell>
          <cell r="AC52">
            <v>-23.3</v>
          </cell>
        </row>
        <row r="53">
          <cell r="D53" t="str">
            <v>RC&amp;Cycle</v>
          </cell>
          <cell r="E53" t="str">
            <v>Assy</v>
          </cell>
          <cell r="F53" t="str">
            <v>Qualité</v>
          </cell>
          <cell r="G53" t="str">
            <v>OTHER</v>
          </cell>
          <cell r="N53">
            <v>900</v>
          </cell>
          <cell r="O53">
            <v>100</v>
          </cell>
          <cell r="P53">
            <v>0</v>
          </cell>
          <cell r="Y53" t="str">
            <v>Cancelled</v>
          </cell>
          <cell r="AA53">
            <v>0</v>
          </cell>
          <cell r="AB53">
            <v>0</v>
          </cell>
          <cell r="AC53">
            <v>-8.6</v>
          </cell>
        </row>
        <row r="54">
          <cell r="D54" t="str">
            <v>RC&amp;Cycle</v>
          </cell>
          <cell r="E54" t="str">
            <v>PEC</v>
          </cell>
          <cell r="F54" t="str">
            <v>S/T</v>
          </cell>
          <cell r="G54" t="str">
            <v>DtC</v>
          </cell>
          <cell r="N54" t="str">
            <v>900/1000</v>
          </cell>
          <cell r="O54">
            <v>64</v>
          </cell>
          <cell r="P54">
            <v>0</v>
          </cell>
          <cell r="Y54" t="str">
            <v>G1</v>
          </cell>
          <cell r="AA54">
            <v>0</v>
          </cell>
          <cell r="AB54">
            <v>0</v>
          </cell>
          <cell r="AC54">
            <v>0</v>
          </cell>
        </row>
        <row r="55">
          <cell r="D55" t="str">
            <v>RC&amp;Cycle</v>
          </cell>
          <cell r="E55" t="str">
            <v>PEC</v>
          </cell>
          <cell r="F55" t="str">
            <v>Finition</v>
          </cell>
          <cell r="G55" t="str">
            <v>OTHER</v>
          </cell>
          <cell r="N55">
            <v>900</v>
          </cell>
          <cell r="O55">
            <v>64</v>
          </cell>
          <cell r="P55" t="str">
            <v/>
          </cell>
          <cell r="Y55" t="str">
            <v>G9</v>
          </cell>
          <cell r="AA55">
            <v>-25</v>
          </cell>
          <cell r="AB55">
            <v>0</v>
          </cell>
          <cell r="AC55">
            <v>0</v>
          </cell>
        </row>
        <row r="56">
          <cell r="D56" t="str">
            <v>RC&amp;Cycle</v>
          </cell>
          <cell r="E56" t="str">
            <v>Assy</v>
          </cell>
          <cell r="F56" t="str">
            <v>Global</v>
          </cell>
          <cell r="G56" t="str">
            <v>CR</v>
          </cell>
          <cell r="N56">
            <v>900</v>
          </cell>
          <cell r="O56">
            <v>64</v>
          </cell>
          <cell r="P56" t="str">
            <v/>
          </cell>
          <cell r="Y56" t="str">
            <v>G1</v>
          </cell>
          <cell r="AA56">
            <v>0</v>
          </cell>
          <cell r="AB56">
            <v>0</v>
          </cell>
          <cell r="AC56">
            <v>0</v>
          </cell>
        </row>
        <row r="57">
          <cell r="D57" t="str">
            <v>Cycle</v>
          </cell>
          <cell r="E57" t="str">
            <v>Assy</v>
          </cell>
          <cell r="F57" t="str">
            <v>Global</v>
          </cell>
          <cell r="G57" t="str">
            <v>CR</v>
          </cell>
          <cell r="N57">
            <v>900</v>
          </cell>
          <cell r="O57">
            <v>64</v>
          </cell>
          <cell r="P57" t="str">
            <v/>
          </cell>
          <cell r="Y57" t="str">
            <v>G1</v>
          </cell>
          <cell r="AA57">
            <v>0</v>
          </cell>
          <cell r="AB57">
            <v>0</v>
          </cell>
          <cell r="AC57">
            <v>0</v>
          </cell>
        </row>
        <row r="58">
          <cell r="D58">
            <v>0</v>
          </cell>
          <cell r="E58" t="str">
            <v>Assy</v>
          </cell>
          <cell r="F58" t="str">
            <v>Global</v>
          </cell>
          <cell r="G58" t="str">
            <v>CR</v>
          </cell>
          <cell r="N58">
            <v>900</v>
          </cell>
          <cell r="O58">
            <v>64</v>
          </cell>
          <cell r="P58" t="str">
            <v/>
          </cell>
          <cell r="Y58" t="str">
            <v>G1</v>
          </cell>
          <cell r="AA58">
            <v>0</v>
          </cell>
          <cell r="AB58">
            <v>0</v>
          </cell>
          <cell r="AC58">
            <v>0</v>
          </cell>
        </row>
        <row r="59">
          <cell r="D59" t="str">
            <v>RC&amp;Cycle</v>
          </cell>
          <cell r="E59" t="str">
            <v>Assy</v>
          </cell>
          <cell r="F59" t="str">
            <v>Global</v>
          </cell>
          <cell r="G59" t="str">
            <v>CR</v>
          </cell>
          <cell r="N59">
            <v>900</v>
          </cell>
          <cell r="O59">
            <v>64</v>
          </cell>
          <cell r="P59" t="str">
            <v/>
          </cell>
          <cell r="Y59" t="str">
            <v>G5</v>
          </cell>
          <cell r="AA59">
            <v>0</v>
          </cell>
          <cell r="AB59">
            <v>0</v>
          </cell>
          <cell r="AC59">
            <v>0</v>
          </cell>
        </row>
        <row r="60">
          <cell r="D60" t="str">
            <v>RC&amp;Cycle</v>
          </cell>
          <cell r="E60" t="str">
            <v>PEC</v>
          </cell>
          <cell r="F60" t="str">
            <v>S/T</v>
          </cell>
          <cell r="G60" t="str">
            <v>OTHER</v>
          </cell>
          <cell r="N60" t="str">
            <v>900/1000</v>
          </cell>
          <cell r="O60">
            <v>64</v>
          </cell>
          <cell r="P60" t="str">
            <v/>
          </cell>
          <cell r="Y60" t="str">
            <v>Cancelled</v>
          </cell>
          <cell r="AA60">
            <v>-5</v>
          </cell>
          <cell r="AB60">
            <v>0</v>
          </cell>
          <cell r="AC60">
            <v>0</v>
          </cell>
        </row>
        <row r="61">
          <cell r="D61" t="str">
            <v>RC</v>
          </cell>
          <cell r="E61" t="str">
            <v>PEC</v>
          </cell>
          <cell r="F61" t="str">
            <v>Qualité</v>
          </cell>
          <cell r="G61" t="str">
            <v>OTHER</v>
          </cell>
          <cell r="N61" t="str">
            <v>900/1000</v>
          </cell>
          <cell r="O61">
            <v>66</v>
          </cell>
          <cell r="P61" t="str">
            <v/>
          </cell>
          <cell r="Y61" t="str">
            <v>Cancelled</v>
          </cell>
          <cell r="AA61">
            <v>-4</v>
          </cell>
          <cell r="AB61">
            <v>0</v>
          </cell>
          <cell r="AC61">
            <v>0</v>
          </cell>
        </row>
        <row r="62">
          <cell r="D62" t="str">
            <v>RC&amp;Cycle</v>
          </cell>
          <cell r="E62" t="str">
            <v>PEC</v>
          </cell>
          <cell r="F62" t="str">
            <v>Finition</v>
          </cell>
          <cell r="G62" t="str">
            <v>OTHER</v>
          </cell>
          <cell r="N62" t="str">
            <v>900/1000</v>
          </cell>
          <cell r="O62">
            <v>70</v>
          </cell>
          <cell r="P62">
            <v>98</v>
          </cell>
          <cell r="Y62" t="str">
            <v>G9</v>
          </cell>
          <cell r="AA62">
            <v>6.3</v>
          </cell>
          <cell r="AB62">
            <v>0</v>
          </cell>
          <cell r="AC62">
            <v>0</v>
          </cell>
        </row>
        <row r="63">
          <cell r="D63" t="str">
            <v>RC&amp;Cycle</v>
          </cell>
          <cell r="E63" t="str">
            <v>Assy</v>
          </cell>
          <cell r="F63" t="str">
            <v>Global</v>
          </cell>
          <cell r="G63" t="str">
            <v>CR</v>
          </cell>
          <cell r="N63">
            <v>1000</v>
          </cell>
          <cell r="O63">
            <v>71</v>
          </cell>
          <cell r="P63">
            <v>0</v>
          </cell>
          <cell r="Y63" t="str">
            <v>G2</v>
          </cell>
          <cell r="AA63">
            <v>0</v>
          </cell>
          <cell r="AB63">
            <v>0</v>
          </cell>
          <cell r="AC63">
            <v>0</v>
          </cell>
        </row>
        <row r="64">
          <cell r="D64" t="str">
            <v>RC&amp;Cycle</v>
          </cell>
          <cell r="E64" t="str">
            <v>PEC</v>
          </cell>
          <cell r="F64" t="str">
            <v>Global</v>
          </cell>
          <cell r="G64" t="str">
            <v>OTHER</v>
          </cell>
          <cell r="N64" t="str">
            <v>900/1000</v>
          </cell>
          <cell r="O64">
            <v>80</v>
          </cell>
          <cell r="P64">
            <v>0</v>
          </cell>
          <cell r="Y64" t="str">
            <v>G5</v>
          </cell>
          <cell r="AA64">
            <v>0</v>
          </cell>
          <cell r="AB64">
            <v>0</v>
          </cell>
          <cell r="AC64">
            <v>-58</v>
          </cell>
        </row>
        <row r="65">
          <cell r="D65" t="str">
            <v>Rc&amp;Cycle</v>
          </cell>
          <cell r="E65" t="str">
            <v>Assy</v>
          </cell>
          <cell r="F65" t="str">
            <v>Global</v>
          </cell>
          <cell r="G65" t="str">
            <v>CR</v>
          </cell>
          <cell r="N65" t="str">
            <v>900/1000</v>
          </cell>
          <cell r="O65">
            <v>81</v>
          </cell>
          <cell r="P65">
            <v>0</v>
          </cell>
          <cell r="Y65" t="str">
            <v>G5</v>
          </cell>
          <cell r="AA65">
            <v>0</v>
          </cell>
          <cell r="AB65">
            <v>0</v>
          </cell>
          <cell r="AC65">
            <v>0</v>
          </cell>
        </row>
        <row r="66">
          <cell r="D66" t="str">
            <v>RC&amp;Cycle</v>
          </cell>
          <cell r="E66" t="str">
            <v>Assy</v>
          </cell>
          <cell r="F66" t="str">
            <v>Global</v>
          </cell>
          <cell r="G66" t="str">
            <v>OTHER</v>
          </cell>
          <cell r="N66">
            <v>900</v>
          </cell>
          <cell r="O66">
            <v>88</v>
          </cell>
          <cell r="P66">
            <v>0</v>
          </cell>
          <cell r="Y66" t="str">
            <v>G9</v>
          </cell>
          <cell r="AA66">
            <v>0</v>
          </cell>
          <cell r="AB66">
            <v>0</v>
          </cell>
          <cell r="AC66">
            <v>-14</v>
          </cell>
        </row>
        <row r="67">
          <cell r="D67" t="str">
            <v>RC / CYCLE</v>
          </cell>
          <cell r="E67" t="str">
            <v>Assy</v>
          </cell>
          <cell r="F67" t="str">
            <v>Global</v>
          </cell>
          <cell r="G67" t="str">
            <v>OTHER</v>
          </cell>
          <cell r="N67">
            <v>1000</v>
          </cell>
          <cell r="O67">
            <v>88</v>
          </cell>
          <cell r="P67">
            <v>0</v>
          </cell>
          <cell r="Y67" t="str">
            <v>G1</v>
          </cell>
          <cell r="AA67">
            <v>0</v>
          </cell>
          <cell r="AB67">
            <v>0</v>
          </cell>
          <cell r="AC67">
            <v>-52</v>
          </cell>
        </row>
        <row r="68">
          <cell r="D68" t="str">
            <v>RC / CYCLE</v>
          </cell>
          <cell r="E68" t="str">
            <v>Assy</v>
          </cell>
          <cell r="F68" t="str">
            <v>Global</v>
          </cell>
          <cell r="G68" t="str">
            <v>OTHER</v>
          </cell>
          <cell r="N68">
            <v>1000</v>
          </cell>
          <cell r="O68">
            <v>88</v>
          </cell>
          <cell r="P68">
            <v>0</v>
          </cell>
          <cell r="Y68" t="str">
            <v>G1</v>
          </cell>
          <cell r="AA68">
            <v>0</v>
          </cell>
          <cell r="AB68">
            <v>0</v>
          </cell>
          <cell r="AC68">
            <v>-17</v>
          </cell>
        </row>
        <row r="69">
          <cell r="D69" t="str">
            <v>RC&amp;CYCLE</v>
          </cell>
          <cell r="E69" t="str">
            <v>Assy</v>
          </cell>
          <cell r="F69" t="str">
            <v>Global</v>
          </cell>
          <cell r="G69" t="str">
            <v>OTHER</v>
          </cell>
          <cell r="N69" t="str">
            <v>900/1000</v>
          </cell>
          <cell r="O69">
            <v>88</v>
          </cell>
          <cell r="P69">
            <v>0</v>
          </cell>
          <cell r="Y69" t="str">
            <v>G5</v>
          </cell>
          <cell r="AA69">
            <v>0</v>
          </cell>
          <cell r="AB69">
            <v>0</v>
          </cell>
          <cell r="AC69">
            <v>-4</v>
          </cell>
        </row>
        <row r="70">
          <cell r="D70" t="str">
            <v>RC&amp;CYCLE</v>
          </cell>
          <cell r="E70" t="str">
            <v>Assy</v>
          </cell>
          <cell r="F70" t="str">
            <v>Global</v>
          </cell>
          <cell r="G70" t="str">
            <v>CR</v>
          </cell>
          <cell r="N70">
            <v>1000</v>
          </cell>
          <cell r="O70">
            <v>88</v>
          </cell>
          <cell r="P70">
            <v>0</v>
          </cell>
          <cell r="Y70" t="str">
            <v>G5</v>
          </cell>
          <cell r="AA70">
            <v>0</v>
          </cell>
          <cell r="AB70">
            <v>0</v>
          </cell>
          <cell r="AC70">
            <v>0</v>
          </cell>
        </row>
        <row r="71">
          <cell r="D71" t="str">
            <v>RC&amp;CYCLE</v>
          </cell>
          <cell r="E71" t="str">
            <v>Assy</v>
          </cell>
          <cell r="F71" t="str">
            <v>Global</v>
          </cell>
          <cell r="G71" t="str">
            <v>CR</v>
          </cell>
          <cell r="N71">
            <v>1000</v>
          </cell>
          <cell r="O71">
            <v>88</v>
          </cell>
          <cell r="P71">
            <v>0</v>
          </cell>
          <cell r="Y71" t="str">
            <v>G5</v>
          </cell>
          <cell r="AA71">
            <v>0</v>
          </cell>
          <cell r="AB71">
            <v>0</v>
          </cell>
          <cell r="AC71">
            <v>0</v>
          </cell>
        </row>
        <row r="72">
          <cell r="D72" t="str">
            <v>RC&amp;Cycle</v>
          </cell>
          <cell r="E72" t="str">
            <v>PEM</v>
          </cell>
          <cell r="F72" t="str">
            <v>Global</v>
          </cell>
          <cell r="G72" t="str">
            <v>OTHER</v>
          </cell>
          <cell r="N72">
            <v>1000</v>
          </cell>
          <cell r="O72">
            <v>88</v>
          </cell>
          <cell r="P72">
            <v>0</v>
          </cell>
          <cell r="Y72" t="str">
            <v>G4</v>
          </cell>
          <cell r="AA72">
            <v>0</v>
          </cell>
          <cell r="AB72">
            <v>-19</v>
          </cell>
          <cell r="AC72">
            <v>0</v>
          </cell>
        </row>
        <row r="73">
          <cell r="D73" t="str">
            <v>RC&amp;Cycle</v>
          </cell>
          <cell r="E73" t="str">
            <v>Assy</v>
          </cell>
          <cell r="F73" t="str">
            <v>Global</v>
          </cell>
          <cell r="G73" t="str">
            <v>CR</v>
          </cell>
          <cell r="N73">
            <v>1000</v>
          </cell>
          <cell r="O73">
            <v>88</v>
          </cell>
          <cell r="P73">
            <v>0</v>
          </cell>
          <cell r="Y73" t="str">
            <v>G5</v>
          </cell>
          <cell r="AA73">
            <v>0</v>
          </cell>
          <cell r="AB73">
            <v>0</v>
          </cell>
          <cell r="AC73">
            <v>0</v>
          </cell>
        </row>
        <row r="74">
          <cell r="D74" t="str">
            <v>RC&amp;Cycle</v>
          </cell>
          <cell r="E74" t="str">
            <v>PEC + PEM + ASSY</v>
          </cell>
          <cell r="F74" t="str">
            <v xml:space="preserve"> Global</v>
          </cell>
          <cell r="G74" t="str">
            <v>CR</v>
          </cell>
          <cell r="N74">
            <v>1000</v>
          </cell>
          <cell r="O74">
            <v>88</v>
          </cell>
          <cell r="P74">
            <v>0</v>
          </cell>
          <cell r="Y74" t="str">
            <v>G5</v>
          </cell>
          <cell r="AA74">
            <v>-7</v>
          </cell>
          <cell r="AB74">
            <v>-9</v>
          </cell>
          <cell r="AC74">
            <v>-27</v>
          </cell>
        </row>
        <row r="75">
          <cell r="D75" t="str">
            <v>RC&amp;Cycle</v>
          </cell>
          <cell r="E75" t="str">
            <v>Assy</v>
          </cell>
          <cell r="F75" t="str">
            <v>Global</v>
          </cell>
          <cell r="G75" t="str">
            <v>CR</v>
          </cell>
          <cell r="N75">
            <v>1000</v>
          </cell>
          <cell r="O75">
            <v>88</v>
          </cell>
          <cell r="P75">
            <v>0</v>
          </cell>
          <cell r="Y75" t="str">
            <v>G2</v>
          </cell>
          <cell r="AA75">
            <v>0</v>
          </cell>
          <cell r="AB75">
            <v>0</v>
          </cell>
          <cell r="AC75">
            <v>0</v>
          </cell>
        </row>
        <row r="76">
          <cell r="D76" t="str">
            <v>RC</v>
          </cell>
          <cell r="E76" t="str">
            <v>PEC</v>
          </cell>
          <cell r="F76" t="str">
            <v>Ebauche</v>
          </cell>
          <cell r="G76" t="str">
            <v>DtC</v>
          </cell>
          <cell r="N76">
            <v>900</v>
          </cell>
          <cell r="O76">
            <v>98</v>
          </cell>
          <cell r="P76" t="str">
            <v/>
          </cell>
          <cell r="Y76" t="str">
            <v>G2</v>
          </cell>
          <cell r="AA76">
            <v>0</v>
          </cell>
          <cell r="AB76">
            <v>0</v>
          </cell>
          <cell r="AC76">
            <v>0</v>
          </cell>
        </row>
        <row r="77">
          <cell r="D77" t="str">
            <v>RC&amp;Cycle</v>
          </cell>
          <cell r="E77" t="str">
            <v>Assy</v>
          </cell>
          <cell r="F77" t="str">
            <v>Global</v>
          </cell>
          <cell r="G77" t="str">
            <v>CR</v>
          </cell>
          <cell r="N77">
            <v>1000</v>
          </cell>
          <cell r="O77">
            <v>88</v>
          </cell>
          <cell r="P77" t="str">
            <v/>
          </cell>
          <cell r="Y77" t="str">
            <v>G1</v>
          </cell>
          <cell r="AA77">
            <v>0</v>
          </cell>
          <cell r="AB77">
            <v>0</v>
          </cell>
          <cell r="AC77">
            <v>0</v>
          </cell>
        </row>
        <row r="78">
          <cell r="D78" t="str">
            <v>RC</v>
          </cell>
          <cell r="E78" t="str">
            <v>Assy</v>
          </cell>
          <cell r="F78" t="str">
            <v>Global</v>
          </cell>
          <cell r="G78" t="str">
            <v>CR</v>
          </cell>
          <cell r="N78" t="str">
            <v>900/1000</v>
          </cell>
          <cell r="O78">
            <v>88</v>
          </cell>
          <cell r="P78" t="str">
            <v/>
          </cell>
          <cell r="Y78" t="str">
            <v>G5</v>
          </cell>
          <cell r="AA78">
            <v>0</v>
          </cell>
          <cell r="AB78">
            <v>0</v>
          </cell>
          <cell r="AC78">
            <v>0</v>
          </cell>
        </row>
        <row r="79">
          <cell r="D79" t="str">
            <v>RC</v>
          </cell>
          <cell r="E79" t="str">
            <v>PEC</v>
          </cell>
          <cell r="F79" t="str">
            <v>Ebauche</v>
          </cell>
          <cell r="G79" t="str">
            <v>OTHER</v>
          </cell>
          <cell r="N79">
            <v>900</v>
          </cell>
          <cell r="O79">
            <v>98</v>
          </cell>
          <cell r="P79" t="str">
            <v/>
          </cell>
          <cell r="Y79" t="str">
            <v>G1</v>
          </cell>
          <cell r="AA79">
            <v>0</v>
          </cell>
          <cell r="AB79">
            <v>0</v>
          </cell>
          <cell r="AC79">
            <v>0</v>
          </cell>
        </row>
        <row r="80">
          <cell r="D80" t="str">
            <v>RC&amp;Cycle</v>
          </cell>
          <cell r="E80" t="str">
            <v>PEC+ASSY</v>
          </cell>
          <cell r="F80" t="str">
            <v>Ebauche</v>
          </cell>
          <cell r="G80" t="str">
            <v>CR</v>
          </cell>
          <cell r="N80">
            <v>900</v>
          </cell>
          <cell r="O80">
            <v>98</v>
          </cell>
          <cell r="P80" t="str">
            <v/>
          </cell>
          <cell r="Y80" t="str">
            <v>G3</v>
          </cell>
          <cell r="AA80">
            <v>-11</v>
          </cell>
          <cell r="AB80">
            <v>0</v>
          </cell>
          <cell r="AC80">
            <v>-1</v>
          </cell>
        </row>
        <row r="81">
          <cell r="D81" t="str">
            <v>RC / CYCLE</v>
          </cell>
          <cell r="E81" t="str">
            <v>PEC</v>
          </cell>
          <cell r="F81" t="str">
            <v>Ebauche</v>
          </cell>
          <cell r="G81" t="str">
            <v>OTHER</v>
          </cell>
          <cell r="N81">
            <v>900</v>
          </cell>
          <cell r="O81">
            <v>100</v>
          </cell>
          <cell r="P81">
            <v>0</v>
          </cell>
          <cell r="Y81" t="str">
            <v>G2</v>
          </cell>
          <cell r="AA81">
            <v>-7.9</v>
          </cell>
          <cell r="AB81">
            <v>0</v>
          </cell>
          <cell r="AC81">
            <v>0</v>
          </cell>
        </row>
        <row r="82">
          <cell r="D82" t="str">
            <v>RC&amp;Cycle</v>
          </cell>
          <cell r="E82" t="str">
            <v>Assy</v>
          </cell>
          <cell r="F82" t="str">
            <v>Global</v>
          </cell>
          <cell r="G82" t="str">
            <v>CR</v>
          </cell>
          <cell r="N82">
            <v>1000</v>
          </cell>
          <cell r="O82">
            <v>88</v>
          </cell>
          <cell r="P82" t="str">
            <v/>
          </cell>
          <cell r="Y82" t="str">
            <v>G5</v>
          </cell>
          <cell r="AA82">
            <v>0</v>
          </cell>
          <cell r="AB82">
            <v>0</v>
          </cell>
          <cell r="AC82">
            <v>10</v>
          </cell>
        </row>
        <row r="83">
          <cell r="D83" t="str">
            <v>RC&amp;Cycle</v>
          </cell>
          <cell r="E83" t="str">
            <v>Assy</v>
          </cell>
          <cell r="F83" t="str">
            <v>Global</v>
          </cell>
          <cell r="G83" t="str">
            <v>CR</v>
          </cell>
          <cell r="N83">
            <v>1000</v>
          </cell>
          <cell r="O83">
            <v>88</v>
          </cell>
          <cell r="P83" t="str">
            <v/>
          </cell>
          <cell r="Y83" t="str">
            <v>G3</v>
          </cell>
          <cell r="AA83">
            <v>0</v>
          </cell>
          <cell r="AB83">
            <v>0</v>
          </cell>
          <cell r="AC83">
            <v>0</v>
          </cell>
        </row>
        <row r="84">
          <cell r="D84" t="str">
            <v>RC&amp;Cycle</v>
          </cell>
          <cell r="E84" t="str">
            <v>Assy</v>
          </cell>
          <cell r="F84" t="str">
            <v>Global</v>
          </cell>
          <cell r="G84" t="str">
            <v>CR</v>
          </cell>
          <cell r="N84">
            <v>1000</v>
          </cell>
          <cell r="O84">
            <v>88</v>
          </cell>
          <cell r="P84" t="str">
            <v/>
          </cell>
          <cell r="Y84" t="str">
            <v>G3</v>
          </cell>
          <cell r="AA84">
            <v>0</v>
          </cell>
          <cell r="AB84">
            <v>0</v>
          </cell>
          <cell r="AC84">
            <v>-1.4</v>
          </cell>
        </row>
        <row r="85">
          <cell r="D85" t="str">
            <v>RC&amp;Cycle</v>
          </cell>
          <cell r="E85" t="str">
            <v>PEM+ASSY</v>
          </cell>
          <cell r="F85" t="str">
            <v>Global</v>
          </cell>
          <cell r="G85" t="str">
            <v>CR</v>
          </cell>
          <cell r="N85">
            <v>1000</v>
          </cell>
          <cell r="O85">
            <v>88</v>
          </cell>
          <cell r="P85" t="str">
            <v/>
          </cell>
          <cell r="Y85" t="str">
            <v>G5</v>
          </cell>
          <cell r="AA85">
            <v>0</v>
          </cell>
          <cell r="AB85">
            <v>0</v>
          </cell>
          <cell r="AC85">
            <v>0</v>
          </cell>
        </row>
        <row r="86">
          <cell r="D86" t="str">
            <v>RC&amp;Cycle</v>
          </cell>
          <cell r="E86" t="str">
            <v>PEC</v>
          </cell>
          <cell r="F86" t="str">
            <v>Ebauche</v>
          </cell>
          <cell r="G86" t="str">
            <v>OTHER</v>
          </cell>
          <cell r="N86">
            <v>900</v>
          </cell>
          <cell r="O86">
            <v>100</v>
          </cell>
          <cell r="P86">
            <v>0</v>
          </cell>
          <cell r="Y86" t="str">
            <v>G1</v>
          </cell>
          <cell r="AA86">
            <v>0</v>
          </cell>
          <cell r="AB86">
            <v>0</v>
          </cell>
          <cell r="AC86">
            <v>0</v>
          </cell>
        </row>
        <row r="87">
          <cell r="D87" t="str">
            <v>RC&amp;Cycle</v>
          </cell>
          <cell r="E87" t="str">
            <v>PEM+ASSY</v>
          </cell>
          <cell r="F87" t="str">
            <v>Global</v>
          </cell>
          <cell r="G87" t="str">
            <v>CR</v>
          </cell>
          <cell r="N87">
            <v>1000</v>
          </cell>
          <cell r="O87">
            <v>88</v>
          </cell>
          <cell r="P87" t="str">
            <v/>
          </cell>
          <cell r="Y87" t="str">
            <v>G5</v>
          </cell>
          <cell r="AA87">
            <v>0</v>
          </cell>
          <cell r="AB87">
            <v>0</v>
          </cell>
          <cell r="AC87">
            <v>0</v>
          </cell>
        </row>
        <row r="88">
          <cell r="D88" t="str">
            <v>RC&amp;Cycle</v>
          </cell>
          <cell r="E88" t="str">
            <v>Assy</v>
          </cell>
          <cell r="F88" t="str">
            <v>Global</v>
          </cell>
          <cell r="G88" t="str">
            <v>CR</v>
          </cell>
          <cell r="N88">
            <v>1000</v>
          </cell>
          <cell r="O88">
            <v>88</v>
          </cell>
          <cell r="P88" t="str">
            <v/>
          </cell>
          <cell r="Y88" t="str">
            <v>G5</v>
          </cell>
          <cell r="AA88">
            <v>0</v>
          </cell>
          <cell r="AB88">
            <v>0</v>
          </cell>
          <cell r="AC88">
            <v>0</v>
          </cell>
        </row>
        <row r="89">
          <cell r="D89" t="str">
            <v>RC&amp;Cycle</v>
          </cell>
          <cell r="E89" t="str">
            <v>Assy</v>
          </cell>
          <cell r="F89" t="str">
            <v>Global</v>
          </cell>
          <cell r="G89" t="str">
            <v>CR</v>
          </cell>
          <cell r="N89">
            <v>1000</v>
          </cell>
          <cell r="O89">
            <v>88</v>
          </cell>
          <cell r="P89" t="str">
            <v/>
          </cell>
          <cell r="Y89" t="str">
            <v>G5</v>
          </cell>
          <cell r="AA89">
            <v>0</v>
          </cell>
          <cell r="AB89">
            <v>0</v>
          </cell>
          <cell r="AC89">
            <v>-3.5</v>
          </cell>
        </row>
        <row r="90">
          <cell r="D90" t="str">
            <v>RC&amp;Cycle</v>
          </cell>
          <cell r="E90" t="str">
            <v>Assy</v>
          </cell>
          <cell r="F90" t="str">
            <v>Global</v>
          </cell>
          <cell r="G90" t="str">
            <v>CR</v>
          </cell>
          <cell r="N90">
            <v>1000</v>
          </cell>
          <cell r="O90">
            <v>88</v>
          </cell>
          <cell r="P90" t="str">
            <v/>
          </cell>
          <cell r="Y90" t="str">
            <v>G5</v>
          </cell>
          <cell r="AA90">
            <v>0</v>
          </cell>
          <cell r="AB90">
            <v>0</v>
          </cell>
          <cell r="AC90">
            <v>-0.5</v>
          </cell>
        </row>
        <row r="91">
          <cell r="D91" t="str">
            <v>RC&amp;Cycle</v>
          </cell>
          <cell r="E91" t="str">
            <v>Assy</v>
          </cell>
          <cell r="F91" t="str">
            <v>Global</v>
          </cell>
          <cell r="G91" t="str">
            <v>CR</v>
          </cell>
          <cell r="N91">
            <v>1000</v>
          </cell>
          <cell r="O91">
            <v>88</v>
          </cell>
          <cell r="P91" t="str">
            <v/>
          </cell>
          <cell r="Y91" t="str">
            <v>G5</v>
          </cell>
          <cell r="AA91">
            <v>0</v>
          </cell>
          <cell r="AB91">
            <v>0</v>
          </cell>
          <cell r="AC91">
            <v>-5.9</v>
          </cell>
        </row>
        <row r="92">
          <cell r="D92" t="str">
            <v>RC&amp;Cycle</v>
          </cell>
          <cell r="E92" t="str">
            <v>PEC</v>
          </cell>
          <cell r="F92" t="str">
            <v>EBAUCHE</v>
          </cell>
          <cell r="G92" t="str">
            <v>OTHER</v>
          </cell>
          <cell r="N92" t="str">
            <v>900/1000</v>
          </cell>
          <cell r="O92">
            <v>100</v>
          </cell>
          <cell r="P92" t="str">
            <v/>
          </cell>
          <cell r="Y92" t="str">
            <v>G9</v>
          </cell>
          <cell r="AA92">
            <v>-0.44</v>
          </cell>
          <cell r="AB92">
            <v>0</v>
          </cell>
          <cell r="AC92">
            <v>0</v>
          </cell>
        </row>
        <row r="93">
          <cell r="D93" t="str">
            <v>RC&amp;Cycle</v>
          </cell>
          <cell r="E93" t="str">
            <v>Assy</v>
          </cell>
          <cell r="F93" t="str">
            <v>Global</v>
          </cell>
          <cell r="G93" t="str">
            <v>OTHER</v>
          </cell>
          <cell r="N93" t="str">
            <v>900/1000</v>
          </cell>
          <cell r="O93">
            <v>98</v>
          </cell>
          <cell r="P93">
            <v>0</v>
          </cell>
          <cell r="Y93" t="str">
            <v>G1</v>
          </cell>
          <cell r="AA93">
            <v>0</v>
          </cell>
          <cell r="AB93">
            <v>0</v>
          </cell>
          <cell r="AC93">
            <v>0</v>
          </cell>
        </row>
        <row r="94">
          <cell r="D94" t="str">
            <v>RC&amp;CYCLE</v>
          </cell>
          <cell r="E94" t="str">
            <v>PEC</v>
          </cell>
          <cell r="F94" t="str">
            <v>S/T</v>
          </cell>
          <cell r="G94" t="str">
            <v>OTHER</v>
          </cell>
          <cell r="N94" t="str">
            <v>900/1000</v>
          </cell>
          <cell r="O94">
            <v>100</v>
          </cell>
          <cell r="P94">
            <v>0</v>
          </cell>
          <cell r="Y94" t="str">
            <v>Cancelled</v>
          </cell>
          <cell r="AA94">
            <v>0</v>
          </cell>
          <cell r="AB94">
            <v>0</v>
          </cell>
          <cell r="AC94">
            <v>0</v>
          </cell>
        </row>
        <row r="95">
          <cell r="D95" t="str">
            <v>RC</v>
          </cell>
          <cell r="E95" t="str">
            <v>PEC</v>
          </cell>
          <cell r="F95" t="str">
            <v>Ebauche</v>
          </cell>
          <cell r="G95" t="str">
            <v>OTHER</v>
          </cell>
          <cell r="N95" t="str">
            <v>900/1000</v>
          </cell>
          <cell r="O95">
            <v>106</v>
          </cell>
          <cell r="P95">
            <v>0</v>
          </cell>
          <cell r="Y95" t="str">
            <v>G2</v>
          </cell>
          <cell r="AA95">
            <v>0</v>
          </cell>
          <cell r="AB95">
            <v>0</v>
          </cell>
          <cell r="AC95">
            <v>0</v>
          </cell>
        </row>
        <row r="96">
          <cell r="D96" t="str">
            <v>RC</v>
          </cell>
          <cell r="E96" t="str">
            <v>Assy</v>
          </cell>
          <cell r="F96" t="str">
            <v>Global</v>
          </cell>
          <cell r="G96" t="str">
            <v>CR</v>
          </cell>
          <cell r="N96">
            <v>900</v>
          </cell>
          <cell r="O96">
            <v>98</v>
          </cell>
          <cell r="P96">
            <v>0</v>
          </cell>
          <cell r="Y96" t="str">
            <v>Cancelled</v>
          </cell>
          <cell r="AA96">
            <v>0</v>
          </cell>
          <cell r="AB96">
            <v>0</v>
          </cell>
          <cell r="AC96">
            <v>0</v>
          </cell>
        </row>
        <row r="97">
          <cell r="D97" t="str">
            <v>RC&amp;Cycle</v>
          </cell>
          <cell r="E97" t="str">
            <v>PEC</v>
          </cell>
          <cell r="F97" t="str">
            <v>ebauche</v>
          </cell>
          <cell r="G97" t="str">
            <v>OTHER</v>
          </cell>
          <cell r="N97">
            <v>900</v>
          </cell>
          <cell r="O97">
            <v>110</v>
          </cell>
          <cell r="P97">
            <v>0</v>
          </cell>
          <cell r="Y97" t="str">
            <v>G1</v>
          </cell>
          <cell r="AA97">
            <v>0</v>
          </cell>
          <cell r="AB97">
            <v>0</v>
          </cell>
          <cell r="AC97">
            <v>0</v>
          </cell>
        </row>
        <row r="98">
          <cell r="D98" t="str">
            <v>RC&amp;Cycle</v>
          </cell>
          <cell r="E98" t="str">
            <v>ASSY</v>
          </cell>
          <cell r="F98" t="str">
            <v>Global</v>
          </cell>
          <cell r="G98" t="str">
            <v>DtC</v>
          </cell>
          <cell r="N98">
            <v>900</v>
          </cell>
          <cell r="O98">
            <v>98</v>
          </cell>
          <cell r="P98">
            <v>0</v>
          </cell>
          <cell r="Y98" t="str">
            <v>G5</v>
          </cell>
          <cell r="AA98">
            <v>0</v>
          </cell>
          <cell r="AB98">
            <v>0</v>
          </cell>
          <cell r="AC98">
            <v>-21.8</v>
          </cell>
        </row>
        <row r="99">
          <cell r="D99" t="str">
            <v>RC&amp;Cycle</v>
          </cell>
          <cell r="E99" t="str">
            <v>PEC</v>
          </cell>
          <cell r="F99" t="str">
            <v>Ebauche</v>
          </cell>
          <cell r="G99" t="str">
            <v>OTHER</v>
          </cell>
          <cell r="N99">
            <v>900</v>
          </cell>
          <cell r="O99">
            <v>110</v>
          </cell>
          <cell r="P99" t="str">
            <v/>
          </cell>
          <cell r="Y99" t="str">
            <v>G2</v>
          </cell>
          <cell r="AA99">
            <v>-5</v>
          </cell>
          <cell r="AB99">
            <v>0</v>
          </cell>
          <cell r="AC99">
            <v>0</v>
          </cell>
        </row>
        <row r="100">
          <cell r="D100" t="str">
            <v>RC&amp;Cycle</v>
          </cell>
          <cell r="E100" t="str">
            <v>PEC</v>
          </cell>
          <cell r="F100" t="str">
            <v>Ebauche</v>
          </cell>
          <cell r="G100" t="str">
            <v>OTHER</v>
          </cell>
          <cell r="N100">
            <v>900</v>
          </cell>
          <cell r="O100">
            <v>110</v>
          </cell>
          <cell r="P100" t="str">
            <v/>
          </cell>
          <cell r="Y100" t="str">
            <v>Cancelled</v>
          </cell>
          <cell r="AA100">
            <v>0</v>
          </cell>
          <cell r="AB100">
            <v>0</v>
          </cell>
          <cell r="AC100">
            <v>0</v>
          </cell>
        </row>
        <row r="101">
          <cell r="D101" t="str">
            <v>RC&amp;Cycle</v>
          </cell>
          <cell r="E101" t="str">
            <v>Assy</v>
          </cell>
          <cell r="F101" t="str">
            <v>Global</v>
          </cell>
          <cell r="G101" t="str">
            <v>CR</v>
          </cell>
          <cell r="N101">
            <v>900</v>
          </cell>
          <cell r="O101">
            <v>98</v>
          </cell>
          <cell r="P101">
            <v>0</v>
          </cell>
          <cell r="Y101" t="str">
            <v>G5</v>
          </cell>
          <cell r="AA101">
            <v>0</v>
          </cell>
          <cell r="AB101">
            <v>0</v>
          </cell>
          <cell r="AC101">
            <v>0</v>
          </cell>
        </row>
        <row r="102">
          <cell r="D102" t="str">
            <v>RC&amp;Cycle</v>
          </cell>
          <cell r="E102" t="str">
            <v>Assy</v>
          </cell>
          <cell r="F102" t="str">
            <v>Global</v>
          </cell>
          <cell r="G102" t="str">
            <v>CR</v>
          </cell>
          <cell r="N102">
            <v>900</v>
          </cell>
          <cell r="O102">
            <v>98</v>
          </cell>
          <cell r="P102" t="str">
            <v/>
          </cell>
          <cell r="Y102" t="str">
            <v>G1</v>
          </cell>
          <cell r="AA102">
            <v>0</v>
          </cell>
          <cell r="AB102">
            <v>0</v>
          </cell>
          <cell r="AC102">
            <v>0</v>
          </cell>
        </row>
        <row r="103">
          <cell r="D103" t="str">
            <v>RC&amp;Cycle</v>
          </cell>
          <cell r="E103" t="str">
            <v>PEC</v>
          </cell>
          <cell r="F103" t="str">
            <v>Ebauche</v>
          </cell>
          <cell r="G103" t="str">
            <v>OTHER</v>
          </cell>
          <cell r="N103" t="str">
            <v>900/1000</v>
          </cell>
          <cell r="O103">
            <v>110</v>
          </cell>
          <cell r="P103" t="str">
            <v/>
          </cell>
          <cell r="Y103" t="str">
            <v>G1</v>
          </cell>
          <cell r="AA103">
            <v>0</v>
          </cell>
          <cell r="AB103">
            <v>0</v>
          </cell>
          <cell r="AC103">
            <v>0</v>
          </cell>
        </row>
        <row r="104">
          <cell r="D104" t="str">
            <v>RC&amp;Cycle</v>
          </cell>
          <cell r="E104" t="str">
            <v>PEC</v>
          </cell>
          <cell r="F104" t="str">
            <v>Ebauche</v>
          </cell>
          <cell r="G104" t="str">
            <v>OTHER</v>
          </cell>
          <cell r="N104">
            <v>900</v>
          </cell>
          <cell r="O104">
            <v>110</v>
          </cell>
          <cell r="P104" t="str">
            <v/>
          </cell>
          <cell r="Y104" t="str">
            <v>G0</v>
          </cell>
          <cell r="AA104">
            <v>0</v>
          </cell>
          <cell r="AB104">
            <v>0</v>
          </cell>
          <cell r="AC104">
            <v>0</v>
          </cell>
        </row>
        <row r="105">
          <cell r="D105" t="str">
            <v>RC&amp;Cycle</v>
          </cell>
          <cell r="E105" t="str">
            <v>Assy</v>
          </cell>
          <cell r="F105" t="str">
            <v>Global</v>
          </cell>
          <cell r="G105" t="str">
            <v>CR</v>
          </cell>
          <cell r="N105">
            <v>900</v>
          </cell>
          <cell r="O105">
            <v>98</v>
          </cell>
          <cell r="P105" t="str">
            <v/>
          </cell>
          <cell r="Y105" t="str">
            <v>G1</v>
          </cell>
          <cell r="AA105">
            <v>0</v>
          </cell>
          <cell r="AB105">
            <v>0</v>
          </cell>
          <cell r="AC105">
            <v>0</v>
          </cell>
        </row>
        <row r="106">
          <cell r="D106" t="str">
            <v>RC&amp;Cycle</v>
          </cell>
          <cell r="E106" t="str">
            <v>Assy</v>
          </cell>
          <cell r="F106" t="str">
            <v>Global</v>
          </cell>
          <cell r="G106" t="str">
            <v>CR</v>
          </cell>
          <cell r="N106">
            <v>900</v>
          </cell>
          <cell r="O106">
            <v>98</v>
          </cell>
          <cell r="P106" t="str">
            <v/>
          </cell>
          <cell r="Y106" t="str">
            <v>G5</v>
          </cell>
          <cell r="AA106">
            <v>0</v>
          </cell>
          <cell r="AB106">
            <v>0</v>
          </cell>
          <cell r="AC106">
            <v>-5.9</v>
          </cell>
        </row>
        <row r="107">
          <cell r="D107" t="str">
            <v>RC&amp;Cycle</v>
          </cell>
          <cell r="E107" t="str">
            <v>Assy</v>
          </cell>
          <cell r="F107" t="str">
            <v>Global</v>
          </cell>
          <cell r="G107" t="str">
            <v>CR</v>
          </cell>
          <cell r="N107">
            <v>900</v>
          </cell>
          <cell r="O107">
            <v>98</v>
          </cell>
          <cell r="P107" t="str">
            <v/>
          </cell>
          <cell r="Y107" t="str">
            <v>G5</v>
          </cell>
          <cell r="AA107">
            <v>0</v>
          </cell>
          <cell r="AB107">
            <v>0</v>
          </cell>
          <cell r="AC107">
            <v>5.5</v>
          </cell>
        </row>
        <row r="108">
          <cell r="D108" t="str">
            <v>RC&amp;Cycle</v>
          </cell>
          <cell r="E108" t="str">
            <v>PEC</v>
          </cell>
          <cell r="F108" t="str">
            <v>S/T</v>
          </cell>
          <cell r="G108" t="str">
            <v>OTHER</v>
          </cell>
          <cell r="N108">
            <v>900</v>
          </cell>
          <cell r="O108">
            <v>64</v>
          </cell>
          <cell r="P108" t="str">
            <v/>
          </cell>
          <cell r="Y108" t="str">
            <v>G1</v>
          </cell>
          <cell r="AA108">
            <v>4</v>
          </cell>
          <cell r="AB108">
            <v>0</v>
          </cell>
          <cell r="AC108">
            <v>0</v>
          </cell>
        </row>
        <row r="109">
          <cell r="D109" t="str">
            <v>RC</v>
          </cell>
          <cell r="E109" t="str">
            <v>Assy</v>
          </cell>
          <cell r="F109" t="str">
            <v>Global</v>
          </cell>
          <cell r="G109" t="str">
            <v>CR</v>
          </cell>
          <cell r="N109">
            <v>900</v>
          </cell>
          <cell r="O109">
            <v>98</v>
          </cell>
          <cell r="P109" t="str">
            <v/>
          </cell>
          <cell r="Y109" t="str">
            <v>G5</v>
          </cell>
          <cell r="AA109">
            <v>0</v>
          </cell>
          <cell r="AB109">
            <v>0</v>
          </cell>
          <cell r="AC109">
            <v>0</v>
          </cell>
        </row>
        <row r="110">
          <cell r="D110" t="str">
            <v>RC&amp;Cycle</v>
          </cell>
          <cell r="E110" t="str">
            <v>Assy</v>
          </cell>
          <cell r="F110" t="str">
            <v>Global</v>
          </cell>
          <cell r="G110" t="str">
            <v>CR</v>
          </cell>
          <cell r="N110">
            <v>900</v>
          </cell>
          <cell r="O110">
            <v>98</v>
          </cell>
          <cell r="P110" t="str">
            <v/>
          </cell>
          <cell r="Y110" t="str">
            <v>G5</v>
          </cell>
          <cell r="AA110">
            <v>0</v>
          </cell>
          <cell r="AB110">
            <v>0</v>
          </cell>
          <cell r="AC110">
            <v>0</v>
          </cell>
        </row>
        <row r="111">
          <cell r="D111" t="str">
            <v>RC&amp;Cycle</v>
          </cell>
          <cell r="E111" t="str">
            <v>Assy</v>
          </cell>
          <cell r="F111" t="str">
            <v>Global</v>
          </cell>
          <cell r="G111" t="str">
            <v>CR</v>
          </cell>
          <cell r="N111">
            <v>900</v>
          </cell>
          <cell r="O111">
            <v>98</v>
          </cell>
          <cell r="P111" t="str">
            <v/>
          </cell>
          <cell r="Y111">
            <v>0</v>
          </cell>
          <cell r="AA111">
            <v>0</v>
          </cell>
          <cell r="AB111">
            <v>0</v>
          </cell>
          <cell r="AC111">
            <v>0</v>
          </cell>
        </row>
        <row r="112">
          <cell r="D112" t="str">
            <v>RC&amp;Cycle</v>
          </cell>
          <cell r="E112" t="str">
            <v>Assy</v>
          </cell>
          <cell r="F112" t="str">
            <v>Global</v>
          </cell>
          <cell r="G112" t="str">
            <v>CR</v>
          </cell>
          <cell r="N112">
            <v>900</v>
          </cell>
          <cell r="O112">
            <v>98</v>
          </cell>
          <cell r="P112" t="str">
            <v/>
          </cell>
          <cell r="Y112" t="str">
            <v>G5</v>
          </cell>
          <cell r="AA112">
            <v>0</v>
          </cell>
          <cell r="AB112">
            <v>0</v>
          </cell>
          <cell r="AC112">
            <v>0</v>
          </cell>
        </row>
        <row r="113">
          <cell r="D113" t="str">
            <v>RC&amp;Cycle</v>
          </cell>
          <cell r="E113" t="str">
            <v>Assy</v>
          </cell>
          <cell r="F113" t="str">
            <v>Global</v>
          </cell>
          <cell r="G113" t="str">
            <v>CR</v>
          </cell>
          <cell r="N113">
            <v>900</v>
          </cell>
          <cell r="O113">
            <v>98</v>
          </cell>
          <cell r="P113" t="str">
            <v/>
          </cell>
          <cell r="Y113" t="str">
            <v>G5</v>
          </cell>
          <cell r="AA113">
            <v>0</v>
          </cell>
          <cell r="AB113">
            <v>0</v>
          </cell>
          <cell r="AC113">
            <v>0</v>
          </cell>
        </row>
        <row r="114">
          <cell r="D114" t="str">
            <v>RC&amp;Cycle</v>
          </cell>
          <cell r="E114" t="str">
            <v>Assy</v>
          </cell>
          <cell r="F114" t="str">
            <v>Global</v>
          </cell>
          <cell r="G114" t="str">
            <v>CR</v>
          </cell>
          <cell r="N114">
            <v>900</v>
          </cell>
          <cell r="O114">
            <v>98</v>
          </cell>
          <cell r="P114" t="str">
            <v/>
          </cell>
          <cell r="Y114" t="str">
            <v>G5</v>
          </cell>
          <cell r="AA114">
            <v>0</v>
          </cell>
          <cell r="AB114">
            <v>0</v>
          </cell>
          <cell r="AC114">
            <v>0</v>
          </cell>
        </row>
        <row r="115">
          <cell r="D115" t="str">
            <v>RC&amp;Cycle</v>
          </cell>
          <cell r="E115" t="str">
            <v>PEC</v>
          </cell>
          <cell r="F115" t="str">
            <v>Finition</v>
          </cell>
          <cell r="G115" t="str">
            <v>OTHER</v>
          </cell>
          <cell r="N115">
            <v>900</v>
          </cell>
          <cell r="O115">
            <v>110</v>
          </cell>
          <cell r="P115" t="str">
            <v/>
          </cell>
          <cell r="Y115" t="str">
            <v>G2</v>
          </cell>
          <cell r="AA115">
            <v>-8</v>
          </cell>
          <cell r="AB115">
            <v>0</v>
          </cell>
          <cell r="AC115">
            <v>0</v>
          </cell>
        </row>
        <row r="116">
          <cell r="D116" t="str">
            <v>RC&amp;Cycle</v>
          </cell>
          <cell r="E116" t="str">
            <v>Assy</v>
          </cell>
          <cell r="F116" t="str">
            <v>Global</v>
          </cell>
          <cell r="G116" t="str">
            <v>CR</v>
          </cell>
          <cell r="N116">
            <v>900</v>
          </cell>
          <cell r="O116">
            <v>98</v>
          </cell>
          <cell r="P116" t="str">
            <v/>
          </cell>
          <cell r="Y116" t="str">
            <v>G5</v>
          </cell>
          <cell r="AA116">
            <v>0</v>
          </cell>
          <cell r="AB116">
            <v>0</v>
          </cell>
          <cell r="AC116">
            <v>0</v>
          </cell>
        </row>
        <row r="117">
          <cell r="D117" t="str">
            <v>RC&amp;Cycle</v>
          </cell>
          <cell r="E117" t="str">
            <v>PEC</v>
          </cell>
          <cell r="F117" t="str">
            <v>Qualité</v>
          </cell>
          <cell r="G117" t="str">
            <v>OTHER</v>
          </cell>
          <cell r="N117">
            <v>900</v>
          </cell>
          <cell r="O117">
            <v>110</v>
          </cell>
          <cell r="P117" t="str">
            <v/>
          </cell>
          <cell r="Y117" t="str">
            <v>Cancelled</v>
          </cell>
          <cell r="AA117">
            <v>-21</v>
          </cell>
          <cell r="AB117">
            <v>0</v>
          </cell>
          <cell r="AC117">
            <v>0</v>
          </cell>
        </row>
        <row r="118">
          <cell r="D118" t="str">
            <v>RC&amp;Cycle</v>
          </cell>
          <cell r="E118" t="str">
            <v>PEC</v>
          </cell>
          <cell r="F118" t="str">
            <v>Qualité</v>
          </cell>
          <cell r="G118" t="str">
            <v>OTHER</v>
          </cell>
          <cell r="N118">
            <v>900</v>
          </cell>
          <cell r="O118">
            <v>100</v>
          </cell>
          <cell r="P118" t="str">
            <v/>
          </cell>
          <cell r="Y118" t="str">
            <v>Cancelled</v>
          </cell>
          <cell r="AA118">
            <v>-8.5</v>
          </cell>
          <cell r="AB118">
            <v>0</v>
          </cell>
          <cell r="AC118">
            <v>0</v>
          </cell>
        </row>
        <row r="119">
          <cell r="D119" t="str">
            <v>RC&amp;Cycle</v>
          </cell>
          <cell r="E119" t="str">
            <v>Assy</v>
          </cell>
          <cell r="F119" t="str">
            <v>Global</v>
          </cell>
          <cell r="G119" t="str">
            <v>CR</v>
          </cell>
          <cell r="N119">
            <v>900</v>
          </cell>
          <cell r="O119">
            <v>98</v>
          </cell>
          <cell r="P119" t="str">
            <v/>
          </cell>
          <cell r="Y119" t="str">
            <v>G5</v>
          </cell>
          <cell r="AA119">
            <v>0</v>
          </cell>
          <cell r="AB119">
            <v>0</v>
          </cell>
          <cell r="AC119">
            <v>0.02</v>
          </cell>
        </row>
        <row r="120">
          <cell r="D120" t="str">
            <v>RC&amp;Cycle</v>
          </cell>
          <cell r="E120" t="str">
            <v>Assy</v>
          </cell>
          <cell r="F120" t="str">
            <v>Global</v>
          </cell>
          <cell r="G120" t="str">
            <v>CR</v>
          </cell>
          <cell r="N120">
            <v>900</v>
          </cell>
          <cell r="O120">
            <v>98</v>
          </cell>
          <cell r="P120" t="str">
            <v/>
          </cell>
          <cell r="Y120" t="str">
            <v>G5</v>
          </cell>
          <cell r="AA120">
            <v>0</v>
          </cell>
          <cell r="AB120">
            <v>0</v>
          </cell>
          <cell r="AC120">
            <v>-1.1000000000000001</v>
          </cell>
        </row>
        <row r="121">
          <cell r="D121" t="str">
            <v>RC&amp;Cycle</v>
          </cell>
          <cell r="E121" t="str">
            <v>C4</v>
          </cell>
          <cell r="F121" t="str">
            <v>Global</v>
          </cell>
          <cell r="G121" t="str">
            <v>OTHER</v>
          </cell>
          <cell r="N121">
            <v>1000</v>
          </cell>
          <cell r="O121">
            <v>110</v>
          </cell>
          <cell r="P121" t="str">
            <v/>
          </cell>
          <cell r="Y121" t="str">
            <v>G1</v>
          </cell>
          <cell r="AA121">
            <v>0</v>
          </cell>
          <cell r="AB121">
            <v>0</v>
          </cell>
          <cell r="AC121">
            <v>0</v>
          </cell>
        </row>
        <row r="122">
          <cell r="D122" t="str">
            <v>RC&amp;CYCLE</v>
          </cell>
          <cell r="E122" t="str">
            <v>PEM</v>
          </cell>
          <cell r="F122" t="str">
            <v>S/T</v>
          </cell>
          <cell r="G122" t="str">
            <v>CR</v>
          </cell>
          <cell r="N122">
            <v>1000</v>
          </cell>
          <cell r="O122">
            <v>118</v>
          </cell>
          <cell r="P122">
            <v>0</v>
          </cell>
          <cell r="Y122" t="str">
            <v>G3</v>
          </cell>
          <cell r="AA122">
            <v>0</v>
          </cell>
          <cell r="AB122">
            <v>0</v>
          </cell>
          <cell r="AC122">
            <v>0</v>
          </cell>
        </row>
        <row r="123">
          <cell r="D123" t="str">
            <v>RC&amp;Cycle</v>
          </cell>
          <cell r="E123" t="str">
            <v>Assy</v>
          </cell>
          <cell r="F123" t="str">
            <v>Global</v>
          </cell>
          <cell r="G123" t="str">
            <v>CR</v>
          </cell>
          <cell r="N123">
            <v>900</v>
          </cell>
          <cell r="O123">
            <v>98</v>
          </cell>
          <cell r="P123" t="str">
            <v/>
          </cell>
          <cell r="Y123" t="str">
            <v>G5</v>
          </cell>
          <cell r="AA123">
            <v>0</v>
          </cell>
          <cell r="AB123">
            <v>0</v>
          </cell>
          <cell r="AC123">
            <v>-2.1</v>
          </cell>
        </row>
        <row r="124">
          <cell r="D124" t="str">
            <v>RC&amp;Cycle</v>
          </cell>
          <cell r="E124" t="str">
            <v>Assy</v>
          </cell>
          <cell r="F124" t="str">
            <v>Global</v>
          </cell>
          <cell r="G124" t="str">
            <v>CR</v>
          </cell>
          <cell r="N124">
            <v>1000</v>
          </cell>
          <cell r="O124">
            <v>118</v>
          </cell>
          <cell r="P124" t="str">
            <v/>
          </cell>
          <cell r="Y124" t="str">
            <v>G5</v>
          </cell>
          <cell r="AA124">
            <v>0</v>
          </cell>
          <cell r="AB124">
            <v>0</v>
          </cell>
          <cell r="AC124">
            <v>0</v>
          </cell>
        </row>
        <row r="125">
          <cell r="D125" t="str">
            <v>RC&amp;Cycle</v>
          </cell>
          <cell r="E125" t="str">
            <v>PEM</v>
          </cell>
          <cell r="F125" t="str">
            <v>Global</v>
          </cell>
          <cell r="G125" t="str">
            <v>OTHER</v>
          </cell>
          <cell r="N125">
            <v>900</v>
          </cell>
          <cell r="O125">
            <v>100</v>
          </cell>
          <cell r="P125">
            <v>0</v>
          </cell>
          <cell r="Y125" t="str">
            <v>Cancelled</v>
          </cell>
          <cell r="AA125">
            <v>0</v>
          </cell>
          <cell r="AB125">
            <v>-5</v>
          </cell>
          <cell r="AC125">
            <v>0</v>
          </cell>
        </row>
        <row r="126">
          <cell r="D126" t="str">
            <v>RC&amp;Cycle</v>
          </cell>
          <cell r="E126" t="str">
            <v>Assy</v>
          </cell>
          <cell r="F126" t="str">
            <v>Global</v>
          </cell>
          <cell r="G126" t="str">
            <v>DtC</v>
          </cell>
          <cell r="N126">
            <v>900</v>
          </cell>
          <cell r="O126">
            <v>100</v>
          </cell>
          <cell r="P126">
            <v>0</v>
          </cell>
          <cell r="Y126" t="str">
            <v>G1</v>
          </cell>
          <cell r="AA126">
            <v>0</v>
          </cell>
          <cell r="AB126">
            <v>0</v>
          </cell>
          <cell r="AC126">
            <v>0</v>
          </cell>
        </row>
        <row r="127">
          <cell r="D127" t="str">
            <v>RC&amp;Cycle</v>
          </cell>
          <cell r="E127" t="str">
            <v>Assy</v>
          </cell>
          <cell r="F127" t="str">
            <v>Global</v>
          </cell>
          <cell r="G127" t="str">
            <v>CR</v>
          </cell>
          <cell r="N127">
            <v>900</v>
          </cell>
          <cell r="O127">
            <v>100</v>
          </cell>
          <cell r="P127" t="str">
            <v/>
          </cell>
          <cell r="Y127" t="str">
            <v>G1</v>
          </cell>
          <cell r="AA127">
            <v>0</v>
          </cell>
          <cell r="AB127">
            <v>0</v>
          </cell>
          <cell r="AC127">
            <v>0</v>
          </cell>
        </row>
        <row r="128">
          <cell r="D128" t="str">
            <v>RC</v>
          </cell>
          <cell r="E128" t="str">
            <v>PEM</v>
          </cell>
          <cell r="F128" t="str">
            <v>Global</v>
          </cell>
          <cell r="G128" t="str">
            <v>OTHER</v>
          </cell>
          <cell r="N128" t="str">
            <v>900/1000</v>
          </cell>
          <cell r="O128">
            <v>105</v>
          </cell>
          <cell r="P128" t="str">
            <v/>
          </cell>
          <cell r="Y128" t="str">
            <v>G5</v>
          </cell>
          <cell r="AA128">
            <v>0</v>
          </cell>
          <cell r="AB128">
            <v>0</v>
          </cell>
          <cell r="AC128">
            <v>0</v>
          </cell>
        </row>
        <row r="129">
          <cell r="D129" t="str">
            <v>RC</v>
          </cell>
          <cell r="E129" t="str">
            <v>PEM</v>
          </cell>
          <cell r="F129" t="str">
            <v>Global</v>
          </cell>
          <cell r="G129" t="str">
            <v>DtC</v>
          </cell>
          <cell r="N129">
            <v>900</v>
          </cell>
          <cell r="O129">
            <v>105</v>
          </cell>
          <cell r="P129">
            <v>0</v>
          </cell>
          <cell r="Y129" t="str">
            <v>G5</v>
          </cell>
          <cell r="AA129">
            <v>0</v>
          </cell>
          <cell r="AB129">
            <v>0</v>
          </cell>
          <cell r="AC129">
            <v>0</v>
          </cell>
        </row>
        <row r="130">
          <cell r="D130" t="str">
            <v>RC&amp;Cycle</v>
          </cell>
          <cell r="E130" t="str">
            <v>Assy</v>
          </cell>
          <cell r="F130" t="str">
            <v>Global</v>
          </cell>
          <cell r="G130" t="str">
            <v>OTHER</v>
          </cell>
          <cell r="N130" t="str">
            <v>900/1000</v>
          </cell>
          <cell r="O130">
            <v>110</v>
          </cell>
          <cell r="P130">
            <v>0</v>
          </cell>
          <cell r="Y130" t="str">
            <v>G0</v>
          </cell>
          <cell r="AA130">
            <v>0</v>
          </cell>
          <cell r="AB130">
            <v>0</v>
          </cell>
          <cell r="AC130">
            <v>-18</v>
          </cell>
        </row>
        <row r="131">
          <cell r="D131" t="str">
            <v>RC&amp;Cycle</v>
          </cell>
          <cell r="E131" t="str">
            <v>Assy</v>
          </cell>
          <cell r="F131" t="str">
            <v>Global</v>
          </cell>
          <cell r="G131" t="str">
            <v>CR</v>
          </cell>
          <cell r="N131">
            <v>1000</v>
          </cell>
          <cell r="O131">
            <v>118</v>
          </cell>
          <cell r="P131" t="str">
            <v/>
          </cell>
          <cell r="Y131" t="str">
            <v>G5</v>
          </cell>
          <cell r="AA131">
            <v>0</v>
          </cell>
          <cell r="AB131">
            <v>0</v>
          </cell>
          <cell r="AC131">
            <v>0</v>
          </cell>
        </row>
        <row r="132">
          <cell r="D132" t="str">
            <v>RC&amp;Cycle</v>
          </cell>
          <cell r="E132" t="str">
            <v>PEC</v>
          </cell>
          <cell r="F132" t="str">
            <v>Qualité</v>
          </cell>
          <cell r="G132" t="str">
            <v>OTHER</v>
          </cell>
          <cell r="N132" t="str">
            <v>900/1000</v>
          </cell>
          <cell r="O132">
            <v>130</v>
          </cell>
          <cell r="P132">
            <v>0</v>
          </cell>
          <cell r="Y132" t="str">
            <v>Cancelled</v>
          </cell>
          <cell r="AA132">
            <v>-39</v>
          </cell>
          <cell r="AB132">
            <v>0</v>
          </cell>
          <cell r="AC132">
            <v>0</v>
          </cell>
        </row>
        <row r="133">
          <cell r="D133" t="str">
            <v>RC&amp;CYCLE</v>
          </cell>
          <cell r="E133" t="str">
            <v>PEC</v>
          </cell>
          <cell r="F133" t="str">
            <v>S/T</v>
          </cell>
          <cell r="G133" t="str">
            <v>OTHER</v>
          </cell>
          <cell r="N133" t="str">
            <v>900/1000</v>
          </cell>
          <cell r="O133">
            <v>130</v>
          </cell>
          <cell r="P133">
            <v>0</v>
          </cell>
          <cell r="Y133" t="str">
            <v>G5</v>
          </cell>
          <cell r="AA133">
            <v>-13.5</v>
          </cell>
          <cell r="AB133">
            <v>0</v>
          </cell>
          <cell r="AC133">
            <v>0</v>
          </cell>
        </row>
        <row r="134">
          <cell r="D134" t="str">
            <v>RC&amp;Cycle</v>
          </cell>
          <cell r="E134" t="str">
            <v>Assy</v>
          </cell>
          <cell r="F134" t="str">
            <v>Global</v>
          </cell>
          <cell r="G134" t="str">
            <v>OTHER</v>
          </cell>
          <cell r="N134">
            <v>900</v>
          </cell>
          <cell r="O134">
            <v>110</v>
          </cell>
          <cell r="P134" t="str">
            <v/>
          </cell>
          <cell r="Y134" t="str">
            <v>G1</v>
          </cell>
          <cell r="AA134">
            <v>0</v>
          </cell>
          <cell r="AB134">
            <v>0</v>
          </cell>
          <cell r="AC134">
            <v>0</v>
          </cell>
        </row>
        <row r="135">
          <cell r="D135" t="str">
            <v>RC&amp;CYCLE</v>
          </cell>
          <cell r="E135" t="str">
            <v>PEC</v>
          </cell>
          <cell r="F135" t="str">
            <v>FINITION</v>
          </cell>
          <cell r="G135" t="str">
            <v>OTHER</v>
          </cell>
          <cell r="N135" t="str">
            <v>900/1000</v>
          </cell>
          <cell r="O135">
            <v>130</v>
          </cell>
          <cell r="P135">
            <v>0</v>
          </cell>
          <cell r="Y135" t="str">
            <v>Cancelled</v>
          </cell>
          <cell r="AA135">
            <v>0</v>
          </cell>
          <cell r="AB135">
            <v>0</v>
          </cell>
          <cell r="AC135">
            <v>0</v>
          </cell>
        </row>
        <row r="136">
          <cell r="D136" t="str">
            <v>RC</v>
          </cell>
          <cell r="E136" t="str">
            <v>PEC</v>
          </cell>
          <cell r="F136" t="str">
            <v>EBAUCHE</v>
          </cell>
          <cell r="G136" t="str">
            <v>OTHER</v>
          </cell>
          <cell r="N136" t="str">
            <v>900/1000</v>
          </cell>
          <cell r="O136">
            <v>130</v>
          </cell>
          <cell r="P136">
            <v>0</v>
          </cell>
          <cell r="Y136" t="str">
            <v>G1</v>
          </cell>
          <cell r="AA136">
            <v>0</v>
          </cell>
          <cell r="AB136">
            <v>0</v>
          </cell>
          <cell r="AC136">
            <v>0</v>
          </cell>
        </row>
        <row r="137">
          <cell r="D137" t="str">
            <v>RC&amp;Cycle</v>
          </cell>
          <cell r="E137" t="str">
            <v>ASSY</v>
          </cell>
          <cell r="F137" t="str">
            <v>GLOBAL</v>
          </cell>
          <cell r="G137" t="str">
            <v>CR</v>
          </cell>
          <cell r="N137">
            <v>900</v>
          </cell>
          <cell r="O137">
            <v>118</v>
          </cell>
          <cell r="P137" t="str">
            <v/>
          </cell>
          <cell r="Y137" t="str">
            <v>G5</v>
          </cell>
          <cell r="AA137">
            <v>0</v>
          </cell>
          <cell r="AB137">
            <v>0</v>
          </cell>
          <cell r="AC137">
            <v>0</v>
          </cell>
        </row>
        <row r="138">
          <cell r="D138" t="str">
            <v>RC / CYCLE</v>
          </cell>
          <cell r="E138" t="str">
            <v>PEC</v>
          </cell>
          <cell r="F138" t="str">
            <v>Ebauche</v>
          </cell>
          <cell r="G138" t="str">
            <v>OTHER</v>
          </cell>
          <cell r="N138" t="str">
            <v>900/1000</v>
          </cell>
          <cell r="O138">
            <v>130</v>
          </cell>
          <cell r="P138">
            <v>0</v>
          </cell>
          <cell r="Y138" t="str">
            <v>G1</v>
          </cell>
          <cell r="AA138">
            <v>-4.4800000000000004</v>
          </cell>
          <cell r="AB138">
            <v>0</v>
          </cell>
          <cell r="AC138">
            <v>0</v>
          </cell>
        </row>
        <row r="139">
          <cell r="D139" t="str">
            <v>RC&amp;CYCLE</v>
          </cell>
          <cell r="E139" t="str">
            <v>Assy</v>
          </cell>
          <cell r="F139" t="str">
            <v>Global</v>
          </cell>
          <cell r="G139" t="str">
            <v>OTHER</v>
          </cell>
          <cell r="N139">
            <v>900</v>
          </cell>
          <cell r="O139">
            <v>130</v>
          </cell>
          <cell r="P139">
            <v>0</v>
          </cell>
          <cell r="Y139" t="str">
            <v>G0</v>
          </cell>
          <cell r="AA139">
            <v>0</v>
          </cell>
          <cell r="AB139">
            <v>0</v>
          </cell>
          <cell r="AC139">
            <v>0</v>
          </cell>
        </row>
        <row r="140">
          <cell r="D140" t="str">
            <v>RC / CYCLE</v>
          </cell>
          <cell r="E140" t="str">
            <v>PEC</v>
          </cell>
          <cell r="F140" t="str">
            <v>Ebauche</v>
          </cell>
          <cell r="G140" t="str">
            <v>OTHER</v>
          </cell>
          <cell r="N140" t="str">
            <v>900/1000</v>
          </cell>
          <cell r="O140">
            <v>130</v>
          </cell>
          <cell r="P140">
            <v>0</v>
          </cell>
          <cell r="Y140" t="str">
            <v>G5</v>
          </cell>
          <cell r="AA140">
            <v>0</v>
          </cell>
          <cell r="AB140">
            <v>0</v>
          </cell>
          <cell r="AC140">
            <v>0</v>
          </cell>
        </row>
        <row r="141">
          <cell r="D141" t="str">
            <v>RC / CYCLE</v>
          </cell>
          <cell r="E141" t="str">
            <v>Assy</v>
          </cell>
          <cell r="F141" t="str">
            <v>Global</v>
          </cell>
          <cell r="G141" t="str">
            <v>OTHER</v>
          </cell>
          <cell r="N141" t="str">
            <v>900/1000</v>
          </cell>
          <cell r="O141">
            <v>130</v>
          </cell>
          <cell r="P141">
            <v>0</v>
          </cell>
          <cell r="Y141" t="str">
            <v>G1</v>
          </cell>
          <cell r="AA141">
            <v>0</v>
          </cell>
          <cell r="AB141">
            <v>0</v>
          </cell>
          <cell r="AC141">
            <v>0</v>
          </cell>
        </row>
        <row r="142">
          <cell r="D142" t="str">
            <v>RC&amp;Cycle</v>
          </cell>
          <cell r="E142" t="str">
            <v>PEM</v>
          </cell>
          <cell r="F142" t="str">
            <v>Global</v>
          </cell>
          <cell r="G142" t="str">
            <v>OTHER</v>
          </cell>
          <cell r="N142" t="str">
            <v>900/1000</v>
          </cell>
          <cell r="O142">
            <v>130</v>
          </cell>
          <cell r="P142">
            <v>0</v>
          </cell>
          <cell r="Y142" t="str">
            <v>G1</v>
          </cell>
          <cell r="AA142">
            <v>0</v>
          </cell>
          <cell r="AB142">
            <v>0</v>
          </cell>
          <cell r="AC142">
            <v>0</v>
          </cell>
        </row>
        <row r="143">
          <cell r="D143" t="str">
            <v>RC</v>
          </cell>
          <cell r="E143" t="str">
            <v>Assy</v>
          </cell>
          <cell r="F143" t="str">
            <v>Global</v>
          </cell>
          <cell r="G143" t="str">
            <v>DtC</v>
          </cell>
          <cell r="N143">
            <v>1000</v>
          </cell>
          <cell r="O143">
            <v>130</v>
          </cell>
          <cell r="P143">
            <v>0</v>
          </cell>
          <cell r="Y143" t="str">
            <v>G2</v>
          </cell>
          <cell r="AA143">
            <v>0</v>
          </cell>
          <cell r="AB143">
            <v>0</v>
          </cell>
          <cell r="AC143">
            <v>0</v>
          </cell>
        </row>
        <row r="144">
          <cell r="D144" t="str">
            <v>RC&amp;Cycle</v>
          </cell>
          <cell r="E144" t="str">
            <v>Assy</v>
          </cell>
          <cell r="F144" t="str">
            <v>Global</v>
          </cell>
          <cell r="G144" t="str">
            <v>OTHER</v>
          </cell>
          <cell r="N144">
            <v>900</v>
          </cell>
          <cell r="O144">
            <v>130</v>
          </cell>
          <cell r="P144" t="str">
            <v/>
          </cell>
          <cell r="Y144" t="str">
            <v>G1</v>
          </cell>
          <cell r="AA144">
            <v>0</v>
          </cell>
          <cell r="AB144">
            <v>0</v>
          </cell>
          <cell r="AC144">
            <v>1</v>
          </cell>
        </row>
        <row r="145">
          <cell r="D145" t="str">
            <v>RC&amp;Cycle</v>
          </cell>
          <cell r="E145" t="str">
            <v>PEM</v>
          </cell>
          <cell r="F145" t="str">
            <v>Global</v>
          </cell>
          <cell r="G145" t="str">
            <v>OTHER</v>
          </cell>
          <cell r="N145">
            <v>1000</v>
          </cell>
          <cell r="O145">
            <v>130</v>
          </cell>
          <cell r="P145">
            <v>0</v>
          </cell>
          <cell r="Y145" t="str">
            <v>G1</v>
          </cell>
          <cell r="AA145">
            <v>0</v>
          </cell>
          <cell r="AB145">
            <v>-44.5</v>
          </cell>
          <cell r="AC145">
            <v>0</v>
          </cell>
        </row>
        <row r="146">
          <cell r="D146" t="str">
            <v>RC&amp;Cycle</v>
          </cell>
          <cell r="E146" t="str">
            <v>Assy</v>
          </cell>
          <cell r="F146" t="str">
            <v>Global</v>
          </cell>
          <cell r="G146" t="str">
            <v>DtC</v>
          </cell>
          <cell r="N146" t="str">
            <v>900/1000</v>
          </cell>
          <cell r="O146">
            <v>130</v>
          </cell>
          <cell r="P146">
            <v>0</v>
          </cell>
          <cell r="Y146" t="str">
            <v>G2</v>
          </cell>
          <cell r="AA146">
            <v>0</v>
          </cell>
          <cell r="AB146">
            <v>0</v>
          </cell>
          <cell r="AC146">
            <v>-7</v>
          </cell>
        </row>
        <row r="147">
          <cell r="D147" t="str">
            <v>RC&amp;Cycle</v>
          </cell>
          <cell r="E147" t="str">
            <v>Assy</v>
          </cell>
          <cell r="F147" t="str">
            <v>Global</v>
          </cell>
          <cell r="G147" t="str">
            <v>OTHER</v>
          </cell>
          <cell r="N147" t="str">
            <v>900/1000</v>
          </cell>
          <cell r="O147">
            <v>130</v>
          </cell>
          <cell r="P147" t="str">
            <v/>
          </cell>
          <cell r="Y147" t="str">
            <v>G2</v>
          </cell>
          <cell r="AA147">
            <v>0</v>
          </cell>
          <cell r="AB147">
            <v>0</v>
          </cell>
          <cell r="AC147">
            <v>0</v>
          </cell>
        </row>
        <row r="148">
          <cell r="D148" t="str">
            <v>RC&amp;Cycle</v>
          </cell>
          <cell r="E148" t="str">
            <v>Assy</v>
          </cell>
          <cell r="F148" t="str">
            <v>Global</v>
          </cell>
          <cell r="G148" t="str">
            <v>CR</v>
          </cell>
          <cell r="N148">
            <v>900</v>
          </cell>
          <cell r="O148">
            <v>144</v>
          </cell>
          <cell r="P148" t="str">
            <v/>
          </cell>
          <cell r="Y148" t="str">
            <v>G5</v>
          </cell>
          <cell r="AA148">
            <v>0</v>
          </cell>
          <cell r="AB148">
            <v>0</v>
          </cell>
          <cell r="AC148">
            <v>0</v>
          </cell>
        </row>
        <row r="149">
          <cell r="D149" t="str">
            <v>RC&amp;Cycle</v>
          </cell>
          <cell r="E149" t="str">
            <v>Assy</v>
          </cell>
          <cell r="F149" t="str">
            <v>Global</v>
          </cell>
          <cell r="G149" t="str">
            <v>CR</v>
          </cell>
          <cell r="N149">
            <v>900</v>
          </cell>
          <cell r="O149">
            <v>146</v>
          </cell>
          <cell r="P149" t="str">
            <v/>
          </cell>
          <cell r="Y149" t="str">
            <v>G5</v>
          </cell>
          <cell r="AA149">
            <v>0</v>
          </cell>
          <cell r="AB149">
            <v>0</v>
          </cell>
          <cell r="AC149">
            <v>0</v>
          </cell>
        </row>
        <row r="150">
          <cell r="D150" t="str">
            <v>RC&amp;Cycle</v>
          </cell>
          <cell r="E150" t="str">
            <v>Assy</v>
          </cell>
          <cell r="F150" t="str">
            <v>Global</v>
          </cell>
          <cell r="G150" t="str">
            <v>CR</v>
          </cell>
          <cell r="N150">
            <v>900</v>
          </cell>
          <cell r="O150">
            <v>146</v>
          </cell>
          <cell r="P150" t="str">
            <v/>
          </cell>
          <cell r="Y150" t="str">
            <v>G5</v>
          </cell>
          <cell r="AA150">
            <v>0</v>
          </cell>
          <cell r="AB150">
            <v>0</v>
          </cell>
          <cell r="AC150">
            <v>0</v>
          </cell>
        </row>
        <row r="151">
          <cell r="D151" t="str">
            <v>RC&amp;Cycle</v>
          </cell>
          <cell r="E151" t="str">
            <v>PEM</v>
          </cell>
          <cell r="F151" t="str">
            <v>Global</v>
          </cell>
          <cell r="G151" t="str">
            <v>CR</v>
          </cell>
          <cell r="N151">
            <v>900</v>
          </cell>
          <cell r="O151">
            <v>146</v>
          </cell>
          <cell r="P151" t="str">
            <v/>
          </cell>
          <cell r="Y151" t="str">
            <v>G5</v>
          </cell>
          <cell r="AA151">
            <v>0</v>
          </cell>
          <cell r="AB151">
            <v>0</v>
          </cell>
          <cell r="AC151">
            <v>0</v>
          </cell>
        </row>
        <row r="152">
          <cell r="D152" t="str">
            <v>RC&amp;Cycle</v>
          </cell>
          <cell r="E152" t="str">
            <v>PEC</v>
          </cell>
          <cell r="F152" t="str">
            <v>S/T</v>
          </cell>
          <cell r="G152" t="str">
            <v>OTHER</v>
          </cell>
          <cell r="N152" t="str">
            <v>900/1000</v>
          </cell>
          <cell r="O152">
            <v>130</v>
          </cell>
          <cell r="P152" t="str">
            <v/>
          </cell>
          <cell r="Y152" t="str">
            <v>G1</v>
          </cell>
          <cell r="AA152">
            <v>0</v>
          </cell>
          <cell r="AB152">
            <v>0</v>
          </cell>
          <cell r="AC152">
            <v>0</v>
          </cell>
        </row>
        <row r="153">
          <cell r="D153" t="str">
            <v>RC&amp;CYCLE</v>
          </cell>
          <cell r="E153" t="str">
            <v>PEC</v>
          </cell>
          <cell r="F153" t="str">
            <v>Ebauche</v>
          </cell>
          <cell r="G153" t="str">
            <v>OTHER</v>
          </cell>
          <cell r="N153" t="str">
            <v>900/1000</v>
          </cell>
          <cell r="O153">
            <v>130</v>
          </cell>
          <cell r="P153">
            <v>0</v>
          </cell>
          <cell r="Y153" t="str">
            <v>G5</v>
          </cell>
          <cell r="AA153">
            <v>32.39</v>
          </cell>
          <cell r="AB153">
            <v>0</v>
          </cell>
          <cell r="AC153">
            <v>0</v>
          </cell>
        </row>
        <row r="154">
          <cell r="D154" t="str">
            <v>RC&amp;Cycle</v>
          </cell>
          <cell r="E154" t="str">
            <v>PEC</v>
          </cell>
          <cell r="F154" t="str">
            <v>Finition</v>
          </cell>
          <cell r="G154" t="str">
            <v>OTHER</v>
          </cell>
          <cell r="N154">
            <v>900</v>
          </cell>
          <cell r="O154">
            <v>130</v>
          </cell>
          <cell r="P154" t="str">
            <v/>
          </cell>
          <cell r="Y154" t="str">
            <v>G1</v>
          </cell>
          <cell r="AA154">
            <v>0</v>
          </cell>
          <cell r="AB154">
            <v>0</v>
          </cell>
          <cell r="AC154">
            <v>0</v>
          </cell>
        </row>
        <row r="155">
          <cell r="D155" t="str">
            <v>RC&amp;Cycle</v>
          </cell>
          <cell r="E155" t="str">
            <v>PEC</v>
          </cell>
          <cell r="F155" t="str">
            <v>Ebauche</v>
          </cell>
          <cell r="G155" t="str">
            <v>OTHER</v>
          </cell>
          <cell r="N155" t="str">
            <v>900/1000</v>
          </cell>
          <cell r="O155">
            <v>130</v>
          </cell>
          <cell r="P155">
            <v>0</v>
          </cell>
          <cell r="Y155" t="str">
            <v>G5</v>
          </cell>
          <cell r="AA155">
            <v>0</v>
          </cell>
          <cell r="AB155">
            <v>0</v>
          </cell>
          <cell r="AC155">
            <v>0</v>
          </cell>
        </row>
        <row r="156">
          <cell r="D156" t="str">
            <v>RC / CYCLE</v>
          </cell>
          <cell r="E156" t="str">
            <v>PEC</v>
          </cell>
          <cell r="F156" t="str">
            <v>Ebauche</v>
          </cell>
          <cell r="G156" t="str">
            <v>OTHER</v>
          </cell>
          <cell r="N156" t="str">
            <v>900/1000</v>
          </cell>
          <cell r="O156">
            <v>205</v>
          </cell>
          <cell r="P156">
            <v>0</v>
          </cell>
          <cell r="Y156" t="str">
            <v>Cancelled</v>
          </cell>
          <cell r="AA156">
            <v>0</v>
          </cell>
          <cell r="AB156">
            <v>0</v>
          </cell>
          <cell r="AC156">
            <v>0</v>
          </cell>
        </row>
      </sheetData>
      <sheetData sheetId="2"/>
      <sheetData sheetId="3" refreshError="1"/>
      <sheetData sheetId="4" refreshError="1"/>
      <sheetData sheetId="5"/>
      <sheetData sheetId="6"/>
      <sheetData sheetId="7">
        <row r="2">
          <cell r="A2" t="str">
            <v>SA_Constitution</v>
          </cell>
        </row>
        <row r="3">
          <cell r="A3" t="str">
            <v>GA_Constitution</v>
          </cell>
        </row>
        <row r="4">
          <cell r="A4" t="str">
            <v>SA_Finishing</v>
          </cell>
        </row>
        <row r="5">
          <cell r="A5" t="str">
            <v>GA_Finishing</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ntrol" Target="../activeX/activeX1.xml"/><Relationship Id="rId7" Type="http://schemas.openxmlformats.org/officeDocument/2006/relationships/ctrlProp" Target="../ctrlProps/ctrlProp3.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image" Target="../media/image1.emf"/></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ctrlProp" Target="../ctrlProps/ctrlProp5.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B151"/>
  <sheetViews>
    <sheetView workbookViewId="0">
      <selection activeCell="G1" sqref="G1"/>
    </sheetView>
  </sheetViews>
  <sheetFormatPr baseColWidth="10" defaultColWidth="9.140625" defaultRowHeight="15" x14ac:dyDescent="0.25"/>
  <cols>
    <col min="1" max="1" width="14.5703125" customWidth="1"/>
    <col min="2" max="2" width="15.5703125" customWidth="1"/>
    <col min="3" max="3" width="15.28515625" customWidth="1"/>
    <col min="4" max="4" width="14.5703125" customWidth="1"/>
    <col min="5" max="5" width="22.5703125" customWidth="1"/>
    <col min="6" max="6" width="17.140625" customWidth="1"/>
    <col min="7" max="7" width="21.7109375" customWidth="1"/>
    <col min="8" max="8" width="16.85546875" customWidth="1"/>
    <col min="9" max="9" width="18.42578125" customWidth="1"/>
    <col min="10" max="10" width="28.5703125" customWidth="1"/>
    <col min="11" max="11" width="65.85546875" style="5" customWidth="1"/>
    <col min="12" max="12" width="19.85546875" customWidth="1"/>
    <col min="13" max="13" width="13.42578125" customWidth="1"/>
    <col min="14" max="14" width="17.5703125" customWidth="1"/>
    <col min="15" max="15" width="13.7109375" customWidth="1"/>
    <col min="16" max="16" width="11.5703125" customWidth="1"/>
    <col min="17" max="17" width="18.28515625" customWidth="1"/>
    <col min="18" max="18" width="15.42578125" customWidth="1"/>
    <col min="19" max="19" width="16" customWidth="1"/>
    <col min="20" max="20" width="14.5703125" customWidth="1"/>
    <col min="21" max="21" width="15.5703125" customWidth="1"/>
    <col min="22" max="22" width="16.5703125" customWidth="1"/>
    <col min="23" max="23" width="11.7109375" customWidth="1"/>
    <col min="24" max="24" width="12.7109375" customWidth="1"/>
    <col min="25" max="25" width="14.28515625" customWidth="1"/>
    <col min="26" max="26" width="13.5703125" customWidth="1"/>
    <col min="27" max="27" width="13.140625" customWidth="1"/>
    <col min="28" max="28" width="14.42578125" customWidth="1"/>
  </cols>
  <sheetData>
    <row r="1" spans="1:28" ht="30.75" customHeight="1" x14ac:dyDescent="0.25"/>
    <row r="2" spans="1:28" ht="38.25" customHeight="1" x14ac:dyDescent="0.25">
      <c r="A2" s="1" t="s">
        <v>496</v>
      </c>
      <c r="B2" s="1" t="s">
        <v>0</v>
      </c>
      <c r="C2" s="1" t="s">
        <v>505</v>
      </c>
      <c r="D2" s="1" t="s">
        <v>506</v>
      </c>
      <c r="E2" s="1" t="s">
        <v>1</v>
      </c>
      <c r="F2" s="1" t="s">
        <v>2</v>
      </c>
      <c r="G2" s="1" t="s">
        <v>3</v>
      </c>
      <c r="H2" s="1" t="s">
        <v>4</v>
      </c>
      <c r="I2" s="1" t="s">
        <v>5</v>
      </c>
      <c r="J2" s="1" t="s">
        <v>6</v>
      </c>
      <c r="K2" s="1" t="s">
        <v>7</v>
      </c>
      <c r="L2" s="1" t="s">
        <v>8</v>
      </c>
      <c r="M2" s="1" t="s">
        <v>9</v>
      </c>
      <c r="N2" s="1" t="s">
        <v>10</v>
      </c>
      <c r="O2" s="1" t="s">
        <v>502</v>
      </c>
      <c r="P2" s="1" t="s">
        <v>497</v>
      </c>
      <c r="Q2" s="1" t="s">
        <v>501</v>
      </c>
      <c r="R2" s="1" t="s">
        <v>498</v>
      </c>
      <c r="S2" s="1" t="s">
        <v>499</v>
      </c>
      <c r="T2" s="7" t="s">
        <v>500</v>
      </c>
      <c r="U2" s="1" t="s">
        <v>13</v>
      </c>
      <c r="V2" s="1" t="s">
        <v>14</v>
      </c>
      <c r="W2" s="1" t="s">
        <v>15</v>
      </c>
      <c r="X2" s="1" t="s">
        <v>16</v>
      </c>
      <c r="Y2" s="1" t="s">
        <v>17</v>
      </c>
      <c r="Z2" s="1" t="s">
        <v>18</v>
      </c>
      <c r="AA2" s="6" t="s">
        <v>11</v>
      </c>
      <c r="AB2" s="6" t="s">
        <v>12</v>
      </c>
    </row>
    <row r="3" spans="1:28" x14ac:dyDescent="0.25">
      <c r="A3" s="2" t="s">
        <v>504</v>
      </c>
      <c r="B3" s="2" t="s">
        <v>19</v>
      </c>
      <c r="C3" s="2"/>
      <c r="D3" s="2"/>
      <c r="E3" s="3">
        <v>41977</v>
      </c>
      <c r="F3" s="2" t="s">
        <v>188</v>
      </c>
      <c r="G3" s="2" t="s">
        <v>127</v>
      </c>
      <c r="H3" s="2">
        <v>0</v>
      </c>
      <c r="I3" s="2">
        <v>0</v>
      </c>
      <c r="J3" s="2" t="s">
        <v>189</v>
      </c>
      <c r="K3" s="4" t="s">
        <v>190</v>
      </c>
      <c r="L3" s="2">
        <v>900</v>
      </c>
      <c r="M3" s="2">
        <v>21</v>
      </c>
      <c r="N3" s="2" t="s">
        <v>127</v>
      </c>
      <c r="O3" s="2"/>
      <c r="P3" s="2">
        <v>0</v>
      </c>
      <c r="Q3" s="2"/>
      <c r="R3" s="2"/>
      <c r="S3" s="2"/>
      <c r="T3" s="2"/>
      <c r="U3" s="2">
        <v>6090</v>
      </c>
      <c r="V3" s="2">
        <v>0</v>
      </c>
      <c r="W3" s="2">
        <v>0</v>
      </c>
      <c r="X3" s="2">
        <v>0</v>
      </c>
      <c r="Y3" s="2">
        <v>0</v>
      </c>
      <c r="Z3" s="2" t="s">
        <v>191</v>
      </c>
      <c r="AA3" s="8">
        <v>0</v>
      </c>
      <c r="AB3" s="2">
        <v>0</v>
      </c>
    </row>
    <row r="4" spans="1:28" x14ac:dyDescent="0.25">
      <c r="A4" s="2"/>
      <c r="B4" s="2" t="s">
        <v>20</v>
      </c>
      <c r="C4" s="2"/>
      <c r="D4" s="2"/>
      <c r="E4" s="3">
        <v>42192</v>
      </c>
      <c r="F4" s="2" t="s">
        <v>122</v>
      </c>
      <c r="G4" s="2" t="s">
        <v>192</v>
      </c>
      <c r="H4" s="2" t="s">
        <v>193</v>
      </c>
      <c r="I4" s="2" t="s">
        <v>125</v>
      </c>
      <c r="J4" s="2" t="s">
        <v>194</v>
      </c>
      <c r="K4" s="4" t="s">
        <v>195</v>
      </c>
      <c r="L4" s="2">
        <v>1000</v>
      </c>
      <c r="M4" s="2">
        <v>0</v>
      </c>
      <c r="N4" s="2" t="s">
        <v>127</v>
      </c>
      <c r="O4" s="2"/>
      <c r="P4" s="2">
        <v>0</v>
      </c>
      <c r="Q4" s="2"/>
      <c r="R4" s="2"/>
      <c r="S4" s="2"/>
      <c r="T4" s="2"/>
      <c r="U4" s="2">
        <v>-330</v>
      </c>
      <c r="V4" s="2">
        <v>7700</v>
      </c>
      <c r="W4" s="2">
        <v>7700</v>
      </c>
      <c r="X4" s="2">
        <v>0</v>
      </c>
      <c r="Y4" s="2">
        <v>0</v>
      </c>
      <c r="Z4" s="2" t="s">
        <v>196</v>
      </c>
      <c r="AA4" s="8">
        <v>0</v>
      </c>
      <c r="AB4" s="2">
        <v>0</v>
      </c>
    </row>
    <row r="5" spans="1:28" x14ac:dyDescent="0.25">
      <c r="A5" s="2"/>
      <c r="B5" s="2" t="s">
        <v>21</v>
      </c>
      <c r="C5" s="2"/>
      <c r="D5" s="2"/>
      <c r="E5" s="3">
        <v>41907</v>
      </c>
      <c r="F5" s="2" t="s">
        <v>188</v>
      </c>
      <c r="G5" s="2" t="s">
        <v>127</v>
      </c>
      <c r="H5" s="2">
        <v>0</v>
      </c>
      <c r="I5" s="2">
        <v>0</v>
      </c>
      <c r="J5" s="2" t="s">
        <v>197</v>
      </c>
      <c r="K5" s="4" t="s">
        <v>198</v>
      </c>
      <c r="L5" s="2" t="s">
        <v>199</v>
      </c>
      <c r="M5" s="2">
        <v>1</v>
      </c>
      <c r="N5" s="2">
        <v>0</v>
      </c>
      <c r="O5" s="2"/>
      <c r="P5" s="2">
        <v>45.8</v>
      </c>
      <c r="Q5" s="2"/>
      <c r="R5" s="2"/>
      <c r="S5" s="2"/>
      <c r="T5" s="2"/>
      <c r="U5" s="2">
        <v>2718.2299999999996</v>
      </c>
      <c r="V5" s="2">
        <v>0</v>
      </c>
      <c r="W5" s="2">
        <v>0</v>
      </c>
      <c r="X5" s="2">
        <v>0</v>
      </c>
      <c r="Y5" s="2">
        <v>0</v>
      </c>
      <c r="Z5" s="2" t="s">
        <v>196</v>
      </c>
      <c r="AA5" s="8">
        <v>0</v>
      </c>
      <c r="AB5" s="2">
        <v>0</v>
      </c>
    </row>
    <row r="6" spans="1:28" x14ac:dyDescent="0.25">
      <c r="A6" s="2"/>
      <c r="B6" s="2" t="s">
        <v>22</v>
      </c>
      <c r="C6" s="2"/>
      <c r="D6" s="2"/>
      <c r="E6" s="3">
        <v>41988</v>
      </c>
      <c r="F6" s="2" t="s">
        <v>188</v>
      </c>
      <c r="G6" s="2" t="s">
        <v>127</v>
      </c>
      <c r="H6" s="2">
        <v>0</v>
      </c>
      <c r="I6" s="2">
        <v>0</v>
      </c>
      <c r="J6" s="2" t="s">
        <v>200</v>
      </c>
      <c r="K6" s="4" t="s">
        <v>201</v>
      </c>
      <c r="L6" s="2" t="s">
        <v>199</v>
      </c>
      <c r="M6" s="2">
        <v>6</v>
      </c>
      <c r="N6" s="2" t="s">
        <v>127</v>
      </c>
      <c r="O6" s="2"/>
      <c r="P6" s="2">
        <v>5.0999999999999996</v>
      </c>
      <c r="Q6" s="2"/>
      <c r="R6" s="2"/>
      <c r="S6" s="2"/>
      <c r="T6" s="2"/>
      <c r="U6" s="2">
        <v>302.685</v>
      </c>
      <c r="V6" s="2">
        <v>0</v>
      </c>
      <c r="W6" s="2">
        <v>0</v>
      </c>
      <c r="X6" s="2">
        <v>0</v>
      </c>
      <c r="Y6" s="2">
        <v>0</v>
      </c>
      <c r="Z6" s="2" t="s">
        <v>202</v>
      </c>
      <c r="AA6" s="8">
        <v>0</v>
      </c>
      <c r="AB6" s="2">
        <v>0</v>
      </c>
    </row>
    <row r="7" spans="1:28" x14ac:dyDescent="0.25">
      <c r="A7" s="2"/>
      <c r="B7" s="2" t="s">
        <v>23</v>
      </c>
      <c r="C7" s="2"/>
      <c r="D7" s="2"/>
      <c r="E7" s="3">
        <v>41975</v>
      </c>
      <c r="F7" s="2" t="s">
        <v>188</v>
      </c>
      <c r="G7" s="2" t="s">
        <v>127</v>
      </c>
      <c r="H7" s="2">
        <v>0</v>
      </c>
      <c r="I7" s="2">
        <v>0</v>
      </c>
      <c r="J7" s="2" t="s">
        <v>203</v>
      </c>
      <c r="K7" s="4" t="s">
        <v>204</v>
      </c>
      <c r="L7" s="2">
        <v>900</v>
      </c>
      <c r="M7" s="2">
        <v>21</v>
      </c>
      <c r="N7" s="2" t="s">
        <v>127</v>
      </c>
      <c r="O7" s="2"/>
      <c r="P7" s="2">
        <v>0</v>
      </c>
      <c r="Q7" s="2"/>
      <c r="R7" s="2"/>
      <c r="S7" s="2"/>
      <c r="T7" s="2"/>
      <c r="U7" s="2">
        <v>0</v>
      </c>
      <c r="V7" s="2">
        <v>0</v>
      </c>
      <c r="W7" s="2">
        <v>0</v>
      </c>
      <c r="X7" s="2">
        <v>0</v>
      </c>
      <c r="Y7" s="2">
        <v>0</v>
      </c>
      <c r="Z7" s="2" t="s">
        <v>205</v>
      </c>
      <c r="AA7" s="8">
        <v>0</v>
      </c>
      <c r="AB7" s="2">
        <v>0</v>
      </c>
    </row>
    <row r="8" spans="1:28" x14ac:dyDescent="0.25">
      <c r="A8" s="2"/>
      <c r="B8" s="2" t="s">
        <v>24</v>
      </c>
      <c r="C8" s="2"/>
      <c r="D8" s="2"/>
      <c r="E8" s="3">
        <v>41907</v>
      </c>
      <c r="F8" s="2" t="s">
        <v>206</v>
      </c>
      <c r="G8" s="2" t="s">
        <v>127</v>
      </c>
      <c r="H8" s="2">
        <v>0</v>
      </c>
      <c r="I8" s="2">
        <v>0</v>
      </c>
      <c r="J8" s="2" t="s">
        <v>197</v>
      </c>
      <c r="K8" s="4" t="s">
        <v>207</v>
      </c>
      <c r="L8" s="2">
        <v>900</v>
      </c>
      <c r="M8" s="2">
        <v>43</v>
      </c>
      <c r="N8" s="2">
        <v>70</v>
      </c>
      <c r="O8" s="2"/>
      <c r="P8" s="2">
        <v>6</v>
      </c>
      <c r="Q8" s="2"/>
      <c r="R8" s="2"/>
      <c r="S8" s="2"/>
      <c r="T8" s="2"/>
      <c r="U8" s="2">
        <v>356.1</v>
      </c>
      <c r="V8" s="2">
        <v>0</v>
      </c>
      <c r="W8" s="2">
        <v>0</v>
      </c>
      <c r="X8" s="2">
        <v>0</v>
      </c>
      <c r="Y8" s="2">
        <v>0</v>
      </c>
      <c r="Z8" s="2" t="s">
        <v>196</v>
      </c>
      <c r="AA8" s="8">
        <v>0</v>
      </c>
      <c r="AB8" s="2">
        <v>0</v>
      </c>
    </row>
    <row r="9" spans="1:28" x14ac:dyDescent="0.25">
      <c r="A9" s="2"/>
      <c r="B9" s="2" t="s">
        <v>25</v>
      </c>
      <c r="C9" s="2"/>
      <c r="D9" s="2"/>
      <c r="E9" s="3">
        <v>41688</v>
      </c>
      <c r="F9" s="2" t="s">
        <v>188</v>
      </c>
      <c r="G9" s="2" t="s">
        <v>127</v>
      </c>
      <c r="H9" s="2">
        <v>0</v>
      </c>
      <c r="I9" s="2">
        <v>0</v>
      </c>
      <c r="J9" s="2" t="s">
        <v>208</v>
      </c>
      <c r="K9" s="4" t="s">
        <v>209</v>
      </c>
      <c r="L9" s="2">
        <v>900</v>
      </c>
      <c r="M9" s="2">
        <v>130</v>
      </c>
      <c r="N9" s="2">
        <v>0</v>
      </c>
      <c r="O9" s="2"/>
      <c r="P9" s="2">
        <v>-12</v>
      </c>
      <c r="Q9" s="2"/>
      <c r="R9" s="2"/>
      <c r="S9" s="2"/>
      <c r="T9" s="2"/>
      <c r="U9" s="2">
        <v>-700</v>
      </c>
      <c r="V9" s="2">
        <v>36367</v>
      </c>
      <c r="W9" s="2">
        <v>0</v>
      </c>
      <c r="X9" s="2">
        <v>36367</v>
      </c>
      <c r="Y9" s="2">
        <v>0</v>
      </c>
      <c r="Z9" s="2" t="s">
        <v>133</v>
      </c>
      <c r="AA9" s="8">
        <v>41993</v>
      </c>
      <c r="AB9" s="2">
        <v>0</v>
      </c>
    </row>
    <row r="10" spans="1:28" x14ac:dyDescent="0.25">
      <c r="A10" s="2"/>
      <c r="B10" s="2" t="s">
        <v>26</v>
      </c>
      <c r="C10" s="2"/>
      <c r="D10" s="2"/>
      <c r="E10" s="3">
        <v>41548</v>
      </c>
      <c r="F10" s="2" t="s">
        <v>122</v>
      </c>
      <c r="G10" s="2" t="s">
        <v>211</v>
      </c>
      <c r="H10" s="2" t="s">
        <v>212</v>
      </c>
      <c r="I10" s="2">
        <v>103119</v>
      </c>
      <c r="J10" s="2" t="s">
        <v>177</v>
      </c>
      <c r="K10" s="4" t="s">
        <v>213</v>
      </c>
      <c r="L10" s="2" t="s">
        <v>199</v>
      </c>
      <c r="M10" s="2">
        <v>21</v>
      </c>
      <c r="N10" s="2">
        <v>0</v>
      </c>
      <c r="O10" s="2"/>
      <c r="P10" s="2">
        <v>2</v>
      </c>
      <c r="Q10" s="2"/>
      <c r="R10" s="2"/>
      <c r="S10" s="2"/>
      <c r="T10" s="2"/>
      <c r="U10" s="2">
        <v>118.7</v>
      </c>
      <c r="V10" s="2">
        <v>19712</v>
      </c>
      <c r="W10" s="2">
        <v>19712</v>
      </c>
      <c r="X10" s="2">
        <v>0</v>
      </c>
      <c r="Y10" s="2">
        <v>0</v>
      </c>
      <c r="Z10" s="2" t="s">
        <v>133</v>
      </c>
      <c r="AA10" s="8">
        <v>0</v>
      </c>
      <c r="AB10" s="2">
        <v>0</v>
      </c>
    </row>
    <row r="11" spans="1:28" x14ac:dyDescent="0.25">
      <c r="A11" s="2"/>
      <c r="B11" s="2" t="s">
        <v>27</v>
      </c>
      <c r="C11" s="2"/>
      <c r="D11" s="2"/>
      <c r="E11" s="3">
        <v>41704</v>
      </c>
      <c r="F11" s="2" t="s">
        <v>188</v>
      </c>
      <c r="G11" s="2" t="s">
        <v>127</v>
      </c>
      <c r="H11" s="2">
        <v>0</v>
      </c>
      <c r="I11" s="2">
        <v>0</v>
      </c>
      <c r="J11" s="2" t="s">
        <v>214</v>
      </c>
      <c r="K11" s="4" t="s">
        <v>215</v>
      </c>
      <c r="L11" s="2">
        <v>1000</v>
      </c>
      <c r="M11" s="2">
        <v>30</v>
      </c>
      <c r="N11" s="2">
        <v>0</v>
      </c>
      <c r="O11" s="2"/>
      <c r="P11" s="2">
        <v>0</v>
      </c>
      <c r="Q11" s="2"/>
      <c r="R11" s="2"/>
      <c r="S11" s="2"/>
      <c r="T11" s="2"/>
      <c r="U11" s="2">
        <v>-4066.0000000000005</v>
      </c>
      <c r="V11" s="2">
        <v>95000</v>
      </c>
      <c r="W11" s="2">
        <v>0</v>
      </c>
      <c r="X11" s="2">
        <v>95000</v>
      </c>
      <c r="Y11" s="2">
        <v>0</v>
      </c>
      <c r="Z11" s="2" t="s">
        <v>133</v>
      </c>
      <c r="AA11" s="8">
        <v>41973</v>
      </c>
      <c r="AB11" s="2" t="s">
        <v>210</v>
      </c>
    </row>
    <row r="12" spans="1:28" x14ac:dyDescent="0.25">
      <c r="A12" s="2"/>
      <c r="B12" s="2" t="s">
        <v>28</v>
      </c>
      <c r="C12" s="2"/>
      <c r="D12" s="2"/>
      <c r="E12" s="3">
        <v>41785</v>
      </c>
      <c r="F12" s="2" t="s">
        <v>122</v>
      </c>
      <c r="G12" s="2" t="s">
        <v>216</v>
      </c>
      <c r="H12" s="2" t="s">
        <v>217</v>
      </c>
      <c r="I12" s="2">
        <v>106823</v>
      </c>
      <c r="J12" s="2" t="s">
        <v>218</v>
      </c>
      <c r="K12" s="4" t="s">
        <v>219</v>
      </c>
      <c r="L12" s="2">
        <v>900</v>
      </c>
      <c r="M12" s="2">
        <v>50</v>
      </c>
      <c r="N12" s="2">
        <v>0</v>
      </c>
      <c r="O12" s="2"/>
      <c r="P12" s="2">
        <v>0.5</v>
      </c>
      <c r="Q12" s="2"/>
      <c r="R12" s="2"/>
      <c r="S12" s="2"/>
      <c r="T12" s="2"/>
      <c r="U12" s="2">
        <v>1499.675</v>
      </c>
      <c r="V12" s="2">
        <v>347396</v>
      </c>
      <c r="W12" s="2">
        <v>11396</v>
      </c>
      <c r="X12" s="2">
        <v>330000</v>
      </c>
      <c r="Y12" s="2">
        <v>0</v>
      </c>
      <c r="Z12" s="2" t="s">
        <v>133</v>
      </c>
      <c r="AA12" s="8">
        <v>0</v>
      </c>
      <c r="AB12" s="2">
        <v>0</v>
      </c>
    </row>
    <row r="13" spans="1:28" x14ac:dyDescent="0.25">
      <c r="A13" s="2"/>
      <c r="B13" s="2" t="s">
        <v>29</v>
      </c>
      <c r="C13" s="2"/>
      <c r="D13" s="2"/>
      <c r="E13" s="3">
        <v>41660</v>
      </c>
      <c r="F13" s="2" t="s">
        <v>122</v>
      </c>
      <c r="G13" s="2" t="s">
        <v>220</v>
      </c>
      <c r="H13" s="2" t="s">
        <v>221</v>
      </c>
      <c r="I13" s="2">
        <v>107114</v>
      </c>
      <c r="J13" s="2" t="s">
        <v>177</v>
      </c>
      <c r="K13" s="4" t="s">
        <v>222</v>
      </c>
      <c r="L13" s="2">
        <v>900</v>
      </c>
      <c r="M13" s="2">
        <v>40</v>
      </c>
      <c r="N13" s="2">
        <v>0</v>
      </c>
      <c r="O13" s="2"/>
      <c r="P13" s="2">
        <v>0</v>
      </c>
      <c r="Q13" s="2"/>
      <c r="R13" s="2"/>
      <c r="S13" s="2"/>
      <c r="T13" s="2"/>
      <c r="U13" s="2">
        <v>-405.99999999999994</v>
      </c>
      <c r="V13" s="2">
        <v>3080</v>
      </c>
      <c r="W13" s="2">
        <v>3080</v>
      </c>
      <c r="X13" s="2">
        <v>0</v>
      </c>
      <c r="Y13" s="2">
        <v>0</v>
      </c>
      <c r="Z13" s="2" t="s">
        <v>202</v>
      </c>
      <c r="AA13" s="8">
        <v>0</v>
      </c>
      <c r="AB13" s="2">
        <v>0</v>
      </c>
    </row>
    <row r="14" spans="1:28" x14ac:dyDescent="0.25">
      <c r="A14" s="2"/>
      <c r="B14" s="2" t="s">
        <v>30</v>
      </c>
      <c r="C14" s="2"/>
      <c r="D14" s="2"/>
      <c r="E14" s="3">
        <v>41688</v>
      </c>
      <c r="F14" s="2" t="s">
        <v>206</v>
      </c>
      <c r="G14" s="2" t="s">
        <v>220</v>
      </c>
      <c r="H14" s="2" t="s">
        <v>221</v>
      </c>
      <c r="I14" s="2">
        <v>107114</v>
      </c>
      <c r="J14" s="2" t="s">
        <v>177</v>
      </c>
      <c r="K14" s="4" t="s">
        <v>223</v>
      </c>
      <c r="L14" s="2">
        <v>900</v>
      </c>
      <c r="M14" s="2">
        <v>50</v>
      </c>
      <c r="N14" s="2">
        <v>0</v>
      </c>
      <c r="O14" s="2"/>
      <c r="P14" s="2">
        <v>0</v>
      </c>
      <c r="Q14" s="2"/>
      <c r="R14" s="2"/>
      <c r="S14" s="2"/>
      <c r="T14" s="2"/>
      <c r="U14" s="2">
        <v>-869.99999999999989</v>
      </c>
      <c r="V14" s="2">
        <v>67238</v>
      </c>
      <c r="W14" s="2">
        <v>7238</v>
      </c>
      <c r="X14" s="2">
        <v>60000</v>
      </c>
      <c r="Y14" s="2">
        <v>0</v>
      </c>
      <c r="Z14" s="2" t="s">
        <v>196</v>
      </c>
      <c r="AA14" s="8">
        <v>0</v>
      </c>
      <c r="AB14" s="2">
        <v>0</v>
      </c>
    </row>
    <row r="15" spans="1:28" x14ac:dyDescent="0.25">
      <c r="A15" s="2"/>
      <c r="B15" s="2" t="s">
        <v>31</v>
      </c>
      <c r="C15" s="2"/>
      <c r="D15" s="2"/>
      <c r="E15" s="3">
        <v>41719</v>
      </c>
      <c r="F15" s="2" t="s">
        <v>206</v>
      </c>
      <c r="G15" s="2" t="s">
        <v>220</v>
      </c>
      <c r="H15" s="2" t="s">
        <v>224</v>
      </c>
      <c r="I15" s="2">
        <v>107114</v>
      </c>
      <c r="J15" s="2" t="s">
        <v>177</v>
      </c>
      <c r="K15" s="4" t="s">
        <v>225</v>
      </c>
      <c r="L15" s="2">
        <v>900</v>
      </c>
      <c r="M15" s="2">
        <v>50</v>
      </c>
      <c r="N15" s="2">
        <v>0</v>
      </c>
      <c r="O15" s="2"/>
      <c r="P15" s="2">
        <v>0</v>
      </c>
      <c r="Q15" s="2"/>
      <c r="R15" s="2"/>
      <c r="S15" s="2"/>
      <c r="T15" s="2"/>
      <c r="U15" s="2">
        <v>-986</v>
      </c>
      <c r="V15" s="2">
        <v>1694</v>
      </c>
      <c r="W15" s="2">
        <v>1694</v>
      </c>
      <c r="X15" s="2">
        <v>0</v>
      </c>
      <c r="Y15" s="2">
        <v>0</v>
      </c>
      <c r="Z15" s="2" t="s">
        <v>226</v>
      </c>
      <c r="AA15" s="8">
        <v>0</v>
      </c>
      <c r="AB15" s="2">
        <v>0</v>
      </c>
    </row>
    <row r="16" spans="1:28" x14ac:dyDescent="0.25">
      <c r="A16" s="2"/>
      <c r="B16" s="2" t="s">
        <v>32</v>
      </c>
      <c r="C16" s="2"/>
      <c r="D16" s="2"/>
      <c r="E16" s="3">
        <v>41970</v>
      </c>
      <c r="F16" s="2" t="s">
        <v>188</v>
      </c>
      <c r="G16" s="2" t="s">
        <v>127</v>
      </c>
      <c r="H16" s="2">
        <v>0</v>
      </c>
      <c r="I16" s="2">
        <v>0</v>
      </c>
      <c r="J16" s="2" t="s">
        <v>228</v>
      </c>
      <c r="K16" s="4" t="s">
        <v>229</v>
      </c>
      <c r="L16" s="2" t="s">
        <v>199</v>
      </c>
      <c r="M16" s="2">
        <v>50</v>
      </c>
      <c r="N16" s="2" t="s">
        <v>127</v>
      </c>
      <c r="O16" s="2"/>
      <c r="P16" s="2">
        <v>-5.0999999999999996</v>
      </c>
      <c r="Q16" s="2"/>
      <c r="R16" s="2"/>
      <c r="S16" s="2"/>
      <c r="T16" s="2"/>
      <c r="U16" s="2">
        <v>-302.685</v>
      </c>
      <c r="V16" s="2">
        <v>0</v>
      </c>
      <c r="W16" s="2">
        <v>0</v>
      </c>
      <c r="X16" s="2">
        <v>0</v>
      </c>
      <c r="Y16" s="2">
        <v>0</v>
      </c>
      <c r="Z16" s="2" t="s">
        <v>230</v>
      </c>
      <c r="AA16" s="8">
        <v>0</v>
      </c>
      <c r="AB16" s="2">
        <v>0</v>
      </c>
    </row>
    <row r="17" spans="1:28" x14ac:dyDescent="0.25">
      <c r="A17" s="2"/>
      <c r="B17" s="2" t="s">
        <v>33</v>
      </c>
      <c r="C17" s="2"/>
      <c r="D17" s="2"/>
      <c r="E17" s="3">
        <v>41426</v>
      </c>
      <c r="F17" s="2" t="s">
        <v>188</v>
      </c>
      <c r="G17" s="2" t="s">
        <v>127</v>
      </c>
      <c r="H17" s="2">
        <v>0</v>
      </c>
      <c r="I17" s="2">
        <v>0</v>
      </c>
      <c r="J17" s="2" t="s">
        <v>231</v>
      </c>
      <c r="K17" s="4" t="s">
        <v>232</v>
      </c>
      <c r="L17" s="2">
        <v>900</v>
      </c>
      <c r="M17" s="2">
        <v>64</v>
      </c>
      <c r="N17" s="2">
        <v>0</v>
      </c>
      <c r="O17" s="2"/>
      <c r="P17" s="2">
        <v>-1.33</v>
      </c>
      <c r="Q17" s="2"/>
      <c r="R17" s="2"/>
      <c r="S17" s="2"/>
      <c r="T17" s="2"/>
      <c r="U17" s="2">
        <v>-78.935500000000005</v>
      </c>
      <c r="V17" s="2">
        <v>0</v>
      </c>
      <c r="W17" s="2">
        <v>0</v>
      </c>
      <c r="X17" s="2">
        <v>0</v>
      </c>
      <c r="Y17" s="2">
        <v>0</v>
      </c>
      <c r="Z17" s="2" t="s">
        <v>196</v>
      </c>
      <c r="AA17" s="8">
        <v>0</v>
      </c>
      <c r="AB17" s="2">
        <v>0</v>
      </c>
    </row>
    <row r="18" spans="1:28" x14ac:dyDescent="0.25">
      <c r="A18" s="2"/>
      <c r="B18" s="2" t="s">
        <v>34</v>
      </c>
      <c r="C18" s="2"/>
      <c r="D18" s="2"/>
      <c r="E18" s="3">
        <v>41963</v>
      </c>
      <c r="F18" s="2" t="s">
        <v>122</v>
      </c>
      <c r="G18" s="2" t="s">
        <v>233</v>
      </c>
      <c r="H18" s="2">
        <v>0</v>
      </c>
      <c r="I18" s="2">
        <v>0</v>
      </c>
      <c r="J18" s="2" t="s">
        <v>234</v>
      </c>
      <c r="K18" s="4" t="s">
        <v>235</v>
      </c>
      <c r="L18" s="2">
        <v>1000</v>
      </c>
      <c r="M18" s="2">
        <v>59</v>
      </c>
      <c r="N18" s="2">
        <v>0</v>
      </c>
      <c r="O18" s="2"/>
      <c r="P18" s="2">
        <v>0</v>
      </c>
      <c r="Q18" s="2"/>
      <c r="R18" s="2"/>
      <c r="S18" s="2"/>
      <c r="T18" s="2"/>
      <c r="U18" s="2">
        <v>0</v>
      </c>
      <c r="V18" s="2">
        <v>0</v>
      </c>
      <c r="W18" s="2">
        <v>0</v>
      </c>
      <c r="X18" s="2">
        <v>0</v>
      </c>
      <c r="Y18" s="2">
        <v>0</v>
      </c>
      <c r="Z18" s="2" t="s">
        <v>230</v>
      </c>
      <c r="AA18" s="8">
        <v>0</v>
      </c>
      <c r="AB18" s="2">
        <v>0</v>
      </c>
    </row>
    <row r="19" spans="1:28" x14ac:dyDescent="0.25">
      <c r="A19" s="2"/>
      <c r="B19" s="2" t="s">
        <v>35</v>
      </c>
      <c r="C19" s="2"/>
      <c r="D19" s="2"/>
      <c r="E19" s="3">
        <v>41898</v>
      </c>
      <c r="F19" s="2" t="s">
        <v>122</v>
      </c>
      <c r="G19" s="2" t="s">
        <v>236</v>
      </c>
      <c r="H19" s="2" t="s">
        <v>237</v>
      </c>
      <c r="I19" s="2">
        <v>0</v>
      </c>
      <c r="J19" s="2" t="s">
        <v>238</v>
      </c>
      <c r="K19" s="4" t="s">
        <v>239</v>
      </c>
      <c r="L19" s="2">
        <v>1000</v>
      </c>
      <c r="M19" s="2">
        <v>59</v>
      </c>
      <c r="N19" s="2">
        <v>0</v>
      </c>
      <c r="O19" s="2"/>
      <c r="P19" s="2">
        <v>0</v>
      </c>
      <c r="Q19" s="2"/>
      <c r="R19" s="2"/>
      <c r="S19" s="2"/>
      <c r="T19" s="2"/>
      <c r="U19" s="2">
        <v>869.99999999999989</v>
      </c>
      <c r="V19" s="2">
        <v>26624</v>
      </c>
      <c r="W19" s="2">
        <v>8624</v>
      </c>
      <c r="X19" s="2">
        <v>18000</v>
      </c>
      <c r="Y19" s="2">
        <v>0</v>
      </c>
      <c r="Z19" s="2" t="s">
        <v>226</v>
      </c>
      <c r="AA19" s="8">
        <v>0</v>
      </c>
      <c r="AB19" s="2">
        <v>0</v>
      </c>
    </row>
    <row r="20" spans="1:28" x14ac:dyDescent="0.25">
      <c r="A20" s="2"/>
      <c r="B20" s="2" t="s">
        <v>36</v>
      </c>
      <c r="C20" s="2"/>
      <c r="D20" s="2"/>
      <c r="E20" s="3">
        <v>41914</v>
      </c>
      <c r="F20" s="2" t="s">
        <v>122</v>
      </c>
      <c r="G20" s="2" t="s">
        <v>240</v>
      </c>
      <c r="H20" s="2" t="s">
        <v>241</v>
      </c>
      <c r="I20" s="2" t="s">
        <v>125</v>
      </c>
      <c r="J20" s="2" t="s">
        <v>177</v>
      </c>
      <c r="K20" s="4" t="s">
        <v>242</v>
      </c>
      <c r="L20" s="2">
        <v>1000</v>
      </c>
      <c r="M20" s="2">
        <v>59</v>
      </c>
      <c r="N20" s="2">
        <v>0</v>
      </c>
      <c r="O20" s="2"/>
      <c r="P20" s="2">
        <v>0</v>
      </c>
      <c r="Q20" s="2"/>
      <c r="R20" s="2"/>
      <c r="S20" s="2"/>
      <c r="T20" s="2"/>
      <c r="U20" s="2">
        <v>313.2</v>
      </c>
      <c r="V20" s="2">
        <v>81010</v>
      </c>
      <c r="W20" s="2">
        <v>10010</v>
      </c>
      <c r="X20" s="2">
        <v>71000</v>
      </c>
      <c r="Y20" s="2">
        <v>0</v>
      </c>
      <c r="Z20" s="2" t="s">
        <v>196</v>
      </c>
      <c r="AA20" s="8">
        <v>0</v>
      </c>
      <c r="AB20" s="2">
        <v>0</v>
      </c>
    </row>
    <row r="21" spans="1:28" x14ac:dyDescent="0.25">
      <c r="A21" s="2"/>
      <c r="B21" s="2" t="s">
        <v>37</v>
      </c>
      <c r="C21" s="2"/>
      <c r="D21" s="2"/>
      <c r="E21" s="3">
        <v>41579</v>
      </c>
      <c r="F21" s="2" t="s">
        <v>188</v>
      </c>
      <c r="G21" s="2" t="s">
        <v>127</v>
      </c>
      <c r="H21" s="2">
        <v>0</v>
      </c>
      <c r="I21" s="2">
        <v>0</v>
      </c>
      <c r="J21" s="2" t="s">
        <v>243</v>
      </c>
      <c r="K21" s="4" t="s">
        <v>244</v>
      </c>
      <c r="L21" s="2">
        <v>900</v>
      </c>
      <c r="M21" s="2">
        <v>54</v>
      </c>
      <c r="N21" s="2">
        <v>0</v>
      </c>
      <c r="O21" s="2"/>
      <c r="P21" s="2">
        <v>0</v>
      </c>
      <c r="Q21" s="2"/>
      <c r="R21" s="2"/>
      <c r="S21" s="2"/>
      <c r="T21" s="2"/>
      <c r="U21" s="2">
        <v>-3247.9999999999995</v>
      </c>
      <c r="V21" s="2">
        <v>0</v>
      </c>
      <c r="W21" s="2">
        <v>0</v>
      </c>
      <c r="X21" s="2">
        <v>0</v>
      </c>
      <c r="Y21" s="2">
        <v>0</v>
      </c>
      <c r="Z21" s="2" t="s">
        <v>133</v>
      </c>
      <c r="AA21" s="8">
        <v>0</v>
      </c>
      <c r="AB21" s="2">
        <v>0</v>
      </c>
    </row>
    <row r="22" spans="1:28" x14ac:dyDescent="0.25">
      <c r="A22" s="2"/>
      <c r="B22" s="2" t="s">
        <v>38</v>
      </c>
      <c r="C22" s="2"/>
      <c r="D22" s="2"/>
      <c r="E22" s="3">
        <v>41688</v>
      </c>
      <c r="F22" s="2" t="s">
        <v>206</v>
      </c>
      <c r="G22" s="2" t="s">
        <v>245</v>
      </c>
      <c r="H22" s="2" t="s">
        <v>246</v>
      </c>
      <c r="I22" s="2">
        <v>107525</v>
      </c>
      <c r="J22" s="2" t="s">
        <v>177</v>
      </c>
      <c r="K22" s="4" t="s">
        <v>247</v>
      </c>
      <c r="L22" s="2">
        <v>900</v>
      </c>
      <c r="M22" s="2">
        <v>64</v>
      </c>
      <c r="N22" s="2">
        <v>0</v>
      </c>
      <c r="O22" s="2"/>
      <c r="P22" s="2">
        <v>0</v>
      </c>
      <c r="Q22" s="2"/>
      <c r="R22" s="2"/>
      <c r="S22" s="2"/>
      <c r="T22" s="2"/>
      <c r="U22" s="2">
        <v>0</v>
      </c>
      <c r="V22" s="2">
        <v>3080</v>
      </c>
      <c r="W22" s="2">
        <v>3080</v>
      </c>
      <c r="X22" s="2">
        <v>0</v>
      </c>
      <c r="Y22" s="2">
        <v>0</v>
      </c>
      <c r="Z22" s="2" t="s">
        <v>196</v>
      </c>
      <c r="AA22" s="8">
        <v>0</v>
      </c>
      <c r="AB22" s="2">
        <v>0</v>
      </c>
    </row>
    <row r="23" spans="1:28" x14ac:dyDescent="0.25">
      <c r="A23" s="2"/>
      <c r="B23" s="2" t="s">
        <v>39</v>
      </c>
      <c r="C23" s="2"/>
      <c r="D23" s="2"/>
      <c r="E23" s="3">
        <v>41719</v>
      </c>
      <c r="F23" s="2" t="s">
        <v>206</v>
      </c>
      <c r="G23" s="2" t="s">
        <v>245</v>
      </c>
      <c r="H23" s="2" t="s">
        <v>248</v>
      </c>
      <c r="I23" s="2">
        <v>107525</v>
      </c>
      <c r="J23" s="2" t="s">
        <v>177</v>
      </c>
      <c r="K23" s="4" t="s">
        <v>249</v>
      </c>
      <c r="L23" s="2">
        <v>900</v>
      </c>
      <c r="M23" s="2">
        <v>64</v>
      </c>
      <c r="N23" s="2">
        <v>0</v>
      </c>
      <c r="O23" s="2"/>
      <c r="P23" s="2">
        <v>-7</v>
      </c>
      <c r="Q23" s="2"/>
      <c r="R23" s="2"/>
      <c r="S23" s="2"/>
      <c r="T23" s="2"/>
      <c r="U23" s="2">
        <v>-1150.45</v>
      </c>
      <c r="V23" s="2">
        <v>1694</v>
      </c>
      <c r="W23" s="2">
        <v>1694</v>
      </c>
      <c r="X23" s="2">
        <v>0</v>
      </c>
      <c r="Y23" s="2">
        <v>0</v>
      </c>
      <c r="Z23" s="2" t="s">
        <v>196</v>
      </c>
      <c r="AA23" s="8">
        <v>0</v>
      </c>
      <c r="AB23" s="2">
        <v>0</v>
      </c>
    </row>
    <row r="24" spans="1:28" x14ac:dyDescent="0.25">
      <c r="A24" s="2"/>
      <c r="B24" s="2" t="s">
        <v>40</v>
      </c>
      <c r="C24" s="2"/>
      <c r="D24" s="2"/>
      <c r="E24" s="3">
        <v>42019</v>
      </c>
      <c r="F24" s="2" t="s">
        <v>122</v>
      </c>
      <c r="G24" s="2" t="s">
        <v>250</v>
      </c>
      <c r="H24" s="2" t="s">
        <v>251</v>
      </c>
      <c r="I24" s="2">
        <v>107543</v>
      </c>
      <c r="J24" s="2" t="s">
        <v>177</v>
      </c>
      <c r="K24" s="4" t="s">
        <v>252</v>
      </c>
      <c r="L24" s="2">
        <v>1000</v>
      </c>
      <c r="M24" s="2">
        <v>59</v>
      </c>
      <c r="N24" s="2" t="s">
        <v>127</v>
      </c>
      <c r="O24" s="2"/>
      <c r="P24" s="2">
        <v>0</v>
      </c>
      <c r="Q24" s="2"/>
      <c r="R24" s="2"/>
      <c r="S24" s="2"/>
      <c r="T24" s="2"/>
      <c r="U24" s="2">
        <v>0</v>
      </c>
      <c r="V24" s="2">
        <v>0</v>
      </c>
      <c r="W24" s="2">
        <v>0</v>
      </c>
      <c r="X24" s="2">
        <v>0</v>
      </c>
      <c r="Y24" s="2">
        <v>0</v>
      </c>
      <c r="Z24" s="2" t="s">
        <v>205</v>
      </c>
      <c r="AA24" s="8">
        <v>0</v>
      </c>
      <c r="AB24" s="2">
        <v>0</v>
      </c>
    </row>
    <row r="25" spans="1:28" x14ac:dyDescent="0.25">
      <c r="A25" s="2"/>
      <c r="B25" s="2" t="s">
        <v>41</v>
      </c>
      <c r="C25" s="2"/>
      <c r="D25" s="2"/>
      <c r="E25" s="3">
        <v>41689</v>
      </c>
      <c r="F25" s="2" t="s">
        <v>188</v>
      </c>
      <c r="G25" s="2" t="s">
        <v>127</v>
      </c>
      <c r="H25" s="2">
        <v>0</v>
      </c>
      <c r="I25" s="2">
        <v>0</v>
      </c>
      <c r="J25" s="2" t="s">
        <v>208</v>
      </c>
      <c r="K25" s="4" t="s">
        <v>253</v>
      </c>
      <c r="L25" s="2" t="s">
        <v>199</v>
      </c>
      <c r="M25" s="2">
        <v>64</v>
      </c>
      <c r="N25" s="2">
        <v>0</v>
      </c>
      <c r="O25" s="2"/>
      <c r="P25" s="2">
        <v>-5</v>
      </c>
      <c r="Q25" s="2"/>
      <c r="R25" s="2"/>
      <c r="S25" s="2"/>
      <c r="T25" s="2"/>
      <c r="U25" s="2">
        <v>-300</v>
      </c>
      <c r="V25" s="2">
        <v>200000</v>
      </c>
      <c r="W25" s="2">
        <v>0</v>
      </c>
      <c r="X25" s="2">
        <v>200000</v>
      </c>
      <c r="Y25" s="2">
        <v>0</v>
      </c>
      <c r="Z25" s="2" t="s">
        <v>133</v>
      </c>
      <c r="AA25" s="8">
        <v>41982</v>
      </c>
      <c r="AB25" s="2">
        <v>0</v>
      </c>
    </row>
    <row r="26" spans="1:28" x14ac:dyDescent="0.25">
      <c r="A26" s="2"/>
      <c r="B26" s="2" t="s">
        <v>42</v>
      </c>
      <c r="C26" s="2"/>
      <c r="D26" s="2"/>
      <c r="E26" s="3">
        <v>41689</v>
      </c>
      <c r="F26" s="2" t="s">
        <v>188</v>
      </c>
      <c r="G26" s="2" t="s">
        <v>127</v>
      </c>
      <c r="H26" s="2">
        <v>0</v>
      </c>
      <c r="I26" s="2">
        <v>0</v>
      </c>
      <c r="J26" s="2" t="s">
        <v>208</v>
      </c>
      <c r="K26" s="4" t="s">
        <v>255</v>
      </c>
      <c r="L26" s="2" t="s">
        <v>199</v>
      </c>
      <c r="M26" s="2">
        <v>64</v>
      </c>
      <c r="N26" s="2">
        <v>0</v>
      </c>
      <c r="O26" s="2"/>
      <c r="P26" s="2">
        <v>-25.5</v>
      </c>
      <c r="Q26" s="2"/>
      <c r="R26" s="2"/>
      <c r="S26" s="2"/>
      <c r="T26" s="2"/>
      <c r="U26" s="2">
        <v>-1510</v>
      </c>
      <c r="V26" s="2">
        <v>0</v>
      </c>
      <c r="W26" s="2">
        <v>0</v>
      </c>
      <c r="X26" s="2">
        <v>0</v>
      </c>
      <c r="Y26" s="2">
        <v>0</v>
      </c>
      <c r="Z26" s="2" t="s">
        <v>133</v>
      </c>
      <c r="AA26" s="8">
        <v>41927</v>
      </c>
      <c r="AB26" s="2">
        <v>0</v>
      </c>
    </row>
    <row r="27" spans="1:28" x14ac:dyDescent="0.25">
      <c r="A27" s="2"/>
      <c r="B27" s="2" t="s">
        <v>43</v>
      </c>
      <c r="C27" s="2"/>
      <c r="D27" s="2"/>
      <c r="E27" s="3">
        <v>41689</v>
      </c>
      <c r="F27" s="2" t="s">
        <v>188</v>
      </c>
      <c r="G27" s="2" t="s">
        <v>127</v>
      </c>
      <c r="H27" s="2">
        <v>0</v>
      </c>
      <c r="I27" s="2">
        <v>0</v>
      </c>
      <c r="J27" s="2" t="s">
        <v>256</v>
      </c>
      <c r="K27" s="4" t="s">
        <v>257</v>
      </c>
      <c r="L27" s="2" t="s">
        <v>199</v>
      </c>
      <c r="M27" s="2">
        <v>64</v>
      </c>
      <c r="N27" s="2">
        <v>0</v>
      </c>
      <c r="O27" s="2"/>
      <c r="P27" s="2">
        <v>-2</v>
      </c>
      <c r="Q27" s="2"/>
      <c r="R27" s="2"/>
      <c r="S27" s="2"/>
      <c r="T27" s="2"/>
      <c r="U27" s="2">
        <v>-118.7</v>
      </c>
      <c r="V27" s="2">
        <v>0</v>
      </c>
      <c r="W27" s="2">
        <v>0</v>
      </c>
      <c r="X27" s="2">
        <v>0</v>
      </c>
      <c r="Y27" s="2">
        <v>0</v>
      </c>
      <c r="Z27" s="2" t="s">
        <v>191</v>
      </c>
      <c r="AA27" s="8">
        <v>42292</v>
      </c>
      <c r="AB27" s="2">
        <v>0</v>
      </c>
    </row>
    <row r="28" spans="1:28" x14ac:dyDescent="0.25">
      <c r="A28" s="2"/>
      <c r="B28" s="2" t="s">
        <v>44</v>
      </c>
      <c r="C28" s="2"/>
      <c r="D28" s="2"/>
      <c r="E28" s="3">
        <v>41646</v>
      </c>
      <c r="F28" s="2" t="s">
        <v>188</v>
      </c>
      <c r="G28" s="2" t="s">
        <v>127</v>
      </c>
      <c r="H28" s="2">
        <v>0</v>
      </c>
      <c r="I28" s="2">
        <v>0</v>
      </c>
      <c r="J28" s="2" t="s">
        <v>258</v>
      </c>
      <c r="K28" s="4" t="s">
        <v>259</v>
      </c>
      <c r="L28" s="2" t="s">
        <v>199</v>
      </c>
      <c r="M28" s="2">
        <v>64</v>
      </c>
      <c r="N28" s="2">
        <v>0</v>
      </c>
      <c r="O28" s="2"/>
      <c r="P28" s="2">
        <v>-28.4</v>
      </c>
      <c r="Q28" s="2"/>
      <c r="R28" s="2"/>
      <c r="S28" s="2"/>
      <c r="T28" s="2"/>
      <c r="U28" s="2">
        <v>-1685.54</v>
      </c>
      <c r="V28" s="2">
        <v>0</v>
      </c>
      <c r="W28" s="2">
        <v>0</v>
      </c>
      <c r="X28" s="2">
        <v>0</v>
      </c>
      <c r="Y28" s="2">
        <v>0</v>
      </c>
      <c r="Z28" s="2" t="s">
        <v>191</v>
      </c>
      <c r="AA28" s="8">
        <v>0</v>
      </c>
      <c r="AB28" s="2">
        <v>0</v>
      </c>
    </row>
    <row r="29" spans="1:28" x14ac:dyDescent="0.25">
      <c r="A29" s="2"/>
      <c r="B29" s="2" t="s">
        <v>45</v>
      </c>
      <c r="C29" s="2"/>
      <c r="D29" s="2"/>
      <c r="E29" s="3">
        <v>41921</v>
      </c>
      <c r="F29" s="2" t="s">
        <v>122</v>
      </c>
      <c r="G29" s="2" t="s">
        <v>260</v>
      </c>
      <c r="H29" s="2" t="s">
        <v>261</v>
      </c>
      <c r="I29" s="2" t="s">
        <v>125</v>
      </c>
      <c r="J29" s="2" t="s">
        <v>177</v>
      </c>
      <c r="K29" s="4" t="s">
        <v>262</v>
      </c>
      <c r="L29" s="2" t="s">
        <v>199</v>
      </c>
      <c r="M29" s="2">
        <v>64</v>
      </c>
      <c r="N29" s="2">
        <v>0</v>
      </c>
      <c r="O29" s="2"/>
      <c r="P29" s="2">
        <v>-0.4</v>
      </c>
      <c r="Q29" s="2"/>
      <c r="R29" s="2"/>
      <c r="S29" s="2"/>
      <c r="T29" s="2"/>
      <c r="U29" s="2">
        <v>-70.14</v>
      </c>
      <c r="V29" s="2">
        <v>10818</v>
      </c>
      <c r="W29" s="2">
        <v>7238</v>
      </c>
      <c r="X29" s="2">
        <v>0</v>
      </c>
      <c r="Y29" s="2">
        <v>0</v>
      </c>
      <c r="Z29" s="2" t="s">
        <v>226</v>
      </c>
      <c r="AA29" s="8">
        <v>0</v>
      </c>
      <c r="AB29" s="2">
        <v>0</v>
      </c>
    </row>
    <row r="30" spans="1:28" x14ac:dyDescent="0.25">
      <c r="A30" s="2"/>
      <c r="B30" s="2" t="s">
        <v>46</v>
      </c>
      <c r="C30" s="2"/>
      <c r="D30" s="2"/>
      <c r="E30" s="3">
        <v>41704</v>
      </c>
      <c r="F30" s="2" t="s">
        <v>263</v>
      </c>
      <c r="G30" s="2" t="s">
        <v>245</v>
      </c>
      <c r="H30" s="2" t="s">
        <v>246</v>
      </c>
      <c r="I30" s="2">
        <v>107525</v>
      </c>
      <c r="J30" s="2" t="s">
        <v>214</v>
      </c>
      <c r="K30" s="4" t="s">
        <v>264</v>
      </c>
      <c r="L30" s="2">
        <v>900</v>
      </c>
      <c r="M30" s="2">
        <v>64</v>
      </c>
      <c r="N30" s="2">
        <v>0</v>
      </c>
      <c r="O30" s="2"/>
      <c r="P30" s="2">
        <v>0</v>
      </c>
      <c r="Q30" s="2"/>
      <c r="R30" s="2"/>
      <c r="S30" s="2"/>
      <c r="T30" s="2"/>
      <c r="U30" s="2">
        <v>-1284</v>
      </c>
      <c r="V30" s="2">
        <v>14700</v>
      </c>
      <c r="W30" s="2">
        <v>1694</v>
      </c>
      <c r="X30" s="2">
        <v>14700</v>
      </c>
      <c r="Y30" s="2">
        <v>0</v>
      </c>
      <c r="Z30" s="2" t="s">
        <v>133</v>
      </c>
      <c r="AA30" s="8">
        <v>42185</v>
      </c>
      <c r="AB30" s="2" t="s">
        <v>265</v>
      </c>
    </row>
    <row r="31" spans="1:28" x14ac:dyDescent="0.25">
      <c r="A31" s="2"/>
      <c r="B31" s="2" t="s">
        <v>47</v>
      </c>
      <c r="C31" s="2"/>
      <c r="D31" s="2"/>
      <c r="E31" s="3">
        <v>42017</v>
      </c>
      <c r="F31" s="2" t="s">
        <v>122</v>
      </c>
      <c r="G31" s="2" t="s">
        <v>266</v>
      </c>
      <c r="H31" s="2" t="s">
        <v>267</v>
      </c>
      <c r="I31" s="2" t="s">
        <v>267</v>
      </c>
      <c r="J31" s="2" t="s">
        <v>177</v>
      </c>
      <c r="K31" s="4" t="s">
        <v>268</v>
      </c>
      <c r="L31" s="2">
        <v>900</v>
      </c>
      <c r="M31" s="2">
        <v>64</v>
      </c>
      <c r="N31" s="2">
        <v>0</v>
      </c>
      <c r="O31" s="2"/>
      <c r="P31" s="2">
        <v>0</v>
      </c>
      <c r="Q31" s="2"/>
      <c r="R31" s="2"/>
      <c r="S31" s="2"/>
      <c r="T31" s="2"/>
      <c r="U31" s="2">
        <v>0</v>
      </c>
      <c r="V31" s="2">
        <v>3080</v>
      </c>
      <c r="W31" s="2">
        <v>3080</v>
      </c>
      <c r="X31" s="2">
        <v>0</v>
      </c>
      <c r="Y31" s="2">
        <v>0</v>
      </c>
      <c r="Z31" s="2" t="s">
        <v>133</v>
      </c>
      <c r="AA31" s="8">
        <v>0</v>
      </c>
      <c r="AB31" s="2">
        <v>0</v>
      </c>
    </row>
    <row r="32" spans="1:28" x14ac:dyDescent="0.25">
      <c r="A32" s="2"/>
      <c r="B32" s="2" t="s">
        <v>48</v>
      </c>
      <c r="C32" s="2"/>
      <c r="D32" s="2"/>
      <c r="E32" s="3">
        <v>41663</v>
      </c>
      <c r="F32" s="2" t="s">
        <v>122</v>
      </c>
      <c r="G32" s="2" t="s">
        <v>269</v>
      </c>
      <c r="H32" s="2">
        <v>0</v>
      </c>
      <c r="I32" s="2">
        <v>0</v>
      </c>
      <c r="J32" s="2" t="s">
        <v>177</v>
      </c>
      <c r="K32" s="4" t="s">
        <v>270</v>
      </c>
      <c r="L32" s="2">
        <v>900</v>
      </c>
      <c r="M32" s="2">
        <v>64</v>
      </c>
      <c r="N32" s="2">
        <v>0</v>
      </c>
      <c r="O32" s="2"/>
      <c r="P32" s="2">
        <v>0</v>
      </c>
      <c r="Q32" s="2"/>
      <c r="R32" s="2"/>
      <c r="S32" s="2"/>
      <c r="T32" s="2"/>
      <c r="U32" s="2">
        <v>0</v>
      </c>
      <c r="V32" s="2">
        <v>0</v>
      </c>
      <c r="W32" s="2">
        <v>0</v>
      </c>
      <c r="X32" s="2">
        <v>0</v>
      </c>
      <c r="Y32" s="2">
        <v>0</v>
      </c>
      <c r="Z32" s="2" t="s">
        <v>191</v>
      </c>
      <c r="AA32" s="8">
        <v>0</v>
      </c>
      <c r="AB32" s="2">
        <v>0</v>
      </c>
    </row>
    <row r="33" spans="1:28" x14ac:dyDescent="0.25">
      <c r="A33" s="2"/>
      <c r="B33" s="2" t="s">
        <v>49</v>
      </c>
      <c r="C33" s="2"/>
      <c r="D33" s="2"/>
      <c r="E33" s="3">
        <v>41991</v>
      </c>
      <c r="F33" s="2" t="s">
        <v>122</v>
      </c>
      <c r="G33" s="2" t="s">
        <v>271</v>
      </c>
      <c r="H33" s="2" t="s">
        <v>272</v>
      </c>
      <c r="I33" s="2" t="s">
        <v>125</v>
      </c>
      <c r="J33" s="2" t="s">
        <v>177</v>
      </c>
      <c r="K33" s="4" t="s">
        <v>273</v>
      </c>
      <c r="L33" s="2" t="s">
        <v>199</v>
      </c>
      <c r="M33" s="2">
        <v>64</v>
      </c>
      <c r="N33" s="2" t="s">
        <v>127</v>
      </c>
      <c r="O33" s="2"/>
      <c r="P33" s="2">
        <v>0</v>
      </c>
      <c r="Q33" s="2"/>
      <c r="R33" s="2"/>
      <c r="S33" s="2"/>
      <c r="T33" s="2"/>
      <c r="U33" s="2">
        <v>0</v>
      </c>
      <c r="V33" s="2">
        <v>16940</v>
      </c>
      <c r="W33" s="2">
        <v>16940</v>
      </c>
      <c r="X33" s="2">
        <v>0</v>
      </c>
      <c r="Y33" s="2">
        <v>0</v>
      </c>
      <c r="Z33" s="2" t="s">
        <v>133</v>
      </c>
      <c r="AA33" s="8">
        <v>0</v>
      </c>
      <c r="AB33" s="2">
        <v>0</v>
      </c>
    </row>
    <row r="34" spans="1:28" x14ac:dyDescent="0.25">
      <c r="A34" s="2"/>
      <c r="B34" s="2" t="s">
        <v>50</v>
      </c>
      <c r="C34" s="2"/>
      <c r="D34" s="2"/>
      <c r="E34" s="3">
        <v>41663</v>
      </c>
      <c r="F34" s="2" t="s">
        <v>122</v>
      </c>
      <c r="G34" s="2" t="s">
        <v>245</v>
      </c>
      <c r="H34" s="2" t="s">
        <v>274</v>
      </c>
      <c r="I34" s="2">
        <v>107525</v>
      </c>
      <c r="J34" s="2" t="s">
        <v>275</v>
      </c>
      <c r="K34" s="4" t="s">
        <v>276</v>
      </c>
      <c r="L34" s="2">
        <v>900</v>
      </c>
      <c r="M34" s="2">
        <v>64</v>
      </c>
      <c r="N34" s="2">
        <v>0</v>
      </c>
      <c r="O34" s="2"/>
      <c r="P34" s="2">
        <v>0</v>
      </c>
      <c r="Q34" s="2"/>
      <c r="R34" s="2"/>
      <c r="S34" s="2"/>
      <c r="T34" s="2"/>
      <c r="U34" s="2">
        <v>-4959.4500000000007</v>
      </c>
      <c r="V34" s="2">
        <v>14168</v>
      </c>
      <c r="W34" s="2">
        <v>14168</v>
      </c>
      <c r="X34" s="2">
        <v>0</v>
      </c>
      <c r="Y34" s="2">
        <v>0</v>
      </c>
      <c r="Z34" s="2" t="s">
        <v>191</v>
      </c>
      <c r="AA34" s="8">
        <v>0</v>
      </c>
      <c r="AB34" s="2">
        <v>0</v>
      </c>
    </row>
    <row r="35" spans="1:28" x14ac:dyDescent="0.25">
      <c r="A35" s="2"/>
      <c r="B35" s="2" t="s">
        <v>51</v>
      </c>
      <c r="C35" s="2"/>
      <c r="D35" s="2"/>
      <c r="E35" s="3">
        <v>42167</v>
      </c>
      <c r="F35" s="2" t="s">
        <v>188</v>
      </c>
      <c r="G35" s="2" t="s">
        <v>127</v>
      </c>
      <c r="H35" s="2">
        <v>0</v>
      </c>
      <c r="I35" s="2">
        <v>0</v>
      </c>
      <c r="J35" s="2" t="s">
        <v>277</v>
      </c>
      <c r="K35" s="4" t="s">
        <v>278</v>
      </c>
      <c r="L35" s="2" t="s">
        <v>199</v>
      </c>
      <c r="M35" s="2">
        <v>64</v>
      </c>
      <c r="N35" s="2" t="s">
        <v>127</v>
      </c>
      <c r="O35" s="2"/>
      <c r="P35" s="2">
        <v>0</v>
      </c>
      <c r="Q35" s="2"/>
      <c r="R35" s="2"/>
      <c r="S35" s="2"/>
      <c r="T35" s="2"/>
      <c r="U35" s="2">
        <v>5220</v>
      </c>
      <c r="V35" s="2">
        <v>0</v>
      </c>
      <c r="W35" s="2">
        <v>0</v>
      </c>
      <c r="X35" s="2">
        <v>0</v>
      </c>
      <c r="Y35" s="2">
        <v>0</v>
      </c>
      <c r="Z35" s="2" t="s">
        <v>133</v>
      </c>
      <c r="AA35" s="8">
        <v>0</v>
      </c>
      <c r="AB35" s="2">
        <v>0</v>
      </c>
    </row>
    <row r="36" spans="1:28" x14ac:dyDescent="0.25">
      <c r="A36" s="2"/>
      <c r="B36" s="2" t="s">
        <v>52</v>
      </c>
      <c r="C36" s="2"/>
      <c r="D36" s="2"/>
      <c r="E36" s="3">
        <v>41718</v>
      </c>
      <c r="F36" s="2" t="s">
        <v>122</v>
      </c>
      <c r="G36" s="2" t="s">
        <v>279</v>
      </c>
      <c r="H36" s="2" t="s">
        <v>280</v>
      </c>
      <c r="I36" s="2" t="s">
        <v>125</v>
      </c>
      <c r="J36" s="2" t="s">
        <v>177</v>
      </c>
      <c r="K36" s="4" t="s">
        <v>281</v>
      </c>
      <c r="L36" s="2">
        <v>900</v>
      </c>
      <c r="M36" s="2">
        <v>64</v>
      </c>
      <c r="N36" s="2">
        <v>0</v>
      </c>
      <c r="O36" s="2"/>
      <c r="P36" s="2">
        <v>0</v>
      </c>
      <c r="Q36" s="2"/>
      <c r="R36" s="2"/>
      <c r="S36" s="2"/>
      <c r="T36" s="2"/>
      <c r="U36" s="2">
        <v>0</v>
      </c>
      <c r="V36" s="2">
        <v>7238</v>
      </c>
      <c r="W36" s="2">
        <v>7238</v>
      </c>
      <c r="X36" s="2">
        <v>0</v>
      </c>
      <c r="Y36" s="2">
        <v>7122</v>
      </c>
      <c r="Z36" s="2" t="s">
        <v>133</v>
      </c>
      <c r="AA36" s="8">
        <v>0</v>
      </c>
      <c r="AB36" s="2">
        <v>0</v>
      </c>
    </row>
    <row r="37" spans="1:28" x14ac:dyDescent="0.25">
      <c r="A37" s="2"/>
      <c r="B37" s="2" t="s">
        <v>53</v>
      </c>
      <c r="C37" s="2"/>
      <c r="D37" s="2"/>
      <c r="E37" s="3">
        <v>41731</v>
      </c>
      <c r="F37" s="2" t="s">
        <v>206</v>
      </c>
      <c r="G37" s="2" t="s">
        <v>245</v>
      </c>
      <c r="H37" s="2" t="s">
        <v>246</v>
      </c>
      <c r="I37" s="2">
        <v>107525</v>
      </c>
      <c r="J37" s="2" t="s">
        <v>177</v>
      </c>
      <c r="K37" s="4" t="s">
        <v>283</v>
      </c>
      <c r="L37" s="2">
        <v>900</v>
      </c>
      <c r="M37" s="2">
        <v>64</v>
      </c>
      <c r="N37" s="2">
        <v>0</v>
      </c>
      <c r="O37" s="2"/>
      <c r="P37" s="2">
        <v>-9</v>
      </c>
      <c r="Q37" s="2"/>
      <c r="R37" s="2"/>
      <c r="S37" s="2"/>
      <c r="T37" s="2"/>
      <c r="U37" s="2">
        <v>-534.15</v>
      </c>
      <c r="V37" s="2">
        <v>3000</v>
      </c>
      <c r="W37" s="2">
        <v>3000</v>
      </c>
      <c r="X37" s="2">
        <v>0</v>
      </c>
      <c r="Y37" s="2">
        <v>0</v>
      </c>
      <c r="Z37" s="2" t="s">
        <v>191</v>
      </c>
      <c r="AA37" s="8">
        <v>0</v>
      </c>
      <c r="AB37" s="2">
        <v>0</v>
      </c>
    </row>
    <row r="38" spans="1:28" x14ac:dyDescent="0.25">
      <c r="A38" s="2"/>
      <c r="B38" s="2" t="s">
        <v>54</v>
      </c>
      <c r="C38" s="2"/>
      <c r="D38" s="2"/>
      <c r="E38" s="3">
        <v>41733</v>
      </c>
      <c r="F38" s="2" t="s">
        <v>206</v>
      </c>
      <c r="G38" s="2" t="s">
        <v>245</v>
      </c>
      <c r="H38" s="2" t="s">
        <v>246</v>
      </c>
      <c r="I38" s="2">
        <v>107525</v>
      </c>
      <c r="J38" s="2" t="s">
        <v>177</v>
      </c>
      <c r="K38" s="4" t="s">
        <v>284</v>
      </c>
      <c r="L38" s="2">
        <v>900</v>
      </c>
      <c r="M38" s="2">
        <v>64</v>
      </c>
      <c r="N38" s="2">
        <v>0</v>
      </c>
      <c r="O38" s="2"/>
      <c r="P38" s="2">
        <v>0</v>
      </c>
      <c r="Q38" s="2"/>
      <c r="R38" s="2"/>
      <c r="S38" s="2"/>
      <c r="T38" s="2"/>
      <c r="U38" s="2">
        <v>0</v>
      </c>
      <c r="V38" s="2">
        <v>8694</v>
      </c>
      <c r="W38" s="2">
        <v>1694</v>
      </c>
      <c r="X38" s="2">
        <v>7000</v>
      </c>
      <c r="Y38" s="2">
        <v>0</v>
      </c>
      <c r="Z38" s="2" t="s">
        <v>226</v>
      </c>
      <c r="AA38" s="8">
        <v>0</v>
      </c>
      <c r="AB38" s="2">
        <v>0</v>
      </c>
    </row>
    <row r="39" spans="1:28" x14ac:dyDescent="0.25">
      <c r="A39" s="2"/>
      <c r="B39" s="2" t="s">
        <v>55</v>
      </c>
      <c r="C39" s="2"/>
      <c r="D39" s="2"/>
      <c r="E39" s="3">
        <v>41733</v>
      </c>
      <c r="F39" s="2" t="s">
        <v>206</v>
      </c>
      <c r="G39" s="2" t="s">
        <v>245</v>
      </c>
      <c r="H39" s="2" t="s">
        <v>246</v>
      </c>
      <c r="I39" s="2">
        <v>107525</v>
      </c>
      <c r="J39" s="2" t="s">
        <v>177</v>
      </c>
      <c r="K39" s="4" t="s">
        <v>285</v>
      </c>
      <c r="L39" s="2">
        <v>900</v>
      </c>
      <c r="M39" s="2">
        <v>64</v>
      </c>
      <c r="N39" s="2">
        <v>0</v>
      </c>
      <c r="O39" s="2"/>
      <c r="P39" s="2">
        <v>0</v>
      </c>
      <c r="Q39" s="2"/>
      <c r="R39" s="2"/>
      <c r="S39" s="2"/>
      <c r="T39" s="2"/>
      <c r="U39" s="2">
        <v>-1558</v>
      </c>
      <c r="V39" s="2">
        <v>3080</v>
      </c>
      <c r="W39" s="2">
        <v>3080</v>
      </c>
      <c r="X39" s="2">
        <v>0</v>
      </c>
      <c r="Y39" s="2">
        <v>0</v>
      </c>
      <c r="Z39" s="2" t="s">
        <v>226</v>
      </c>
      <c r="AA39" s="8">
        <v>0</v>
      </c>
      <c r="AB39" s="2">
        <v>0</v>
      </c>
    </row>
    <row r="40" spans="1:28" x14ac:dyDescent="0.25">
      <c r="A40" s="2"/>
      <c r="B40" s="2" t="s">
        <v>56</v>
      </c>
      <c r="C40" s="2"/>
      <c r="D40" s="2"/>
      <c r="E40" s="3">
        <v>41733</v>
      </c>
      <c r="F40" s="2" t="s">
        <v>206</v>
      </c>
      <c r="G40" s="2" t="s">
        <v>245</v>
      </c>
      <c r="H40" s="2" t="s">
        <v>246</v>
      </c>
      <c r="I40" s="2">
        <v>107525</v>
      </c>
      <c r="J40" s="2" t="s">
        <v>177</v>
      </c>
      <c r="K40" s="4" t="s">
        <v>286</v>
      </c>
      <c r="L40" s="2">
        <v>900</v>
      </c>
      <c r="M40" s="2">
        <v>64</v>
      </c>
      <c r="N40" s="2">
        <v>0</v>
      </c>
      <c r="O40" s="2"/>
      <c r="P40" s="2">
        <v>0</v>
      </c>
      <c r="Q40" s="2"/>
      <c r="R40" s="2"/>
      <c r="S40" s="2"/>
      <c r="T40" s="2"/>
      <c r="U40" s="2">
        <v>57.999999999999993</v>
      </c>
      <c r="V40" s="2">
        <v>11694</v>
      </c>
      <c r="W40" s="2">
        <v>1694</v>
      </c>
      <c r="X40" s="2">
        <v>10000</v>
      </c>
      <c r="Y40" s="2">
        <v>0</v>
      </c>
      <c r="Z40" s="2" t="s">
        <v>226</v>
      </c>
      <c r="AA40" s="8">
        <v>0</v>
      </c>
      <c r="AB40" s="2">
        <v>0</v>
      </c>
    </row>
    <row r="41" spans="1:28" x14ac:dyDescent="0.25">
      <c r="A41" s="2"/>
      <c r="B41" s="2" t="s">
        <v>57</v>
      </c>
      <c r="C41" s="2"/>
      <c r="D41" s="2"/>
      <c r="E41" s="3">
        <v>41744</v>
      </c>
      <c r="F41" s="2" t="s">
        <v>206</v>
      </c>
      <c r="G41" s="2" t="s">
        <v>245</v>
      </c>
      <c r="H41" s="2" t="s">
        <v>246</v>
      </c>
      <c r="I41" s="2">
        <v>107525</v>
      </c>
      <c r="J41" s="2" t="s">
        <v>177</v>
      </c>
      <c r="K41" s="4" t="s">
        <v>287</v>
      </c>
      <c r="L41" s="2">
        <v>900</v>
      </c>
      <c r="M41" s="2">
        <v>64</v>
      </c>
      <c r="N41" s="2">
        <v>0</v>
      </c>
      <c r="O41" s="2"/>
      <c r="P41" s="2">
        <v>0</v>
      </c>
      <c r="Q41" s="2"/>
      <c r="R41" s="2"/>
      <c r="S41" s="2"/>
      <c r="T41" s="2"/>
      <c r="U41" s="2">
        <v>-750</v>
      </c>
      <c r="V41" s="2">
        <v>18780</v>
      </c>
      <c r="W41" s="2">
        <v>3080</v>
      </c>
      <c r="X41" s="2">
        <v>15700</v>
      </c>
      <c r="Y41" s="2">
        <v>0</v>
      </c>
      <c r="Z41" s="2" t="s">
        <v>226</v>
      </c>
      <c r="AA41" s="8">
        <v>0</v>
      </c>
      <c r="AB41" s="2">
        <v>0</v>
      </c>
    </row>
    <row r="42" spans="1:28" x14ac:dyDescent="0.25">
      <c r="A42" s="2"/>
      <c r="B42" s="2" t="s">
        <v>58</v>
      </c>
      <c r="C42" s="2"/>
      <c r="D42" s="2"/>
      <c r="E42" s="3">
        <v>41758</v>
      </c>
      <c r="F42" s="2" t="s">
        <v>122</v>
      </c>
      <c r="G42" s="2" t="s">
        <v>288</v>
      </c>
      <c r="H42" s="2" t="s">
        <v>289</v>
      </c>
      <c r="I42" s="2">
        <v>107208</v>
      </c>
      <c r="J42" s="2" t="s">
        <v>177</v>
      </c>
      <c r="K42" s="4" t="s">
        <v>290</v>
      </c>
      <c r="L42" s="2">
        <v>900</v>
      </c>
      <c r="M42" s="2">
        <v>64</v>
      </c>
      <c r="N42" s="2">
        <v>0</v>
      </c>
      <c r="O42" s="2"/>
      <c r="P42" s="2">
        <v>0</v>
      </c>
      <c r="Q42" s="2"/>
      <c r="R42" s="2"/>
      <c r="S42" s="2"/>
      <c r="T42" s="2"/>
      <c r="U42" s="2">
        <v>0</v>
      </c>
      <c r="V42" s="2">
        <v>5080</v>
      </c>
      <c r="W42" s="2">
        <v>3080</v>
      </c>
      <c r="X42" s="2">
        <v>2000</v>
      </c>
      <c r="Y42" s="2">
        <v>0</v>
      </c>
      <c r="Z42" s="2" t="s">
        <v>133</v>
      </c>
      <c r="AA42" s="8">
        <v>0</v>
      </c>
      <c r="AB42" s="2">
        <v>0</v>
      </c>
    </row>
    <row r="43" spans="1:28" x14ac:dyDescent="0.25">
      <c r="A43" s="2"/>
      <c r="B43" s="2" t="s">
        <v>59</v>
      </c>
      <c r="C43" s="2"/>
      <c r="D43" s="2"/>
      <c r="E43" s="3">
        <v>41745</v>
      </c>
      <c r="F43" s="2" t="s">
        <v>206</v>
      </c>
      <c r="G43" s="2" t="s">
        <v>245</v>
      </c>
      <c r="H43" s="2" t="s">
        <v>246</v>
      </c>
      <c r="I43" s="2">
        <v>107525</v>
      </c>
      <c r="J43" s="2" t="s">
        <v>177</v>
      </c>
      <c r="K43" s="4" t="s">
        <v>291</v>
      </c>
      <c r="L43" s="2">
        <v>900</v>
      </c>
      <c r="M43" s="2">
        <v>64</v>
      </c>
      <c r="N43" s="2">
        <v>0</v>
      </c>
      <c r="O43" s="2"/>
      <c r="P43" s="2">
        <v>0</v>
      </c>
      <c r="Q43" s="2"/>
      <c r="R43" s="2"/>
      <c r="S43" s="2"/>
      <c r="T43" s="2"/>
      <c r="U43" s="2">
        <v>0</v>
      </c>
      <c r="V43" s="2">
        <v>3080</v>
      </c>
      <c r="W43" s="2">
        <v>3080</v>
      </c>
      <c r="X43" s="2">
        <v>0</v>
      </c>
      <c r="Y43" s="2">
        <v>0</v>
      </c>
      <c r="Z43" s="2" t="s">
        <v>196</v>
      </c>
      <c r="AA43" s="8">
        <v>0</v>
      </c>
      <c r="AB43" s="2">
        <v>0</v>
      </c>
    </row>
    <row r="44" spans="1:28" x14ac:dyDescent="0.25">
      <c r="A44" s="2"/>
      <c r="B44" s="2" t="s">
        <v>60</v>
      </c>
      <c r="C44" s="2"/>
      <c r="D44" s="2"/>
      <c r="E44" s="3">
        <v>41850</v>
      </c>
      <c r="F44" s="2" t="s">
        <v>206</v>
      </c>
      <c r="G44" s="2" t="s">
        <v>245</v>
      </c>
      <c r="H44" s="2" t="s">
        <v>246</v>
      </c>
      <c r="I44" s="2">
        <v>107525</v>
      </c>
      <c r="J44" s="2" t="s">
        <v>292</v>
      </c>
      <c r="K44" s="4" t="s">
        <v>293</v>
      </c>
      <c r="L44" s="2">
        <v>900</v>
      </c>
      <c r="M44" s="2">
        <v>64</v>
      </c>
      <c r="N44" s="2">
        <v>0</v>
      </c>
      <c r="O44" s="2"/>
      <c r="P44" s="2">
        <v>0</v>
      </c>
      <c r="Q44" s="2"/>
      <c r="R44" s="2"/>
      <c r="S44" s="2"/>
      <c r="T44" s="2"/>
      <c r="U44" s="2">
        <v>0</v>
      </c>
      <c r="V44" s="2">
        <v>9080</v>
      </c>
      <c r="W44" s="2">
        <v>3080</v>
      </c>
      <c r="X44" s="2">
        <v>6000</v>
      </c>
      <c r="Y44" s="2">
        <v>0</v>
      </c>
      <c r="Z44" s="2" t="s">
        <v>191</v>
      </c>
      <c r="AA44" s="8">
        <v>0</v>
      </c>
      <c r="AB44" s="2">
        <v>0</v>
      </c>
    </row>
    <row r="45" spans="1:28" x14ac:dyDescent="0.25">
      <c r="A45" s="2"/>
      <c r="B45" s="2" t="s">
        <v>61</v>
      </c>
      <c r="C45" s="2"/>
      <c r="D45" s="2"/>
      <c r="E45" s="3">
        <v>42188</v>
      </c>
      <c r="F45" s="2" t="s">
        <v>188</v>
      </c>
      <c r="G45" s="2" t="s">
        <v>127</v>
      </c>
      <c r="H45" s="2">
        <v>0</v>
      </c>
      <c r="I45" s="2">
        <v>0</v>
      </c>
      <c r="J45" s="2" t="s">
        <v>294</v>
      </c>
      <c r="K45" s="4" t="s">
        <v>295</v>
      </c>
      <c r="L45" s="2" t="s">
        <v>199</v>
      </c>
      <c r="M45" s="2">
        <v>64</v>
      </c>
      <c r="N45" s="2">
        <v>130</v>
      </c>
      <c r="O45" s="2"/>
      <c r="P45" s="2">
        <v>34.799999999999997</v>
      </c>
      <c r="Q45" s="2"/>
      <c r="R45" s="2"/>
      <c r="S45" s="2"/>
      <c r="T45" s="2"/>
      <c r="U45" s="2">
        <v>2065.38</v>
      </c>
      <c r="V45" s="2">
        <v>0</v>
      </c>
      <c r="W45" s="2">
        <v>0</v>
      </c>
      <c r="X45" s="2">
        <v>0</v>
      </c>
      <c r="Y45" s="2">
        <v>0</v>
      </c>
      <c r="Z45" s="2" t="s">
        <v>196</v>
      </c>
      <c r="AA45" s="8">
        <v>0</v>
      </c>
      <c r="AB45" s="2">
        <v>0</v>
      </c>
    </row>
    <row r="46" spans="1:28" x14ac:dyDescent="0.25">
      <c r="A46" s="2"/>
      <c r="B46" s="2" t="s">
        <v>62</v>
      </c>
      <c r="C46" s="2"/>
      <c r="D46" s="2"/>
      <c r="E46" s="3">
        <v>41921</v>
      </c>
      <c r="F46" s="2" t="s">
        <v>122</v>
      </c>
      <c r="G46" s="2" t="s">
        <v>296</v>
      </c>
      <c r="H46" s="2" t="s">
        <v>297</v>
      </c>
      <c r="I46" s="2" t="s">
        <v>125</v>
      </c>
      <c r="J46" s="2" t="s">
        <v>177</v>
      </c>
      <c r="K46" s="4" t="s">
        <v>298</v>
      </c>
      <c r="L46" s="2">
        <v>900</v>
      </c>
      <c r="M46" s="2">
        <v>64</v>
      </c>
      <c r="N46" s="2">
        <v>0</v>
      </c>
      <c r="O46" s="2"/>
      <c r="P46" s="2">
        <v>0</v>
      </c>
      <c r="Q46" s="2"/>
      <c r="R46" s="2"/>
      <c r="S46" s="2"/>
      <c r="T46" s="2"/>
      <c r="U46" s="2">
        <v>-1351.3999999999999</v>
      </c>
      <c r="V46" s="2">
        <v>13552</v>
      </c>
      <c r="W46" s="2">
        <v>13552</v>
      </c>
      <c r="X46" s="2">
        <v>0</v>
      </c>
      <c r="Y46" s="2">
        <v>0</v>
      </c>
      <c r="Z46" s="2" t="s">
        <v>226</v>
      </c>
      <c r="AA46" s="8">
        <v>0</v>
      </c>
      <c r="AB46" s="2">
        <v>0</v>
      </c>
    </row>
    <row r="47" spans="1:28" x14ac:dyDescent="0.25">
      <c r="A47" s="2"/>
      <c r="B47" s="2" t="s">
        <v>63</v>
      </c>
      <c r="C47" s="2"/>
      <c r="D47" s="2"/>
      <c r="E47" s="3">
        <v>41719</v>
      </c>
      <c r="F47" s="2" t="s">
        <v>188</v>
      </c>
      <c r="G47" s="2" t="s">
        <v>127</v>
      </c>
      <c r="H47" s="2">
        <v>0</v>
      </c>
      <c r="I47" s="2">
        <v>0</v>
      </c>
      <c r="J47" s="2" t="s">
        <v>177</v>
      </c>
      <c r="K47" s="4" t="s">
        <v>299</v>
      </c>
      <c r="L47" s="2">
        <v>900</v>
      </c>
      <c r="M47" s="2">
        <v>100</v>
      </c>
      <c r="N47" s="2">
        <v>0</v>
      </c>
      <c r="O47" s="2"/>
      <c r="P47" s="2">
        <v>0</v>
      </c>
      <c r="Q47" s="2"/>
      <c r="R47" s="2"/>
      <c r="S47" s="2"/>
      <c r="T47" s="2"/>
      <c r="U47" s="2">
        <v>-498.79999999999995</v>
      </c>
      <c r="V47" s="2">
        <v>0</v>
      </c>
      <c r="W47" s="2">
        <v>0</v>
      </c>
      <c r="X47" s="2">
        <v>0</v>
      </c>
      <c r="Y47" s="2">
        <v>0</v>
      </c>
      <c r="Z47" s="2" t="s">
        <v>230</v>
      </c>
      <c r="AA47" s="8">
        <v>0</v>
      </c>
      <c r="AB47" s="2">
        <v>0</v>
      </c>
    </row>
    <row r="48" spans="1:28" x14ac:dyDescent="0.25">
      <c r="A48" s="2"/>
      <c r="B48" s="2" t="s">
        <v>64</v>
      </c>
      <c r="C48" s="2"/>
      <c r="D48" s="2"/>
      <c r="E48" s="3">
        <v>41747</v>
      </c>
      <c r="F48" s="2" t="s">
        <v>206</v>
      </c>
      <c r="G48" s="2" t="s">
        <v>127</v>
      </c>
      <c r="H48" s="2">
        <v>0</v>
      </c>
      <c r="I48" s="2">
        <v>0</v>
      </c>
      <c r="J48" s="2" t="s">
        <v>275</v>
      </c>
      <c r="K48" s="4" t="s">
        <v>300</v>
      </c>
      <c r="L48" s="2" t="s">
        <v>199</v>
      </c>
      <c r="M48" s="2">
        <v>64</v>
      </c>
      <c r="N48" s="2">
        <v>0</v>
      </c>
      <c r="O48" s="2"/>
      <c r="P48" s="2">
        <v>0</v>
      </c>
      <c r="Q48" s="2"/>
      <c r="R48" s="2"/>
      <c r="S48" s="2"/>
      <c r="T48" s="2"/>
      <c r="U48" s="2">
        <v>0</v>
      </c>
      <c r="V48" s="2">
        <v>0</v>
      </c>
      <c r="W48" s="2">
        <v>0</v>
      </c>
      <c r="X48" s="2">
        <v>0</v>
      </c>
      <c r="Y48" s="2">
        <v>0</v>
      </c>
      <c r="Z48" s="2" t="s">
        <v>205</v>
      </c>
      <c r="AA48" s="8">
        <v>0</v>
      </c>
      <c r="AB48" s="2">
        <v>0</v>
      </c>
    </row>
    <row r="49" spans="1:28" x14ac:dyDescent="0.25">
      <c r="A49" s="2"/>
      <c r="B49" s="2" t="s">
        <v>65</v>
      </c>
      <c r="C49" s="2"/>
      <c r="D49" s="2"/>
      <c r="E49" s="3">
        <v>42180</v>
      </c>
      <c r="F49" s="2" t="s">
        <v>188</v>
      </c>
      <c r="G49" s="2" t="s">
        <v>127</v>
      </c>
      <c r="H49" s="2">
        <v>0</v>
      </c>
      <c r="I49" s="2">
        <v>0</v>
      </c>
      <c r="J49" s="2" t="s">
        <v>200</v>
      </c>
      <c r="K49" s="4" t="s">
        <v>301</v>
      </c>
      <c r="L49" s="2">
        <v>900</v>
      </c>
      <c r="M49" s="2">
        <v>64</v>
      </c>
      <c r="N49" s="2" t="s">
        <v>127</v>
      </c>
      <c r="O49" s="2"/>
      <c r="P49" s="2">
        <v>-25</v>
      </c>
      <c r="Q49" s="2"/>
      <c r="R49" s="2"/>
      <c r="S49" s="2"/>
      <c r="T49" s="2"/>
      <c r="U49" s="2">
        <v>-1483.75</v>
      </c>
      <c r="V49" s="2">
        <v>0</v>
      </c>
      <c r="W49" s="2">
        <v>0</v>
      </c>
      <c r="X49" s="2">
        <v>0</v>
      </c>
      <c r="Y49" s="2">
        <v>0</v>
      </c>
      <c r="Z49" s="2" t="s">
        <v>196</v>
      </c>
      <c r="AA49" s="8">
        <v>0</v>
      </c>
      <c r="AB49" s="2">
        <v>0</v>
      </c>
    </row>
    <row r="50" spans="1:28" x14ac:dyDescent="0.25">
      <c r="A50" s="2"/>
      <c r="B50" s="2" t="s">
        <v>66</v>
      </c>
      <c r="C50" s="2"/>
      <c r="D50" s="2"/>
      <c r="E50" s="3">
        <v>42016</v>
      </c>
      <c r="F50" s="2" t="s">
        <v>122</v>
      </c>
      <c r="G50" s="2" t="s">
        <v>302</v>
      </c>
      <c r="H50" s="2" t="s">
        <v>303</v>
      </c>
      <c r="I50" s="2" t="s">
        <v>125</v>
      </c>
      <c r="J50" s="2" t="s">
        <v>177</v>
      </c>
      <c r="K50" s="4" t="s">
        <v>304</v>
      </c>
      <c r="L50" s="2">
        <v>900</v>
      </c>
      <c r="M50" s="2">
        <v>64</v>
      </c>
      <c r="N50" s="2" t="s">
        <v>127</v>
      </c>
      <c r="O50" s="2"/>
      <c r="P50" s="2">
        <v>0</v>
      </c>
      <c r="Q50" s="2"/>
      <c r="R50" s="2"/>
      <c r="S50" s="2"/>
      <c r="T50" s="2"/>
      <c r="U50" s="2">
        <v>0</v>
      </c>
      <c r="V50" s="2">
        <v>0</v>
      </c>
      <c r="W50" s="2">
        <v>0</v>
      </c>
      <c r="X50" s="2">
        <v>0</v>
      </c>
      <c r="Y50" s="2">
        <v>0</v>
      </c>
      <c r="Z50" s="2" t="s">
        <v>205</v>
      </c>
      <c r="AA50" s="8">
        <v>0</v>
      </c>
      <c r="AB50" s="2">
        <v>0</v>
      </c>
    </row>
    <row r="51" spans="1:28" x14ac:dyDescent="0.25">
      <c r="A51" s="2"/>
      <c r="B51" s="2" t="s">
        <v>67</v>
      </c>
      <c r="C51" s="2"/>
      <c r="D51" s="2"/>
      <c r="E51" s="3">
        <v>42016</v>
      </c>
      <c r="F51" s="2" t="s">
        <v>122</v>
      </c>
      <c r="G51" s="2" t="s">
        <v>305</v>
      </c>
      <c r="H51" s="2" t="s">
        <v>306</v>
      </c>
      <c r="I51" s="2" t="s">
        <v>125</v>
      </c>
      <c r="J51" s="2" t="s">
        <v>177</v>
      </c>
      <c r="K51" s="4" t="s">
        <v>307</v>
      </c>
      <c r="L51" s="2">
        <v>900</v>
      </c>
      <c r="M51" s="2">
        <v>64</v>
      </c>
      <c r="N51" s="2" t="s">
        <v>127</v>
      </c>
      <c r="O51" s="2"/>
      <c r="P51" s="2">
        <v>0</v>
      </c>
      <c r="Q51" s="2"/>
      <c r="R51" s="2"/>
      <c r="S51" s="2"/>
      <c r="T51" s="2"/>
      <c r="U51" s="2">
        <v>0</v>
      </c>
      <c r="V51" s="2">
        <v>0</v>
      </c>
      <c r="W51" s="2">
        <v>0</v>
      </c>
      <c r="X51" s="2">
        <v>0</v>
      </c>
      <c r="Y51" s="2">
        <v>0</v>
      </c>
      <c r="Z51" s="2" t="s">
        <v>205</v>
      </c>
      <c r="AA51" s="8">
        <v>0</v>
      </c>
      <c r="AB51" s="2">
        <v>0</v>
      </c>
    </row>
    <row r="52" spans="1:28" x14ac:dyDescent="0.25">
      <c r="A52" s="2"/>
      <c r="B52" s="2" t="s">
        <v>68</v>
      </c>
      <c r="C52" s="2"/>
      <c r="D52" s="2"/>
      <c r="E52" s="3">
        <v>42016</v>
      </c>
      <c r="F52" s="2" t="s">
        <v>122</v>
      </c>
      <c r="G52" s="2" t="s">
        <v>308</v>
      </c>
      <c r="H52" s="2" t="s">
        <v>309</v>
      </c>
      <c r="I52" s="2">
        <v>103185</v>
      </c>
      <c r="J52" s="2" t="s">
        <v>177</v>
      </c>
      <c r="K52" s="4" t="s">
        <v>310</v>
      </c>
      <c r="L52" s="2">
        <v>900</v>
      </c>
      <c r="M52" s="2">
        <v>64</v>
      </c>
      <c r="N52" s="2" t="s">
        <v>127</v>
      </c>
      <c r="O52" s="2"/>
      <c r="P52" s="2">
        <v>0</v>
      </c>
      <c r="Q52" s="2"/>
      <c r="R52" s="2"/>
      <c r="S52" s="2"/>
      <c r="T52" s="2"/>
      <c r="U52" s="2">
        <v>0</v>
      </c>
      <c r="V52" s="2">
        <v>0</v>
      </c>
      <c r="W52" s="2">
        <v>0</v>
      </c>
      <c r="X52" s="2">
        <v>0</v>
      </c>
      <c r="Y52" s="2">
        <v>0</v>
      </c>
      <c r="Z52" s="2" t="s">
        <v>205</v>
      </c>
      <c r="AA52" s="8">
        <v>0</v>
      </c>
      <c r="AB52" s="2">
        <v>0</v>
      </c>
    </row>
    <row r="53" spans="1:28" x14ac:dyDescent="0.25">
      <c r="A53" s="2"/>
      <c r="B53" s="2" t="s">
        <v>69</v>
      </c>
      <c r="C53" s="2"/>
      <c r="D53" s="2"/>
      <c r="E53" s="3">
        <v>42101</v>
      </c>
      <c r="F53" s="2" t="s">
        <v>122</v>
      </c>
      <c r="G53" s="2" t="s">
        <v>311</v>
      </c>
      <c r="H53" s="2" t="s">
        <v>312</v>
      </c>
      <c r="I53" s="2" t="s">
        <v>125</v>
      </c>
      <c r="J53" s="2" t="s">
        <v>131</v>
      </c>
      <c r="K53" s="4" t="s">
        <v>313</v>
      </c>
      <c r="L53" s="2">
        <v>900</v>
      </c>
      <c r="M53" s="2">
        <v>64</v>
      </c>
      <c r="N53" s="2" t="s">
        <v>127</v>
      </c>
      <c r="O53" s="2"/>
      <c r="P53" s="2">
        <v>0</v>
      </c>
      <c r="Q53" s="2"/>
      <c r="R53" s="2"/>
      <c r="S53" s="2"/>
      <c r="T53" s="2"/>
      <c r="U53" s="2">
        <v>0</v>
      </c>
      <c r="V53" s="2">
        <v>8624</v>
      </c>
      <c r="W53" s="2">
        <v>8624</v>
      </c>
      <c r="X53" s="2">
        <v>0</v>
      </c>
      <c r="Y53" s="2">
        <v>0</v>
      </c>
      <c r="Z53" s="2" t="s">
        <v>133</v>
      </c>
      <c r="AA53" s="8">
        <v>0</v>
      </c>
      <c r="AB53" s="2">
        <v>0</v>
      </c>
    </row>
    <row r="54" spans="1:28" x14ac:dyDescent="0.25">
      <c r="A54" s="2"/>
      <c r="B54" s="2" t="s">
        <v>70</v>
      </c>
      <c r="C54" s="2"/>
      <c r="D54" s="2"/>
      <c r="E54" s="3">
        <v>42177</v>
      </c>
      <c r="F54" s="2" t="s">
        <v>188</v>
      </c>
      <c r="G54" s="2" t="s">
        <v>127</v>
      </c>
      <c r="H54" s="2">
        <v>0</v>
      </c>
      <c r="I54" s="2">
        <v>0</v>
      </c>
      <c r="J54" s="2" t="s">
        <v>314</v>
      </c>
      <c r="K54" s="4" t="s">
        <v>315</v>
      </c>
      <c r="L54" s="2" t="s">
        <v>199</v>
      </c>
      <c r="M54" s="2">
        <v>64</v>
      </c>
      <c r="N54" s="2" t="s">
        <v>127</v>
      </c>
      <c r="O54" s="2"/>
      <c r="P54" s="2">
        <v>-5</v>
      </c>
      <c r="Q54" s="2"/>
      <c r="R54" s="2"/>
      <c r="S54" s="2"/>
      <c r="T54" s="2"/>
      <c r="U54" s="2">
        <v>-296.75</v>
      </c>
      <c r="V54" s="2">
        <v>0</v>
      </c>
      <c r="W54" s="2">
        <v>0</v>
      </c>
      <c r="X54" s="2">
        <v>0</v>
      </c>
      <c r="Y54" s="2">
        <v>0</v>
      </c>
      <c r="Z54" s="2" t="s">
        <v>230</v>
      </c>
      <c r="AA54" s="8">
        <v>0</v>
      </c>
      <c r="AB54" s="2">
        <v>0</v>
      </c>
    </row>
    <row r="55" spans="1:28" x14ac:dyDescent="0.25">
      <c r="A55" s="2"/>
      <c r="B55" s="2" t="s">
        <v>71</v>
      </c>
      <c r="C55" s="2"/>
      <c r="D55" s="2"/>
      <c r="E55" s="3">
        <v>41981</v>
      </c>
      <c r="F55" s="2" t="s">
        <v>188</v>
      </c>
      <c r="G55" s="2" t="s">
        <v>127</v>
      </c>
      <c r="H55" s="2">
        <v>0</v>
      </c>
      <c r="I55" s="2">
        <v>0</v>
      </c>
      <c r="J55" s="2" t="s">
        <v>316</v>
      </c>
      <c r="K55" s="4" t="s">
        <v>317</v>
      </c>
      <c r="L55" s="2" t="s">
        <v>199</v>
      </c>
      <c r="M55" s="2">
        <v>66</v>
      </c>
      <c r="N55" s="2" t="s">
        <v>127</v>
      </c>
      <c r="O55" s="2"/>
      <c r="P55" s="2">
        <v>-4</v>
      </c>
      <c r="Q55" s="2"/>
      <c r="R55" s="2"/>
      <c r="S55" s="2"/>
      <c r="T55" s="2"/>
      <c r="U55" s="2">
        <v>-237.4</v>
      </c>
      <c r="V55" s="2">
        <v>0</v>
      </c>
      <c r="W55" s="2">
        <v>0</v>
      </c>
      <c r="X55" s="2">
        <v>0</v>
      </c>
      <c r="Y55" s="2">
        <v>0</v>
      </c>
      <c r="Z55" s="2" t="s">
        <v>230</v>
      </c>
      <c r="AA55" s="8">
        <v>0</v>
      </c>
      <c r="AB55" s="2">
        <v>0</v>
      </c>
    </row>
    <row r="56" spans="1:28" x14ac:dyDescent="0.25">
      <c r="A56" s="2"/>
      <c r="B56" s="2" t="s">
        <v>72</v>
      </c>
      <c r="C56" s="2"/>
      <c r="D56" s="2"/>
      <c r="E56" s="3">
        <v>41823</v>
      </c>
      <c r="F56" s="2" t="s">
        <v>188</v>
      </c>
      <c r="G56" s="2" t="s">
        <v>127</v>
      </c>
      <c r="H56" s="2">
        <v>0</v>
      </c>
      <c r="I56" s="2">
        <v>0</v>
      </c>
      <c r="J56" s="2" t="s">
        <v>318</v>
      </c>
      <c r="K56" s="4" t="s">
        <v>319</v>
      </c>
      <c r="L56" s="2" t="s">
        <v>199</v>
      </c>
      <c r="M56" s="2">
        <v>70</v>
      </c>
      <c r="N56" s="2">
        <v>98</v>
      </c>
      <c r="O56" s="2"/>
      <c r="P56" s="2">
        <v>6.3</v>
      </c>
      <c r="Q56" s="2"/>
      <c r="R56" s="2"/>
      <c r="S56" s="2"/>
      <c r="T56" s="2"/>
      <c r="U56" s="2">
        <v>373.90500000000003</v>
      </c>
      <c r="V56" s="2">
        <v>0</v>
      </c>
      <c r="W56" s="2">
        <v>0</v>
      </c>
      <c r="X56" s="2">
        <v>0</v>
      </c>
      <c r="Y56" s="2">
        <v>0</v>
      </c>
      <c r="Z56" s="2" t="s">
        <v>196</v>
      </c>
      <c r="AA56" s="8">
        <v>0</v>
      </c>
      <c r="AB56" s="2">
        <v>0</v>
      </c>
    </row>
    <row r="57" spans="1:28" x14ac:dyDescent="0.25">
      <c r="A57" s="2"/>
      <c r="B57" s="2" t="s">
        <v>73</v>
      </c>
      <c r="C57" s="2"/>
      <c r="D57" s="2"/>
      <c r="E57" s="3">
        <v>41893</v>
      </c>
      <c r="F57" s="2" t="s">
        <v>122</v>
      </c>
      <c r="G57" s="2" t="s">
        <v>236</v>
      </c>
      <c r="H57" s="2" t="s">
        <v>320</v>
      </c>
      <c r="I57" s="2">
        <v>0</v>
      </c>
      <c r="J57" s="2" t="s">
        <v>177</v>
      </c>
      <c r="K57" s="4" t="s">
        <v>321</v>
      </c>
      <c r="L57" s="2">
        <v>1000</v>
      </c>
      <c r="M57" s="2">
        <v>71</v>
      </c>
      <c r="N57" s="2">
        <v>0</v>
      </c>
      <c r="O57" s="2"/>
      <c r="P57" s="2">
        <v>0</v>
      </c>
      <c r="Q57" s="2"/>
      <c r="R57" s="2"/>
      <c r="S57" s="2"/>
      <c r="T57" s="2"/>
      <c r="U57" s="2">
        <v>0</v>
      </c>
      <c r="V57" s="2">
        <v>0</v>
      </c>
      <c r="W57" s="2">
        <v>0</v>
      </c>
      <c r="X57" s="2">
        <v>0</v>
      </c>
      <c r="Y57" s="2">
        <v>0</v>
      </c>
      <c r="Z57" s="2" t="s">
        <v>191</v>
      </c>
      <c r="AA57" s="8">
        <v>0</v>
      </c>
      <c r="AB57" s="2">
        <v>0</v>
      </c>
    </row>
    <row r="58" spans="1:28" x14ac:dyDescent="0.25">
      <c r="A58" s="2"/>
      <c r="B58" s="2" t="s">
        <v>74</v>
      </c>
      <c r="C58" s="2"/>
      <c r="D58" s="2"/>
      <c r="E58" s="3">
        <v>41915</v>
      </c>
      <c r="F58" s="2" t="s">
        <v>188</v>
      </c>
      <c r="G58" s="2" t="s">
        <v>127</v>
      </c>
      <c r="H58" s="2">
        <v>0</v>
      </c>
      <c r="I58" s="2">
        <v>0</v>
      </c>
      <c r="J58" s="2" t="s">
        <v>322</v>
      </c>
      <c r="K58" s="4" t="s">
        <v>323</v>
      </c>
      <c r="L58" s="2" t="s">
        <v>199</v>
      </c>
      <c r="M58" s="2">
        <v>80</v>
      </c>
      <c r="N58" s="2">
        <v>0</v>
      </c>
      <c r="O58" s="2"/>
      <c r="P58" s="2">
        <v>0</v>
      </c>
      <c r="Q58" s="2"/>
      <c r="R58" s="2"/>
      <c r="S58" s="2"/>
      <c r="T58" s="2"/>
      <c r="U58" s="2">
        <v>-9364</v>
      </c>
      <c r="V58" s="2">
        <v>384.5</v>
      </c>
      <c r="W58" s="2">
        <v>88.5</v>
      </c>
      <c r="X58" s="2">
        <v>296</v>
      </c>
      <c r="Y58" s="2">
        <v>0</v>
      </c>
      <c r="Z58" s="2" t="s">
        <v>133</v>
      </c>
      <c r="AA58" s="8">
        <v>0</v>
      </c>
      <c r="AB58" s="2">
        <v>0</v>
      </c>
    </row>
    <row r="59" spans="1:28" x14ac:dyDescent="0.25">
      <c r="A59" s="2"/>
      <c r="B59" s="2" t="s">
        <v>75</v>
      </c>
      <c r="C59" s="2"/>
      <c r="D59" s="2"/>
      <c r="E59" s="3">
        <v>41578</v>
      </c>
      <c r="F59" s="2" t="s">
        <v>122</v>
      </c>
      <c r="G59" s="2" t="s">
        <v>324</v>
      </c>
      <c r="H59" s="2" t="s">
        <v>325</v>
      </c>
      <c r="I59" s="2" t="s">
        <v>125</v>
      </c>
      <c r="J59" s="2" t="s">
        <v>177</v>
      </c>
      <c r="K59" s="4" t="s">
        <v>326</v>
      </c>
      <c r="L59" s="2" t="s">
        <v>199</v>
      </c>
      <c r="M59" s="2">
        <v>81</v>
      </c>
      <c r="N59" s="2">
        <v>0</v>
      </c>
      <c r="O59" s="2"/>
      <c r="P59" s="2">
        <v>0</v>
      </c>
      <c r="Q59" s="2"/>
      <c r="R59" s="2"/>
      <c r="S59" s="2"/>
      <c r="T59" s="2"/>
      <c r="U59" s="2">
        <v>0</v>
      </c>
      <c r="V59" s="2">
        <v>8624</v>
      </c>
      <c r="W59" s="2">
        <v>8624</v>
      </c>
      <c r="X59" s="2">
        <v>0</v>
      </c>
      <c r="Y59" s="2">
        <v>0</v>
      </c>
      <c r="Z59" s="2" t="s">
        <v>133</v>
      </c>
      <c r="AA59" s="8">
        <v>0</v>
      </c>
      <c r="AB59" s="2">
        <v>0</v>
      </c>
    </row>
    <row r="60" spans="1:28" x14ac:dyDescent="0.25">
      <c r="A60" s="2"/>
      <c r="B60" s="2" t="s">
        <v>76</v>
      </c>
      <c r="C60" s="2"/>
      <c r="D60" s="2"/>
      <c r="E60" s="3">
        <v>40563</v>
      </c>
      <c r="F60" s="2" t="s">
        <v>188</v>
      </c>
      <c r="G60" s="2" t="s">
        <v>127</v>
      </c>
      <c r="H60" s="2">
        <v>0</v>
      </c>
      <c r="I60" s="2">
        <v>0</v>
      </c>
      <c r="J60" s="2" t="s">
        <v>327</v>
      </c>
      <c r="K60" s="4" t="s">
        <v>328</v>
      </c>
      <c r="L60" s="2">
        <v>900</v>
      </c>
      <c r="M60" s="2">
        <v>88</v>
      </c>
      <c r="N60" s="2">
        <v>0</v>
      </c>
      <c r="O60" s="2"/>
      <c r="P60" s="2">
        <v>0</v>
      </c>
      <c r="Q60" s="2"/>
      <c r="R60" s="2"/>
      <c r="S60" s="2"/>
      <c r="T60" s="2"/>
      <c r="U60" s="2">
        <v>-1909.4</v>
      </c>
      <c r="V60" s="2">
        <v>0</v>
      </c>
      <c r="W60" s="2">
        <v>0</v>
      </c>
      <c r="X60" s="2">
        <v>0</v>
      </c>
      <c r="Y60" s="2">
        <v>0</v>
      </c>
      <c r="Z60" s="2" t="s">
        <v>196</v>
      </c>
      <c r="AA60" s="8">
        <v>0</v>
      </c>
      <c r="AB60" s="2">
        <v>0</v>
      </c>
    </row>
    <row r="61" spans="1:28" x14ac:dyDescent="0.25">
      <c r="A61" s="2"/>
      <c r="B61" s="2" t="s">
        <v>77</v>
      </c>
      <c r="C61" s="2"/>
      <c r="D61" s="2"/>
      <c r="E61" s="3">
        <v>41690</v>
      </c>
      <c r="F61" s="2" t="s">
        <v>188</v>
      </c>
      <c r="G61" s="2" t="s">
        <v>127</v>
      </c>
      <c r="H61" s="2">
        <v>0</v>
      </c>
      <c r="I61" s="2">
        <v>0</v>
      </c>
      <c r="J61" s="2" t="s">
        <v>329</v>
      </c>
      <c r="K61" s="4" t="s">
        <v>330</v>
      </c>
      <c r="L61" s="2">
        <v>1000</v>
      </c>
      <c r="M61" s="2">
        <v>88</v>
      </c>
      <c r="N61" s="2">
        <v>0</v>
      </c>
      <c r="O61" s="2"/>
      <c r="P61" s="2">
        <v>0</v>
      </c>
      <c r="Q61" s="2"/>
      <c r="R61" s="2"/>
      <c r="S61" s="2"/>
      <c r="T61" s="2"/>
      <c r="U61" s="2">
        <v>-3015.9999999999995</v>
      </c>
      <c r="V61" s="2">
        <v>0</v>
      </c>
      <c r="W61" s="2">
        <v>0</v>
      </c>
      <c r="X61" s="2">
        <v>0</v>
      </c>
      <c r="Y61" s="2">
        <v>0</v>
      </c>
      <c r="Z61" s="2" t="s">
        <v>205</v>
      </c>
      <c r="AA61" s="8">
        <v>0</v>
      </c>
      <c r="AB61" s="2">
        <v>0</v>
      </c>
    </row>
    <row r="62" spans="1:28" x14ac:dyDescent="0.25">
      <c r="A62" s="2"/>
      <c r="B62" s="2" t="s">
        <v>78</v>
      </c>
      <c r="C62" s="2"/>
      <c r="D62" s="2"/>
      <c r="E62" s="3">
        <v>41690</v>
      </c>
      <c r="F62" s="2" t="s">
        <v>188</v>
      </c>
      <c r="G62" s="2" t="s">
        <v>127</v>
      </c>
      <c r="H62" s="2">
        <v>0</v>
      </c>
      <c r="I62" s="2">
        <v>0</v>
      </c>
      <c r="J62" s="2" t="s">
        <v>329</v>
      </c>
      <c r="K62" s="4" t="s">
        <v>331</v>
      </c>
      <c r="L62" s="2">
        <v>1000</v>
      </c>
      <c r="M62" s="2">
        <v>88</v>
      </c>
      <c r="N62" s="2">
        <v>0</v>
      </c>
      <c r="O62" s="2"/>
      <c r="P62" s="2">
        <v>0</v>
      </c>
      <c r="Q62" s="2"/>
      <c r="R62" s="2"/>
      <c r="S62" s="2"/>
      <c r="T62" s="2"/>
      <c r="U62" s="2">
        <v>-986</v>
      </c>
      <c r="V62" s="2">
        <v>0</v>
      </c>
      <c r="W62" s="2">
        <v>0</v>
      </c>
      <c r="X62" s="2">
        <v>0</v>
      </c>
      <c r="Y62" s="2">
        <v>0</v>
      </c>
      <c r="Z62" s="2" t="s">
        <v>205</v>
      </c>
      <c r="AA62" s="8">
        <v>0</v>
      </c>
      <c r="AB62" s="2">
        <v>0</v>
      </c>
    </row>
    <row r="63" spans="1:28" x14ac:dyDescent="0.25">
      <c r="A63" s="2"/>
      <c r="B63" s="2" t="s">
        <v>79</v>
      </c>
      <c r="C63" s="2"/>
      <c r="D63" s="2"/>
      <c r="E63" s="3">
        <v>41646</v>
      </c>
      <c r="F63" s="2" t="s">
        <v>188</v>
      </c>
      <c r="G63" s="2" t="s">
        <v>127</v>
      </c>
      <c r="H63" s="2">
        <v>0</v>
      </c>
      <c r="I63" s="2">
        <v>0</v>
      </c>
      <c r="J63" s="2" t="s">
        <v>332</v>
      </c>
      <c r="K63" s="4" t="s">
        <v>333</v>
      </c>
      <c r="L63" s="2" t="s">
        <v>199</v>
      </c>
      <c r="M63" s="2">
        <v>88</v>
      </c>
      <c r="N63" s="2">
        <v>0</v>
      </c>
      <c r="O63" s="2"/>
      <c r="P63" s="2">
        <v>0</v>
      </c>
      <c r="Q63" s="2"/>
      <c r="R63" s="2"/>
      <c r="S63" s="2"/>
      <c r="T63" s="2"/>
      <c r="U63" s="2">
        <v>-1250</v>
      </c>
      <c r="V63" s="2">
        <v>0</v>
      </c>
      <c r="W63" s="2">
        <v>0</v>
      </c>
      <c r="X63" s="2">
        <v>0</v>
      </c>
      <c r="Y63" s="2">
        <v>0</v>
      </c>
      <c r="Z63" s="2" t="s">
        <v>133</v>
      </c>
      <c r="AA63" s="8">
        <v>0</v>
      </c>
      <c r="AB63" s="2">
        <v>0</v>
      </c>
    </row>
    <row r="64" spans="1:28" x14ac:dyDescent="0.25">
      <c r="A64" s="2"/>
      <c r="B64" s="2" t="s">
        <v>80</v>
      </c>
      <c r="C64" s="2"/>
      <c r="D64" s="2"/>
      <c r="E64" s="3">
        <v>42017</v>
      </c>
      <c r="F64" s="2" t="s">
        <v>122</v>
      </c>
      <c r="G64" s="2" t="s">
        <v>266</v>
      </c>
      <c r="H64" s="2" t="s">
        <v>267</v>
      </c>
      <c r="I64" s="2" t="s">
        <v>267</v>
      </c>
      <c r="J64" s="2" t="s">
        <v>177</v>
      </c>
      <c r="K64" s="4" t="s">
        <v>268</v>
      </c>
      <c r="L64" s="2">
        <v>1000</v>
      </c>
      <c r="M64" s="2">
        <v>88</v>
      </c>
      <c r="N64" s="2">
        <v>0</v>
      </c>
      <c r="O64" s="2"/>
      <c r="P64" s="2">
        <v>0</v>
      </c>
      <c r="Q64" s="2"/>
      <c r="R64" s="2"/>
      <c r="S64" s="2"/>
      <c r="T64" s="2"/>
      <c r="U64" s="2">
        <v>0</v>
      </c>
      <c r="V64" s="2">
        <v>3080</v>
      </c>
      <c r="W64" s="2">
        <v>3080</v>
      </c>
      <c r="X64" s="2">
        <v>0</v>
      </c>
      <c r="Y64" s="2">
        <v>0</v>
      </c>
      <c r="Z64" s="2" t="s">
        <v>133</v>
      </c>
      <c r="AA64" s="8">
        <v>0</v>
      </c>
      <c r="AB64" s="2">
        <v>0</v>
      </c>
    </row>
    <row r="65" spans="1:28" x14ac:dyDescent="0.25">
      <c r="A65" s="2"/>
      <c r="B65" s="2" t="s">
        <v>81</v>
      </c>
      <c r="C65" s="2"/>
      <c r="D65" s="2"/>
      <c r="E65" s="3">
        <v>42019</v>
      </c>
      <c r="F65" s="2" t="s">
        <v>122</v>
      </c>
      <c r="G65" s="2" t="s">
        <v>334</v>
      </c>
      <c r="H65" s="2" t="s">
        <v>335</v>
      </c>
      <c r="I65" s="2" t="s">
        <v>125</v>
      </c>
      <c r="J65" s="2" t="s">
        <v>177</v>
      </c>
      <c r="K65" s="4" t="s">
        <v>336</v>
      </c>
      <c r="L65" s="2">
        <v>1000</v>
      </c>
      <c r="M65" s="2">
        <v>88</v>
      </c>
      <c r="N65" s="2">
        <v>0</v>
      </c>
      <c r="O65" s="2"/>
      <c r="P65" s="2">
        <v>0</v>
      </c>
      <c r="Q65" s="2"/>
      <c r="R65" s="2"/>
      <c r="S65" s="2"/>
      <c r="T65" s="2"/>
      <c r="U65" s="2">
        <v>0</v>
      </c>
      <c r="V65" s="2">
        <v>0</v>
      </c>
      <c r="W65" s="2">
        <v>0</v>
      </c>
      <c r="X65" s="2">
        <v>0</v>
      </c>
      <c r="Y65" s="2">
        <v>0</v>
      </c>
      <c r="Z65" s="2" t="s">
        <v>133</v>
      </c>
      <c r="AA65" s="8">
        <v>0</v>
      </c>
      <c r="AB65" s="2">
        <v>0</v>
      </c>
    </row>
    <row r="66" spans="1:28" x14ac:dyDescent="0.25">
      <c r="A66" s="2"/>
      <c r="B66" s="2" t="s">
        <v>82</v>
      </c>
      <c r="C66" s="2"/>
      <c r="D66" s="2"/>
      <c r="E66" s="3">
        <v>41571</v>
      </c>
      <c r="F66" s="2" t="s">
        <v>188</v>
      </c>
      <c r="G66" s="2" t="s">
        <v>127</v>
      </c>
      <c r="H66" s="2">
        <v>0</v>
      </c>
      <c r="I66" s="2">
        <v>0</v>
      </c>
      <c r="J66" s="2" t="s">
        <v>214</v>
      </c>
      <c r="K66" s="4" t="s">
        <v>337</v>
      </c>
      <c r="L66" s="2">
        <v>1000</v>
      </c>
      <c r="M66" s="2">
        <v>88</v>
      </c>
      <c r="N66" s="2">
        <v>0</v>
      </c>
      <c r="O66" s="2"/>
      <c r="P66" s="2">
        <v>0</v>
      </c>
      <c r="Q66" s="2"/>
      <c r="R66" s="2"/>
      <c r="S66" s="2"/>
      <c r="T66" s="2"/>
      <c r="U66" s="2">
        <v>-1016.5000000000001</v>
      </c>
      <c r="V66" s="2">
        <v>0</v>
      </c>
      <c r="W66" s="2">
        <v>0</v>
      </c>
      <c r="X66" s="2">
        <v>0</v>
      </c>
      <c r="Y66" s="2">
        <v>0</v>
      </c>
      <c r="Z66" s="2" t="s">
        <v>338</v>
      </c>
      <c r="AA66" s="8">
        <v>42369</v>
      </c>
      <c r="AB66" s="2" t="s">
        <v>254</v>
      </c>
    </row>
    <row r="67" spans="1:28" x14ac:dyDescent="0.25">
      <c r="A67" s="2"/>
      <c r="B67" s="2" t="s">
        <v>83</v>
      </c>
      <c r="C67" s="2"/>
      <c r="D67" s="2"/>
      <c r="E67" s="3">
        <v>41747</v>
      </c>
      <c r="F67" s="2" t="s">
        <v>122</v>
      </c>
      <c r="G67" s="2" t="s">
        <v>339</v>
      </c>
      <c r="H67" s="2" t="s">
        <v>340</v>
      </c>
      <c r="I67" s="2">
        <v>0</v>
      </c>
      <c r="J67" s="2" t="s">
        <v>275</v>
      </c>
      <c r="K67" s="4" t="s">
        <v>341</v>
      </c>
      <c r="L67" s="2">
        <v>1000</v>
      </c>
      <c r="M67" s="2">
        <v>88</v>
      </c>
      <c r="N67" s="2">
        <v>0</v>
      </c>
      <c r="O67" s="2"/>
      <c r="P67" s="2">
        <v>0</v>
      </c>
      <c r="Q67" s="2"/>
      <c r="R67" s="2"/>
      <c r="S67" s="2"/>
      <c r="T67" s="2"/>
      <c r="U67" s="2">
        <v>0</v>
      </c>
      <c r="V67" s="2">
        <v>16694</v>
      </c>
      <c r="W67" s="2">
        <v>1694</v>
      </c>
      <c r="X67" s="2">
        <v>15000</v>
      </c>
      <c r="Y67" s="2">
        <v>0</v>
      </c>
      <c r="Z67" s="2" t="s">
        <v>133</v>
      </c>
      <c r="AA67" s="8">
        <v>0</v>
      </c>
      <c r="AB67" s="2">
        <v>0</v>
      </c>
    </row>
    <row r="68" spans="1:28" x14ac:dyDescent="0.25">
      <c r="A68" s="2"/>
      <c r="B68" s="2" t="s">
        <v>84</v>
      </c>
      <c r="C68" s="2"/>
      <c r="D68" s="2"/>
      <c r="E68" s="3">
        <v>41836</v>
      </c>
      <c r="F68" s="2" t="s">
        <v>122</v>
      </c>
      <c r="G68" s="2" t="s">
        <v>342</v>
      </c>
      <c r="H68" s="2">
        <v>0</v>
      </c>
      <c r="I68" s="2">
        <v>0</v>
      </c>
      <c r="J68" s="2" t="s">
        <v>177</v>
      </c>
      <c r="K68" s="4" t="s">
        <v>343</v>
      </c>
      <c r="L68" s="2">
        <v>1000</v>
      </c>
      <c r="M68" s="2">
        <v>88</v>
      </c>
      <c r="N68" s="2">
        <v>0</v>
      </c>
      <c r="O68" s="2"/>
      <c r="P68" s="2">
        <v>-7</v>
      </c>
      <c r="Q68" s="2"/>
      <c r="R68" s="2"/>
      <c r="S68" s="2"/>
      <c r="T68" s="2"/>
      <c r="U68" s="2">
        <v>-13962.95</v>
      </c>
      <c r="V68" s="2">
        <v>336610</v>
      </c>
      <c r="W68" s="2">
        <v>306610</v>
      </c>
      <c r="X68" s="2">
        <v>30000</v>
      </c>
      <c r="Y68" s="2">
        <v>0</v>
      </c>
      <c r="Z68" s="2" t="s">
        <v>133</v>
      </c>
      <c r="AA68" s="8">
        <v>0</v>
      </c>
      <c r="AB68" s="2">
        <v>0</v>
      </c>
    </row>
    <row r="69" spans="1:28" x14ac:dyDescent="0.25">
      <c r="A69" s="2"/>
      <c r="B69" s="2" t="s">
        <v>85</v>
      </c>
      <c r="C69" s="2"/>
      <c r="D69" s="2"/>
      <c r="E69" s="3">
        <v>41940</v>
      </c>
      <c r="F69" s="2" t="s">
        <v>122</v>
      </c>
      <c r="G69" s="2" t="s">
        <v>344</v>
      </c>
      <c r="H69" s="2" t="s">
        <v>345</v>
      </c>
      <c r="I69" s="2" t="s">
        <v>125</v>
      </c>
      <c r="J69" s="2" t="s">
        <v>177</v>
      </c>
      <c r="K69" s="4" t="s">
        <v>346</v>
      </c>
      <c r="L69" s="2">
        <v>1000</v>
      </c>
      <c r="M69" s="2">
        <v>88</v>
      </c>
      <c r="N69" s="2">
        <v>0</v>
      </c>
      <c r="O69" s="2"/>
      <c r="P69" s="2">
        <v>0</v>
      </c>
      <c r="Q69" s="2"/>
      <c r="R69" s="2"/>
      <c r="S69" s="2"/>
      <c r="T69" s="2"/>
      <c r="U69" s="2">
        <v>0</v>
      </c>
      <c r="V69" s="2">
        <v>3080</v>
      </c>
      <c r="W69" s="2">
        <v>3080</v>
      </c>
      <c r="X69" s="2">
        <v>0</v>
      </c>
      <c r="Y69" s="2">
        <v>0</v>
      </c>
      <c r="Z69" s="2" t="s">
        <v>191</v>
      </c>
      <c r="AA69" s="8">
        <v>0</v>
      </c>
      <c r="AB69" s="2">
        <v>0</v>
      </c>
    </row>
    <row r="70" spans="1:28" x14ac:dyDescent="0.25">
      <c r="A70" s="2"/>
      <c r="B70" s="2" t="s">
        <v>86</v>
      </c>
      <c r="C70" s="2"/>
      <c r="D70" s="2"/>
      <c r="E70" s="3">
        <v>41984</v>
      </c>
      <c r="F70" s="2" t="s">
        <v>206</v>
      </c>
      <c r="G70" s="2" t="s">
        <v>127</v>
      </c>
      <c r="H70" s="2">
        <v>0</v>
      </c>
      <c r="I70" s="2">
        <v>0</v>
      </c>
      <c r="J70" s="2" t="s">
        <v>189</v>
      </c>
      <c r="K70" s="4" t="s">
        <v>347</v>
      </c>
      <c r="L70" s="2">
        <v>900</v>
      </c>
      <c r="M70" s="2">
        <v>98</v>
      </c>
      <c r="N70" s="2" t="s">
        <v>127</v>
      </c>
      <c r="O70" s="2"/>
      <c r="P70" s="2">
        <v>0</v>
      </c>
      <c r="Q70" s="2"/>
      <c r="R70" s="2"/>
      <c r="S70" s="2"/>
      <c r="T70" s="2"/>
      <c r="U70" s="2">
        <v>-855</v>
      </c>
      <c r="V70" s="2">
        <v>100000</v>
      </c>
      <c r="W70" s="2">
        <v>28000</v>
      </c>
      <c r="X70" s="2">
        <v>72000</v>
      </c>
      <c r="Y70" s="2">
        <v>0</v>
      </c>
      <c r="Z70" s="2" t="s">
        <v>191</v>
      </c>
      <c r="AA70" s="8">
        <v>0</v>
      </c>
      <c r="AB70" s="2">
        <v>0</v>
      </c>
    </row>
    <row r="71" spans="1:28" x14ac:dyDescent="0.25">
      <c r="A71" s="2"/>
      <c r="B71" s="2" t="s">
        <v>87</v>
      </c>
      <c r="C71" s="2"/>
      <c r="D71" s="2"/>
      <c r="E71" s="3">
        <v>41982</v>
      </c>
      <c r="F71" s="2" t="s">
        <v>122</v>
      </c>
      <c r="G71" s="2" t="s">
        <v>123</v>
      </c>
      <c r="H71" s="2" t="s">
        <v>348</v>
      </c>
      <c r="I71" s="2" t="s">
        <v>125</v>
      </c>
      <c r="J71" s="2" t="s">
        <v>177</v>
      </c>
      <c r="K71" s="4" t="s">
        <v>126</v>
      </c>
      <c r="L71" s="2">
        <v>1000</v>
      </c>
      <c r="M71" s="2">
        <v>88</v>
      </c>
      <c r="N71" s="2" t="s">
        <v>127</v>
      </c>
      <c r="O71" s="2"/>
      <c r="P71" s="2">
        <v>0</v>
      </c>
      <c r="Q71" s="2"/>
      <c r="R71" s="2"/>
      <c r="S71" s="2"/>
      <c r="T71" s="2"/>
      <c r="U71" s="2">
        <v>0</v>
      </c>
      <c r="V71" s="2">
        <v>29538</v>
      </c>
      <c r="W71" s="2">
        <v>3388</v>
      </c>
      <c r="X71" s="2">
        <v>26150</v>
      </c>
      <c r="Y71" s="2">
        <v>0</v>
      </c>
      <c r="Z71" s="2" t="s">
        <v>205</v>
      </c>
      <c r="AA71" s="8">
        <v>0</v>
      </c>
      <c r="AB71" s="2">
        <v>0</v>
      </c>
    </row>
    <row r="72" spans="1:28" x14ac:dyDescent="0.25">
      <c r="A72" s="2"/>
      <c r="B72" s="2" t="s">
        <v>88</v>
      </c>
      <c r="C72" s="2"/>
      <c r="D72" s="2"/>
      <c r="E72" s="3">
        <v>41991</v>
      </c>
      <c r="F72" s="2" t="s">
        <v>122</v>
      </c>
      <c r="G72" s="2" t="s">
        <v>271</v>
      </c>
      <c r="H72" s="2" t="s">
        <v>272</v>
      </c>
      <c r="I72" s="2" t="s">
        <v>125</v>
      </c>
      <c r="J72" s="2" t="s">
        <v>177</v>
      </c>
      <c r="K72" s="4" t="s">
        <v>273</v>
      </c>
      <c r="L72" s="2" t="s">
        <v>199</v>
      </c>
      <c r="M72" s="2">
        <v>88</v>
      </c>
      <c r="N72" s="2" t="s">
        <v>127</v>
      </c>
      <c r="O72" s="2"/>
      <c r="P72" s="2">
        <v>0</v>
      </c>
      <c r="Q72" s="2"/>
      <c r="R72" s="2"/>
      <c r="S72" s="2"/>
      <c r="T72" s="2"/>
      <c r="U72" s="2">
        <v>0</v>
      </c>
      <c r="V72" s="2">
        <v>0</v>
      </c>
      <c r="W72" s="2">
        <v>0</v>
      </c>
      <c r="X72" s="2">
        <v>0</v>
      </c>
      <c r="Y72" s="2">
        <v>0</v>
      </c>
      <c r="Z72" s="2" t="s">
        <v>133</v>
      </c>
      <c r="AA72" s="8">
        <v>0</v>
      </c>
      <c r="AB72" s="2">
        <v>0</v>
      </c>
    </row>
    <row r="73" spans="1:28" x14ac:dyDescent="0.25">
      <c r="A73" s="2"/>
      <c r="B73" s="2" t="s">
        <v>89</v>
      </c>
      <c r="C73" s="2"/>
      <c r="D73" s="2"/>
      <c r="E73" s="3">
        <v>41995</v>
      </c>
      <c r="F73" s="2" t="s">
        <v>188</v>
      </c>
      <c r="G73" s="2" t="s">
        <v>127</v>
      </c>
      <c r="H73" s="2">
        <v>0</v>
      </c>
      <c r="I73" s="2">
        <v>0</v>
      </c>
      <c r="J73" s="2" t="s">
        <v>349</v>
      </c>
      <c r="K73" s="4" t="s">
        <v>350</v>
      </c>
      <c r="L73" s="2">
        <v>900</v>
      </c>
      <c r="M73" s="2">
        <v>98</v>
      </c>
      <c r="N73" s="2" t="s">
        <v>127</v>
      </c>
      <c r="O73" s="2"/>
      <c r="P73" s="2">
        <v>0</v>
      </c>
      <c r="Q73" s="2"/>
      <c r="R73" s="2"/>
      <c r="S73" s="2"/>
      <c r="T73" s="2"/>
      <c r="U73" s="2">
        <v>-1680</v>
      </c>
      <c r="V73" s="2">
        <v>229000</v>
      </c>
      <c r="W73" s="2">
        <v>82000</v>
      </c>
      <c r="X73" s="2">
        <v>67000</v>
      </c>
      <c r="Y73" s="2">
        <v>0</v>
      </c>
      <c r="Z73" s="2" t="s">
        <v>205</v>
      </c>
      <c r="AA73" s="8">
        <v>0</v>
      </c>
      <c r="AB73" s="2">
        <v>0</v>
      </c>
    </row>
    <row r="74" spans="1:28" x14ac:dyDescent="0.25">
      <c r="A74" s="2"/>
      <c r="B74" s="2" t="s">
        <v>90</v>
      </c>
      <c r="C74" s="2"/>
      <c r="D74" s="2"/>
      <c r="E74" s="3">
        <v>42191</v>
      </c>
      <c r="F74" s="2" t="s">
        <v>122</v>
      </c>
      <c r="G74" s="2" t="s">
        <v>351</v>
      </c>
      <c r="H74" s="2" t="s">
        <v>352</v>
      </c>
      <c r="I74" s="2" t="s">
        <v>125</v>
      </c>
      <c r="J74" s="2" t="s">
        <v>238</v>
      </c>
      <c r="K74" s="4" t="s">
        <v>353</v>
      </c>
      <c r="L74" s="2">
        <v>900</v>
      </c>
      <c r="M74" s="2">
        <v>98</v>
      </c>
      <c r="N74" s="2" t="s">
        <v>127</v>
      </c>
      <c r="O74" s="2"/>
      <c r="P74" s="2">
        <v>-11</v>
      </c>
      <c r="Q74" s="2"/>
      <c r="R74" s="2"/>
      <c r="S74" s="2"/>
      <c r="T74" s="2"/>
      <c r="U74" s="2">
        <v>-1470.85</v>
      </c>
      <c r="V74" s="2">
        <v>5852</v>
      </c>
      <c r="W74" s="2">
        <v>5852</v>
      </c>
      <c r="X74" s="2">
        <v>0</v>
      </c>
      <c r="Y74" s="2">
        <v>0</v>
      </c>
      <c r="Z74" s="2" t="s">
        <v>133</v>
      </c>
      <c r="AA74" s="8">
        <v>0</v>
      </c>
      <c r="AB74" s="2">
        <v>0</v>
      </c>
    </row>
    <row r="75" spans="1:28" x14ac:dyDescent="0.25">
      <c r="A75" s="2"/>
      <c r="B75" s="2" t="s">
        <v>91</v>
      </c>
      <c r="C75" s="2"/>
      <c r="D75" s="2"/>
      <c r="E75" s="3">
        <v>41757</v>
      </c>
      <c r="F75" s="2" t="s">
        <v>188</v>
      </c>
      <c r="G75" s="2" t="s">
        <v>127</v>
      </c>
      <c r="H75" s="2">
        <v>0</v>
      </c>
      <c r="I75" s="2">
        <v>0</v>
      </c>
      <c r="J75" s="2" t="s">
        <v>243</v>
      </c>
      <c r="K75" s="4" t="s">
        <v>354</v>
      </c>
      <c r="L75" s="2">
        <v>900</v>
      </c>
      <c r="M75" s="2">
        <v>100</v>
      </c>
      <c r="N75" s="2">
        <v>0</v>
      </c>
      <c r="O75" s="2"/>
      <c r="P75" s="2">
        <v>-7.9</v>
      </c>
      <c r="Q75" s="2"/>
      <c r="R75" s="2"/>
      <c r="S75" s="2"/>
      <c r="T75" s="2"/>
      <c r="U75" s="2">
        <v>-468.86500000000007</v>
      </c>
      <c r="V75" s="2">
        <v>0</v>
      </c>
      <c r="W75" s="2">
        <v>0</v>
      </c>
      <c r="X75" s="2">
        <v>0</v>
      </c>
      <c r="Y75" s="2">
        <v>0</v>
      </c>
      <c r="Z75" s="2" t="s">
        <v>191</v>
      </c>
      <c r="AA75" s="8">
        <v>0</v>
      </c>
      <c r="AB75" s="2">
        <v>0</v>
      </c>
    </row>
    <row r="76" spans="1:28" x14ac:dyDescent="0.25">
      <c r="A76" s="2"/>
      <c r="B76" s="2" t="s">
        <v>92</v>
      </c>
      <c r="C76" s="2"/>
      <c r="D76" s="2"/>
      <c r="E76" s="3">
        <v>42033</v>
      </c>
      <c r="F76" s="2" t="s">
        <v>122</v>
      </c>
      <c r="G76" s="2" t="s">
        <v>355</v>
      </c>
      <c r="H76" s="2" t="s">
        <v>356</v>
      </c>
      <c r="I76" s="2" t="s">
        <v>125</v>
      </c>
      <c r="J76" s="2" t="s">
        <v>177</v>
      </c>
      <c r="K76" s="4" t="s">
        <v>357</v>
      </c>
      <c r="L76" s="2">
        <v>1000</v>
      </c>
      <c r="M76" s="2">
        <v>88</v>
      </c>
      <c r="N76" s="2" t="s">
        <v>127</v>
      </c>
      <c r="O76" s="2"/>
      <c r="P76" s="2">
        <v>0</v>
      </c>
      <c r="Q76" s="2"/>
      <c r="R76" s="2"/>
      <c r="S76" s="2"/>
      <c r="T76" s="2"/>
      <c r="U76" s="2">
        <v>580</v>
      </c>
      <c r="V76" s="2">
        <v>108326</v>
      </c>
      <c r="W76" s="2">
        <v>18326</v>
      </c>
      <c r="X76" s="2">
        <v>90000</v>
      </c>
      <c r="Y76" s="2">
        <v>0</v>
      </c>
      <c r="Z76" s="2" t="s">
        <v>133</v>
      </c>
      <c r="AA76" s="8">
        <v>0</v>
      </c>
      <c r="AB76" s="2">
        <v>0</v>
      </c>
    </row>
    <row r="77" spans="1:28" x14ac:dyDescent="0.25">
      <c r="A77" s="2"/>
      <c r="B77" s="2" t="s">
        <v>93</v>
      </c>
      <c r="C77" s="2"/>
      <c r="D77" s="2"/>
      <c r="E77" s="3">
        <v>42033</v>
      </c>
      <c r="F77" s="2" t="s">
        <v>122</v>
      </c>
      <c r="G77" s="2" t="s">
        <v>358</v>
      </c>
      <c r="H77" s="2" t="s">
        <v>359</v>
      </c>
      <c r="I77" s="2" t="s">
        <v>125</v>
      </c>
      <c r="J77" s="2" t="s">
        <v>177</v>
      </c>
      <c r="K77" s="4" t="s">
        <v>360</v>
      </c>
      <c r="L77" s="2">
        <v>1000</v>
      </c>
      <c r="M77" s="2">
        <v>88</v>
      </c>
      <c r="N77" s="2" t="s">
        <v>127</v>
      </c>
      <c r="O77" s="2"/>
      <c r="P77" s="2">
        <v>0</v>
      </c>
      <c r="Q77" s="2"/>
      <c r="R77" s="2"/>
      <c r="S77" s="2"/>
      <c r="T77" s="2"/>
      <c r="U77" s="2">
        <v>0</v>
      </c>
      <c r="V77" s="2">
        <v>7238</v>
      </c>
      <c r="W77" s="2">
        <v>7238</v>
      </c>
      <c r="X77" s="2">
        <v>0</v>
      </c>
      <c r="Y77" s="2">
        <v>0</v>
      </c>
      <c r="Z77" s="2" t="s">
        <v>361</v>
      </c>
      <c r="AA77" s="8">
        <v>0</v>
      </c>
      <c r="AB77" s="2">
        <v>0</v>
      </c>
    </row>
    <row r="78" spans="1:28" x14ac:dyDescent="0.25">
      <c r="A78" s="2"/>
      <c r="B78" s="2" t="s">
        <v>94</v>
      </c>
      <c r="C78" s="2"/>
      <c r="D78" s="2"/>
      <c r="E78" s="3">
        <v>42033</v>
      </c>
      <c r="F78" s="2" t="s">
        <v>122</v>
      </c>
      <c r="G78" s="2" t="s">
        <v>362</v>
      </c>
      <c r="H78" s="2" t="s">
        <v>363</v>
      </c>
      <c r="I78" s="2" t="s">
        <v>125</v>
      </c>
      <c r="J78" s="2" t="s">
        <v>177</v>
      </c>
      <c r="K78" s="4" t="s">
        <v>364</v>
      </c>
      <c r="L78" s="2">
        <v>1000</v>
      </c>
      <c r="M78" s="2">
        <v>88</v>
      </c>
      <c r="N78" s="2" t="s">
        <v>127</v>
      </c>
      <c r="O78" s="2"/>
      <c r="P78" s="2">
        <v>0</v>
      </c>
      <c r="Q78" s="2"/>
      <c r="R78" s="2"/>
      <c r="S78" s="2"/>
      <c r="T78" s="2"/>
      <c r="U78" s="2">
        <v>-81.199999999999989</v>
      </c>
      <c r="V78" s="2">
        <v>15554</v>
      </c>
      <c r="W78" s="2">
        <v>15554</v>
      </c>
      <c r="X78" s="2">
        <v>0</v>
      </c>
      <c r="Y78" s="2">
        <v>0</v>
      </c>
      <c r="Z78" s="2" t="s">
        <v>361</v>
      </c>
      <c r="AA78" s="8">
        <v>0</v>
      </c>
      <c r="AB78" s="2">
        <v>0</v>
      </c>
    </row>
    <row r="79" spans="1:28" x14ac:dyDescent="0.25">
      <c r="A79" s="2"/>
      <c r="B79" s="2" t="s">
        <v>95</v>
      </c>
      <c r="C79" s="2"/>
      <c r="D79" s="2"/>
      <c r="E79" s="3">
        <v>42040</v>
      </c>
      <c r="F79" s="2" t="s">
        <v>122</v>
      </c>
      <c r="G79" s="2" t="s">
        <v>365</v>
      </c>
      <c r="H79" s="2" t="s">
        <v>366</v>
      </c>
      <c r="I79" s="2" t="s">
        <v>125</v>
      </c>
      <c r="J79" s="2" t="s">
        <v>177</v>
      </c>
      <c r="K79" s="4" t="s">
        <v>367</v>
      </c>
      <c r="L79" s="2">
        <v>1000</v>
      </c>
      <c r="M79" s="2">
        <v>88</v>
      </c>
      <c r="N79" s="2" t="s">
        <v>127</v>
      </c>
      <c r="O79" s="2"/>
      <c r="P79" s="2">
        <v>0</v>
      </c>
      <c r="Q79" s="2"/>
      <c r="R79" s="2"/>
      <c r="S79" s="2"/>
      <c r="T79" s="2"/>
      <c r="U79" s="2">
        <v>0</v>
      </c>
      <c r="V79" s="2">
        <v>312000</v>
      </c>
      <c r="W79" s="2">
        <v>14000</v>
      </c>
      <c r="X79" s="2">
        <v>251000</v>
      </c>
      <c r="Y79" s="2">
        <v>0</v>
      </c>
      <c r="Z79" s="2" t="s">
        <v>133</v>
      </c>
      <c r="AA79" s="8">
        <v>0</v>
      </c>
      <c r="AB79" s="2">
        <v>0</v>
      </c>
    </row>
    <row r="80" spans="1:28" x14ac:dyDescent="0.25">
      <c r="A80" s="2"/>
      <c r="B80" s="2" t="s">
        <v>96</v>
      </c>
      <c r="C80" s="2"/>
      <c r="D80" s="2"/>
      <c r="E80" s="3">
        <v>41907</v>
      </c>
      <c r="F80" s="2" t="s">
        <v>188</v>
      </c>
      <c r="G80" s="2" t="s">
        <v>127</v>
      </c>
      <c r="H80" s="2">
        <v>0</v>
      </c>
      <c r="I80" s="2">
        <v>0</v>
      </c>
      <c r="J80" s="2" t="s">
        <v>197</v>
      </c>
      <c r="K80" s="4" t="s">
        <v>368</v>
      </c>
      <c r="L80" s="2">
        <v>900</v>
      </c>
      <c r="M80" s="2">
        <v>100</v>
      </c>
      <c r="N80" s="2">
        <v>0</v>
      </c>
      <c r="O80" s="2"/>
      <c r="P80" s="2">
        <v>0</v>
      </c>
      <c r="Q80" s="2"/>
      <c r="R80" s="2"/>
      <c r="S80" s="2"/>
      <c r="T80" s="2"/>
      <c r="U80" s="2">
        <v>0</v>
      </c>
      <c r="V80" s="2">
        <v>0</v>
      </c>
      <c r="W80" s="2">
        <v>0</v>
      </c>
      <c r="X80" s="2">
        <v>0</v>
      </c>
      <c r="Y80" s="2">
        <v>0</v>
      </c>
      <c r="Z80" s="2" t="s">
        <v>205</v>
      </c>
      <c r="AA80" s="8">
        <v>0</v>
      </c>
      <c r="AB80" s="2">
        <v>0</v>
      </c>
    </row>
    <row r="81" spans="1:28" x14ac:dyDescent="0.25">
      <c r="A81" s="2"/>
      <c r="B81" s="2" t="s">
        <v>97</v>
      </c>
      <c r="C81" s="2"/>
      <c r="D81" s="2"/>
      <c r="E81" s="3">
        <v>42040</v>
      </c>
      <c r="F81" s="2" t="s">
        <v>122</v>
      </c>
      <c r="G81" s="2" t="s">
        <v>369</v>
      </c>
      <c r="H81" s="2" t="s">
        <v>370</v>
      </c>
      <c r="I81" s="2" t="s">
        <v>125</v>
      </c>
      <c r="J81" s="2" t="s">
        <v>177</v>
      </c>
      <c r="K81" s="4" t="s">
        <v>371</v>
      </c>
      <c r="L81" s="2">
        <v>1000</v>
      </c>
      <c r="M81" s="2">
        <v>88</v>
      </c>
      <c r="N81" s="2" t="s">
        <v>127</v>
      </c>
      <c r="O81" s="2"/>
      <c r="P81" s="2">
        <v>0</v>
      </c>
      <c r="Q81" s="2"/>
      <c r="R81" s="2"/>
      <c r="S81" s="2"/>
      <c r="T81" s="2"/>
      <c r="U81" s="2">
        <v>0</v>
      </c>
      <c r="V81" s="2">
        <v>84966</v>
      </c>
      <c r="W81" s="2">
        <v>4466</v>
      </c>
      <c r="X81" s="2">
        <v>59500</v>
      </c>
      <c r="Y81" s="2">
        <v>0</v>
      </c>
      <c r="Z81" s="2" t="s">
        <v>133</v>
      </c>
      <c r="AA81" s="8">
        <v>0</v>
      </c>
      <c r="AB81" s="2">
        <v>0</v>
      </c>
    </row>
    <row r="82" spans="1:28" x14ac:dyDescent="0.25">
      <c r="A82" s="2"/>
      <c r="B82" s="2" t="s">
        <v>98</v>
      </c>
      <c r="C82" s="2"/>
      <c r="D82" s="2"/>
      <c r="E82" s="3">
        <v>42081</v>
      </c>
      <c r="F82" s="2" t="s">
        <v>122</v>
      </c>
      <c r="G82" s="2" t="s">
        <v>372</v>
      </c>
      <c r="H82" s="2" t="s">
        <v>373</v>
      </c>
      <c r="I82" s="2" t="s">
        <v>125</v>
      </c>
      <c r="J82" s="2" t="s">
        <v>177</v>
      </c>
      <c r="K82" s="4" t="s">
        <v>374</v>
      </c>
      <c r="L82" s="2">
        <v>1000</v>
      </c>
      <c r="M82" s="2">
        <v>88</v>
      </c>
      <c r="N82" s="2" t="s">
        <v>127</v>
      </c>
      <c r="O82" s="2"/>
      <c r="P82" s="2">
        <v>0</v>
      </c>
      <c r="Q82" s="2"/>
      <c r="R82" s="2"/>
      <c r="S82" s="2"/>
      <c r="T82" s="2"/>
      <c r="U82" s="2">
        <v>0</v>
      </c>
      <c r="V82" s="2">
        <v>0</v>
      </c>
      <c r="W82" s="2">
        <v>0</v>
      </c>
      <c r="X82" s="2">
        <v>0</v>
      </c>
      <c r="Y82" s="2">
        <v>0</v>
      </c>
      <c r="Z82" s="2" t="s">
        <v>133</v>
      </c>
      <c r="AA82" s="8">
        <v>0</v>
      </c>
      <c r="AB82" s="2">
        <v>0</v>
      </c>
    </row>
    <row r="83" spans="1:28" x14ac:dyDescent="0.25">
      <c r="A83" s="2"/>
      <c r="B83" s="2" t="s">
        <v>99</v>
      </c>
      <c r="C83" s="2"/>
      <c r="D83" s="2"/>
      <c r="E83" s="3">
        <v>42116</v>
      </c>
      <c r="F83" s="2" t="s">
        <v>122</v>
      </c>
      <c r="G83" s="2" t="s">
        <v>375</v>
      </c>
      <c r="H83" s="2" t="s">
        <v>376</v>
      </c>
      <c r="I83" s="2">
        <v>0</v>
      </c>
      <c r="J83" s="2" t="s">
        <v>377</v>
      </c>
      <c r="K83" s="4" t="s">
        <v>378</v>
      </c>
      <c r="L83" s="2">
        <v>1000</v>
      </c>
      <c r="M83" s="2">
        <v>88</v>
      </c>
      <c r="N83" s="2" t="s">
        <v>127</v>
      </c>
      <c r="O83" s="2"/>
      <c r="P83" s="2">
        <v>0</v>
      </c>
      <c r="Q83" s="2"/>
      <c r="R83" s="2"/>
      <c r="S83" s="2"/>
      <c r="T83" s="2"/>
      <c r="U83" s="2">
        <v>-202.99999999999997</v>
      </c>
      <c r="V83" s="2">
        <v>25920</v>
      </c>
      <c r="W83" s="2">
        <v>10780</v>
      </c>
      <c r="X83" s="2">
        <v>15140</v>
      </c>
      <c r="Y83" s="2">
        <v>0</v>
      </c>
      <c r="Z83" s="2" t="s">
        <v>133</v>
      </c>
      <c r="AA83" s="8">
        <v>0</v>
      </c>
      <c r="AB83" s="2">
        <v>0</v>
      </c>
    </row>
    <row r="84" spans="1:28" x14ac:dyDescent="0.25">
      <c r="A84" s="2"/>
      <c r="B84" s="2" t="s">
        <v>100</v>
      </c>
      <c r="C84" s="2"/>
      <c r="D84" s="2"/>
      <c r="E84" s="3">
        <v>42129</v>
      </c>
      <c r="F84" s="2" t="s">
        <v>122</v>
      </c>
      <c r="G84" s="2" t="s">
        <v>379</v>
      </c>
      <c r="H84" s="2" t="s">
        <v>380</v>
      </c>
      <c r="I84" s="2" t="s">
        <v>125</v>
      </c>
      <c r="J84" s="2" t="s">
        <v>131</v>
      </c>
      <c r="K84" s="4" t="s">
        <v>381</v>
      </c>
      <c r="L84" s="2">
        <v>1000</v>
      </c>
      <c r="M84" s="2">
        <v>88</v>
      </c>
      <c r="N84" s="2" t="s">
        <v>127</v>
      </c>
      <c r="O84" s="2"/>
      <c r="P84" s="2">
        <v>0</v>
      </c>
      <c r="Q84" s="2"/>
      <c r="R84" s="2"/>
      <c r="S84" s="2"/>
      <c r="T84" s="2"/>
      <c r="U84" s="2">
        <v>-28.999999999999996</v>
      </c>
      <c r="V84" s="2">
        <v>8624</v>
      </c>
      <c r="W84" s="2">
        <v>8624</v>
      </c>
      <c r="X84" s="2">
        <v>0</v>
      </c>
      <c r="Y84" s="2">
        <v>0</v>
      </c>
      <c r="Z84" s="2" t="s">
        <v>133</v>
      </c>
      <c r="AA84" s="8">
        <v>0</v>
      </c>
      <c r="AB84" s="2">
        <v>0</v>
      </c>
    </row>
    <row r="85" spans="1:28" x14ac:dyDescent="0.25">
      <c r="A85" s="2"/>
      <c r="B85" s="2" t="s">
        <v>101</v>
      </c>
      <c r="C85" s="2"/>
      <c r="D85" s="2"/>
      <c r="E85" s="3">
        <v>41977</v>
      </c>
      <c r="F85" s="2" t="s">
        <v>122</v>
      </c>
      <c r="G85" s="2" t="s">
        <v>382</v>
      </c>
      <c r="H85" s="2" t="s">
        <v>383</v>
      </c>
      <c r="I85" s="2" t="s">
        <v>125</v>
      </c>
      <c r="J85" s="2" t="s">
        <v>177</v>
      </c>
      <c r="K85" s="4" t="s">
        <v>384</v>
      </c>
      <c r="L85" s="2">
        <v>1000</v>
      </c>
      <c r="M85" s="2">
        <v>88</v>
      </c>
      <c r="N85" s="2" t="s">
        <v>127</v>
      </c>
      <c r="O85" s="2"/>
      <c r="P85" s="2">
        <v>0</v>
      </c>
      <c r="Q85" s="2"/>
      <c r="R85" s="2"/>
      <c r="S85" s="2"/>
      <c r="T85" s="2"/>
      <c r="U85" s="2">
        <v>-342.2</v>
      </c>
      <c r="V85" s="2">
        <v>1694</v>
      </c>
      <c r="W85" s="2">
        <v>1694</v>
      </c>
      <c r="X85" s="2">
        <v>0</v>
      </c>
      <c r="Y85" s="2">
        <v>0</v>
      </c>
      <c r="Z85" s="2" t="s">
        <v>133</v>
      </c>
      <c r="AA85" s="8">
        <v>0</v>
      </c>
      <c r="AB85" s="2">
        <v>0</v>
      </c>
    </row>
    <row r="86" spans="1:28" x14ac:dyDescent="0.25">
      <c r="A86" s="2"/>
      <c r="B86" s="2" t="s">
        <v>102</v>
      </c>
      <c r="C86" s="2"/>
      <c r="D86" s="2"/>
      <c r="E86" s="3">
        <v>41878</v>
      </c>
      <c r="F86" s="2" t="s">
        <v>188</v>
      </c>
      <c r="G86" s="2" t="s">
        <v>127</v>
      </c>
      <c r="H86" s="2">
        <v>0</v>
      </c>
      <c r="I86" s="2">
        <v>0</v>
      </c>
      <c r="J86" s="2" t="s">
        <v>385</v>
      </c>
      <c r="K86" s="4" t="s">
        <v>386</v>
      </c>
      <c r="L86" s="2">
        <v>900</v>
      </c>
      <c r="M86" s="2">
        <v>110</v>
      </c>
      <c r="N86" s="2">
        <v>0</v>
      </c>
      <c r="O86" s="2"/>
      <c r="P86" s="2">
        <v>0</v>
      </c>
      <c r="Q86" s="2"/>
      <c r="R86" s="2"/>
      <c r="S86" s="2"/>
      <c r="T86" s="2"/>
      <c r="U86" s="2">
        <v>0</v>
      </c>
      <c r="V86" s="2">
        <v>0</v>
      </c>
      <c r="W86" s="2">
        <v>0</v>
      </c>
      <c r="X86" s="2">
        <v>0</v>
      </c>
      <c r="Y86" s="2">
        <v>0</v>
      </c>
      <c r="Z86" s="2" t="s">
        <v>205</v>
      </c>
      <c r="AA86" s="8">
        <v>0</v>
      </c>
      <c r="AB86" s="2">
        <v>0</v>
      </c>
    </row>
    <row r="87" spans="1:28" x14ac:dyDescent="0.25">
      <c r="A87" s="2"/>
      <c r="B87" s="2" t="s">
        <v>103</v>
      </c>
      <c r="C87" s="2"/>
      <c r="D87" s="2"/>
      <c r="E87" s="3">
        <v>41830</v>
      </c>
      <c r="F87" s="2" t="s">
        <v>188</v>
      </c>
      <c r="G87" s="2" t="s">
        <v>127</v>
      </c>
      <c r="H87" s="2">
        <v>0</v>
      </c>
      <c r="I87" s="2">
        <v>0</v>
      </c>
      <c r="J87" s="2" t="s">
        <v>387</v>
      </c>
      <c r="K87" s="4" t="s">
        <v>388</v>
      </c>
      <c r="L87" s="2" t="s">
        <v>199</v>
      </c>
      <c r="M87" s="2">
        <v>98</v>
      </c>
      <c r="N87" s="2">
        <v>0</v>
      </c>
      <c r="O87" s="2"/>
      <c r="P87" s="2">
        <v>0</v>
      </c>
      <c r="Q87" s="2"/>
      <c r="R87" s="2"/>
      <c r="S87" s="2"/>
      <c r="T87" s="2"/>
      <c r="U87" s="2">
        <v>0</v>
      </c>
      <c r="V87" s="2">
        <v>0</v>
      </c>
      <c r="W87" s="2">
        <v>0</v>
      </c>
      <c r="X87" s="2">
        <v>0</v>
      </c>
      <c r="Y87" s="2">
        <v>0</v>
      </c>
      <c r="Z87" s="2" t="s">
        <v>205</v>
      </c>
      <c r="AA87" s="8">
        <v>0</v>
      </c>
      <c r="AB87" s="2">
        <v>0</v>
      </c>
    </row>
    <row r="88" spans="1:28" x14ac:dyDescent="0.25">
      <c r="A88" s="2"/>
      <c r="B88" s="2" t="s">
        <v>104</v>
      </c>
      <c r="C88" s="2"/>
      <c r="D88" s="2"/>
      <c r="E88" s="3">
        <v>41689</v>
      </c>
      <c r="F88" s="2" t="s">
        <v>188</v>
      </c>
      <c r="G88" s="2" t="s">
        <v>127</v>
      </c>
      <c r="H88" s="2">
        <v>0</v>
      </c>
      <c r="I88" s="2">
        <v>0</v>
      </c>
      <c r="J88" s="2" t="s">
        <v>389</v>
      </c>
      <c r="K88" s="4" t="s">
        <v>390</v>
      </c>
      <c r="L88" s="2" t="s">
        <v>199</v>
      </c>
      <c r="M88" s="2">
        <v>100</v>
      </c>
      <c r="N88" s="2">
        <v>0</v>
      </c>
      <c r="O88" s="2"/>
      <c r="P88" s="2">
        <v>0</v>
      </c>
      <c r="Q88" s="2"/>
      <c r="R88" s="2"/>
      <c r="S88" s="2"/>
      <c r="T88" s="2"/>
      <c r="U88" s="2">
        <v>0</v>
      </c>
      <c r="V88" s="2">
        <v>0</v>
      </c>
      <c r="W88" s="2">
        <v>0</v>
      </c>
      <c r="X88" s="2">
        <v>0</v>
      </c>
      <c r="Y88" s="2">
        <v>0</v>
      </c>
      <c r="Z88" s="2" t="s">
        <v>230</v>
      </c>
      <c r="AA88" s="8">
        <v>0</v>
      </c>
      <c r="AB88" s="2">
        <v>0</v>
      </c>
    </row>
    <row r="89" spans="1:28" x14ac:dyDescent="0.25">
      <c r="A89" s="2"/>
      <c r="B89" s="2" t="s">
        <v>105</v>
      </c>
      <c r="C89" s="2"/>
      <c r="D89" s="2"/>
      <c r="E89" s="3">
        <v>41975</v>
      </c>
      <c r="F89" s="2" t="s">
        <v>188</v>
      </c>
      <c r="G89" s="2" t="s">
        <v>127</v>
      </c>
      <c r="H89" s="2">
        <v>0</v>
      </c>
      <c r="I89" s="2">
        <v>0</v>
      </c>
      <c r="J89" s="2" t="s">
        <v>391</v>
      </c>
      <c r="K89" s="4" t="s">
        <v>392</v>
      </c>
      <c r="L89" s="2" t="s">
        <v>199</v>
      </c>
      <c r="M89" s="2">
        <v>100</v>
      </c>
      <c r="N89" s="2" t="s">
        <v>127</v>
      </c>
      <c r="O89" s="2"/>
      <c r="P89" s="2">
        <v>-0.44</v>
      </c>
      <c r="Q89" s="2"/>
      <c r="R89" s="2"/>
      <c r="S89" s="2"/>
      <c r="T89" s="2"/>
      <c r="U89" s="2">
        <v>-26.114000000000004</v>
      </c>
      <c r="V89" s="2">
        <v>0</v>
      </c>
      <c r="W89" s="2">
        <v>0</v>
      </c>
      <c r="X89" s="2">
        <v>0</v>
      </c>
      <c r="Y89" s="2">
        <v>0</v>
      </c>
      <c r="Z89" s="2" t="s">
        <v>196</v>
      </c>
      <c r="AA89" s="8">
        <v>0</v>
      </c>
      <c r="AB89" s="2">
        <v>0</v>
      </c>
    </row>
    <row r="90" spans="1:28" x14ac:dyDescent="0.25">
      <c r="A90" s="2"/>
      <c r="B90" s="2" t="s">
        <v>106</v>
      </c>
      <c r="C90" s="2"/>
      <c r="D90" s="2"/>
      <c r="E90" s="3">
        <v>42164</v>
      </c>
      <c r="F90" s="2" t="s">
        <v>122</v>
      </c>
      <c r="G90" s="2" t="s">
        <v>393</v>
      </c>
      <c r="H90" s="2" t="s">
        <v>394</v>
      </c>
      <c r="I90" s="2" t="s">
        <v>395</v>
      </c>
      <c r="J90" s="2" t="s">
        <v>238</v>
      </c>
      <c r="K90" s="4" t="s">
        <v>396</v>
      </c>
      <c r="L90" s="2">
        <v>900</v>
      </c>
      <c r="M90" s="2">
        <v>98</v>
      </c>
      <c r="N90" s="2">
        <v>0</v>
      </c>
      <c r="O90" s="2"/>
      <c r="P90" s="2">
        <v>0</v>
      </c>
      <c r="Q90" s="2"/>
      <c r="R90" s="2"/>
      <c r="S90" s="2"/>
      <c r="T90" s="2"/>
      <c r="U90" s="2">
        <v>0</v>
      </c>
      <c r="V90" s="2">
        <v>0</v>
      </c>
      <c r="W90" s="2">
        <v>0</v>
      </c>
      <c r="X90" s="2">
        <v>0</v>
      </c>
      <c r="Y90" s="2">
        <v>0</v>
      </c>
      <c r="Z90" s="2" t="s">
        <v>230</v>
      </c>
      <c r="AA90" s="8">
        <v>0</v>
      </c>
      <c r="AB90" s="2">
        <v>0</v>
      </c>
    </row>
    <row r="91" spans="1:28" x14ac:dyDescent="0.25">
      <c r="A91" s="2"/>
      <c r="B91" s="2" t="s">
        <v>107</v>
      </c>
      <c r="C91" s="2"/>
      <c r="D91" s="2"/>
      <c r="E91" s="3">
        <v>41688</v>
      </c>
      <c r="F91" s="2" t="s">
        <v>188</v>
      </c>
      <c r="G91" s="2" t="s">
        <v>127</v>
      </c>
      <c r="H91" s="2">
        <v>0</v>
      </c>
      <c r="I91" s="2">
        <v>0</v>
      </c>
      <c r="J91" s="2" t="s">
        <v>385</v>
      </c>
      <c r="K91" s="4" t="s">
        <v>397</v>
      </c>
      <c r="L91" s="2" t="s">
        <v>199</v>
      </c>
      <c r="M91" s="2">
        <v>106</v>
      </c>
      <c r="N91" s="2">
        <v>0</v>
      </c>
      <c r="O91" s="2"/>
      <c r="P91" s="2">
        <v>0</v>
      </c>
      <c r="Q91" s="2"/>
      <c r="R91" s="2"/>
      <c r="S91" s="2"/>
      <c r="T91" s="2"/>
      <c r="U91" s="2">
        <v>-6700</v>
      </c>
      <c r="V91" s="2">
        <v>-2000</v>
      </c>
      <c r="W91" s="2">
        <v>0</v>
      </c>
      <c r="X91" s="2">
        <v>-2000</v>
      </c>
      <c r="Y91" s="2">
        <v>0</v>
      </c>
      <c r="Z91" s="2" t="s">
        <v>191</v>
      </c>
      <c r="AA91" s="8">
        <v>42185</v>
      </c>
      <c r="AB91" s="2" t="s">
        <v>265</v>
      </c>
    </row>
    <row r="92" spans="1:28" x14ac:dyDescent="0.25">
      <c r="A92" s="2"/>
      <c r="B92" s="2" t="s">
        <v>108</v>
      </c>
      <c r="C92" s="2"/>
      <c r="D92" s="2"/>
      <c r="E92" s="3">
        <v>42084</v>
      </c>
      <c r="F92" s="2" t="s">
        <v>206</v>
      </c>
      <c r="G92" s="2" t="s">
        <v>398</v>
      </c>
      <c r="H92" s="2" t="s">
        <v>399</v>
      </c>
      <c r="I92" s="2" t="s">
        <v>267</v>
      </c>
      <c r="J92" s="2" t="s">
        <v>177</v>
      </c>
      <c r="K92" s="4" t="s">
        <v>400</v>
      </c>
      <c r="L92" s="2">
        <v>900</v>
      </c>
      <c r="M92" s="2">
        <v>98</v>
      </c>
      <c r="N92" s="2">
        <v>0</v>
      </c>
      <c r="O92" s="2"/>
      <c r="P92" s="2">
        <v>0</v>
      </c>
      <c r="Q92" s="2"/>
      <c r="R92" s="2"/>
      <c r="S92" s="2"/>
      <c r="T92" s="2"/>
      <c r="U92" s="2">
        <v>-2902.3999999999996</v>
      </c>
      <c r="V92" s="2">
        <v>139598</v>
      </c>
      <c r="W92" s="2">
        <v>21098</v>
      </c>
      <c r="X92" s="2">
        <v>118500</v>
      </c>
      <c r="Y92" s="2">
        <v>0</v>
      </c>
      <c r="Z92" s="2" t="s">
        <v>133</v>
      </c>
      <c r="AA92" s="8">
        <v>0</v>
      </c>
      <c r="AB92" s="2">
        <v>0</v>
      </c>
    </row>
    <row r="93" spans="1:28" x14ac:dyDescent="0.25">
      <c r="A93" s="2"/>
      <c r="B93" s="2" t="s">
        <v>109</v>
      </c>
      <c r="C93" s="2"/>
      <c r="D93" s="2"/>
      <c r="E93" s="3">
        <v>42276</v>
      </c>
      <c r="F93" s="2" t="s">
        <v>188</v>
      </c>
      <c r="G93" s="2" t="s">
        <v>127</v>
      </c>
      <c r="H93" s="2">
        <v>0</v>
      </c>
      <c r="I93" s="2">
        <v>0</v>
      </c>
      <c r="J93" s="2" t="s">
        <v>401</v>
      </c>
      <c r="K93" s="4" t="s">
        <v>402</v>
      </c>
      <c r="L93" s="2">
        <v>900</v>
      </c>
      <c r="M93" s="2">
        <v>110</v>
      </c>
      <c r="N93" s="2" t="s">
        <v>127</v>
      </c>
      <c r="O93" s="2"/>
      <c r="P93" s="2">
        <v>-5</v>
      </c>
      <c r="Q93" s="2"/>
      <c r="R93" s="2"/>
      <c r="S93" s="2"/>
      <c r="T93" s="2"/>
      <c r="U93" s="2">
        <v>-1160.75</v>
      </c>
      <c r="V93" s="2">
        <v>56000</v>
      </c>
      <c r="W93" s="2">
        <v>26000</v>
      </c>
      <c r="X93" s="2">
        <v>0</v>
      </c>
      <c r="Y93" s="2">
        <v>0</v>
      </c>
      <c r="Z93" s="2" t="s">
        <v>191</v>
      </c>
      <c r="AA93" s="8">
        <v>0</v>
      </c>
      <c r="AB93" s="2">
        <v>0</v>
      </c>
    </row>
    <row r="94" spans="1:28" x14ac:dyDescent="0.25">
      <c r="A94" s="2"/>
      <c r="B94" s="2" t="s">
        <v>110</v>
      </c>
      <c r="C94" s="2"/>
      <c r="D94" s="2"/>
      <c r="E94" s="3">
        <v>42033</v>
      </c>
      <c r="F94" s="2" t="s">
        <v>188</v>
      </c>
      <c r="G94" s="2" t="s">
        <v>127</v>
      </c>
      <c r="H94" s="2">
        <v>0</v>
      </c>
      <c r="I94" s="2">
        <v>0</v>
      </c>
      <c r="J94" s="2" t="s">
        <v>387</v>
      </c>
      <c r="K94" s="4" t="s">
        <v>403</v>
      </c>
      <c r="L94" s="2">
        <v>900</v>
      </c>
      <c r="M94" s="2">
        <v>110</v>
      </c>
      <c r="N94" s="2" t="s">
        <v>127</v>
      </c>
      <c r="O94" s="2"/>
      <c r="P94" s="2">
        <v>0</v>
      </c>
      <c r="Q94" s="2"/>
      <c r="R94" s="2"/>
      <c r="S94" s="2"/>
      <c r="T94" s="2"/>
      <c r="U94" s="2">
        <v>0</v>
      </c>
      <c r="V94" s="2">
        <v>40000</v>
      </c>
      <c r="W94" s="2">
        <v>40000</v>
      </c>
      <c r="X94" s="2">
        <v>0</v>
      </c>
      <c r="Y94" s="2">
        <v>0</v>
      </c>
      <c r="Z94" s="2" t="s">
        <v>230</v>
      </c>
      <c r="AA94" s="8">
        <v>0</v>
      </c>
      <c r="AB94" s="2">
        <v>0</v>
      </c>
    </row>
    <row r="95" spans="1:28" x14ac:dyDescent="0.25">
      <c r="A95" s="2"/>
      <c r="B95" s="2" t="s">
        <v>111</v>
      </c>
      <c r="C95" s="2"/>
      <c r="D95" s="2"/>
      <c r="E95" s="3">
        <v>41737</v>
      </c>
      <c r="F95" s="2" t="s">
        <v>122</v>
      </c>
      <c r="G95" s="2" t="s">
        <v>404</v>
      </c>
      <c r="H95" s="2" t="s">
        <v>405</v>
      </c>
      <c r="I95" s="2" t="s">
        <v>125</v>
      </c>
      <c r="J95" s="2" t="s">
        <v>238</v>
      </c>
      <c r="K95" s="4" t="s">
        <v>406</v>
      </c>
      <c r="L95" s="2">
        <v>900</v>
      </c>
      <c r="M95" s="2">
        <v>98</v>
      </c>
      <c r="N95" s="2">
        <v>0</v>
      </c>
      <c r="O95" s="2"/>
      <c r="P95" s="2">
        <v>0</v>
      </c>
      <c r="Q95" s="2"/>
      <c r="R95" s="2"/>
      <c r="S95" s="2"/>
      <c r="T95" s="2"/>
      <c r="U95" s="2">
        <v>0</v>
      </c>
      <c r="V95" s="2">
        <v>1694</v>
      </c>
      <c r="W95" s="2">
        <v>1694</v>
      </c>
      <c r="X95" s="2">
        <v>0</v>
      </c>
      <c r="Y95" s="2">
        <v>0</v>
      </c>
      <c r="Z95" s="2" t="s">
        <v>133</v>
      </c>
      <c r="AA95" s="8">
        <v>0</v>
      </c>
      <c r="AB95" s="2">
        <v>0</v>
      </c>
    </row>
    <row r="96" spans="1:28" x14ac:dyDescent="0.25">
      <c r="A96" s="2"/>
      <c r="B96" s="2" t="s">
        <v>112</v>
      </c>
      <c r="C96" s="2"/>
      <c r="D96" s="2"/>
      <c r="E96" s="3">
        <v>41961</v>
      </c>
      <c r="F96" s="2" t="s">
        <v>122</v>
      </c>
      <c r="G96" s="2" t="s">
        <v>407</v>
      </c>
      <c r="H96" s="2" t="s">
        <v>408</v>
      </c>
      <c r="I96" s="2">
        <v>0</v>
      </c>
      <c r="J96" s="2" t="s">
        <v>177</v>
      </c>
      <c r="K96" s="4" t="s">
        <v>409</v>
      </c>
      <c r="L96" s="2">
        <v>900</v>
      </c>
      <c r="M96" s="2">
        <v>98</v>
      </c>
      <c r="N96" s="2" t="s">
        <v>127</v>
      </c>
      <c r="O96" s="2"/>
      <c r="P96" s="2">
        <v>0</v>
      </c>
      <c r="Q96" s="2"/>
      <c r="R96" s="2"/>
      <c r="S96" s="2"/>
      <c r="T96" s="2"/>
      <c r="U96" s="2">
        <v>0</v>
      </c>
      <c r="V96" s="2">
        <v>0</v>
      </c>
      <c r="W96" s="2">
        <v>0</v>
      </c>
      <c r="X96" s="2">
        <v>0</v>
      </c>
      <c r="Y96" s="2">
        <v>0</v>
      </c>
      <c r="Z96" s="2" t="s">
        <v>205</v>
      </c>
      <c r="AA96" s="8">
        <v>0</v>
      </c>
      <c r="AB96" s="2">
        <v>0</v>
      </c>
    </row>
    <row r="97" spans="1:28" x14ac:dyDescent="0.25">
      <c r="A97" s="2"/>
      <c r="B97" s="2" t="s">
        <v>113</v>
      </c>
      <c r="C97" s="2"/>
      <c r="D97" s="2"/>
      <c r="E97" s="3">
        <v>41970</v>
      </c>
      <c r="F97" s="2" t="s">
        <v>188</v>
      </c>
      <c r="G97" s="2" t="s">
        <v>127</v>
      </c>
      <c r="H97" s="2">
        <v>0</v>
      </c>
      <c r="I97" s="2">
        <v>0</v>
      </c>
      <c r="J97" s="2" t="s">
        <v>410</v>
      </c>
      <c r="K97" s="4" t="s">
        <v>411</v>
      </c>
      <c r="L97" s="2" t="s">
        <v>199</v>
      </c>
      <c r="M97" s="2">
        <v>110</v>
      </c>
      <c r="N97" s="2" t="s">
        <v>127</v>
      </c>
      <c r="O97" s="2"/>
      <c r="P97" s="2">
        <v>0</v>
      </c>
      <c r="Q97" s="2"/>
      <c r="R97" s="2"/>
      <c r="S97" s="2"/>
      <c r="T97" s="2"/>
      <c r="U97" s="2">
        <v>0</v>
      </c>
      <c r="V97" s="2">
        <v>0</v>
      </c>
      <c r="W97" s="2">
        <v>0</v>
      </c>
      <c r="X97" s="2">
        <v>0</v>
      </c>
      <c r="Y97" s="2">
        <v>0</v>
      </c>
      <c r="Z97" s="2" t="s">
        <v>205</v>
      </c>
      <c r="AA97" s="8">
        <v>0</v>
      </c>
      <c r="AB97" s="2">
        <v>0</v>
      </c>
    </row>
    <row r="98" spans="1:28" x14ac:dyDescent="0.25">
      <c r="A98" s="2"/>
      <c r="B98" s="2" t="s">
        <v>114</v>
      </c>
      <c r="C98" s="2"/>
      <c r="D98" s="2"/>
      <c r="E98" s="3">
        <v>42034</v>
      </c>
      <c r="F98" s="2" t="s">
        <v>188</v>
      </c>
      <c r="G98" s="2" t="s">
        <v>127</v>
      </c>
      <c r="H98" s="2">
        <v>0</v>
      </c>
      <c r="I98" s="2">
        <v>0</v>
      </c>
      <c r="J98" s="2" t="s">
        <v>412</v>
      </c>
      <c r="K98" s="4" t="s">
        <v>413</v>
      </c>
      <c r="L98" s="2">
        <v>900</v>
      </c>
      <c r="M98" s="2">
        <v>110</v>
      </c>
      <c r="N98" s="2" t="s">
        <v>127</v>
      </c>
      <c r="O98" s="2"/>
      <c r="P98" s="2">
        <v>0</v>
      </c>
      <c r="Q98" s="2"/>
      <c r="R98" s="2"/>
      <c r="S98" s="2"/>
      <c r="T98" s="2"/>
      <c r="U98" s="2">
        <v>0</v>
      </c>
      <c r="V98" s="2">
        <v>0</v>
      </c>
      <c r="W98" s="2">
        <v>0</v>
      </c>
      <c r="X98" s="2">
        <v>0</v>
      </c>
      <c r="Y98" s="2">
        <v>0</v>
      </c>
      <c r="Z98" s="2" t="s">
        <v>414</v>
      </c>
      <c r="AA98" s="8">
        <v>0</v>
      </c>
      <c r="AB98" s="2">
        <v>0</v>
      </c>
    </row>
    <row r="99" spans="1:28" x14ac:dyDescent="0.25">
      <c r="A99" s="2"/>
      <c r="B99" s="2" t="s">
        <v>115</v>
      </c>
      <c r="C99" s="2"/>
      <c r="D99" s="2"/>
      <c r="E99" s="3">
        <v>41961</v>
      </c>
      <c r="F99" s="2" t="s">
        <v>122</v>
      </c>
      <c r="G99" s="2" t="s">
        <v>415</v>
      </c>
      <c r="H99" s="2" t="s">
        <v>416</v>
      </c>
      <c r="I99" s="2" t="s">
        <v>125</v>
      </c>
      <c r="J99" s="2" t="s">
        <v>177</v>
      </c>
      <c r="K99" s="4" t="s">
        <v>417</v>
      </c>
      <c r="L99" s="2">
        <v>900</v>
      </c>
      <c r="M99" s="2">
        <v>98</v>
      </c>
      <c r="N99" s="2" t="s">
        <v>127</v>
      </c>
      <c r="O99" s="2"/>
      <c r="P99" s="2">
        <v>0</v>
      </c>
      <c r="Q99" s="2"/>
      <c r="R99" s="2"/>
      <c r="S99" s="2"/>
      <c r="T99" s="2"/>
      <c r="U99" s="2">
        <v>0</v>
      </c>
      <c r="V99" s="2">
        <v>0</v>
      </c>
      <c r="W99" s="2">
        <v>0</v>
      </c>
      <c r="X99" s="2">
        <v>0</v>
      </c>
      <c r="Y99" s="2">
        <v>0</v>
      </c>
      <c r="Z99" s="2" t="s">
        <v>205</v>
      </c>
      <c r="AA99" s="8">
        <v>0</v>
      </c>
      <c r="AB99" s="2">
        <v>0</v>
      </c>
    </row>
    <row r="100" spans="1:28" x14ac:dyDescent="0.25">
      <c r="A100" s="2"/>
      <c r="B100" s="2" t="s">
        <v>116</v>
      </c>
      <c r="C100" s="2"/>
      <c r="D100" s="2"/>
      <c r="E100" s="3">
        <v>41977</v>
      </c>
      <c r="F100" s="2" t="s">
        <v>122</v>
      </c>
      <c r="G100" s="2" t="s">
        <v>382</v>
      </c>
      <c r="H100" s="2" t="s">
        <v>383</v>
      </c>
      <c r="I100" s="2" t="s">
        <v>125</v>
      </c>
      <c r="J100" s="2" t="s">
        <v>177</v>
      </c>
      <c r="K100" s="4" t="s">
        <v>384</v>
      </c>
      <c r="L100" s="2">
        <v>900</v>
      </c>
      <c r="M100" s="2">
        <v>98</v>
      </c>
      <c r="N100" s="2" t="s">
        <v>127</v>
      </c>
      <c r="O100" s="2"/>
      <c r="P100" s="2">
        <v>0</v>
      </c>
      <c r="Q100" s="2"/>
      <c r="R100" s="2"/>
      <c r="S100" s="2"/>
      <c r="T100" s="2"/>
      <c r="U100" s="2">
        <v>-342.2</v>
      </c>
      <c r="V100" s="2">
        <v>1694</v>
      </c>
      <c r="W100" s="2">
        <v>1694</v>
      </c>
      <c r="X100" s="2">
        <v>0</v>
      </c>
      <c r="Y100" s="2">
        <v>0</v>
      </c>
      <c r="Z100" s="2" t="s">
        <v>133</v>
      </c>
      <c r="AA100" s="8">
        <v>0</v>
      </c>
      <c r="AB100" s="2">
        <v>0</v>
      </c>
    </row>
    <row r="101" spans="1:28" x14ac:dyDescent="0.25">
      <c r="A101" s="2"/>
      <c r="B101" s="2" t="s">
        <v>117</v>
      </c>
      <c r="C101" s="2"/>
      <c r="D101" s="2"/>
      <c r="E101" s="3">
        <v>42033</v>
      </c>
      <c r="F101" s="2" t="s">
        <v>122</v>
      </c>
      <c r="G101" s="2" t="s">
        <v>418</v>
      </c>
      <c r="H101" s="2" t="s">
        <v>419</v>
      </c>
      <c r="I101" s="2" t="s">
        <v>125</v>
      </c>
      <c r="J101" s="2" t="s">
        <v>177</v>
      </c>
      <c r="K101" s="4" t="s">
        <v>357</v>
      </c>
      <c r="L101" s="2">
        <v>900</v>
      </c>
      <c r="M101" s="2">
        <v>98</v>
      </c>
      <c r="N101" s="2" t="s">
        <v>127</v>
      </c>
      <c r="O101" s="2"/>
      <c r="P101" s="2">
        <v>0</v>
      </c>
      <c r="Q101" s="2"/>
      <c r="R101" s="2"/>
      <c r="S101" s="2"/>
      <c r="T101" s="2"/>
      <c r="U101" s="2">
        <v>319</v>
      </c>
      <c r="V101" s="2">
        <v>115256</v>
      </c>
      <c r="W101" s="2">
        <v>25256</v>
      </c>
      <c r="X101" s="2">
        <v>90000</v>
      </c>
      <c r="Y101" s="2">
        <v>0</v>
      </c>
      <c r="Z101" s="2" t="s">
        <v>133</v>
      </c>
      <c r="AA101" s="8">
        <v>0</v>
      </c>
      <c r="AB101" s="2">
        <v>0</v>
      </c>
    </row>
    <row r="102" spans="1:28" x14ac:dyDescent="0.25">
      <c r="A102" s="2"/>
      <c r="B102" s="2" t="s">
        <v>118</v>
      </c>
      <c r="C102" s="2"/>
      <c r="D102" s="2"/>
      <c r="E102" s="3">
        <v>42075</v>
      </c>
      <c r="F102" s="2" t="s">
        <v>188</v>
      </c>
      <c r="G102" s="2" t="s">
        <v>127</v>
      </c>
      <c r="H102" s="2">
        <v>0</v>
      </c>
      <c r="I102" s="2">
        <v>0</v>
      </c>
      <c r="J102" s="2" t="s">
        <v>420</v>
      </c>
      <c r="K102" s="4" t="s">
        <v>421</v>
      </c>
      <c r="L102" s="2">
        <v>900</v>
      </c>
      <c r="M102" s="2">
        <v>64</v>
      </c>
      <c r="N102" s="2" t="s">
        <v>127</v>
      </c>
      <c r="O102" s="2"/>
      <c r="P102" s="2">
        <v>4</v>
      </c>
      <c r="Q102" s="2"/>
      <c r="R102" s="2"/>
      <c r="S102" s="2"/>
      <c r="T102" s="2"/>
      <c r="U102" s="2">
        <v>237.4</v>
      </c>
      <c r="V102" s="2">
        <v>0</v>
      </c>
      <c r="W102" s="2">
        <v>0</v>
      </c>
      <c r="X102" s="2">
        <v>0</v>
      </c>
      <c r="Y102" s="2">
        <v>0</v>
      </c>
      <c r="Z102" s="2" t="s">
        <v>205</v>
      </c>
      <c r="AA102" s="8">
        <v>0</v>
      </c>
      <c r="AB102" s="2">
        <v>0</v>
      </c>
    </row>
    <row r="103" spans="1:28" x14ac:dyDescent="0.25">
      <c r="A103" s="2"/>
      <c r="B103" s="2" t="s">
        <v>119</v>
      </c>
      <c r="C103" s="2"/>
      <c r="D103" s="2"/>
      <c r="E103" s="3">
        <v>42033</v>
      </c>
      <c r="F103" s="2" t="s">
        <v>122</v>
      </c>
      <c r="G103" s="2" t="s">
        <v>422</v>
      </c>
      <c r="H103" s="2" t="s">
        <v>423</v>
      </c>
      <c r="I103" s="2" t="s">
        <v>125</v>
      </c>
      <c r="J103" s="2" t="s">
        <v>177</v>
      </c>
      <c r="K103" s="4" t="s">
        <v>424</v>
      </c>
      <c r="L103" s="2">
        <v>900</v>
      </c>
      <c r="M103" s="2">
        <v>98</v>
      </c>
      <c r="N103" s="2" t="s">
        <v>127</v>
      </c>
      <c r="O103" s="2"/>
      <c r="P103" s="2">
        <v>0</v>
      </c>
      <c r="Q103" s="2"/>
      <c r="R103" s="2"/>
      <c r="S103" s="2"/>
      <c r="T103" s="2"/>
      <c r="U103" s="2">
        <v>0</v>
      </c>
      <c r="V103" s="2">
        <v>3080</v>
      </c>
      <c r="W103" s="2">
        <v>3080</v>
      </c>
      <c r="X103" s="2">
        <v>0</v>
      </c>
      <c r="Y103" s="2">
        <v>0</v>
      </c>
      <c r="Z103" s="2" t="s">
        <v>133</v>
      </c>
      <c r="AA103" s="8">
        <v>0</v>
      </c>
      <c r="AB103" s="2">
        <v>0</v>
      </c>
    </row>
    <row r="104" spans="1:28" x14ac:dyDescent="0.25">
      <c r="A104" s="2"/>
      <c r="B104" s="2" t="s">
        <v>120</v>
      </c>
      <c r="C104" s="2"/>
      <c r="D104" s="2"/>
      <c r="E104" s="3" t="e">
        <v>#REF!</v>
      </c>
      <c r="F104" s="2" t="s">
        <v>122</v>
      </c>
      <c r="G104" s="2" t="s">
        <v>379</v>
      </c>
      <c r="H104" s="2" t="s">
        <v>380</v>
      </c>
      <c r="I104" s="2" t="s">
        <v>125</v>
      </c>
      <c r="J104" s="2" t="s">
        <v>131</v>
      </c>
      <c r="K104" s="4" t="s">
        <v>381</v>
      </c>
      <c r="L104" s="2">
        <v>900</v>
      </c>
      <c r="M104" s="2">
        <v>98</v>
      </c>
      <c r="N104" s="2" t="s">
        <v>127</v>
      </c>
      <c r="O104" s="2"/>
      <c r="P104" s="2">
        <v>0</v>
      </c>
      <c r="Q104" s="2"/>
      <c r="R104" s="2"/>
      <c r="S104" s="2"/>
      <c r="T104" s="2"/>
      <c r="U104" s="2">
        <v>-202.99999999999997</v>
      </c>
      <c r="V104" s="2">
        <v>8624</v>
      </c>
      <c r="W104" s="2">
        <v>8624</v>
      </c>
      <c r="X104" s="2">
        <v>0</v>
      </c>
      <c r="Y104" s="2">
        <v>0</v>
      </c>
      <c r="Z104" s="2" t="s">
        <v>133</v>
      </c>
      <c r="AA104" s="8">
        <v>0</v>
      </c>
      <c r="AB104" s="2">
        <v>0</v>
      </c>
    </row>
    <row r="105" spans="1:28" x14ac:dyDescent="0.25">
      <c r="A105" s="2"/>
      <c r="B105" s="2" t="s">
        <v>121</v>
      </c>
      <c r="C105" s="2"/>
      <c r="D105" s="2"/>
      <c r="E105" s="3">
        <v>42135</v>
      </c>
      <c r="F105" s="2" t="s">
        <v>122</v>
      </c>
      <c r="G105" s="2" t="s">
        <v>123</v>
      </c>
      <c r="H105" s="2" t="s">
        <v>124</v>
      </c>
      <c r="I105" s="2" t="s">
        <v>125</v>
      </c>
      <c r="J105" s="2" t="s">
        <v>131</v>
      </c>
      <c r="K105" s="4" t="s">
        <v>126</v>
      </c>
      <c r="L105" s="2">
        <v>900</v>
      </c>
      <c r="M105" s="2">
        <v>98</v>
      </c>
      <c r="N105" s="2" t="s">
        <v>127</v>
      </c>
      <c r="O105" s="2"/>
      <c r="P105" s="2">
        <v>0</v>
      </c>
      <c r="Q105" s="2"/>
      <c r="R105" s="2"/>
      <c r="S105" s="2"/>
      <c r="T105" s="2"/>
      <c r="U105" s="2">
        <v>0</v>
      </c>
      <c r="V105" s="2">
        <v>1694</v>
      </c>
      <c r="W105" s="2">
        <v>1694</v>
      </c>
      <c r="X105" s="2">
        <v>0</v>
      </c>
      <c r="Y105" s="2">
        <v>0</v>
      </c>
      <c r="Z105" s="2">
        <v>0</v>
      </c>
      <c r="AA105" s="8">
        <v>0</v>
      </c>
      <c r="AB105" s="2">
        <v>0</v>
      </c>
    </row>
    <row r="106" spans="1:28" x14ac:dyDescent="0.25">
      <c r="A106" s="2"/>
      <c r="B106" s="2" t="s">
        <v>128</v>
      </c>
      <c r="C106" s="2"/>
      <c r="D106" s="2"/>
      <c r="E106" s="3">
        <v>42135</v>
      </c>
      <c r="F106" s="2" t="s">
        <v>122</v>
      </c>
      <c r="G106" s="2" t="s">
        <v>129</v>
      </c>
      <c r="H106" s="2" t="s">
        <v>130</v>
      </c>
      <c r="I106" s="2" t="s">
        <v>125</v>
      </c>
      <c r="J106" s="2" t="s">
        <v>131</v>
      </c>
      <c r="K106" s="4" t="s">
        <v>132</v>
      </c>
      <c r="L106" s="2">
        <v>900</v>
      </c>
      <c r="M106" s="2">
        <v>98</v>
      </c>
      <c r="N106" s="2" t="s">
        <v>127</v>
      </c>
      <c r="O106" s="2"/>
      <c r="P106" s="2">
        <v>0</v>
      </c>
      <c r="Q106" s="2"/>
      <c r="R106" s="2"/>
      <c r="S106" s="2"/>
      <c r="T106" s="2"/>
      <c r="U106" s="2">
        <v>0</v>
      </c>
      <c r="V106" s="2">
        <v>1694</v>
      </c>
      <c r="W106" s="2">
        <v>1694</v>
      </c>
      <c r="X106" s="2">
        <v>0</v>
      </c>
      <c r="Y106" s="2">
        <v>0</v>
      </c>
      <c r="Z106" s="2" t="s">
        <v>133</v>
      </c>
      <c r="AA106" s="8">
        <v>0</v>
      </c>
      <c r="AB106" s="2">
        <v>0</v>
      </c>
    </row>
    <row r="107" spans="1:28" x14ac:dyDescent="0.25">
      <c r="A107" s="2"/>
      <c r="B107" s="2" t="s">
        <v>120</v>
      </c>
      <c r="C107" s="2"/>
      <c r="D107" s="2"/>
      <c r="E107" s="3">
        <v>42135</v>
      </c>
      <c r="F107" s="2" t="s">
        <v>122</v>
      </c>
      <c r="G107" s="2" t="s">
        <v>134</v>
      </c>
      <c r="H107" s="2" t="s">
        <v>135</v>
      </c>
      <c r="I107" s="2" t="s">
        <v>125</v>
      </c>
      <c r="J107" s="2" t="s">
        <v>131</v>
      </c>
      <c r="K107" s="4" t="s">
        <v>136</v>
      </c>
      <c r="L107" s="2">
        <v>900</v>
      </c>
      <c r="M107" s="2">
        <v>98</v>
      </c>
      <c r="N107" s="2" t="s">
        <v>127</v>
      </c>
      <c r="O107" s="2"/>
      <c r="P107" s="2">
        <v>0</v>
      </c>
      <c r="Q107" s="2"/>
      <c r="R107" s="2"/>
      <c r="S107" s="2"/>
      <c r="T107" s="2"/>
      <c r="U107" s="2">
        <v>-92.8</v>
      </c>
      <c r="V107" s="2">
        <v>8624</v>
      </c>
      <c r="W107" s="2">
        <v>8624</v>
      </c>
      <c r="X107" s="2">
        <v>0</v>
      </c>
      <c r="Y107" s="2">
        <v>0</v>
      </c>
      <c r="Z107" s="2" t="s">
        <v>133</v>
      </c>
      <c r="AA107" s="8">
        <v>0</v>
      </c>
      <c r="AB107" s="2">
        <v>0</v>
      </c>
    </row>
    <row r="108" spans="1:28" x14ac:dyDescent="0.25">
      <c r="A108" s="2"/>
      <c r="B108" s="2" t="s">
        <v>137</v>
      </c>
      <c r="C108" s="2"/>
      <c r="D108" s="2"/>
      <c r="E108" s="3">
        <v>42135</v>
      </c>
      <c r="F108" s="2" t="s">
        <v>122</v>
      </c>
      <c r="G108" s="2" t="s">
        <v>138</v>
      </c>
      <c r="H108" s="2" t="s">
        <v>139</v>
      </c>
      <c r="I108" s="2" t="s">
        <v>125</v>
      </c>
      <c r="J108" s="2" t="s">
        <v>131</v>
      </c>
      <c r="K108" s="4" t="s">
        <v>140</v>
      </c>
      <c r="L108" s="2">
        <v>900</v>
      </c>
      <c r="M108" s="2">
        <v>98</v>
      </c>
      <c r="N108" s="2" t="s">
        <v>127</v>
      </c>
      <c r="O108" s="2"/>
      <c r="P108" s="2">
        <v>0</v>
      </c>
      <c r="Q108" s="2"/>
      <c r="R108" s="2"/>
      <c r="S108" s="2"/>
      <c r="T108" s="2"/>
      <c r="U108" s="2">
        <v>0</v>
      </c>
      <c r="V108" s="2">
        <v>0</v>
      </c>
      <c r="W108" s="2">
        <v>0</v>
      </c>
      <c r="X108" s="2">
        <v>0</v>
      </c>
      <c r="Y108" s="2">
        <v>0</v>
      </c>
      <c r="Z108" s="2" t="s">
        <v>133</v>
      </c>
      <c r="AA108" s="8">
        <v>0</v>
      </c>
      <c r="AB108" s="2">
        <v>0</v>
      </c>
    </row>
    <row r="109" spans="1:28" x14ac:dyDescent="0.25">
      <c r="A109" s="2"/>
      <c r="B109" s="2" t="s">
        <v>141</v>
      </c>
      <c r="C109" s="2"/>
      <c r="D109" s="2"/>
      <c r="E109" s="3">
        <v>42033</v>
      </c>
      <c r="F109" s="2" t="s">
        <v>188</v>
      </c>
      <c r="G109" s="2" t="s">
        <v>127</v>
      </c>
      <c r="H109" s="2">
        <v>0</v>
      </c>
      <c r="I109" s="2">
        <v>0</v>
      </c>
      <c r="J109" s="2" t="s">
        <v>425</v>
      </c>
      <c r="K109" s="4" t="s">
        <v>426</v>
      </c>
      <c r="L109" s="2">
        <v>900</v>
      </c>
      <c r="M109" s="2">
        <v>110</v>
      </c>
      <c r="N109" s="2" t="s">
        <v>127</v>
      </c>
      <c r="O109" s="2"/>
      <c r="P109" s="2">
        <v>-8</v>
      </c>
      <c r="Q109" s="2"/>
      <c r="R109" s="2"/>
      <c r="S109" s="2"/>
      <c r="T109" s="2"/>
      <c r="U109" s="2">
        <v>-1604.8</v>
      </c>
      <c r="V109" s="2">
        <v>60800</v>
      </c>
      <c r="W109" s="2">
        <v>39200</v>
      </c>
      <c r="X109" s="2">
        <v>0</v>
      </c>
      <c r="Y109" s="2">
        <v>0</v>
      </c>
      <c r="Z109" s="2" t="s">
        <v>191</v>
      </c>
      <c r="AA109" s="8">
        <v>0</v>
      </c>
      <c r="AB109" s="2">
        <v>0</v>
      </c>
    </row>
    <row r="110" spans="1:28" x14ac:dyDescent="0.25">
      <c r="A110" s="2"/>
      <c r="B110" s="2" t="s">
        <v>142</v>
      </c>
      <c r="C110" s="2"/>
      <c r="D110" s="2"/>
      <c r="E110" s="3">
        <v>42136</v>
      </c>
      <c r="F110" s="2" t="s">
        <v>122</v>
      </c>
      <c r="G110" s="2" t="s">
        <v>427</v>
      </c>
      <c r="H110" s="2" t="s">
        <v>428</v>
      </c>
      <c r="I110" s="2" t="s">
        <v>125</v>
      </c>
      <c r="J110" s="2" t="s">
        <v>131</v>
      </c>
      <c r="K110" s="4" t="s">
        <v>341</v>
      </c>
      <c r="L110" s="2">
        <v>900</v>
      </c>
      <c r="M110" s="2">
        <v>98</v>
      </c>
      <c r="N110" s="2" t="s">
        <v>127</v>
      </c>
      <c r="O110" s="2"/>
      <c r="P110" s="2">
        <v>0</v>
      </c>
      <c r="Q110" s="2"/>
      <c r="R110" s="2"/>
      <c r="S110" s="2"/>
      <c r="T110" s="2"/>
      <c r="U110" s="2">
        <v>-13321</v>
      </c>
      <c r="V110" s="2">
        <v>30838</v>
      </c>
      <c r="W110" s="2">
        <v>7238</v>
      </c>
      <c r="X110" s="2">
        <v>23600</v>
      </c>
      <c r="Y110" s="2">
        <v>0</v>
      </c>
      <c r="Z110" s="2" t="s">
        <v>133</v>
      </c>
      <c r="AA110" s="8">
        <v>0</v>
      </c>
      <c r="AB110" s="2">
        <v>0</v>
      </c>
    </row>
    <row r="111" spans="1:28" x14ac:dyDescent="0.25">
      <c r="A111" s="2"/>
      <c r="B111" s="2" t="s">
        <v>143</v>
      </c>
      <c r="C111" s="2"/>
      <c r="D111" s="2"/>
      <c r="E111" s="3">
        <v>42033</v>
      </c>
      <c r="F111" s="2" t="s">
        <v>188</v>
      </c>
      <c r="G111" s="2" t="s">
        <v>127</v>
      </c>
      <c r="H111" s="2">
        <v>0</v>
      </c>
      <c r="I111" s="2">
        <v>0</v>
      </c>
      <c r="J111" s="2" t="s">
        <v>429</v>
      </c>
      <c r="K111" s="4" t="s">
        <v>430</v>
      </c>
      <c r="L111" s="2">
        <v>900</v>
      </c>
      <c r="M111" s="2">
        <v>110</v>
      </c>
      <c r="N111" s="2" t="s">
        <v>127</v>
      </c>
      <c r="O111" s="2"/>
      <c r="P111" s="2">
        <v>-21</v>
      </c>
      <c r="Q111" s="2"/>
      <c r="R111" s="2"/>
      <c r="S111" s="2"/>
      <c r="T111" s="2"/>
      <c r="U111" s="2">
        <v>-1246.3499999999999</v>
      </c>
      <c r="V111" s="2">
        <v>77000</v>
      </c>
      <c r="W111" s="2">
        <v>77000</v>
      </c>
      <c r="X111" s="2">
        <v>0</v>
      </c>
      <c r="Y111" s="2">
        <v>0</v>
      </c>
      <c r="Z111" s="2" t="s">
        <v>230</v>
      </c>
      <c r="AA111" s="8">
        <v>0</v>
      </c>
      <c r="AB111" s="2">
        <v>0</v>
      </c>
    </row>
    <row r="112" spans="1:28" x14ac:dyDescent="0.25">
      <c r="A112" s="2"/>
      <c r="B112" s="2" t="s">
        <v>144</v>
      </c>
      <c r="C112" s="2"/>
      <c r="D112" s="2"/>
      <c r="E112" s="3">
        <v>42033</v>
      </c>
      <c r="F112" s="2" t="s">
        <v>188</v>
      </c>
      <c r="G112" s="2" t="s">
        <v>127</v>
      </c>
      <c r="H112" s="2">
        <v>0</v>
      </c>
      <c r="I112" s="2">
        <v>0</v>
      </c>
      <c r="J112" s="2" t="s">
        <v>431</v>
      </c>
      <c r="K112" s="4" t="s">
        <v>432</v>
      </c>
      <c r="L112" s="2">
        <v>900</v>
      </c>
      <c r="M112" s="2">
        <v>100</v>
      </c>
      <c r="N112" s="2" t="s">
        <v>127</v>
      </c>
      <c r="O112" s="2"/>
      <c r="P112" s="2">
        <v>-8.5</v>
      </c>
      <c r="Q112" s="2"/>
      <c r="R112" s="2"/>
      <c r="S112" s="2"/>
      <c r="T112" s="2"/>
      <c r="U112" s="2">
        <v>-504.47500000000002</v>
      </c>
      <c r="V112" s="2">
        <v>33750</v>
      </c>
      <c r="W112" s="2">
        <v>33750</v>
      </c>
      <c r="X112" s="2">
        <v>0</v>
      </c>
      <c r="Y112" s="2">
        <v>0</v>
      </c>
      <c r="Z112" s="2" t="s">
        <v>230</v>
      </c>
      <c r="AA112" s="8">
        <v>0</v>
      </c>
      <c r="AB112" s="2">
        <v>0</v>
      </c>
    </row>
    <row r="113" spans="1:28" x14ac:dyDescent="0.25">
      <c r="A113" s="2"/>
      <c r="B113" s="2" t="s">
        <v>145</v>
      </c>
      <c r="C113" s="2"/>
      <c r="D113" s="2"/>
      <c r="E113" s="3">
        <v>42143</v>
      </c>
      <c r="F113" s="2" t="s">
        <v>122</v>
      </c>
      <c r="G113" s="2" t="s">
        <v>129</v>
      </c>
      <c r="H113" s="2" t="s">
        <v>433</v>
      </c>
      <c r="I113" s="2" t="s">
        <v>125</v>
      </c>
      <c r="J113" s="2" t="s">
        <v>177</v>
      </c>
      <c r="K113" s="4" t="s">
        <v>434</v>
      </c>
      <c r="L113" s="2">
        <v>900</v>
      </c>
      <c r="M113" s="2">
        <v>98</v>
      </c>
      <c r="N113" s="2" t="s">
        <v>127</v>
      </c>
      <c r="O113" s="2"/>
      <c r="P113" s="2">
        <v>0</v>
      </c>
      <c r="Q113" s="2"/>
      <c r="R113" s="2"/>
      <c r="S113" s="2"/>
      <c r="T113" s="2"/>
      <c r="U113" s="2">
        <v>1.1599999999999999</v>
      </c>
      <c r="V113" s="2">
        <v>1694</v>
      </c>
      <c r="W113" s="2">
        <v>1694</v>
      </c>
      <c r="X113" s="2">
        <v>0</v>
      </c>
      <c r="Y113" s="2">
        <v>0</v>
      </c>
      <c r="Z113" s="2" t="s">
        <v>133</v>
      </c>
      <c r="AA113" s="8">
        <v>0</v>
      </c>
      <c r="AB113" s="2">
        <v>0</v>
      </c>
    </row>
    <row r="114" spans="1:28" x14ac:dyDescent="0.25">
      <c r="A114" s="2"/>
      <c r="B114" s="2" t="s">
        <v>146</v>
      </c>
      <c r="C114" s="2"/>
      <c r="D114" s="2"/>
      <c r="E114" s="3">
        <v>42143</v>
      </c>
      <c r="F114" s="2" t="s">
        <v>122</v>
      </c>
      <c r="G114" s="2" t="s">
        <v>379</v>
      </c>
      <c r="H114" s="2" t="s">
        <v>435</v>
      </c>
      <c r="I114" s="2" t="s">
        <v>125</v>
      </c>
      <c r="J114" s="2" t="s">
        <v>238</v>
      </c>
      <c r="K114" s="4" t="s">
        <v>436</v>
      </c>
      <c r="L114" s="2">
        <v>900</v>
      </c>
      <c r="M114" s="2">
        <v>98</v>
      </c>
      <c r="N114" s="2" t="s">
        <v>127</v>
      </c>
      <c r="O114" s="2"/>
      <c r="P114" s="2">
        <v>0</v>
      </c>
      <c r="Q114" s="2"/>
      <c r="R114" s="2"/>
      <c r="S114" s="2"/>
      <c r="T114" s="2"/>
      <c r="U114" s="2">
        <v>-63.800000000000004</v>
      </c>
      <c r="V114" s="2">
        <v>8624</v>
      </c>
      <c r="W114" s="2">
        <v>8624</v>
      </c>
      <c r="X114" s="2">
        <v>0</v>
      </c>
      <c r="Y114" s="2">
        <v>0</v>
      </c>
      <c r="Z114" s="2" t="s">
        <v>133</v>
      </c>
      <c r="AA114" s="8">
        <v>0</v>
      </c>
      <c r="AB114" s="2">
        <v>0</v>
      </c>
    </row>
    <row r="115" spans="1:28" x14ac:dyDescent="0.25">
      <c r="A115" s="2"/>
      <c r="B115" s="2" t="s">
        <v>147</v>
      </c>
      <c r="C115" s="2"/>
      <c r="D115" s="2"/>
      <c r="E115" s="3">
        <v>42033</v>
      </c>
      <c r="F115" s="2" t="s">
        <v>188</v>
      </c>
      <c r="G115" s="2" t="s">
        <v>127</v>
      </c>
      <c r="H115" s="2">
        <v>0</v>
      </c>
      <c r="I115" s="2">
        <v>0</v>
      </c>
      <c r="J115" s="2" t="s">
        <v>437</v>
      </c>
      <c r="K115" s="4" t="s">
        <v>438</v>
      </c>
      <c r="L115" s="2">
        <v>1000</v>
      </c>
      <c r="M115" s="2">
        <v>110</v>
      </c>
      <c r="N115" s="2" t="s">
        <v>127</v>
      </c>
      <c r="O115" s="2"/>
      <c r="P115" s="2">
        <v>0</v>
      </c>
      <c r="Q115" s="2"/>
      <c r="R115" s="2"/>
      <c r="S115" s="2"/>
      <c r="T115" s="2"/>
      <c r="U115" s="2">
        <v>-1550</v>
      </c>
      <c r="V115" s="2">
        <v>125000</v>
      </c>
      <c r="W115" s="2">
        <v>77000</v>
      </c>
      <c r="X115" s="2">
        <v>48000</v>
      </c>
      <c r="Y115" s="2">
        <v>0</v>
      </c>
      <c r="Z115" s="2" t="s">
        <v>205</v>
      </c>
      <c r="AA115" s="8">
        <v>0</v>
      </c>
      <c r="AB115" s="2">
        <v>0</v>
      </c>
    </row>
    <row r="116" spans="1:28" x14ac:dyDescent="0.25">
      <c r="A116" s="2"/>
      <c r="B116" s="2" t="s">
        <v>148</v>
      </c>
      <c r="C116" s="2"/>
      <c r="D116" s="2"/>
      <c r="E116" s="3">
        <v>42019</v>
      </c>
      <c r="F116" s="2" t="s">
        <v>122</v>
      </c>
      <c r="G116" s="2" t="s">
        <v>439</v>
      </c>
      <c r="H116" s="2" t="s">
        <v>440</v>
      </c>
      <c r="I116" s="2" t="s">
        <v>125</v>
      </c>
      <c r="J116" s="2" t="s">
        <v>177</v>
      </c>
      <c r="K116" s="4" t="s">
        <v>441</v>
      </c>
      <c r="L116" s="2">
        <v>1000</v>
      </c>
      <c r="M116" s="2">
        <v>147</v>
      </c>
      <c r="N116" s="2">
        <v>0</v>
      </c>
      <c r="O116" s="2"/>
      <c r="P116" s="2">
        <v>0</v>
      </c>
      <c r="Q116" s="2"/>
      <c r="R116" s="2"/>
      <c r="S116" s="2"/>
      <c r="T116" s="2"/>
      <c r="U116" s="2">
        <v>0</v>
      </c>
      <c r="V116" s="2">
        <v>11396</v>
      </c>
      <c r="W116" s="2">
        <v>11396</v>
      </c>
      <c r="X116" s="2">
        <v>0</v>
      </c>
      <c r="Y116" s="2">
        <v>0</v>
      </c>
      <c r="Z116" s="2" t="s">
        <v>133</v>
      </c>
      <c r="AA116" s="8">
        <v>0</v>
      </c>
      <c r="AB116" s="2">
        <v>0</v>
      </c>
    </row>
    <row r="117" spans="1:28" x14ac:dyDescent="0.25">
      <c r="A117" s="2"/>
      <c r="B117" s="2" t="s">
        <v>149</v>
      </c>
      <c r="C117" s="2"/>
      <c r="D117" s="2"/>
      <c r="E117" s="3">
        <v>42143</v>
      </c>
      <c r="F117" s="2" t="s">
        <v>122</v>
      </c>
      <c r="G117" s="2" t="s">
        <v>442</v>
      </c>
      <c r="H117" s="2" t="s">
        <v>443</v>
      </c>
      <c r="I117" s="2" t="s">
        <v>125</v>
      </c>
      <c r="J117" s="2" t="s">
        <v>238</v>
      </c>
      <c r="K117" s="4" t="s">
        <v>444</v>
      </c>
      <c r="L117" s="2">
        <v>900</v>
      </c>
      <c r="M117" s="2">
        <v>98</v>
      </c>
      <c r="N117" s="2" t="s">
        <v>127</v>
      </c>
      <c r="O117" s="2"/>
      <c r="P117" s="2">
        <v>0</v>
      </c>
      <c r="Q117" s="2"/>
      <c r="R117" s="2"/>
      <c r="S117" s="2"/>
      <c r="T117" s="2"/>
      <c r="U117" s="2">
        <v>-121.8</v>
      </c>
      <c r="V117" s="2">
        <v>16940</v>
      </c>
      <c r="W117" s="2">
        <v>16940</v>
      </c>
      <c r="X117" s="2">
        <v>0</v>
      </c>
      <c r="Y117" s="2">
        <v>0</v>
      </c>
      <c r="Z117" s="2" t="s">
        <v>133</v>
      </c>
      <c r="AA117" s="8">
        <v>0</v>
      </c>
      <c r="AB117" s="2">
        <v>0</v>
      </c>
    </row>
    <row r="118" spans="1:28" x14ac:dyDescent="0.25">
      <c r="A118" s="2"/>
      <c r="B118" s="2" t="s">
        <v>150</v>
      </c>
      <c r="C118" s="2"/>
      <c r="D118" s="2"/>
      <c r="E118" s="3">
        <v>42081</v>
      </c>
      <c r="F118" s="2" t="s">
        <v>122</v>
      </c>
      <c r="G118" s="2" t="s">
        <v>407</v>
      </c>
      <c r="H118" s="2" t="s">
        <v>408</v>
      </c>
      <c r="I118" s="2" t="s">
        <v>125</v>
      </c>
      <c r="J118" s="2" t="s">
        <v>177</v>
      </c>
      <c r="K118" s="4" t="s">
        <v>445</v>
      </c>
      <c r="L118" s="2">
        <v>1000</v>
      </c>
      <c r="M118" s="2">
        <v>118</v>
      </c>
      <c r="N118" s="2" t="s">
        <v>127</v>
      </c>
      <c r="O118" s="2"/>
      <c r="P118" s="2">
        <v>0</v>
      </c>
      <c r="Q118" s="2"/>
      <c r="R118" s="2"/>
      <c r="S118" s="2"/>
      <c r="T118" s="2"/>
      <c r="U118" s="2">
        <v>0</v>
      </c>
      <c r="V118" s="2">
        <v>0</v>
      </c>
      <c r="W118" s="2">
        <v>0</v>
      </c>
      <c r="X118" s="2">
        <v>0</v>
      </c>
      <c r="Y118" s="2">
        <v>0</v>
      </c>
      <c r="Z118" s="2" t="s">
        <v>133</v>
      </c>
      <c r="AA118" s="8">
        <v>0</v>
      </c>
      <c r="AB118" s="2">
        <v>0</v>
      </c>
    </row>
    <row r="119" spans="1:28" x14ac:dyDescent="0.25">
      <c r="A119" s="2"/>
      <c r="B119" s="2" t="s">
        <v>151</v>
      </c>
      <c r="C119" s="2"/>
      <c r="D119" s="2"/>
      <c r="E119" s="3">
        <v>40550</v>
      </c>
      <c r="F119" s="2" t="s">
        <v>188</v>
      </c>
      <c r="G119" s="2" t="s">
        <v>127</v>
      </c>
      <c r="H119" s="2">
        <v>0</v>
      </c>
      <c r="I119" s="2">
        <v>0</v>
      </c>
      <c r="J119" s="2" t="s">
        <v>214</v>
      </c>
      <c r="K119" s="4" t="s">
        <v>446</v>
      </c>
      <c r="L119" s="2">
        <v>900</v>
      </c>
      <c r="M119" s="2">
        <v>100</v>
      </c>
      <c r="N119" s="2">
        <v>0</v>
      </c>
      <c r="O119" s="2"/>
      <c r="P119" s="2">
        <v>0</v>
      </c>
      <c r="Q119" s="2"/>
      <c r="R119" s="2"/>
      <c r="S119" s="2"/>
      <c r="T119" s="2"/>
      <c r="U119" s="2">
        <v>-518.78950000000009</v>
      </c>
      <c r="V119" s="2">
        <v>0</v>
      </c>
      <c r="W119" s="2">
        <v>0</v>
      </c>
      <c r="X119" s="2">
        <v>0</v>
      </c>
      <c r="Y119" s="2">
        <v>0</v>
      </c>
      <c r="Z119" s="2" t="s">
        <v>230</v>
      </c>
      <c r="AA119" s="8">
        <v>0</v>
      </c>
      <c r="AB119" s="2">
        <v>0</v>
      </c>
    </row>
    <row r="120" spans="1:28" x14ac:dyDescent="0.25">
      <c r="A120" s="2"/>
      <c r="B120" s="2" t="s">
        <v>152</v>
      </c>
      <c r="C120" s="2"/>
      <c r="D120" s="2"/>
      <c r="E120" s="3">
        <v>41815</v>
      </c>
      <c r="F120" s="2" t="s">
        <v>206</v>
      </c>
      <c r="G120" s="2" t="s">
        <v>127</v>
      </c>
      <c r="H120" s="2">
        <v>0</v>
      </c>
      <c r="I120" s="2">
        <v>0</v>
      </c>
      <c r="J120" s="2" t="s">
        <v>387</v>
      </c>
      <c r="K120" s="4" t="s">
        <v>447</v>
      </c>
      <c r="L120" s="2">
        <v>900</v>
      </c>
      <c r="M120" s="2">
        <v>100</v>
      </c>
      <c r="N120" s="2">
        <v>0</v>
      </c>
      <c r="O120" s="2"/>
      <c r="P120" s="2">
        <v>0</v>
      </c>
      <c r="Q120" s="2"/>
      <c r="R120" s="2"/>
      <c r="S120" s="2"/>
      <c r="T120" s="2"/>
      <c r="U120" s="2">
        <v>0</v>
      </c>
      <c r="V120" s="2">
        <v>0</v>
      </c>
      <c r="W120" s="2">
        <v>0</v>
      </c>
      <c r="X120" s="2">
        <v>0</v>
      </c>
      <c r="Y120" s="2">
        <v>0</v>
      </c>
      <c r="Z120" s="2" t="s">
        <v>205</v>
      </c>
      <c r="AA120" s="8">
        <v>0</v>
      </c>
      <c r="AB120" s="2">
        <v>0</v>
      </c>
    </row>
    <row r="121" spans="1:28" x14ac:dyDescent="0.25">
      <c r="A121" s="2"/>
      <c r="B121" s="2" t="s">
        <v>153</v>
      </c>
      <c r="C121" s="2"/>
      <c r="D121" s="2"/>
      <c r="E121" s="3">
        <v>41982</v>
      </c>
      <c r="F121" s="2" t="s">
        <v>122</v>
      </c>
      <c r="G121" s="2" t="s">
        <v>123</v>
      </c>
      <c r="H121" s="2" t="s">
        <v>348</v>
      </c>
      <c r="I121" s="2" t="s">
        <v>125</v>
      </c>
      <c r="J121" s="2" t="s">
        <v>177</v>
      </c>
      <c r="K121" s="4" t="s">
        <v>126</v>
      </c>
      <c r="L121" s="2">
        <v>900</v>
      </c>
      <c r="M121" s="2">
        <v>100</v>
      </c>
      <c r="N121" s="2" t="s">
        <v>127</v>
      </c>
      <c r="O121" s="2"/>
      <c r="P121" s="2">
        <v>0</v>
      </c>
      <c r="Q121" s="2"/>
      <c r="R121" s="2"/>
      <c r="S121" s="2"/>
      <c r="T121" s="2"/>
      <c r="U121" s="2">
        <v>0</v>
      </c>
      <c r="V121" s="2">
        <v>0</v>
      </c>
      <c r="W121" s="2">
        <v>0</v>
      </c>
      <c r="X121" s="2">
        <v>0</v>
      </c>
      <c r="Y121" s="2">
        <v>0</v>
      </c>
      <c r="Z121" s="2" t="s">
        <v>205</v>
      </c>
      <c r="AA121" s="8">
        <v>0</v>
      </c>
      <c r="AB121" s="2">
        <v>0</v>
      </c>
    </row>
    <row r="122" spans="1:28" x14ac:dyDescent="0.25">
      <c r="A122" s="2"/>
      <c r="B122" s="2" t="s">
        <v>154</v>
      </c>
      <c r="C122" s="2"/>
      <c r="D122" s="2"/>
      <c r="E122" s="3">
        <v>41990</v>
      </c>
      <c r="F122" s="2" t="s">
        <v>188</v>
      </c>
      <c r="G122" s="2" t="s">
        <v>127</v>
      </c>
      <c r="H122" s="2">
        <v>0</v>
      </c>
      <c r="I122" s="2">
        <v>0</v>
      </c>
      <c r="J122" s="2" t="s">
        <v>189</v>
      </c>
      <c r="K122" s="4" t="s">
        <v>448</v>
      </c>
      <c r="L122" s="2" t="s">
        <v>199</v>
      </c>
      <c r="M122" s="2">
        <v>105</v>
      </c>
      <c r="N122" s="2" t="s">
        <v>127</v>
      </c>
      <c r="O122" s="2"/>
      <c r="P122" s="2">
        <v>0</v>
      </c>
      <c r="Q122" s="2"/>
      <c r="R122" s="2"/>
      <c r="S122" s="2"/>
      <c r="T122" s="2"/>
      <c r="U122" s="2">
        <v>-10000</v>
      </c>
      <c r="V122" s="2">
        <v>304900</v>
      </c>
      <c r="W122" s="2">
        <v>274900</v>
      </c>
      <c r="X122" s="2">
        <v>30000</v>
      </c>
      <c r="Y122" s="2">
        <v>0</v>
      </c>
      <c r="Z122" s="2" t="s">
        <v>133</v>
      </c>
      <c r="AA122" s="8">
        <v>0</v>
      </c>
      <c r="AB122" s="2">
        <v>0</v>
      </c>
    </row>
    <row r="123" spans="1:28" x14ac:dyDescent="0.25">
      <c r="A123" s="2"/>
      <c r="B123" s="2" t="s">
        <v>155</v>
      </c>
      <c r="C123" s="2"/>
      <c r="D123" s="2"/>
      <c r="E123" s="3">
        <v>41814</v>
      </c>
      <c r="F123" s="2" t="s">
        <v>206</v>
      </c>
      <c r="G123" s="2" t="s">
        <v>245</v>
      </c>
      <c r="H123" s="2" t="s">
        <v>246</v>
      </c>
      <c r="I123" s="2">
        <v>107525</v>
      </c>
      <c r="J123" s="2" t="s">
        <v>449</v>
      </c>
      <c r="K123" s="4" t="s">
        <v>450</v>
      </c>
      <c r="L123" s="2">
        <v>900</v>
      </c>
      <c r="M123" s="2">
        <v>105</v>
      </c>
      <c r="N123" s="2">
        <v>0</v>
      </c>
      <c r="O123" s="2"/>
      <c r="P123" s="2">
        <v>0</v>
      </c>
      <c r="Q123" s="2"/>
      <c r="R123" s="2"/>
      <c r="S123" s="2"/>
      <c r="T123" s="2"/>
      <c r="U123" s="2">
        <v>-16040</v>
      </c>
      <c r="V123" s="2">
        <v>250691</v>
      </c>
      <c r="W123" s="2">
        <v>14040</v>
      </c>
      <c r="X123" s="2">
        <v>120000</v>
      </c>
      <c r="Y123" s="2">
        <v>0</v>
      </c>
      <c r="Z123" s="2" t="s">
        <v>133</v>
      </c>
      <c r="AA123" s="8">
        <v>0</v>
      </c>
      <c r="AB123" s="2">
        <v>0</v>
      </c>
    </row>
    <row r="124" spans="1:28" x14ac:dyDescent="0.25">
      <c r="A124" s="2"/>
      <c r="B124" s="2" t="s">
        <v>156</v>
      </c>
      <c r="C124" s="2"/>
      <c r="D124" s="2"/>
      <c r="E124" s="3">
        <v>41830</v>
      </c>
      <c r="F124" s="2" t="s">
        <v>188</v>
      </c>
      <c r="G124" s="2" t="s">
        <v>127</v>
      </c>
      <c r="H124" s="2">
        <v>0</v>
      </c>
      <c r="I124" s="2">
        <v>0</v>
      </c>
      <c r="J124" s="2" t="s">
        <v>387</v>
      </c>
      <c r="K124" s="4" t="s">
        <v>451</v>
      </c>
      <c r="L124" s="2" t="s">
        <v>199</v>
      </c>
      <c r="M124" s="2">
        <v>110</v>
      </c>
      <c r="N124" s="2">
        <v>0</v>
      </c>
      <c r="O124" s="2"/>
      <c r="P124" s="2">
        <v>0</v>
      </c>
      <c r="Q124" s="2"/>
      <c r="R124" s="2"/>
      <c r="S124" s="2"/>
      <c r="T124" s="2"/>
      <c r="U124" s="2">
        <v>-1044</v>
      </c>
      <c r="V124" s="2">
        <v>0</v>
      </c>
      <c r="W124" s="2">
        <v>0</v>
      </c>
      <c r="X124" s="2">
        <v>0</v>
      </c>
      <c r="Y124" s="2">
        <v>0</v>
      </c>
      <c r="Z124" s="2" t="s">
        <v>414</v>
      </c>
      <c r="AA124" s="8">
        <v>2015</v>
      </c>
      <c r="AB124" s="2">
        <v>0</v>
      </c>
    </row>
    <row r="125" spans="1:28" x14ac:dyDescent="0.25">
      <c r="A125" s="2"/>
      <c r="B125" s="2" t="s">
        <v>157</v>
      </c>
      <c r="C125" s="2"/>
      <c r="D125" s="2"/>
      <c r="E125" s="3">
        <v>42143</v>
      </c>
      <c r="F125" s="2" t="s">
        <v>122</v>
      </c>
      <c r="G125" s="2" t="s">
        <v>452</v>
      </c>
      <c r="H125" s="2" t="s">
        <v>453</v>
      </c>
      <c r="I125" s="2">
        <v>0</v>
      </c>
      <c r="J125" s="2" t="s">
        <v>177</v>
      </c>
      <c r="K125" s="4" t="s">
        <v>454</v>
      </c>
      <c r="L125" s="2">
        <v>1000</v>
      </c>
      <c r="M125" s="2">
        <v>118</v>
      </c>
      <c r="N125" s="2" t="s">
        <v>127</v>
      </c>
      <c r="O125" s="2"/>
      <c r="P125" s="2">
        <v>0</v>
      </c>
      <c r="Q125" s="2"/>
      <c r="R125" s="2"/>
      <c r="S125" s="2"/>
      <c r="T125" s="2"/>
      <c r="U125" s="2">
        <v>20000</v>
      </c>
      <c r="V125" s="2">
        <v>142782</v>
      </c>
      <c r="W125" s="2">
        <v>130000</v>
      </c>
      <c r="X125" s="2">
        <v>12782</v>
      </c>
      <c r="Y125" s="2">
        <v>0</v>
      </c>
      <c r="Z125" s="2" t="s">
        <v>133</v>
      </c>
      <c r="AA125" s="8">
        <v>0</v>
      </c>
      <c r="AB125" s="2">
        <v>0</v>
      </c>
    </row>
    <row r="126" spans="1:28" x14ac:dyDescent="0.25">
      <c r="A126" s="2"/>
      <c r="B126" s="2" t="s">
        <v>158</v>
      </c>
      <c r="C126" s="2"/>
      <c r="D126" s="2"/>
      <c r="E126" s="3">
        <v>41787</v>
      </c>
      <c r="F126" s="2" t="s">
        <v>188</v>
      </c>
      <c r="G126" s="2" t="s">
        <v>127</v>
      </c>
      <c r="H126" s="2">
        <v>0</v>
      </c>
      <c r="I126" s="2">
        <v>0</v>
      </c>
      <c r="J126" s="2" t="s">
        <v>455</v>
      </c>
      <c r="K126" s="4" t="s">
        <v>456</v>
      </c>
      <c r="L126" s="2" t="s">
        <v>199</v>
      </c>
      <c r="M126" s="2">
        <v>130</v>
      </c>
      <c r="N126" s="2">
        <v>0</v>
      </c>
      <c r="O126" s="2"/>
      <c r="P126" s="2">
        <v>-39</v>
      </c>
      <c r="Q126" s="2"/>
      <c r="R126" s="2"/>
      <c r="S126" s="2"/>
      <c r="T126" s="2"/>
      <c r="U126" s="2">
        <v>-2314.65</v>
      </c>
      <c r="V126" s="2">
        <v>0</v>
      </c>
      <c r="W126" s="2">
        <v>0</v>
      </c>
      <c r="X126" s="2">
        <v>0</v>
      </c>
      <c r="Y126" s="2">
        <v>0</v>
      </c>
      <c r="Z126" s="2" t="s">
        <v>230</v>
      </c>
      <c r="AA126" s="8">
        <v>0</v>
      </c>
      <c r="AB126" s="2">
        <v>0</v>
      </c>
    </row>
    <row r="127" spans="1:28" x14ac:dyDescent="0.25">
      <c r="A127" s="2"/>
      <c r="B127" s="2" t="s">
        <v>159</v>
      </c>
      <c r="C127" s="2"/>
      <c r="D127" s="2"/>
      <c r="E127" s="3">
        <v>41666</v>
      </c>
      <c r="F127" s="2" t="s">
        <v>188</v>
      </c>
      <c r="G127" s="2" t="s">
        <v>127</v>
      </c>
      <c r="H127" s="2">
        <v>0</v>
      </c>
      <c r="I127" s="2">
        <v>0</v>
      </c>
      <c r="J127" s="2" t="s">
        <v>457</v>
      </c>
      <c r="K127" s="4" t="s">
        <v>458</v>
      </c>
      <c r="L127" s="2" t="s">
        <v>199</v>
      </c>
      <c r="M127" s="2">
        <v>130</v>
      </c>
      <c r="N127" s="2">
        <v>0</v>
      </c>
      <c r="O127" s="2"/>
      <c r="P127" s="2">
        <v>-13.5</v>
      </c>
      <c r="Q127" s="2"/>
      <c r="R127" s="2"/>
      <c r="S127" s="2"/>
      <c r="T127" s="2"/>
      <c r="U127" s="2">
        <v>-801.22500000000002</v>
      </c>
      <c r="V127" s="2">
        <v>0</v>
      </c>
      <c r="W127" s="2">
        <v>0</v>
      </c>
      <c r="X127" s="2">
        <v>0</v>
      </c>
      <c r="Y127" s="2">
        <v>0</v>
      </c>
      <c r="Z127" s="2" t="s">
        <v>133</v>
      </c>
      <c r="AA127" s="8">
        <v>41988</v>
      </c>
      <c r="AB127" s="2">
        <v>0</v>
      </c>
    </row>
    <row r="128" spans="1:28" x14ac:dyDescent="0.25">
      <c r="A128" s="2"/>
      <c r="B128" s="2" t="s">
        <v>160</v>
      </c>
      <c r="C128" s="2"/>
      <c r="D128" s="2"/>
      <c r="E128" s="3">
        <v>42033</v>
      </c>
      <c r="F128" s="2" t="s">
        <v>188</v>
      </c>
      <c r="G128" s="2" t="s">
        <v>127</v>
      </c>
      <c r="H128" s="2">
        <v>0</v>
      </c>
      <c r="I128" s="2">
        <v>0</v>
      </c>
      <c r="J128" s="2" t="s">
        <v>387</v>
      </c>
      <c r="K128" s="4" t="s">
        <v>459</v>
      </c>
      <c r="L128" s="2">
        <v>900</v>
      </c>
      <c r="M128" s="2">
        <v>110</v>
      </c>
      <c r="N128" s="2" t="s">
        <v>127</v>
      </c>
      <c r="O128" s="2"/>
      <c r="P128" s="2">
        <v>0</v>
      </c>
      <c r="Q128" s="2"/>
      <c r="R128" s="2"/>
      <c r="S128" s="2"/>
      <c r="T128" s="2"/>
      <c r="U128" s="2">
        <v>0</v>
      </c>
      <c r="V128" s="2">
        <v>420000</v>
      </c>
      <c r="W128" s="2">
        <v>0</v>
      </c>
      <c r="X128" s="2">
        <v>420000</v>
      </c>
      <c r="Y128" s="2">
        <v>0</v>
      </c>
      <c r="Z128" s="2" t="s">
        <v>205</v>
      </c>
      <c r="AA128" s="8">
        <v>0</v>
      </c>
      <c r="AB128" s="2">
        <v>0</v>
      </c>
    </row>
    <row r="129" spans="1:28" x14ac:dyDescent="0.25">
      <c r="A129" s="2"/>
      <c r="B129" s="2" t="s">
        <v>161</v>
      </c>
      <c r="C129" s="2"/>
      <c r="D129" s="2"/>
      <c r="E129" s="3">
        <v>41570</v>
      </c>
      <c r="F129" s="2" t="s">
        <v>188</v>
      </c>
      <c r="G129" s="2" t="s">
        <v>127</v>
      </c>
      <c r="H129" s="2">
        <v>0</v>
      </c>
      <c r="I129" s="2">
        <v>0</v>
      </c>
      <c r="J129" s="2" t="s">
        <v>460</v>
      </c>
      <c r="K129" s="4" t="s">
        <v>461</v>
      </c>
      <c r="L129" s="2" t="s">
        <v>199</v>
      </c>
      <c r="M129" s="2">
        <v>130</v>
      </c>
      <c r="N129" s="2">
        <v>0</v>
      </c>
      <c r="O129" s="2"/>
      <c r="P129" s="2">
        <v>0</v>
      </c>
      <c r="Q129" s="2"/>
      <c r="R129" s="2"/>
      <c r="S129" s="2"/>
      <c r="T129" s="2"/>
      <c r="U129" s="2">
        <v>0</v>
      </c>
      <c r="V129" s="2">
        <v>0</v>
      </c>
      <c r="W129" s="2">
        <v>0</v>
      </c>
      <c r="X129" s="2">
        <v>0</v>
      </c>
      <c r="Y129" s="2">
        <v>0</v>
      </c>
      <c r="Z129" s="2" t="s">
        <v>230</v>
      </c>
      <c r="AA129" s="8">
        <v>0</v>
      </c>
      <c r="AB129" s="2">
        <v>0</v>
      </c>
    </row>
    <row r="130" spans="1:28" x14ac:dyDescent="0.25">
      <c r="A130" s="2"/>
      <c r="B130" s="2" t="s">
        <v>162</v>
      </c>
      <c r="C130" s="2"/>
      <c r="D130" s="2"/>
      <c r="E130" s="3">
        <v>40624</v>
      </c>
      <c r="F130" s="2" t="s">
        <v>188</v>
      </c>
      <c r="G130" s="2" t="s">
        <v>127</v>
      </c>
      <c r="H130" s="2">
        <v>0</v>
      </c>
      <c r="I130" s="2">
        <v>0</v>
      </c>
      <c r="J130" s="2" t="s">
        <v>462</v>
      </c>
      <c r="K130" s="4" t="s">
        <v>463</v>
      </c>
      <c r="L130" s="2" t="s">
        <v>199</v>
      </c>
      <c r="M130" s="2">
        <v>130</v>
      </c>
      <c r="N130" s="2">
        <v>0</v>
      </c>
      <c r="O130" s="2"/>
      <c r="P130" s="2">
        <v>0</v>
      </c>
      <c r="Q130" s="2"/>
      <c r="R130" s="2"/>
      <c r="S130" s="2"/>
      <c r="T130" s="2"/>
      <c r="U130" s="2">
        <v>150</v>
      </c>
      <c r="V130" s="2">
        <v>0</v>
      </c>
      <c r="W130" s="2">
        <v>0</v>
      </c>
      <c r="X130" s="2">
        <v>0</v>
      </c>
      <c r="Y130" s="2">
        <v>0</v>
      </c>
      <c r="Z130" s="2" t="s">
        <v>205</v>
      </c>
      <c r="AA130" s="8">
        <v>0</v>
      </c>
      <c r="AB130" s="2">
        <v>0</v>
      </c>
    </row>
    <row r="131" spans="1:28" x14ac:dyDescent="0.25">
      <c r="A131" s="2"/>
      <c r="B131" s="2" t="s">
        <v>163</v>
      </c>
      <c r="C131" s="2"/>
      <c r="D131" s="2"/>
      <c r="E131" s="3">
        <v>41737</v>
      </c>
      <c r="F131" s="2" t="s">
        <v>122</v>
      </c>
      <c r="G131" s="2" t="s">
        <v>404</v>
      </c>
      <c r="H131" s="2" t="s">
        <v>405</v>
      </c>
      <c r="I131" s="2" t="s">
        <v>125</v>
      </c>
      <c r="J131" s="2" t="s">
        <v>238</v>
      </c>
      <c r="K131" s="4" t="s">
        <v>406</v>
      </c>
      <c r="L131" s="2">
        <v>900</v>
      </c>
      <c r="M131" s="2">
        <v>118</v>
      </c>
      <c r="N131" s="2" t="s">
        <v>127</v>
      </c>
      <c r="O131" s="2"/>
      <c r="P131" s="2">
        <v>0</v>
      </c>
      <c r="Q131" s="2"/>
      <c r="R131" s="2"/>
      <c r="S131" s="2"/>
      <c r="T131" s="2"/>
      <c r="U131" s="2">
        <v>0</v>
      </c>
      <c r="V131" s="2">
        <v>1694</v>
      </c>
      <c r="W131" s="2">
        <v>1694</v>
      </c>
      <c r="X131" s="2">
        <v>0</v>
      </c>
      <c r="Y131" s="2">
        <v>0</v>
      </c>
      <c r="Z131" s="2" t="s">
        <v>133</v>
      </c>
      <c r="AA131" s="8">
        <v>0</v>
      </c>
      <c r="AB131" s="2">
        <v>0</v>
      </c>
    </row>
    <row r="132" spans="1:28" x14ac:dyDescent="0.25">
      <c r="A132" s="2"/>
      <c r="B132" s="2" t="s">
        <v>164</v>
      </c>
      <c r="C132" s="2"/>
      <c r="D132" s="2"/>
      <c r="E132" s="3">
        <v>41757</v>
      </c>
      <c r="F132" s="2" t="s">
        <v>188</v>
      </c>
      <c r="G132" s="2" t="s">
        <v>127</v>
      </c>
      <c r="H132" s="2">
        <v>0</v>
      </c>
      <c r="I132" s="2">
        <v>0</v>
      </c>
      <c r="J132" s="2" t="s">
        <v>464</v>
      </c>
      <c r="K132" s="4" t="s">
        <v>465</v>
      </c>
      <c r="L132" s="2" t="s">
        <v>199</v>
      </c>
      <c r="M132" s="2">
        <v>130</v>
      </c>
      <c r="N132" s="2">
        <v>0</v>
      </c>
      <c r="O132" s="2"/>
      <c r="P132" s="2">
        <v>-4.4800000000000004</v>
      </c>
      <c r="Q132" s="2"/>
      <c r="R132" s="2"/>
      <c r="S132" s="2"/>
      <c r="T132" s="2"/>
      <c r="U132" s="2">
        <v>-265.88800000000003</v>
      </c>
      <c r="V132" s="2">
        <v>0</v>
      </c>
      <c r="W132" s="2">
        <v>0</v>
      </c>
      <c r="X132" s="2">
        <v>0</v>
      </c>
      <c r="Y132" s="2">
        <v>0</v>
      </c>
      <c r="Z132" s="2" t="s">
        <v>205</v>
      </c>
      <c r="AA132" s="8">
        <v>0</v>
      </c>
      <c r="AB132" s="2">
        <v>0</v>
      </c>
    </row>
    <row r="133" spans="1:28" x14ac:dyDescent="0.25">
      <c r="A133" s="2"/>
      <c r="B133" s="2" t="s">
        <v>165</v>
      </c>
      <c r="C133" s="2"/>
      <c r="D133" s="2"/>
      <c r="E133" s="3">
        <v>41570</v>
      </c>
      <c r="F133" s="2" t="s">
        <v>188</v>
      </c>
      <c r="G133" s="2" t="s">
        <v>127</v>
      </c>
      <c r="H133" s="2">
        <v>0</v>
      </c>
      <c r="I133" s="2">
        <v>0</v>
      </c>
      <c r="J133" s="2" t="s">
        <v>243</v>
      </c>
      <c r="K133" s="4" t="s">
        <v>466</v>
      </c>
      <c r="L133" s="2">
        <v>900</v>
      </c>
      <c r="M133" s="2">
        <v>130</v>
      </c>
      <c r="N133" s="2">
        <v>0</v>
      </c>
      <c r="O133" s="2"/>
      <c r="P133" s="2">
        <v>0</v>
      </c>
      <c r="Q133" s="2"/>
      <c r="R133" s="2"/>
      <c r="S133" s="2"/>
      <c r="T133" s="2"/>
      <c r="U133" s="2">
        <v>0</v>
      </c>
      <c r="V133" s="2">
        <v>0</v>
      </c>
      <c r="W133" s="2">
        <v>0</v>
      </c>
      <c r="X133" s="2">
        <v>0</v>
      </c>
      <c r="Y133" s="2">
        <v>0</v>
      </c>
      <c r="Z133" s="2" t="s">
        <v>414</v>
      </c>
      <c r="AA133" s="8">
        <v>0</v>
      </c>
      <c r="AB133" s="2">
        <v>0</v>
      </c>
    </row>
    <row r="134" spans="1:28" x14ac:dyDescent="0.25">
      <c r="A134" s="2"/>
      <c r="B134" s="2" t="s">
        <v>166</v>
      </c>
      <c r="C134" s="2"/>
      <c r="D134" s="2"/>
      <c r="E134" s="3">
        <v>41757</v>
      </c>
      <c r="F134" s="2" t="s">
        <v>188</v>
      </c>
      <c r="G134" s="2" t="s">
        <v>127</v>
      </c>
      <c r="H134" s="2">
        <v>0</v>
      </c>
      <c r="I134" s="2">
        <v>0</v>
      </c>
      <c r="J134" s="2" t="s">
        <v>467</v>
      </c>
      <c r="K134" s="4" t="s">
        <v>468</v>
      </c>
      <c r="L134" s="2" t="s">
        <v>199</v>
      </c>
      <c r="M134" s="2">
        <v>130</v>
      </c>
      <c r="N134" s="2">
        <v>0</v>
      </c>
      <c r="O134" s="2"/>
      <c r="P134" s="2">
        <v>0</v>
      </c>
      <c r="Q134" s="2"/>
      <c r="R134" s="2"/>
      <c r="S134" s="2"/>
      <c r="T134" s="2"/>
      <c r="U134" s="2">
        <v>0</v>
      </c>
      <c r="V134" s="2">
        <v>0</v>
      </c>
      <c r="W134" s="2">
        <v>0</v>
      </c>
      <c r="X134" s="2">
        <v>0</v>
      </c>
      <c r="Y134" s="2">
        <v>0</v>
      </c>
      <c r="Z134" s="2" t="s">
        <v>133</v>
      </c>
      <c r="AA134" s="8">
        <v>42156</v>
      </c>
      <c r="AB134" s="2">
        <v>0</v>
      </c>
    </row>
    <row r="135" spans="1:28" x14ac:dyDescent="0.25">
      <c r="A135" s="2"/>
      <c r="B135" s="2" t="s">
        <v>167</v>
      </c>
      <c r="C135" s="2"/>
      <c r="D135" s="2"/>
      <c r="E135" s="3">
        <v>41690</v>
      </c>
      <c r="F135" s="2" t="s">
        <v>188</v>
      </c>
      <c r="G135" s="2" t="s">
        <v>127</v>
      </c>
      <c r="H135" s="2">
        <v>0</v>
      </c>
      <c r="I135" s="2">
        <v>0</v>
      </c>
      <c r="J135" s="2" t="s">
        <v>387</v>
      </c>
      <c r="K135" s="4" t="s">
        <v>469</v>
      </c>
      <c r="L135" s="2" t="s">
        <v>199</v>
      </c>
      <c r="M135" s="2">
        <v>130</v>
      </c>
      <c r="N135" s="2">
        <v>0</v>
      </c>
      <c r="O135" s="2"/>
      <c r="P135" s="2">
        <v>0</v>
      </c>
      <c r="Q135" s="2"/>
      <c r="R135" s="2"/>
      <c r="S135" s="2"/>
      <c r="T135" s="2"/>
      <c r="U135" s="2">
        <v>0</v>
      </c>
      <c r="V135" s="2">
        <v>0</v>
      </c>
      <c r="W135" s="2">
        <v>0</v>
      </c>
      <c r="X135" s="2">
        <v>0</v>
      </c>
      <c r="Y135" s="2">
        <v>0</v>
      </c>
      <c r="Z135" s="2" t="s">
        <v>205</v>
      </c>
      <c r="AA135" s="8">
        <v>42186</v>
      </c>
      <c r="AB135" s="2">
        <v>0</v>
      </c>
    </row>
    <row r="136" spans="1:28" x14ac:dyDescent="0.25">
      <c r="A136" s="2"/>
      <c r="B136" s="2" t="s">
        <v>168</v>
      </c>
      <c r="C136" s="2"/>
      <c r="D136" s="2"/>
      <c r="E136" s="3">
        <v>41688</v>
      </c>
      <c r="F136" s="2" t="s">
        <v>188</v>
      </c>
      <c r="G136" s="2" t="s">
        <v>127</v>
      </c>
      <c r="H136" s="2">
        <v>0</v>
      </c>
      <c r="I136" s="2">
        <v>0</v>
      </c>
      <c r="J136" s="2" t="s">
        <v>470</v>
      </c>
      <c r="K136" s="4" t="s">
        <v>471</v>
      </c>
      <c r="L136" s="2" t="s">
        <v>199</v>
      </c>
      <c r="M136" s="2">
        <v>130</v>
      </c>
      <c r="N136" s="2">
        <v>0</v>
      </c>
      <c r="O136" s="2"/>
      <c r="P136" s="2">
        <v>0</v>
      </c>
      <c r="Q136" s="2"/>
      <c r="R136" s="2"/>
      <c r="S136" s="2"/>
      <c r="T136" s="2"/>
      <c r="U136" s="2">
        <v>0</v>
      </c>
      <c r="V136" s="2">
        <v>0</v>
      </c>
      <c r="W136" s="2">
        <v>0</v>
      </c>
      <c r="X136" s="2">
        <v>0</v>
      </c>
      <c r="Y136" s="2">
        <v>0</v>
      </c>
      <c r="Z136" s="2" t="s">
        <v>205</v>
      </c>
      <c r="AA136" s="8">
        <v>0</v>
      </c>
      <c r="AB136" s="2">
        <v>0</v>
      </c>
    </row>
    <row r="137" spans="1:28" x14ac:dyDescent="0.25">
      <c r="A137" s="2"/>
      <c r="B137" s="2" t="s">
        <v>169</v>
      </c>
      <c r="C137" s="2"/>
      <c r="D137" s="2"/>
      <c r="E137" s="3">
        <v>41780</v>
      </c>
      <c r="F137" s="2" t="s">
        <v>206</v>
      </c>
      <c r="G137" s="2" t="s">
        <v>127</v>
      </c>
      <c r="H137" s="2">
        <v>0</v>
      </c>
      <c r="I137" s="2">
        <v>0</v>
      </c>
      <c r="J137" s="2" t="s">
        <v>177</v>
      </c>
      <c r="K137" s="4" t="s">
        <v>472</v>
      </c>
      <c r="L137" s="2">
        <v>1000</v>
      </c>
      <c r="M137" s="2">
        <v>130</v>
      </c>
      <c r="N137" s="2">
        <v>0</v>
      </c>
      <c r="O137" s="2"/>
      <c r="P137" s="2">
        <v>0</v>
      </c>
      <c r="Q137" s="2"/>
      <c r="R137" s="2"/>
      <c r="S137" s="2"/>
      <c r="T137" s="2"/>
      <c r="U137" s="2">
        <v>-2000</v>
      </c>
      <c r="V137" s="2">
        <v>0</v>
      </c>
      <c r="W137" s="2">
        <v>0</v>
      </c>
      <c r="X137" s="2">
        <v>0</v>
      </c>
      <c r="Y137" s="2">
        <v>0</v>
      </c>
      <c r="Z137" s="2" t="s">
        <v>191</v>
      </c>
      <c r="AA137" s="8">
        <v>0</v>
      </c>
      <c r="AB137" s="2">
        <v>0</v>
      </c>
    </row>
    <row r="138" spans="1:28" x14ac:dyDescent="0.25">
      <c r="A138" s="2"/>
      <c r="B138" s="2" t="s">
        <v>170</v>
      </c>
      <c r="C138" s="2"/>
      <c r="D138" s="2"/>
      <c r="E138" s="3">
        <v>42038</v>
      </c>
      <c r="F138" s="2" t="s">
        <v>188</v>
      </c>
      <c r="G138" s="2" t="s">
        <v>127</v>
      </c>
      <c r="H138" s="2">
        <v>0</v>
      </c>
      <c r="I138" s="2">
        <v>0</v>
      </c>
      <c r="J138" s="2" t="s">
        <v>292</v>
      </c>
      <c r="K138" s="4" t="s">
        <v>473</v>
      </c>
      <c r="L138" s="2">
        <v>900</v>
      </c>
      <c r="M138" s="2">
        <v>130</v>
      </c>
      <c r="N138" s="2" t="s">
        <v>127</v>
      </c>
      <c r="O138" s="2"/>
      <c r="P138" s="2">
        <v>0</v>
      </c>
      <c r="Q138" s="2"/>
      <c r="R138" s="2"/>
      <c r="S138" s="2"/>
      <c r="T138" s="2"/>
      <c r="U138" s="2">
        <v>57.999999999999993</v>
      </c>
      <c r="V138" s="2">
        <v>0</v>
      </c>
      <c r="W138" s="2">
        <v>0</v>
      </c>
      <c r="X138" s="2">
        <v>0</v>
      </c>
      <c r="Y138" s="2">
        <v>0</v>
      </c>
      <c r="Z138" s="2" t="s">
        <v>205</v>
      </c>
      <c r="AA138" s="8">
        <v>0</v>
      </c>
      <c r="AB138" s="2">
        <v>0</v>
      </c>
    </row>
    <row r="139" spans="1:28" x14ac:dyDescent="0.25">
      <c r="A139" s="2"/>
      <c r="B139" s="2" t="s">
        <v>171</v>
      </c>
      <c r="C139" s="2"/>
      <c r="D139" s="2"/>
      <c r="E139" s="3">
        <v>41794</v>
      </c>
      <c r="F139" s="2" t="s">
        <v>188</v>
      </c>
      <c r="G139" s="2" t="s">
        <v>127</v>
      </c>
      <c r="H139" s="2">
        <v>0</v>
      </c>
      <c r="I139" s="2">
        <v>0</v>
      </c>
      <c r="J139" s="2" t="s">
        <v>214</v>
      </c>
      <c r="K139" s="4" t="s">
        <v>474</v>
      </c>
      <c r="L139" s="2">
        <v>1000</v>
      </c>
      <c r="M139" s="2">
        <v>130</v>
      </c>
      <c r="N139" s="2">
        <v>0</v>
      </c>
      <c r="O139" s="2"/>
      <c r="P139" s="2">
        <v>0</v>
      </c>
      <c r="Q139" s="2"/>
      <c r="R139" s="2"/>
      <c r="S139" s="2"/>
      <c r="T139" s="2"/>
      <c r="U139" s="2">
        <v>-2380.75</v>
      </c>
      <c r="V139" s="2">
        <v>55000</v>
      </c>
      <c r="W139" s="2">
        <v>0</v>
      </c>
      <c r="X139" s="2">
        <v>55000</v>
      </c>
      <c r="Y139" s="2">
        <v>0</v>
      </c>
      <c r="Z139" s="2" t="s">
        <v>205</v>
      </c>
      <c r="AA139" s="8">
        <v>0</v>
      </c>
      <c r="AB139" s="2">
        <v>0</v>
      </c>
    </row>
    <row r="140" spans="1:28" x14ac:dyDescent="0.25">
      <c r="A140" s="2"/>
      <c r="B140" s="2" t="s">
        <v>172</v>
      </c>
      <c r="C140" s="2"/>
      <c r="D140" s="2"/>
      <c r="E140" s="3">
        <v>41830</v>
      </c>
      <c r="F140" s="2" t="s">
        <v>206</v>
      </c>
      <c r="G140" s="2" t="s">
        <v>127</v>
      </c>
      <c r="H140" s="2">
        <v>0</v>
      </c>
      <c r="I140" s="2">
        <v>0</v>
      </c>
      <c r="J140" s="2" t="s">
        <v>475</v>
      </c>
      <c r="K140" s="4" t="s">
        <v>476</v>
      </c>
      <c r="L140" s="2" t="s">
        <v>199</v>
      </c>
      <c r="M140" s="2">
        <v>130</v>
      </c>
      <c r="N140" s="2">
        <v>0</v>
      </c>
      <c r="O140" s="2"/>
      <c r="P140" s="2">
        <v>0</v>
      </c>
      <c r="Q140" s="2"/>
      <c r="R140" s="2"/>
      <c r="S140" s="2"/>
      <c r="T140" s="2"/>
      <c r="U140" s="2">
        <v>-405.99999999999994</v>
      </c>
      <c r="V140" s="2">
        <v>0</v>
      </c>
      <c r="W140" s="2">
        <v>0</v>
      </c>
      <c r="X140" s="2">
        <v>0</v>
      </c>
      <c r="Y140" s="2">
        <v>0</v>
      </c>
      <c r="Z140" s="2" t="s">
        <v>191</v>
      </c>
      <c r="AA140" s="8">
        <v>2015</v>
      </c>
      <c r="AB140" s="2">
        <v>0</v>
      </c>
    </row>
    <row r="141" spans="1:28" x14ac:dyDescent="0.25">
      <c r="A141" s="2"/>
      <c r="B141" s="2" t="s">
        <v>173</v>
      </c>
      <c r="C141" s="2"/>
      <c r="D141" s="2"/>
      <c r="E141" s="3">
        <v>42166</v>
      </c>
      <c r="F141" s="2" t="s">
        <v>188</v>
      </c>
      <c r="G141" s="2" t="s">
        <v>127</v>
      </c>
      <c r="H141" s="2">
        <v>0</v>
      </c>
      <c r="I141" s="2">
        <v>0</v>
      </c>
      <c r="J141" s="2" t="s">
        <v>477</v>
      </c>
      <c r="K141" s="4" t="s">
        <v>478</v>
      </c>
      <c r="L141" s="2" t="s">
        <v>199</v>
      </c>
      <c r="M141" s="2">
        <v>130</v>
      </c>
      <c r="N141" s="2" t="s">
        <v>127</v>
      </c>
      <c r="O141" s="2"/>
      <c r="P141" s="2">
        <v>0</v>
      </c>
      <c r="Q141" s="2"/>
      <c r="R141" s="2"/>
      <c r="S141" s="2"/>
      <c r="T141" s="2"/>
      <c r="U141" s="2">
        <v>0</v>
      </c>
      <c r="V141" s="2">
        <v>0</v>
      </c>
      <c r="W141" s="2">
        <v>0</v>
      </c>
      <c r="X141" s="2">
        <v>0</v>
      </c>
      <c r="Y141" s="2">
        <v>0</v>
      </c>
      <c r="Z141" s="2" t="s">
        <v>191</v>
      </c>
      <c r="AA141" s="8">
        <v>0</v>
      </c>
      <c r="AB141" s="2">
        <v>0</v>
      </c>
    </row>
    <row r="142" spans="1:28" x14ac:dyDescent="0.25">
      <c r="A142" s="2"/>
      <c r="B142" s="2" t="s">
        <v>174</v>
      </c>
      <c r="C142" s="2"/>
      <c r="D142" s="2"/>
      <c r="E142" s="3">
        <v>42135</v>
      </c>
      <c r="F142" s="2" t="s">
        <v>122</v>
      </c>
      <c r="G142" s="2" t="s">
        <v>175</v>
      </c>
      <c r="H142" s="2" t="s">
        <v>176</v>
      </c>
      <c r="I142" s="2" t="s">
        <v>125</v>
      </c>
      <c r="J142" s="2" t="s">
        <v>177</v>
      </c>
      <c r="K142" s="4" t="s">
        <v>178</v>
      </c>
      <c r="L142" s="2">
        <v>900</v>
      </c>
      <c r="M142" s="2">
        <v>144</v>
      </c>
      <c r="N142" s="2" t="s">
        <v>127</v>
      </c>
      <c r="O142" s="2"/>
      <c r="P142" s="2">
        <v>0</v>
      </c>
      <c r="Q142" s="2"/>
      <c r="R142" s="2"/>
      <c r="S142" s="2"/>
      <c r="T142" s="2"/>
      <c r="U142" s="2">
        <v>0</v>
      </c>
      <c r="V142" s="2">
        <v>0</v>
      </c>
      <c r="W142" s="2">
        <v>0</v>
      </c>
      <c r="X142" s="2">
        <v>0</v>
      </c>
      <c r="Y142" s="2">
        <v>0</v>
      </c>
      <c r="Z142" s="2" t="s">
        <v>133</v>
      </c>
      <c r="AA142" s="8">
        <v>0</v>
      </c>
      <c r="AB142" s="2">
        <v>0</v>
      </c>
    </row>
    <row r="143" spans="1:28" x14ac:dyDescent="0.25">
      <c r="A143" s="2"/>
      <c r="B143" s="2" t="s">
        <v>179</v>
      </c>
      <c r="C143" s="2"/>
      <c r="D143" s="2"/>
      <c r="E143" s="3">
        <v>42143</v>
      </c>
      <c r="F143" s="2" t="s">
        <v>122</v>
      </c>
      <c r="G143" s="2" t="s">
        <v>479</v>
      </c>
      <c r="H143" s="2" t="s">
        <v>480</v>
      </c>
      <c r="I143" s="2" t="s">
        <v>125</v>
      </c>
      <c r="J143" s="2" t="s">
        <v>177</v>
      </c>
      <c r="K143" s="4" t="s">
        <v>454</v>
      </c>
      <c r="L143" s="2">
        <v>900</v>
      </c>
      <c r="M143" s="2">
        <v>146</v>
      </c>
      <c r="N143" s="2" t="s">
        <v>127</v>
      </c>
      <c r="O143" s="2"/>
      <c r="P143" s="2">
        <v>0</v>
      </c>
      <c r="Q143" s="2"/>
      <c r="R143" s="2"/>
      <c r="S143" s="2"/>
      <c r="T143" s="2"/>
      <c r="U143" s="2">
        <v>20000</v>
      </c>
      <c r="V143" s="2">
        <v>142782</v>
      </c>
      <c r="W143" s="2">
        <v>12782</v>
      </c>
      <c r="X143" s="2">
        <v>130000</v>
      </c>
      <c r="Y143" s="2">
        <v>0</v>
      </c>
      <c r="Z143" s="2" t="s">
        <v>133</v>
      </c>
      <c r="AA143" s="8">
        <v>0</v>
      </c>
      <c r="AB143" s="2">
        <v>0</v>
      </c>
    </row>
    <row r="144" spans="1:28" x14ac:dyDescent="0.25">
      <c r="A144" s="2"/>
      <c r="B144" s="2" t="s">
        <v>180</v>
      </c>
      <c r="C144" s="2"/>
      <c r="D144" s="2"/>
      <c r="E144" s="3">
        <v>42166</v>
      </c>
      <c r="F144" s="2" t="s">
        <v>122</v>
      </c>
      <c r="G144" s="2" t="s">
        <v>481</v>
      </c>
      <c r="H144" s="2" t="s">
        <v>482</v>
      </c>
      <c r="I144" s="2" t="s">
        <v>125</v>
      </c>
      <c r="J144" s="2" t="s">
        <v>483</v>
      </c>
      <c r="K144" s="4" t="s">
        <v>484</v>
      </c>
      <c r="L144" s="2">
        <v>900</v>
      </c>
      <c r="M144" s="2">
        <v>146</v>
      </c>
      <c r="N144" s="2" t="s">
        <v>127</v>
      </c>
      <c r="O144" s="2"/>
      <c r="P144" s="2">
        <v>0</v>
      </c>
      <c r="Q144" s="2"/>
      <c r="R144" s="2"/>
      <c r="S144" s="2"/>
      <c r="T144" s="2"/>
      <c r="U144" s="2">
        <v>0</v>
      </c>
      <c r="V144" s="2">
        <v>283640</v>
      </c>
      <c r="W144" s="2">
        <v>191800</v>
      </c>
      <c r="X144" s="2">
        <v>91840</v>
      </c>
      <c r="Y144" s="2">
        <v>0</v>
      </c>
      <c r="Z144" s="2" t="s">
        <v>133</v>
      </c>
      <c r="AA144" s="8">
        <v>0</v>
      </c>
      <c r="AB144" s="2">
        <v>0</v>
      </c>
    </row>
    <row r="145" spans="1:28" x14ac:dyDescent="0.25">
      <c r="A145" s="2"/>
      <c r="B145" s="2" t="s">
        <v>181</v>
      </c>
      <c r="C145" s="2"/>
      <c r="D145" s="2"/>
      <c r="E145" s="3">
        <v>42166</v>
      </c>
      <c r="F145" s="2" t="s">
        <v>122</v>
      </c>
      <c r="G145" s="2" t="s">
        <v>485</v>
      </c>
      <c r="H145" s="2" t="s">
        <v>486</v>
      </c>
      <c r="I145" s="2" t="s">
        <v>125</v>
      </c>
      <c r="J145" s="2" t="s">
        <v>238</v>
      </c>
      <c r="K145" s="4" t="s">
        <v>487</v>
      </c>
      <c r="L145" s="2">
        <v>900</v>
      </c>
      <c r="M145" s="2">
        <v>146</v>
      </c>
      <c r="N145" s="2" t="s">
        <v>127</v>
      </c>
      <c r="O145" s="2"/>
      <c r="P145" s="2">
        <v>0</v>
      </c>
      <c r="Q145" s="2"/>
      <c r="R145" s="2"/>
      <c r="S145" s="2"/>
      <c r="T145" s="2"/>
      <c r="U145" s="2">
        <v>-22500</v>
      </c>
      <c r="V145" s="2">
        <v>71990</v>
      </c>
      <c r="W145" s="2">
        <v>35500</v>
      </c>
      <c r="X145" s="2">
        <v>31490</v>
      </c>
      <c r="Y145" s="2">
        <v>0</v>
      </c>
      <c r="Z145" s="2" t="s">
        <v>133</v>
      </c>
      <c r="AA145" s="8">
        <v>0</v>
      </c>
      <c r="AB145" s="2">
        <v>0</v>
      </c>
    </row>
    <row r="146" spans="1:28" x14ac:dyDescent="0.25">
      <c r="A146" s="2"/>
      <c r="B146" s="2" t="s">
        <v>182</v>
      </c>
      <c r="C146" s="2"/>
      <c r="D146" s="2"/>
      <c r="E146" s="3">
        <v>42177</v>
      </c>
      <c r="F146" s="2" t="s">
        <v>188</v>
      </c>
      <c r="G146" s="2" t="s">
        <v>127</v>
      </c>
      <c r="H146" s="2">
        <v>0</v>
      </c>
      <c r="I146" s="2">
        <v>0</v>
      </c>
      <c r="J146" s="2" t="s">
        <v>488</v>
      </c>
      <c r="K146" s="4" t="s">
        <v>489</v>
      </c>
      <c r="L146" s="2" t="s">
        <v>199</v>
      </c>
      <c r="M146" s="2">
        <v>130</v>
      </c>
      <c r="N146" s="2" t="s">
        <v>127</v>
      </c>
      <c r="O146" s="2"/>
      <c r="P146" s="2">
        <v>0</v>
      </c>
      <c r="Q146" s="2"/>
      <c r="R146" s="2"/>
      <c r="S146" s="2"/>
      <c r="T146" s="2"/>
      <c r="U146" s="2">
        <v>0</v>
      </c>
      <c r="V146" s="2">
        <v>0</v>
      </c>
      <c r="W146" s="2">
        <v>0</v>
      </c>
      <c r="X146" s="2">
        <v>0</v>
      </c>
      <c r="Y146" s="2">
        <v>0</v>
      </c>
      <c r="Z146" s="2" t="s">
        <v>205</v>
      </c>
      <c r="AA146" s="8">
        <v>0</v>
      </c>
      <c r="AB146" s="2">
        <v>0</v>
      </c>
    </row>
    <row r="147" spans="1:28" x14ac:dyDescent="0.25">
      <c r="A147" s="2"/>
      <c r="B147" s="2" t="s">
        <v>183</v>
      </c>
      <c r="C147" s="2"/>
      <c r="D147" s="2"/>
      <c r="E147" s="3">
        <v>41570</v>
      </c>
      <c r="F147" s="2" t="s">
        <v>188</v>
      </c>
      <c r="G147" s="2" t="s">
        <v>127</v>
      </c>
      <c r="H147" s="2">
        <v>0</v>
      </c>
      <c r="I147" s="2">
        <v>0</v>
      </c>
      <c r="J147" s="2" t="s">
        <v>490</v>
      </c>
      <c r="K147" s="4" t="s">
        <v>491</v>
      </c>
      <c r="L147" s="2" t="s">
        <v>199</v>
      </c>
      <c r="M147" s="2">
        <v>130</v>
      </c>
      <c r="N147" s="2">
        <v>0</v>
      </c>
      <c r="O147" s="2"/>
      <c r="P147" s="2">
        <v>32.39</v>
      </c>
      <c r="Q147" s="2"/>
      <c r="R147" s="2"/>
      <c r="S147" s="2"/>
      <c r="T147" s="2"/>
      <c r="U147" s="2">
        <v>-3877.6534999999999</v>
      </c>
      <c r="V147" s="2">
        <v>1780000</v>
      </c>
      <c r="W147" s="2">
        <v>0</v>
      </c>
      <c r="X147" s="2">
        <v>1700000</v>
      </c>
      <c r="Y147" s="2">
        <v>0</v>
      </c>
      <c r="Z147" s="2" t="s">
        <v>133</v>
      </c>
      <c r="AA147" s="8">
        <v>0</v>
      </c>
      <c r="AB147" s="2">
        <v>0</v>
      </c>
    </row>
    <row r="148" spans="1:28" x14ac:dyDescent="0.25">
      <c r="A148" s="2"/>
      <c r="B148" s="2" t="s">
        <v>184</v>
      </c>
      <c r="C148" s="2"/>
      <c r="D148" s="2"/>
      <c r="E148" s="3">
        <v>42038</v>
      </c>
      <c r="F148" s="2" t="s">
        <v>188</v>
      </c>
      <c r="G148" s="2" t="s">
        <v>127</v>
      </c>
      <c r="H148" s="2">
        <v>0</v>
      </c>
      <c r="I148" s="2">
        <v>0</v>
      </c>
      <c r="J148" s="2" t="s">
        <v>292</v>
      </c>
      <c r="K148" s="4" t="s">
        <v>492</v>
      </c>
      <c r="L148" s="2">
        <v>900</v>
      </c>
      <c r="M148" s="2">
        <v>130</v>
      </c>
      <c r="N148" s="2" t="s">
        <v>127</v>
      </c>
      <c r="O148" s="2"/>
      <c r="P148" s="2">
        <v>0</v>
      </c>
      <c r="Q148" s="2"/>
      <c r="R148" s="2"/>
      <c r="S148" s="2"/>
      <c r="T148" s="2"/>
      <c r="U148" s="2">
        <v>0</v>
      </c>
      <c r="V148" s="2">
        <v>0</v>
      </c>
      <c r="W148" s="2">
        <v>0</v>
      </c>
      <c r="X148" s="2">
        <v>0</v>
      </c>
      <c r="Y148" s="2">
        <v>0</v>
      </c>
      <c r="Z148" s="2" t="s">
        <v>205</v>
      </c>
      <c r="AA148" s="8">
        <v>0</v>
      </c>
      <c r="AB148" s="2">
        <v>0</v>
      </c>
    </row>
    <row r="149" spans="1:28" x14ac:dyDescent="0.25">
      <c r="A149" s="2"/>
      <c r="B149" s="2" t="s">
        <v>185</v>
      </c>
      <c r="C149" s="2"/>
      <c r="D149" s="2"/>
      <c r="E149" s="3">
        <v>41933</v>
      </c>
      <c r="F149" s="2" t="s">
        <v>188</v>
      </c>
      <c r="G149" s="2" t="s">
        <v>127</v>
      </c>
      <c r="H149" s="2">
        <v>0</v>
      </c>
      <c r="I149" s="2">
        <v>0</v>
      </c>
      <c r="J149" s="2" t="s">
        <v>493</v>
      </c>
      <c r="K149" s="4" t="s">
        <v>494</v>
      </c>
      <c r="L149" s="2" t="s">
        <v>199</v>
      </c>
      <c r="M149" s="2">
        <v>130</v>
      </c>
      <c r="N149" s="2">
        <v>0</v>
      </c>
      <c r="O149" s="2"/>
      <c r="P149" s="2">
        <v>0</v>
      </c>
      <c r="Q149" s="2"/>
      <c r="R149" s="2"/>
      <c r="S149" s="2"/>
      <c r="T149" s="2"/>
      <c r="U149" s="2">
        <v>-500</v>
      </c>
      <c r="V149" s="2">
        <v>8000</v>
      </c>
      <c r="W149" s="2">
        <v>8000</v>
      </c>
      <c r="X149" s="2">
        <v>0</v>
      </c>
      <c r="Y149" s="2">
        <v>0</v>
      </c>
      <c r="Z149" s="2" t="s">
        <v>133</v>
      </c>
      <c r="AA149" s="8">
        <v>0</v>
      </c>
      <c r="AB149" s="2">
        <v>0</v>
      </c>
    </row>
    <row r="150" spans="1:28" x14ac:dyDescent="0.25">
      <c r="A150" s="2"/>
      <c r="B150" s="2" t="s">
        <v>186</v>
      </c>
      <c r="C150" s="2"/>
      <c r="D150" s="2"/>
      <c r="E150" s="3">
        <v>41688</v>
      </c>
      <c r="F150" s="2" t="s">
        <v>188</v>
      </c>
      <c r="G150" s="2" t="s">
        <v>127</v>
      </c>
      <c r="H150" s="2">
        <v>0</v>
      </c>
      <c r="I150" s="2">
        <v>0</v>
      </c>
      <c r="J150" s="2" t="s">
        <v>385</v>
      </c>
      <c r="K150" s="4" t="s">
        <v>495</v>
      </c>
      <c r="L150" s="2" t="s">
        <v>199</v>
      </c>
      <c r="M150" s="2">
        <v>205</v>
      </c>
      <c r="N150" s="2">
        <v>0</v>
      </c>
      <c r="O150" s="2"/>
      <c r="P150" s="2">
        <v>0</v>
      </c>
      <c r="Q150" s="2"/>
      <c r="R150" s="2"/>
      <c r="S150" s="2"/>
      <c r="T150" s="2"/>
      <c r="U150" s="2">
        <v>-19400</v>
      </c>
      <c r="V150" s="2">
        <v>2354200</v>
      </c>
      <c r="W150" s="2">
        <v>0</v>
      </c>
      <c r="X150" s="2">
        <v>0</v>
      </c>
      <c r="Y150" s="2">
        <v>0</v>
      </c>
      <c r="Z150" s="2" t="s">
        <v>230</v>
      </c>
      <c r="AA150" s="8">
        <v>0</v>
      </c>
      <c r="AB150" s="2">
        <v>0</v>
      </c>
    </row>
    <row r="151" spans="1:28" x14ac:dyDescent="0.25">
      <c r="A151" s="2"/>
      <c r="B151" s="2" t="s">
        <v>187</v>
      </c>
      <c r="C151" s="2"/>
      <c r="D151" s="2"/>
      <c r="E151" s="2" t="s">
        <v>127</v>
      </c>
      <c r="F151" s="2" t="s">
        <v>127</v>
      </c>
      <c r="G151" s="2" t="s">
        <v>127</v>
      </c>
      <c r="H151" s="2">
        <v>0</v>
      </c>
      <c r="I151" s="2">
        <v>0</v>
      </c>
      <c r="J151" s="2">
        <v>0</v>
      </c>
      <c r="K151" s="4">
        <v>0</v>
      </c>
      <c r="L151" s="2">
        <v>0</v>
      </c>
      <c r="M151" s="2">
        <v>0</v>
      </c>
      <c r="N151" s="2" t="s">
        <v>127</v>
      </c>
      <c r="O151" s="2"/>
      <c r="P151" s="2">
        <v>0</v>
      </c>
      <c r="Q151" s="2"/>
      <c r="R151" s="2"/>
      <c r="S151" s="2"/>
      <c r="T151" s="2"/>
      <c r="U151" s="2">
        <v>0</v>
      </c>
      <c r="V151" s="2">
        <v>0</v>
      </c>
      <c r="W151" s="2">
        <v>0</v>
      </c>
      <c r="X151" s="2">
        <v>0</v>
      </c>
      <c r="Y151" s="2">
        <v>0</v>
      </c>
      <c r="Z151" s="2">
        <v>0</v>
      </c>
      <c r="AA151" s="8">
        <v>0</v>
      </c>
      <c r="AB151" s="2">
        <v>0</v>
      </c>
    </row>
  </sheetData>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showInputMessage="1" showErrorMessage="1">
          <x14:formula1>
            <xm:f>LISTE!$D$2:$D$3</xm:f>
          </x14:formula1>
          <xm:sqref>A3:A151</xm:sqref>
        </x14:dataValidation>
        <x14:dataValidation type="list" allowBlank="1" showInputMessage="1" showErrorMessage="1">
          <x14:formula1>
            <xm:f>LISTE!$F$2:$F$19</xm:f>
          </x14:formula1>
          <xm:sqref>O3:O151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H765"/>
  <sheetViews>
    <sheetView tabSelected="1" zoomScale="60" zoomScaleNormal="60" workbookViewId="0">
      <pane ySplit="5" topLeftCell="A6" activePane="bottomLeft" state="frozen"/>
      <selection pane="bottomLeft" activeCell="H4" sqref="H4"/>
    </sheetView>
  </sheetViews>
  <sheetFormatPr baseColWidth="10" defaultColWidth="9.140625" defaultRowHeight="15" outlineLevelRow="1" outlineLevelCol="1" x14ac:dyDescent="0.25"/>
  <cols>
    <col min="1" max="1" width="11.28515625" customWidth="1"/>
    <col min="2" max="2" width="25.42578125" customWidth="1"/>
    <col min="3" max="3" width="22.5703125" customWidth="1" outlineLevel="1"/>
    <col min="4" max="4" width="22.7109375" customWidth="1" outlineLevel="1"/>
    <col min="5" max="5" width="18.7109375" customWidth="1" outlineLevel="1"/>
    <col min="6" max="6" width="9.140625" customWidth="1"/>
    <col min="7" max="7" width="17" customWidth="1"/>
    <col min="8" max="8" width="17.85546875" customWidth="1"/>
    <col min="11" max="11" width="9.140625" customWidth="1"/>
    <col min="14" max="14" width="9.140625" customWidth="1"/>
    <col min="17" max="17" width="9.140625" customWidth="1"/>
    <col min="26" max="28" width="9.140625" customWidth="1"/>
  </cols>
  <sheetData>
    <row r="1" spans="2:8" ht="93.75" customHeight="1" thickBot="1" x14ac:dyDescent="0.3">
      <c r="B1" s="290"/>
      <c r="C1" s="290"/>
      <c r="D1" s="291"/>
      <c r="E1" s="279" t="str">
        <f>SUBTOTAL(103,E6:E601) &amp; "                     (NB L-BIP)"</f>
        <v>596                     (NB L-BIP)</v>
      </c>
      <c r="G1" s="288">
        <f ca="1">DATE(YEAR(TODAY()),MONTH(TODAY())-1,1)</f>
        <v>42186</v>
      </c>
      <c r="H1" s="289">
        <f ca="1">DATE(YEAR(TODAY()),MONTH(TODAY())+2,0)</f>
        <v>42277</v>
      </c>
    </row>
    <row r="2" spans="2:8" ht="110.25" customHeight="1" thickBot="1" x14ac:dyDescent="0.3">
      <c r="B2" s="62"/>
      <c r="C2" s="292" t="s">
        <v>518</v>
      </c>
      <c r="D2" s="293"/>
      <c r="E2" s="294"/>
    </row>
    <row r="3" spans="2:8" ht="59.25" customHeight="1" thickBot="1" x14ac:dyDescent="0.3">
      <c r="B3" s="61"/>
      <c r="C3" s="60"/>
      <c r="D3" s="60"/>
      <c r="E3" s="59"/>
    </row>
    <row r="4" spans="2:8" ht="41.25" customHeight="1" thickBot="1" x14ac:dyDescent="0.3">
      <c r="B4" s="216">
        <v>25</v>
      </c>
      <c r="C4" s="216">
        <v>26</v>
      </c>
      <c r="D4" s="216">
        <v>27</v>
      </c>
      <c r="E4" s="217">
        <v>28</v>
      </c>
    </row>
    <row r="5" spans="2:8" ht="48" customHeight="1" thickBot="1" x14ac:dyDescent="0.3">
      <c r="B5" s="285" t="s">
        <v>1</v>
      </c>
      <c r="C5" s="285" t="s">
        <v>191</v>
      </c>
      <c r="D5" s="285" t="s">
        <v>133</v>
      </c>
      <c r="E5" s="286" t="s">
        <v>517</v>
      </c>
    </row>
    <row r="6" spans="2:8" ht="15" customHeight="1" x14ac:dyDescent="0.25">
      <c r="B6" s="281">
        <v>42212</v>
      </c>
      <c r="C6" s="282"/>
      <c r="D6" s="280"/>
      <c r="E6" s="283" t="s">
        <v>202</v>
      </c>
    </row>
    <row r="7" spans="2:8" ht="15" customHeight="1" x14ac:dyDescent="0.25">
      <c r="B7" s="126">
        <v>40317</v>
      </c>
      <c r="C7" s="11"/>
      <c r="D7" s="11"/>
      <c r="E7" s="127" t="s">
        <v>202</v>
      </c>
    </row>
    <row r="8" spans="2:8" ht="15" customHeight="1" x14ac:dyDescent="0.25">
      <c r="B8" s="126">
        <v>42212</v>
      </c>
      <c r="C8" s="278"/>
      <c r="D8" s="10"/>
      <c r="E8" s="127" t="s">
        <v>202</v>
      </c>
    </row>
    <row r="9" spans="2:8" ht="15" customHeight="1" x14ac:dyDescent="0.25">
      <c r="B9" s="126">
        <v>42212</v>
      </c>
      <c r="C9" s="278"/>
      <c r="D9" s="10"/>
      <c r="E9" s="127" t="s">
        <v>202</v>
      </c>
    </row>
    <row r="10" spans="2:8" ht="15" customHeight="1" x14ac:dyDescent="0.25">
      <c r="B10" s="126">
        <v>42212</v>
      </c>
      <c r="C10" s="278"/>
      <c r="D10" s="10"/>
      <c r="E10" s="127" t="s">
        <v>202</v>
      </c>
    </row>
    <row r="11" spans="2:8" ht="15" customHeight="1" x14ac:dyDescent="0.25">
      <c r="B11" s="126">
        <v>42212</v>
      </c>
      <c r="C11" s="278"/>
      <c r="D11" s="10"/>
      <c r="E11" s="127" t="s">
        <v>202</v>
      </c>
    </row>
    <row r="12" spans="2:8" ht="15" customHeight="1" x14ac:dyDescent="0.25">
      <c r="B12" s="64">
        <v>40550</v>
      </c>
      <c r="C12" s="11"/>
      <c r="D12" s="11"/>
      <c r="E12" s="128" t="s">
        <v>521</v>
      </c>
    </row>
    <row r="13" spans="2:8" ht="15" customHeight="1" x14ac:dyDescent="0.25">
      <c r="B13" s="126">
        <v>40665</v>
      </c>
      <c r="C13" s="11"/>
      <c r="D13" s="11"/>
      <c r="E13" s="127" t="s">
        <v>202</v>
      </c>
    </row>
    <row r="14" spans="2:8" ht="15" customHeight="1" x14ac:dyDescent="0.25">
      <c r="B14" s="126">
        <v>42212</v>
      </c>
      <c r="C14" s="278"/>
      <c r="D14" s="10"/>
      <c r="E14" s="127" t="s">
        <v>202</v>
      </c>
    </row>
    <row r="15" spans="2:8" ht="15" customHeight="1" x14ac:dyDescent="0.25">
      <c r="B15" s="126">
        <v>42212</v>
      </c>
      <c r="C15" s="278"/>
      <c r="D15" s="10"/>
      <c r="E15" s="127" t="s">
        <v>202</v>
      </c>
    </row>
    <row r="16" spans="2:8" ht="15" customHeight="1" x14ac:dyDescent="0.25">
      <c r="B16" s="64">
        <v>40563</v>
      </c>
      <c r="C16" s="11"/>
      <c r="D16" s="11"/>
      <c r="E16" s="128" t="s">
        <v>196</v>
      </c>
    </row>
    <row r="17" spans="2:5" ht="15" customHeight="1" x14ac:dyDescent="0.25">
      <c r="B17" s="126">
        <v>42212</v>
      </c>
      <c r="C17" s="278"/>
      <c r="D17" s="10"/>
      <c r="E17" s="127" t="s">
        <v>202</v>
      </c>
    </row>
    <row r="18" spans="2:5" ht="15" customHeight="1" x14ac:dyDescent="0.25">
      <c r="B18" s="64">
        <v>40624</v>
      </c>
      <c r="C18" s="11"/>
      <c r="D18" s="11"/>
      <c r="E18" s="128" t="s">
        <v>205</v>
      </c>
    </row>
    <row r="19" spans="2:5" ht="15" customHeight="1" x14ac:dyDescent="0.25">
      <c r="B19" s="126">
        <v>42212</v>
      </c>
      <c r="C19" s="278"/>
      <c r="D19" s="10"/>
      <c r="E19" s="127" t="s">
        <v>202</v>
      </c>
    </row>
    <row r="20" spans="2:5" ht="15" customHeight="1" x14ac:dyDescent="0.25">
      <c r="B20" s="126">
        <v>40695</v>
      </c>
      <c r="C20" s="11"/>
      <c r="D20" s="11"/>
      <c r="E20" s="127" t="s">
        <v>202</v>
      </c>
    </row>
    <row r="21" spans="2:5" ht="15" customHeight="1" x14ac:dyDescent="0.25">
      <c r="B21" s="126">
        <v>41426</v>
      </c>
      <c r="C21" s="278"/>
      <c r="D21" s="10"/>
      <c r="E21" s="127" t="s">
        <v>202</v>
      </c>
    </row>
    <row r="22" spans="2:5" ht="15" customHeight="1" x14ac:dyDescent="0.25">
      <c r="B22" s="126">
        <v>40715</v>
      </c>
      <c r="C22" s="11"/>
      <c r="D22" s="11"/>
      <c r="E22" s="127" t="s">
        <v>202</v>
      </c>
    </row>
    <row r="23" spans="2:5" ht="15" customHeight="1" x14ac:dyDescent="0.25">
      <c r="B23" s="126">
        <v>41295</v>
      </c>
      <c r="C23" s="11"/>
      <c r="D23" s="11"/>
      <c r="E23" s="127" t="s">
        <v>202</v>
      </c>
    </row>
    <row r="24" spans="2:5" ht="15" customHeight="1" x14ac:dyDescent="0.25">
      <c r="B24" s="126">
        <v>41426</v>
      </c>
      <c r="C24" s="278"/>
      <c r="D24" s="10"/>
      <c r="E24" s="127" t="s">
        <v>202</v>
      </c>
    </row>
    <row r="25" spans="2:5" ht="15" customHeight="1" x14ac:dyDescent="0.25">
      <c r="B25" s="64">
        <v>41426</v>
      </c>
      <c r="C25" s="11"/>
      <c r="D25" s="11"/>
      <c r="E25" s="128" t="s">
        <v>196</v>
      </c>
    </row>
    <row r="26" spans="2:5" ht="15" customHeight="1" x14ac:dyDescent="0.25">
      <c r="B26" s="126">
        <v>41396</v>
      </c>
      <c r="C26" s="11"/>
      <c r="D26" s="11"/>
      <c r="E26" s="127" t="s">
        <v>202</v>
      </c>
    </row>
    <row r="27" spans="2:5" ht="15" customHeight="1" x14ac:dyDescent="0.25">
      <c r="B27" s="126">
        <v>41426</v>
      </c>
      <c r="C27" s="278"/>
      <c r="D27" s="10"/>
      <c r="E27" s="127" t="s">
        <v>202</v>
      </c>
    </row>
    <row r="28" spans="2:5" ht="15" customHeight="1" x14ac:dyDescent="0.25">
      <c r="B28" s="126">
        <v>41548</v>
      </c>
      <c r="C28" s="11"/>
      <c r="D28" s="11"/>
      <c r="E28" s="127" t="s">
        <v>202</v>
      </c>
    </row>
    <row r="29" spans="2:5" ht="15" customHeight="1" x14ac:dyDescent="0.25">
      <c r="B29" s="126">
        <v>41548</v>
      </c>
      <c r="C29" s="11"/>
      <c r="D29" s="11"/>
      <c r="E29" s="127" t="s">
        <v>202</v>
      </c>
    </row>
    <row r="30" spans="2:5" ht="15" customHeight="1" x14ac:dyDescent="0.25">
      <c r="B30" s="126">
        <v>40704</v>
      </c>
      <c r="C30" s="11"/>
      <c r="D30" s="11"/>
      <c r="E30" s="127" t="s">
        <v>202</v>
      </c>
    </row>
    <row r="31" spans="2:5" ht="15" customHeight="1" x14ac:dyDescent="0.25">
      <c r="B31" s="126">
        <v>41426</v>
      </c>
      <c r="C31" s="278"/>
      <c r="D31" s="10"/>
      <c r="E31" s="127" t="s">
        <v>202</v>
      </c>
    </row>
    <row r="32" spans="2:5" ht="15" customHeight="1" x14ac:dyDescent="0.25">
      <c r="B32" s="126">
        <v>41165</v>
      </c>
      <c r="C32" s="11"/>
      <c r="D32" s="11"/>
      <c r="E32" s="127" t="s">
        <v>202</v>
      </c>
    </row>
    <row r="33" spans="2:5" ht="15" customHeight="1" x14ac:dyDescent="0.25">
      <c r="B33" s="126">
        <v>41426</v>
      </c>
      <c r="C33" s="278"/>
      <c r="D33" s="10"/>
      <c r="E33" s="127" t="s">
        <v>202</v>
      </c>
    </row>
    <row r="34" spans="2:5" ht="15" customHeight="1" x14ac:dyDescent="0.25">
      <c r="B34" s="126">
        <v>41604</v>
      </c>
      <c r="C34" s="11"/>
      <c r="D34" s="11"/>
      <c r="E34" s="127" t="s">
        <v>202</v>
      </c>
    </row>
    <row r="35" spans="2:5" ht="15" customHeight="1" x14ac:dyDescent="0.25">
      <c r="B35" s="126">
        <v>41526</v>
      </c>
      <c r="C35" s="278"/>
      <c r="D35" s="10"/>
      <c r="E35" s="127" t="s">
        <v>202</v>
      </c>
    </row>
    <row r="36" spans="2:5" ht="15" customHeight="1" x14ac:dyDescent="0.25">
      <c r="B36" s="126">
        <v>41617</v>
      </c>
      <c r="C36" s="11"/>
      <c r="D36" s="11"/>
      <c r="E36" s="127" t="s">
        <v>202</v>
      </c>
    </row>
    <row r="37" spans="2:5" ht="15" customHeight="1" x14ac:dyDescent="0.25">
      <c r="B37" s="58">
        <v>41526</v>
      </c>
      <c r="C37" s="278"/>
      <c r="D37" s="11"/>
      <c r="E37" s="128" t="s">
        <v>191</v>
      </c>
    </row>
    <row r="38" spans="2:5" ht="15" customHeight="1" x14ac:dyDescent="0.25">
      <c r="B38" s="58">
        <v>41526</v>
      </c>
      <c r="C38" s="278"/>
      <c r="D38" s="11"/>
      <c r="E38" s="128" t="s">
        <v>414</v>
      </c>
    </row>
    <row r="39" spans="2:5" ht="15" customHeight="1" x14ac:dyDescent="0.25">
      <c r="B39" s="126">
        <v>41618</v>
      </c>
      <c r="C39" s="11"/>
      <c r="D39" s="11"/>
      <c r="E39" s="127" t="s">
        <v>202</v>
      </c>
    </row>
    <row r="40" spans="2:5" ht="15" customHeight="1" x14ac:dyDescent="0.25">
      <c r="B40" s="126">
        <v>41526</v>
      </c>
      <c r="C40" s="278"/>
      <c r="D40" s="10"/>
      <c r="E40" s="127" t="s">
        <v>202</v>
      </c>
    </row>
    <row r="41" spans="2:5" ht="15" customHeight="1" x14ac:dyDescent="0.25">
      <c r="B41" s="126">
        <v>41526</v>
      </c>
      <c r="C41" s="278"/>
      <c r="D41" s="10"/>
      <c r="E41" s="127" t="s">
        <v>202</v>
      </c>
    </row>
    <row r="42" spans="2:5" ht="15" customHeight="1" x14ac:dyDescent="0.25">
      <c r="B42" s="64">
        <v>41688</v>
      </c>
      <c r="C42" s="11"/>
      <c r="D42" s="11"/>
      <c r="E42" s="128" t="s">
        <v>191</v>
      </c>
    </row>
    <row r="43" spans="2:5" ht="15" customHeight="1" x14ac:dyDescent="0.25">
      <c r="B43" s="126">
        <v>41688</v>
      </c>
      <c r="C43" s="11"/>
      <c r="D43" s="11"/>
      <c r="E43" s="127" t="s">
        <v>202</v>
      </c>
    </row>
    <row r="44" spans="2:5" ht="15" customHeight="1" x14ac:dyDescent="0.25">
      <c r="B44" s="126">
        <v>41526</v>
      </c>
      <c r="C44" s="278"/>
      <c r="D44" s="10"/>
      <c r="E44" s="127" t="s">
        <v>202</v>
      </c>
    </row>
    <row r="45" spans="2:5" ht="15" customHeight="1" x14ac:dyDescent="0.25">
      <c r="B45" s="64">
        <v>41688</v>
      </c>
      <c r="C45" s="11"/>
      <c r="D45" s="11"/>
      <c r="E45" s="128" t="s">
        <v>521</v>
      </c>
    </row>
    <row r="46" spans="2:5" ht="15" customHeight="1" x14ac:dyDescent="0.25">
      <c r="B46" s="64">
        <v>41688</v>
      </c>
      <c r="C46" s="11"/>
      <c r="D46" s="11"/>
      <c r="E46" s="128" t="s">
        <v>133</v>
      </c>
    </row>
    <row r="47" spans="2:5" ht="15" customHeight="1" x14ac:dyDescent="0.25">
      <c r="B47" s="126">
        <v>41526</v>
      </c>
      <c r="C47" s="278"/>
      <c r="D47" s="10"/>
      <c r="E47" s="127" t="s">
        <v>202</v>
      </c>
    </row>
    <row r="48" spans="2:5" ht="15" customHeight="1" x14ac:dyDescent="0.25">
      <c r="B48" s="64">
        <v>41689</v>
      </c>
      <c r="C48" s="11"/>
      <c r="D48" s="11"/>
      <c r="E48" s="128" t="s">
        <v>133</v>
      </c>
    </row>
    <row r="49" spans="2:5" ht="15" customHeight="1" x14ac:dyDescent="0.25">
      <c r="B49" s="64">
        <v>41689</v>
      </c>
      <c r="C49" s="11"/>
      <c r="D49" s="11"/>
      <c r="E49" s="128" t="s">
        <v>133</v>
      </c>
    </row>
    <row r="50" spans="2:5" ht="15" customHeight="1" x14ac:dyDescent="0.25">
      <c r="B50" s="126">
        <v>41526</v>
      </c>
      <c r="C50" s="278"/>
      <c r="D50" s="10"/>
      <c r="E50" s="127" t="s">
        <v>202</v>
      </c>
    </row>
    <row r="51" spans="2:5" ht="15" customHeight="1" x14ac:dyDescent="0.25">
      <c r="B51" s="58">
        <v>41526</v>
      </c>
      <c r="C51" s="278"/>
      <c r="D51" s="11"/>
      <c r="E51" s="129" t="s">
        <v>205</v>
      </c>
    </row>
    <row r="52" spans="2:5" ht="15" customHeight="1" x14ac:dyDescent="0.25">
      <c r="B52" s="126">
        <v>41689</v>
      </c>
      <c r="C52" s="11"/>
      <c r="D52" s="11"/>
      <c r="E52" s="127" t="s">
        <v>202</v>
      </c>
    </row>
    <row r="53" spans="2:5" ht="15" customHeight="1" x14ac:dyDescent="0.25">
      <c r="B53" s="126">
        <v>41526</v>
      </c>
      <c r="C53" s="278"/>
      <c r="D53" s="10"/>
      <c r="E53" s="127" t="s">
        <v>202</v>
      </c>
    </row>
    <row r="54" spans="2:5" ht="15" customHeight="1" x14ac:dyDescent="0.25">
      <c r="B54" s="126">
        <v>41689</v>
      </c>
      <c r="C54" s="11"/>
      <c r="D54" s="11"/>
      <c r="E54" s="127" t="s">
        <v>202</v>
      </c>
    </row>
    <row r="55" spans="2:5" ht="15" customHeight="1" x14ac:dyDescent="0.25">
      <c r="B55" s="64">
        <v>41689</v>
      </c>
      <c r="C55" s="11"/>
      <c r="D55" s="11"/>
      <c r="E55" s="128" t="s">
        <v>191</v>
      </c>
    </row>
    <row r="56" spans="2:5" ht="15" customHeight="1" x14ac:dyDescent="0.25">
      <c r="B56" s="126">
        <v>41526</v>
      </c>
      <c r="C56" s="278"/>
      <c r="D56" s="10"/>
      <c r="E56" s="127" t="s">
        <v>202</v>
      </c>
    </row>
    <row r="57" spans="2:5" ht="15" customHeight="1" x14ac:dyDescent="0.25">
      <c r="B57" s="126">
        <v>41689</v>
      </c>
      <c r="C57" s="11"/>
      <c r="D57" s="11"/>
      <c r="E57" s="127" t="s">
        <v>202</v>
      </c>
    </row>
    <row r="58" spans="2:5" ht="15" customHeight="1" x14ac:dyDescent="0.25">
      <c r="B58" s="126">
        <v>41690</v>
      </c>
      <c r="C58" s="11"/>
      <c r="D58" s="11"/>
      <c r="E58" s="127" t="s">
        <v>202</v>
      </c>
    </row>
    <row r="59" spans="2:5" ht="15" customHeight="1" x14ac:dyDescent="0.25">
      <c r="B59" s="126">
        <v>41527</v>
      </c>
      <c r="C59" s="278"/>
      <c r="D59" s="10"/>
      <c r="E59" s="127" t="s">
        <v>202</v>
      </c>
    </row>
    <row r="60" spans="2:5" ht="15" customHeight="1" x14ac:dyDescent="0.25">
      <c r="B60" s="64">
        <v>41690</v>
      </c>
      <c r="C60" s="11"/>
      <c r="D60" s="11"/>
      <c r="E60" s="128" t="s">
        <v>205</v>
      </c>
    </row>
    <row r="61" spans="2:5" ht="15" customHeight="1" x14ac:dyDescent="0.25">
      <c r="B61" s="58">
        <v>41542</v>
      </c>
      <c r="C61" s="278"/>
      <c r="D61" s="11"/>
      <c r="E61" s="128" t="s">
        <v>196</v>
      </c>
    </row>
    <row r="62" spans="2:5" ht="15" customHeight="1" x14ac:dyDescent="0.25">
      <c r="B62" s="64">
        <v>41690</v>
      </c>
      <c r="C62" s="11"/>
      <c r="D62" s="11"/>
      <c r="E62" s="128" t="s">
        <v>205</v>
      </c>
    </row>
    <row r="63" spans="2:5" ht="15" customHeight="1" x14ac:dyDescent="0.25">
      <c r="B63" s="126">
        <v>41530</v>
      </c>
      <c r="C63" s="278"/>
      <c r="D63" s="10"/>
      <c r="E63" s="127" t="s">
        <v>202</v>
      </c>
    </row>
    <row r="64" spans="2:5" ht="15" customHeight="1" x14ac:dyDescent="0.25">
      <c r="B64" s="64">
        <v>41690</v>
      </c>
      <c r="C64" s="11"/>
      <c r="D64" s="11"/>
      <c r="E64" s="128" t="s">
        <v>205</v>
      </c>
    </row>
    <row r="65" spans="2:5" ht="15" customHeight="1" x14ac:dyDescent="0.25">
      <c r="B65" s="64">
        <v>41757</v>
      </c>
      <c r="C65" s="11"/>
      <c r="D65" s="11"/>
      <c r="E65" s="128" t="s">
        <v>191</v>
      </c>
    </row>
    <row r="66" spans="2:5" ht="15" customHeight="1" x14ac:dyDescent="0.25">
      <c r="B66" s="126">
        <v>41542</v>
      </c>
      <c r="C66" s="278"/>
      <c r="D66" s="10"/>
      <c r="E66" s="127" t="s">
        <v>202</v>
      </c>
    </row>
    <row r="67" spans="2:5" ht="15" customHeight="1" x14ac:dyDescent="0.25">
      <c r="B67" s="64">
        <v>41757</v>
      </c>
      <c r="C67" s="11"/>
      <c r="D67" s="11"/>
      <c r="E67" s="128" t="s">
        <v>191</v>
      </c>
    </row>
    <row r="68" spans="2:5" ht="15" customHeight="1" x14ac:dyDescent="0.25">
      <c r="B68" s="126">
        <v>41542</v>
      </c>
      <c r="C68" s="278"/>
      <c r="D68" s="10"/>
      <c r="E68" s="127" t="s">
        <v>202</v>
      </c>
    </row>
    <row r="69" spans="2:5" ht="15" customHeight="1" x14ac:dyDescent="0.25">
      <c r="B69" s="64">
        <v>41757</v>
      </c>
      <c r="C69" s="11"/>
      <c r="D69" s="11"/>
      <c r="E69" s="128" t="s">
        <v>133</v>
      </c>
    </row>
    <row r="70" spans="2:5" ht="15" customHeight="1" x14ac:dyDescent="0.25">
      <c r="B70" s="58">
        <v>41542</v>
      </c>
      <c r="C70" s="278"/>
      <c r="D70" s="11"/>
      <c r="E70" s="128" t="s">
        <v>205</v>
      </c>
    </row>
    <row r="71" spans="2:5" ht="15" customHeight="1" x14ac:dyDescent="0.25">
      <c r="B71" s="126">
        <v>41757</v>
      </c>
      <c r="C71" s="11"/>
      <c r="D71" s="11"/>
      <c r="E71" s="127" t="s">
        <v>202</v>
      </c>
    </row>
    <row r="72" spans="2:5" ht="15" customHeight="1" x14ac:dyDescent="0.25">
      <c r="B72" s="64">
        <v>41787</v>
      </c>
      <c r="C72" s="11"/>
      <c r="D72" s="11"/>
      <c r="E72" s="128" t="s">
        <v>521</v>
      </c>
    </row>
    <row r="73" spans="2:5" ht="15" customHeight="1" x14ac:dyDescent="0.25">
      <c r="B73" s="126">
        <v>41542</v>
      </c>
      <c r="C73" s="278"/>
      <c r="D73" s="10"/>
      <c r="E73" s="127" t="s">
        <v>202</v>
      </c>
    </row>
    <row r="74" spans="2:5" ht="15" customHeight="1" x14ac:dyDescent="0.25">
      <c r="B74" s="126">
        <v>41295</v>
      </c>
      <c r="C74" s="11"/>
      <c r="D74" s="11"/>
      <c r="E74" s="127" t="s">
        <v>202</v>
      </c>
    </row>
    <row r="75" spans="2:5" ht="15" customHeight="1" x14ac:dyDescent="0.25">
      <c r="B75" s="126">
        <v>41443</v>
      </c>
      <c r="C75" s="278"/>
      <c r="D75" s="10"/>
      <c r="E75" s="127" t="s">
        <v>202</v>
      </c>
    </row>
    <row r="76" spans="2:5" ht="15" customHeight="1" x14ac:dyDescent="0.25">
      <c r="B76" s="126">
        <v>41295</v>
      </c>
      <c r="C76" s="11"/>
      <c r="D76" s="11"/>
      <c r="E76" s="127" t="s">
        <v>202</v>
      </c>
    </row>
    <row r="77" spans="2:5" ht="15" customHeight="1" x14ac:dyDescent="0.25">
      <c r="B77" s="126">
        <v>41295</v>
      </c>
      <c r="C77" s="11"/>
      <c r="D77" s="11"/>
      <c r="E77" s="127" t="s">
        <v>202</v>
      </c>
    </row>
    <row r="78" spans="2:5" ht="15" customHeight="1" x14ac:dyDescent="0.25">
      <c r="B78" s="126">
        <v>41295</v>
      </c>
      <c r="C78" s="11"/>
      <c r="D78" s="11"/>
      <c r="E78" s="127" t="s">
        <v>202</v>
      </c>
    </row>
    <row r="79" spans="2:5" ht="15" customHeight="1" x14ac:dyDescent="0.25">
      <c r="B79" s="126">
        <v>41295</v>
      </c>
      <c r="C79" s="11"/>
      <c r="D79" s="11"/>
      <c r="E79" s="127" t="s">
        <v>202</v>
      </c>
    </row>
    <row r="80" spans="2:5" ht="15" customHeight="1" x14ac:dyDescent="0.25">
      <c r="B80" s="126">
        <v>41444</v>
      </c>
      <c r="C80" s="11"/>
      <c r="D80" s="11"/>
      <c r="E80" s="127" t="s">
        <v>202</v>
      </c>
    </row>
    <row r="81" spans="2:5" ht="15" customHeight="1" x14ac:dyDescent="0.25">
      <c r="B81" s="58">
        <v>41542</v>
      </c>
      <c r="C81" s="278"/>
      <c r="D81" s="11"/>
      <c r="E81" s="128" t="s">
        <v>191</v>
      </c>
    </row>
    <row r="82" spans="2:5" ht="15" customHeight="1" x14ac:dyDescent="0.25">
      <c r="B82" s="64">
        <v>41646</v>
      </c>
      <c r="C82" s="11"/>
      <c r="D82" s="11"/>
      <c r="E82" s="128" t="s">
        <v>191</v>
      </c>
    </row>
    <row r="83" spans="2:5" ht="15" customHeight="1" x14ac:dyDescent="0.25">
      <c r="B83" s="58">
        <v>42044</v>
      </c>
      <c r="C83" s="278"/>
      <c r="D83" s="11"/>
      <c r="E83" s="128" t="s">
        <v>133</v>
      </c>
    </row>
    <row r="84" spans="2:5" ht="15" customHeight="1" x14ac:dyDescent="0.25">
      <c r="B84" s="126">
        <v>40900</v>
      </c>
      <c r="C84" s="278"/>
      <c r="D84" s="10"/>
      <c r="E84" s="127" t="s">
        <v>202</v>
      </c>
    </row>
    <row r="85" spans="2:5" ht="15" customHeight="1" x14ac:dyDescent="0.25">
      <c r="B85" s="64">
        <v>41646</v>
      </c>
      <c r="C85" s="11"/>
      <c r="D85" s="11"/>
      <c r="E85" s="128" t="s">
        <v>133</v>
      </c>
    </row>
    <row r="86" spans="2:5" ht="15" customHeight="1" x14ac:dyDescent="0.25">
      <c r="B86" s="64">
        <v>41570</v>
      </c>
      <c r="C86" s="11"/>
      <c r="D86" s="11"/>
      <c r="E86" s="128" t="s">
        <v>521</v>
      </c>
    </row>
    <row r="87" spans="2:5" ht="15" customHeight="1" x14ac:dyDescent="0.25">
      <c r="B87" s="126">
        <v>40678</v>
      </c>
      <c r="C87" s="278"/>
      <c r="D87" s="10"/>
      <c r="E87" s="127" t="s">
        <v>202</v>
      </c>
    </row>
    <row r="88" spans="2:5" ht="15" customHeight="1" x14ac:dyDescent="0.25">
      <c r="B88" s="126">
        <v>41085</v>
      </c>
      <c r="C88" s="278"/>
      <c r="D88" s="10"/>
      <c r="E88" s="127" t="s">
        <v>202</v>
      </c>
    </row>
    <row r="89" spans="2:5" ht="15" customHeight="1" x14ac:dyDescent="0.25">
      <c r="B89" s="126">
        <v>41186</v>
      </c>
      <c r="C89" s="278"/>
      <c r="D89" s="10"/>
      <c r="E89" s="127" t="s">
        <v>202</v>
      </c>
    </row>
    <row r="90" spans="2:5" ht="15" customHeight="1" x14ac:dyDescent="0.25">
      <c r="B90" s="126">
        <v>41187</v>
      </c>
      <c r="C90" s="278"/>
      <c r="D90" s="10"/>
      <c r="E90" s="127" t="s">
        <v>202</v>
      </c>
    </row>
    <row r="91" spans="2:5" ht="15" customHeight="1" x14ac:dyDescent="0.25">
      <c r="B91" s="126">
        <v>41570</v>
      </c>
      <c r="C91" s="11"/>
      <c r="D91" s="11"/>
      <c r="E91" s="127" t="s">
        <v>202</v>
      </c>
    </row>
    <row r="92" spans="2:5" ht="15" customHeight="1" x14ac:dyDescent="0.25">
      <c r="B92" s="126">
        <v>41299</v>
      </c>
      <c r="C92" s="278"/>
      <c r="D92" s="10"/>
      <c r="E92" s="127" t="s">
        <v>202</v>
      </c>
    </row>
    <row r="93" spans="2:5" ht="15" customHeight="1" x14ac:dyDescent="0.25">
      <c r="B93" s="126">
        <v>41570</v>
      </c>
      <c r="C93" s="11"/>
      <c r="D93" s="11"/>
      <c r="E93" s="127" t="s">
        <v>202</v>
      </c>
    </row>
    <row r="94" spans="2:5" ht="15" customHeight="1" x14ac:dyDescent="0.25">
      <c r="B94" s="126">
        <v>41327</v>
      </c>
      <c r="C94" s="278"/>
      <c r="D94" s="10"/>
      <c r="E94" s="127" t="s">
        <v>202</v>
      </c>
    </row>
    <row r="95" spans="2:5" ht="15" customHeight="1" x14ac:dyDescent="0.25">
      <c r="B95" s="126">
        <v>41354</v>
      </c>
      <c r="C95" s="278"/>
      <c r="D95" s="10"/>
      <c r="E95" s="127" t="s">
        <v>202</v>
      </c>
    </row>
    <row r="96" spans="2:5" ht="15" customHeight="1" x14ac:dyDescent="0.25">
      <c r="B96" s="64">
        <v>41570</v>
      </c>
      <c r="C96" s="11"/>
      <c r="D96" s="11"/>
      <c r="E96" s="128" t="s">
        <v>133</v>
      </c>
    </row>
    <row r="97" spans="2:5" ht="15" customHeight="1" x14ac:dyDescent="0.25">
      <c r="B97" s="126">
        <v>41359</v>
      </c>
      <c r="C97" s="278"/>
      <c r="D97" s="10"/>
      <c r="E97" s="127" t="s">
        <v>202</v>
      </c>
    </row>
    <row r="98" spans="2:5" ht="15" customHeight="1" x14ac:dyDescent="0.25">
      <c r="B98" s="126">
        <v>41361</v>
      </c>
      <c r="C98" s="278"/>
      <c r="D98" s="10"/>
      <c r="E98" s="127" t="s">
        <v>202</v>
      </c>
    </row>
    <row r="99" spans="2:5" ht="15" customHeight="1" x14ac:dyDescent="0.25">
      <c r="B99" s="64">
        <v>41570</v>
      </c>
      <c r="C99" s="11"/>
      <c r="D99" s="11"/>
      <c r="E99" s="128" t="s">
        <v>414</v>
      </c>
    </row>
    <row r="100" spans="2:5" ht="15" customHeight="1" x14ac:dyDescent="0.25">
      <c r="B100" s="126">
        <v>41558</v>
      </c>
      <c r="C100" s="278"/>
      <c r="D100" s="10"/>
      <c r="E100" s="127" t="s">
        <v>202</v>
      </c>
    </row>
    <row r="101" spans="2:5" ht="15" customHeight="1" x14ac:dyDescent="0.25">
      <c r="B101" s="126">
        <v>41558</v>
      </c>
      <c r="C101" s="278"/>
      <c r="D101" s="10"/>
      <c r="E101" s="127" t="s">
        <v>202</v>
      </c>
    </row>
    <row r="102" spans="2:5" ht="15" customHeight="1" x14ac:dyDescent="0.25">
      <c r="B102" s="126">
        <v>41572</v>
      </c>
      <c r="C102" s="278"/>
      <c r="D102" s="10"/>
      <c r="E102" s="127" t="s">
        <v>202</v>
      </c>
    </row>
    <row r="103" spans="2:5" ht="15" customHeight="1" x14ac:dyDescent="0.25">
      <c r="B103" s="64">
        <v>41579</v>
      </c>
      <c r="C103" s="11"/>
      <c r="D103" s="11"/>
      <c r="E103" s="128" t="s">
        <v>133</v>
      </c>
    </row>
    <row r="104" spans="2:5" ht="15" customHeight="1" x14ac:dyDescent="0.25">
      <c r="B104" s="58">
        <v>41572</v>
      </c>
      <c r="C104" s="278"/>
      <c r="D104" s="11"/>
      <c r="E104" s="128" t="s">
        <v>196</v>
      </c>
    </row>
    <row r="105" spans="2:5" ht="15" customHeight="1" x14ac:dyDescent="0.25">
      <c r="B105" s="126">
        <v>41298</v>
      </c>
      <c r="C105" s="278"/>
      <c r="D105" s="10"/>
      <c r="E105" s="127" t="s">
        <v>202</v>
      </c>
    </row>
    <row r="106" spans="2:5" ht="15" customHeight="1" x14ac:dyDescent="0.25">
      <c r="B106" s="126">
        <v>41354</v>
      </c>
      <c r="C106" s="278"/>
      <c r="D106" s="10"/>
      <c r="E106" s="127" t="s">
        <v>202</v>
      </c>
    </row>
    <row r="107" spans="2:5" ht="15" customHeight="1" x14ac:dyDescent="0.25">
      <c r="B107" s="64">
        <v>41666</v>
      </c>
      <c r="C107" s="11"/>
      <c r="D107" s="11"/>
      <c r="E107" s="128" t="s">
        <v>133</v>
      </c>
    </row>
    <row r="108" spans="2:5" ht="15" customHeight="1" x14ac:dyDescent="0.25">
      <c r="B108" s="126">
        <v>41579</v>
      </c>
      <c r="C108" s="278"/>
      <c r="D108" s="10"/>
      <c r="E108" s="127" t="s">
        <v>202</v>
      </c>
    </row>
    <row r="109" spans="2:5" ht="15" customHeight="1" x14ac:dyDescent="0.25">
      <c r="B109" s="64">
        <v>41689</v>
      </c>
      <c r="C109" s="11"/>
      <c r="D109" s="11"/>
      <c r="E109" s="128" t="s">
        <v>521</v>
      </c>
    </row>
    <row r="110" spans="2:5" ht="15" customHeight="1" x14ac:dyDescent="0.25">
      <c r="B110" s="126">
        <v>41646</v>
      </c>
      <c r="C110" s="278"/>
      <c r="D110" s="10"/>
      <c r="E110" s="127" t="s">
        <v>202</v>
      </c>
    </row>
    <row r="111" spans="2:5" ht="15" customHeight="1" x14ac:dyDescent="0.25">
      <c r="B111" s="64">
        <v>41704</v>
      </c>
      <c r="C111" s="11"/>
      <c r="D111" s="11"/>
      <c r="E111" s="128" t="s">
        <v>133</v>
      </c>
    </row>
    <row r="112" spans="2:5" ht="15" customHeight="1" x14ac:dyDescent="0.25">
      <c r="B112" s="64">
        <v>41704</v>
      </c>
      <c r="C112" s="11"/>
      <c r="D112" s="11"/>
      <c r="E112" s="128" t="s">
        <v>133</v>
      </c>
    </row>
    <row r="113" spans="2:5" ht="15" customHeight="1" x14ac:dyDescent="0.25">
      <c r="B113" s="126">
        <v>41757</v>
      </c>
      <c r="C113" s="11"/>
      <c r="D113" s="11"/>
      <c r="E113" s="127" t="s">
        <v>202</v>
      </c>
    </row>
    <row r="114" spans="2:5" ht="15" customHeight="1" x14ac:dyDescent="0.25">
      <c r="B114" s="126">
        <v>41784</v>
      </c>
      <c r="C114" s="11"/>
      <c r="D114" s="11"/>
      <c r="E114" s="127" t="s">
        <v>202</v>
      </c>
    </row>
    <row r="115" spans="2:5" ht="15" customHeight="1" x14ac:dyDescent="0.25">
      <c r="B115" s="58">
        <v>41570</v>
      </c>
      <c r="C115" s="278"/>
      <c r="D115" s="11"/>
      <c r="E115" s="128" t="s">
        <v>521</v>
      </c>
    </row>
    <row r="116" spans="2:5" ht="15" customHeight="1" x14ac:dyDescent="0.25">
      <c r="B116" s="64">
        <v>41963</v>
      </c>
      <c r="C116" s="11"/>
      <c r="D116" s="11"/>
      <c r="E116" s="128" t="s">
        <v>521</v>
      </c>
    </row>
    <row r="117" spans="2:5" ht="15" customHeight="1" x14ac:dyDescent="0.25">
      <c r="B117" s="64">
        <v>42017</v>
      </c>
      <c r="C117" s="11"/>
      <c r="D117" s="11"/>
      <c r="E117" s="128" t="s">
        <v>133</v>
      </c>
    </row>
    <row r="118" spans="2:5" ht="15" customHeight="1" x14ac:dyDescent="0.25">
      <c r="B118" s="58">
        <v>41618</v>
      </c>
      <c r="C118" s="278"/>
      <c r="D118" s="11"/>
      <c r="E118" s="128" t="s">
        <v>133</v>
      </c>
    </row>
    <row r="119" spans="2:5" ht="15" customHeight="1" x14ac:dyDescent="0.25">
      <c r="B119" s="64">
        <v>42017</v>
      </c>
      <c r="C119" s="11"/>
      <c r="D119" s="11"/>
      <c r="E119" s="128" t="s">
        <v>133</v>
      </c>
    </row>
    <row r="120" spans="2:5" ht="15" customHeight="1" x14ac:dyDescent="0.25">
      <c r="B120" s="58">
        <v>41646</v>
      </c>
      <c r="C120" s="278"/>
      <c r="D120" s="11"/>
      <c r="E120" s="128" t="s">
        <v>521</v>
      </c>
    </row>
    <row r="121" spans="2:5" ht="15" customHeight="1" x14ac:dyDescent="0.25">
      <c r="B121" s="64">
        <v>42019</v>
      </c>
      <c r="C121" s="11"/>
      <c r="D121" s="11"/>
      <c r="E121" s="128" t="s">
        <v>133</v>
      </c>
    </row>
    <row r="122" spans="2:5" ht="15" customHeight="1" x14ac:dyDescent="0.25">
      <c r="B122" s="126">
        <v>42019</v>
      </c>
      <c r="C122" s="11"/>
      <c r="D122" s="11"/>
      <c r="E122" s="127" t="s">
        <v>202</v>
      </c>
    </row>
    <row r="123" spans="2:5" ht="15" customHeight="1" x14ac:dyDescent="0.25">
      <c r="B123" s="64">
        <v>42019</v>
      </c>
      <c r="C123" s="11"/>
      <c r="D123" s="11"/>
      <c r="E123" s="128" t="s">
        <v>133</v>
      </c>
    </row>
    <row r="124" spans="2:5" ht="15" customHeight="1" x14ac:dyDescent="0.25">
      <c r="B124" s="126">
        <v>41627</v>
      </c>
      <c r="C124" s="11"/>
      <c r="D124" s="11"/>
      <c r="E124" s="127" t="s">
        <v>202</v>
      </c>
    </row>
    <row r="125" spans="2:5" ht="15" customHeight="1" x14ac:dyDescent="0.25">
      <c r="B125" s="126">
        <v>41625</v>
      </c>
      <c r="C125" s="11"/>
      <c r="D125" s="11"/>
      <c r="E125" s="127" t="s">
        <v>202</v>
      </c>
    </row>
    <row r="126" spans="2:5" ht="15" customHeight="1" x14ac:dyDescent="0.25">
      <c r="B126" s="126">
        <v>41338</v>
      </c>
      <c r="C126" s="11"/>
      <c r="D126" s="11"/>
      <c r="E126" s="127" t="s">
        <v>202</v>
      </c>
    </row>
    <row r="127" spans="2:5" ht="15" customHeight="1" x14ac:dyDescent="0.25">
      <c r="B127" s="58">
        <v>41669</v>
      </c>
      <c r="C127" s="278"/>
      <c r="D127" s="11"/>
      <c r="E127" s="128" t="s">
        <v>414</v>
      </c>
    </row>
    <row r="128" spans="2:5" ht="15" customHeight="1" x14ac:dyDescent="0.25">
      <c r="B128" s="126">
        <v>41675</v>
      </c>
      <c r="C128" s="278"/>
      <c r="D128" s="10"/>
      <c r="E128" s="127" t="s">
        <v>202</v>
      </c>
    </row>
    <row r="129" spans="2:5" ht="15" customHeight="1" x14ac:dyDescent="0.25">
      <c r="B129" s="126">
        <v>41704</v>
      </c>
      <c r="C129" s="278"/>
      <c r="D129" s="10"/>
      <c r="E129" s="127" t="s">
        <v>202</v>
      </c>
    </row>
    <row r="130" spans="2:5" ht="15" customHeight="1" x14ac:dyDescent="0.25">
      <c r="B130" s="126">
        <v>41338</v>
      </c>
      <c r="C130" s="11"/>
      <c r="D130" s="11"/>
      <c r="E130" s="127" t="s">
        <v>202</v>
      </c>
    </row>
    <row r="131" spans="2:5" ht="15" customHeight="1" x14ac:dyDescent="0.25">
      <c r="B131" s="58">
        <v>41704</v>
      </c>
      <c r="C131" s="278"/>
      <c r="D131" s="11"/>
      <c r="E131" s="128" t="s">
        <v>205</v>
      </c>
    </row>
    <row r="132" spans="2:5" ht="15" customHeight="1" x14ac:dyDescent="0.25">
      <c r="B132" s="126">
        <v>41326</v>
      </c>
      <c r="C132" s="11"/>
      <c r="D132" s="11"/>
      <c r="E132" s="127" t="s">
        <v>202</v>
      </c>
    </row>
    <row r="133" spans="2:5" ht="15" customHeight="1" x14ac:dyDescent="0.25">
      <c r="B133" s="126">
        <v>41619</v>
      </c>
      <c r="C133" s="278"/>
      <c r="D133" s="10"/>
      <c r="E133" s="127" t="s">
        <v>202</v>
      </c>
    </row>
    <row r="134" spans="2:5" ht="15" customHeight="1" x14ac:dyDescent="0.25">
      <c r="B134" s="126">
        <v>41326</v>
      </c>
      <c r="C134" s="11"/>
      <c r="D134" s="11"/>
      <c r="E134" s="127" t="s">
        <v>202</v>
      </c>
    </row>
    <row r="135" spans="2:5" ht="15" customHeight="1" x14ac:dyDescent="0.25">
      <c r="B135" s="126">
        <v>41326</v>
      </c>
      <c r="C135" s="11"/>
      <c r="D135" s="11"/>
      <c r="E135" s="127" t="s">
        <v>202</v>
      </c>
    </row>
    <row r="136" spans="2:5" ht="15" customHeight="1" x14ac:dyDescent="0.25">
      <c r="B136" s="126">
        <v>41520</v>
      </c>
      <c r="C136" s="278"/>
      <c r="D136" s="10"/>
      <c r="E136" s="127" t="s">
        <v>202</v>
      </c>
    </row>
    <row r="137" spans="2:5" ht="15" customHeight="1" x14ac:dyDescent="0.25">
      <c r="B137" s="126">
        <v>41326</v>
      </c>
      <c r="C137" s="11"/>
      <c r="D137" s="11"/>
      <c r="E137" s="127" t="s">
        <v>202</v>
      </c>
    </row>
    <row r="138" spans="2:5" ht="15" customHeight="1" x14ac:dyDescent="0.25">
      <c r="B138" s="126">
        <v>41326</v>
      </c>
      <c r="C138" s="11"/>
      <c r="D138" s="11"/>
      <c r="E138" s="127" t="s">
        <v>202</v>
      </c>
    </row>
    <row r="139" spans="2:5" ht="15" customHeight="1" x14ac:dyDescent="0.25">
      <c r="B139" s="126">
        <v>41444</v>
      </c>
      <c r="C139" s="278"/>
      <c r="D139" s="10"/>
      <c r="E139" s="127" t="s">
        <v>202</v>
      </c>
    </row>
    <row r="140" spans="2:5" ht="15" customHeight="1" x14ac:dyDescent="0.25">
      <c r="B140" s="126">
        <v>41444</v>
      </c>
      <c r="C140" s="278"/>
      <c r="D140" s="10"/>
      <c r="E140" s="127" t="s">
        <v>202</v>
      </c>
    </row>
    <row r="141" spans="2:5" ht="15" customHeight="1" x14ac:dyDescent="0.25">
      <c r="B141" s="126">
        <v>41444</v>
      </c>
      <c r="C141" s="278"/>
      <c r="D141" s="10"/>
      <c r="E141" s="127" t="s">
        <v>202</v>
      </c>
    </row>
    <row r="142" spans="2:5" ht="15" customHeight="1" x14ac:dyDescent="0.25">
      <c r="B142" s="126">
        <v>41450</v>
      </c>
      <c r="C142" s="278"/>
      <c r="D142" s="10"/>
      <c r="E142" s="127" t="s">
        <v>202</v>
      </c>
    </row>
    <row r="143" spans="2:5" ht="15" customHeight="1" x14ac:dyDescent="0.25">
      <c r="B143" s="126">
        <v>41326</v>
      </c>
      <c r="C143" s="11"/>
      <c r="D143" s="11"/>
      <c r="E143" s="127" t="s">
        <v>202</v>
      </c>
    </row>
    <row r="144" spans="2:5" ht="15" customHeight="1" x14ac:dyDescent="0.25">
      <c r="B144" s="126">
        <v>41326</v>
      </c>
      <c r="C144" s="11"/>
      <c r="D144" s="11"/>
      <c r="E144" s="127" t="s">
        <v>202</v>
      </c>
    </row>
    <row r="145" spans="2:5" ht="15" customHeight="1" x14ac:dyDescent="0.25">
      <c r="B145" s="126">
        <v>41450</v>
      </c>
      <c r="C145" s="278"/>
      <c r="D145" s="10"/>
      <c r="E145" s="127" t="s">
        <v>202</v>
      </c>
    </row>
    <row r="146" spans="2:5" ht="15" customHeight="1" x14ac:dyDescent="0.25">
      <c r="B146" s="126">
        <v>41331</v>
      </c>
      <c r="C146" s="11"/>
      <c r="D146" s="11"/>
      <c r="E146" s="127" t="s">
        <v>202</v>
      </c>
    </row>
    <row r="147" spans="2:5" ht="15" customHeight="1" x14ac:dyDescent="0.25">
      <c r="B147" s="126">
        <v>41450</v>
      </c>
      <c r="C147" s="278"/>
      <c r="D147" s="10"/>
      <c r="E147" s="127" t="s">
        <v>202</v>
      </c>
    </row>
    <row r="148" spans="2:5" ht="15" customHeight="1" x14ac:dyDescent="0.25">
      <c r="B148" s="126">
        <v>41450</v>
      </c>
      <c r="C148" s="278"/>
      <c r="D148" s="10"/>
      <c r="E148" s="127" t="s">
        <v>202</v>
      </c>
    </row>
    <row r="149" spans="2:5" ht="15" customHeight="1" x14ac:dyDescent="0.25">
      <c r="B149" s="126">
        <v>41337</v>
      </c>
      <c r="C149" s="11"/>
      <c r="D149" s="11"/>
      <c r="E149" s="127" t="s">
        <v>202</v>
      </c>
    </row>
    <row r="150" spans="2:5" ht="15" customHeight="1" x14ac:dyDescent="0.25">
      <c r="B150" s="126">
        <v>41450</v>
      </c>
      <c r="C150" s="278"/>
      <c r="D150" s="10"/>
      <c r="E150" s="127" t="s">
        <v>202</v>
      </c>
    </row>
    <row r="151" spans="2:5" ht="15" customHeight="1" x14ac:dyDescent="0.25">
      <c r="B151" s="126">
        <v>41338</v>
      </c>
      <c r="C151" s="11"/>
      <c r="D151" s="11"/>
      <c r="E151" s="127" t="s">
        <v>202</v>
      </c>
    </row>
    <row r="152" spans="2:5" ht="15" customHeight="1" outlineLevel="1" x14ac:dyDescent="0.25">
      <c r="B152" s="126">
        <v>41450</v>
      </c>
      <c r="C152" s="278"/>
      <c r="D152" s="10"/>
      <c r="E152" s="127" t="s">
        <v>202</v>
      </c>
    </row>
    <row r="153" spans="2:5" ht="15" customHeight="1" x14ac:dyDescent="0.25">
      <c r="B153" s="126">
        <v>41458</v>
      </c>
      <c r="C153" s="278"/>
      <c r="D153" s="10"/>
      <c r="E153" s="127" t="s">
        <v>202</v>
      </c>
    </row>
    <row r="154" spans="2:5" ht="15" customHeight="1" x14ac:dyDescent="0.25">
      <c r="B154" s="126">
        <v>41472</v>
      </c>
      <c r="C154" s="278"/>
      <c r="D154" s="10"/>
      <c r="E154" s="127" t="s">
        <v>202</v>
      </c>
    </row>
    <row r="155" spans="2:5" ht="15" customHeight="1" x14ac:dyDescent="0.25">
      <c r="B155" s="126">
        <v>41474</v>
      </c>
      <c r="C155" s="278"/>
      <c r="D155" s="10"/>
      <c r="E155" s="127" t="s">
        <v>202</v>
      </c>
    </row>
    <row r="156" spans="2:5" ht="15" customHeight="1" x14ac:dyDescent="0.25">
      <c r="B156" s="126">
        <v>41348</v>
      </c>
      <c r="C156" s="11"/>
      <c r="D156" s="11"/>
      <c r="E156" s="127" t="s">
        <v>202</v>
      </c>
    </row>
    <row r="157" spans="2:5" ht="15" customHeight="1" x14ac:dyDescent="0.25">
      <c r="B157" s="126">
        <v>41500</v>
      </c>
      <c r="C157" s="278"/>
      <c r="D157" s="10"/>
      <c r="E157" s="127" t="s">
        <v>202</v>
      </c>
    </row>
    <row r="158" spans="2:5" ht="15" customHeight="1" x14ac:dyDescent="0.25">
      <c r="B158" s="126">
        <v>41348</v>
      </c>
      <c r="C158" s="11"/>
      <c r="D158" s="11"/>
      <c r="E158" s="127" t="s">
        <v>202</v>
      </c>
    </row>
    <row r="159" spans="2:5" ht="15" customHeight="1" x14ac:dyDescent="0.25">
      <c r="B159" s="126">
        <v>41358</v>
      </c>
      <c r="C159" s="11"/>
      <c r="D159" s="11"/>
      <c r="E159" s="127" t="s">
        <v>202</v>
      </c>
    </row>
    <row r="160" spans="2:5" ht="15" customHeight="1" x14ac:dyDescent="0.25">
      <c r="B160" s="126">
        <v>41514</v>
      </c>
      <c r="C160" s="278"/>
      <c r="D160" s="10"/>
      <c r="E160" s="127" t="s">
        <v>202</v>
      </c>
    </row>
    <row r="161" spans="2:5" ht="15" customHeight="1" x14ac:dyDescent="0.25">
      <c r="B161" s="126">
        <v>41387</v>
      </c>
      <c r="C161" s="11"/>
      <c r="D161" s="11"/>
      <c r="E161" s="127" t="s">
        <v>202</v>
      </c>
    </row>
    <row r="162" spans="2:5" ht="15" customHeight="1" x14ac:dyDescent="0.25">
      <c r="B162" s="126">
        <v>41537</v>
      </c>
      <c r="C162" s="278"/>
      <c r="D162" s="10"/>
      <c r="E162" s="127" t="s">
        <v>202</v>
      </c>
    </row>
    <row r="163" spans="2:5" ht="15" customHeight="1" x14ac:dyDescent="0.25">
      <c r="B163" s="126">
        <v>41389</v>
      </c>
      <c r="C163" s="11"/>
      <c r="D163" s="11"/>
      <c r="E163" s="127" t="s">
        <v>202</v>
      </c>
    </row>
    <row r="164" spans="2:5" ht="15" customHeight="1" x14ac:dyDescent="0.25">
      <c r="B164" s="126">
        <v>41521</v>
      </c>
      <c r="C164" s="278"/>
      <c r="D164" s="10"/>
      <c r="E164" s="127" t="s">
        <v>202</v>
      </c>
    </row>
    <row r="165" spans="2:5" ht="15" customHeight="1" x14ac:dyDescent="0.25">
      <c r="B165" s="126">
        <v>41521</v>
      </c>
      <c r="C165" s="278"/>
      <c r="D165" s="10"/>
      <c r="E165" s="127" t="s">
        <v>202</v>
      </c>
    </row>
    <row r="166" spans="2:5" ht="15" customHeight="1" x14ac:dyDescent="0.25">
      <c r="B166" s="126">
        <v>41523</v>
      </c>
      <c r="C166" s="278"/>
      <c r="D166" s="10"/>
      <c r="E166" s="127" t="s">
        <v>202</v>
      </c>
    </row>
    <row r="167" spans="2:5" ht="15" customHeight="1" x14ac:dyDescent="0.25">
      <c r="B167" s="126">
        <v>41389</v>
      </c>
      <c r="C167" s="11"/>
      <c r="D167" s="11"/>
      <c r="E167" s="127" t="s">
        <v>202</v>
      </c>
    </row>
    <row r="168" spans="2:5" ht="15" customHeight="1" x14ac:dyDescent="0.25">
      <c r="B168" s="126">
        <v>41533</v>
      </c>
      <c r="C168" s="278"/>
      <c r="D168" s="10"/>
      <c r="E168" s="127" t="s">
        <v>202</v>
      </c>
    </row>
    <row r="169" spans="2:5" ht="15" customHeight="1" x14ac:dyDescent="0.25">
      <c r="B169" s="126">
        <v>41408</v>
      </c>
      <c r="C169" s="11"/>
      <c r="D169" s="11"/>
      <c r="E169" s="127" t="s">
        <v>202</v>
      </c>
    </row>
    <row r="170" spans="2:5" ht="15" customHeight="1" x14ac:dyDescent="0.25">
      <c r="B170" s="126">
        <v>41542</v>
      </c>
      <c r="C170" s="278"/>
      <c r="D170" s="10"/>
      <c r="E170" s="127" t="s">
        <v>202</v>
      </c>
    </row>
    <row r="171" spans="2:5" ht="15" customHeight="1" x14ac:dyDescent="0.25">
      <c r="B171" s="126">
        <v>41408</v>
      </c>
      <c r="C171" s="11"/>
      <c r="D171" s="11"/>
      <c r="E171" s="127" t="s">
        <v>202</v>
      </c>
    </row>
    <row r="172" spans="2:5" ht="15" customHeight="1" x14ac:dyDescent="0.25">
      <c r="B172" s="126">
        <v>41542</v>
      </c>
      <c r="C172" s="278"/>
      <c r="D172" s="10"/>
      <c r="E172" s="127" t="s">
        <v>202</v>
      </c>
    </row>
    <row r="173" spans="2:5" ht="15" customHeight="1" x14ac:dyDescent="0.25">
      <c r="B173" s="126">
        <v>41542</v>
      </c>
      <c r="C173" s="278"/>
      <c r="D173" s="10"/>
      <c r="E173" s="127" t="s">
        <v>202</v>
      </c>
    </row>
    <row r="174" spans="2:5" ht="15" customHeight="1" x14ac:dyDescent="0.25">
      <c r="B174" s="126">
        <v>41425</v>
      </c>
      <c r="C174" s="11"/>
      <c r="D174" s="11"/>
      <c r="E174" s="127" t="s">
        <v>202</v>
      </c>
    </row>
    <row r="175" spans="2:5" ht="15" customHeight="1" x14ac:dyDescent="0.25">
      <c r="B175" s="126">
        <v>41431</v>
      </c>
      <c r="C175" s="11"/>
      <c r="D175" s="11"/>
      <c r="E175" s="127" t="s">
        <v>202</v>
      </c>
    </row>
    <row r="176" spans="2:5" ht="15" customHeight="1" x14ac:dyDescent="0.25">
      <c r="B176" s="126">
        <v>41438</v>
      </c>
      <c r="C176" s="11"/>
      <c r="D176" s="11"/>
      <c r="E176" s="127" t="s">
        <v>202</v>
      </c>
    </row>
    <row r="177" spans="2:5" ht="15" customHeight="1" x14ac:dyDescent="0.25">
      <c r="B177" s="126">
        <v>41549</v>
      </c>
      <c r="C177" s="278"/>
      <c r="D177" s="10"/>
      <c r="E177" s="127" t="s">
        <v>202</v>
      </c>
    </row>
    <row r="178" spans="2:5" ht="15" customHeight="1" x14ac:dyDescent="0.25">
      <c r="B178" s="126">
        <v>41550</v>
      </c>
      <c r="C178" s="278"/>
      <c r="D178" s="10"/>
      <c r="E178" s="127" t="s">
        <v>202</v>
      </c>
    </row>
    <row r="179" spans="2:5" ht="15" customHeight="1" x14ac:dyDescent="0.25">
      <c r="B179" s="126">
        <v>41439</v>
      </c>
      <c r="C179" s="11"/>
      <c r="D179" s="11"/>
      <c r="E179" s="127" t="s">
        <v>202</v>
      </c>
    </row>
    <row r="180" spans="2:5" ht="15" customHeight="1" x14ac:dyDescent="0.25">
      <c r="B180" s="126">
        <v>41554</v>
      </c>
      <c r="C180" s="278"/>
      <c r="D180" s="10"/>
      <c r="E180" s="127" t="s">
        <v>202</v>
      </c>
    </row>
    <row r="181" spans="2:5" ht="15" customHeight="1" x14ac:dyDescent="0.25">
      <c r="B181" s="126">
        <v>41507</v>
      </c>
      <c r="C181" s="11"/>
      <c r="D181" s="11"/>
      <c r="E181" s="127" t="s">
        <v>202</v>
      </c>
    </row>
    <row r="182" spans="2:5" ht="15" customHeight="1" x14ac:dyDescent="0.25">
      <c r="B182" s="126">
        <v>41555</v>
      </c>
      <c r="C182" s="278"/>
      <c r="D182" s="10"/>
      <c r="E182" s="127" t="s">
        <v>202</v>
      </c>
    </row>
    <row r="183" spans="2:5" ht="15" customHeight="1" x14ac:dyDescent="0.25">
      <c r="B183" s="126">
        <v>41508</v>
      </c>
      <c r="C183" s="11"/>
      <c r="D183" s="11"/>
      <c r="E183" s="127" t="s">
        <v>202</v>
      </c>
    </row>
    <row r="184" spans="2:5" ht="15" customHeight="1" x14ac:dyDescent="0.25">
      <c r="B184" s="126">
        <v>41514</v>
      </c>
      <c r="C184" s="11"/>
      <c r="D184" s="11"/>
      <c r="E184" s="127" t="s">
        <v>202</v>
      </c>
    </row>
    <row r="185" spans="2:5" ht="15" customHeight="1" x14ac:dyDescent="0.25">
      <c r="B185" s="126">
        <v>41563</v>
      </c>
      <c r="C185" s="278"/>
      <c r="D185" s="10"/>
      <c r="E185" s="127" t="s">
        <v>202</v>
      </c>
    </row>
    <row r="186" spans="2:5" ht="15" customHeight="1" x14ac:dyDescent="0.25">
      <c r="B186" s="126">
        <v>41514</v>
      </c>
      <c r="C186" s="11"/>
      <c r="D186" s="11"/>
      <c r="E186" s="127" t="s">
        <v>202</v>
      </c>
    </row>
    <row r="187" spans="2:5" ht="15" customHeight="1" x14ac:dyDescent="0.25">
      <c r="B187" s="126">
        <v>41564</v>
      </c>
      <c r="C187" s="278"/>
      <c r="D187" s="10"/>
      <c r="E187" s="127" t="s">
        <v>202</v>
      </c>
    </row>
    <row r="188" spans="2:5" ht="15" customHeight="1" x14ac:dyDescent="0.25">
      <c r="B188" s="126">
        <v>41515</v>
      </c>
      <c r="C188" s="11"/>
      <c r="D188" s="11"/>
      <c r="E188" s="127" t="s">
        <v>202</v>
      </c>
    </row>
    <row r="189" spans="2:5" ht="15" customHeight="1" x14ac:dyDescent="0.25">
      <c r="B189" s="126">
        <v>41564</v>
      </c>
      <c r="C189" s="278"/>
      <c r="D189" s="10"/>
      <c r="E189" s="127" t="s">
        <v>202</v>
      </c>
    </row>
    <row r="190" spans="2:5" ht="15" customHeight="1" x14ac:dyDescent="0.25">
      <c r="B190" s="126">
        <v>41519</v>
      </c>
      <c r="C190" s="11"/>
      <c r="D190" s="11"/>
      <c r="E190" s="127" t="s">
        <v>202</v>
      </c>
    </row>
    <row r="191" spans="2:5" ht="15" customHeight="1" x14ac:dyDescent="0.25">
      <c r="B191" s="126">
        <v>41564</v>
      </c>
      <c r="C191" s="278"/>
      <c r="D191" s="10"/>
      <c r="E191" s="127" t="s">
        <v>202</v>
      </c>
    </row>
    <row r="192" spans="2:5" ht="15" customHeight="1" x14ac:dyDescent="0.25">
      <c r="B192" s="126">
        <v>41571</v>
      </c>
      <c r="C192" s="278"/>
      <c r="D192" s="10"/>
      <c r="E192" s="127" t="s">
        <v>202</v>
      </c>
    </row>
    <row r="193" spans="1:5" ht="15" customHeight="1" x14ac:dyDescent="0.25">
      <c r="B193" s="126">
        <v>41521</v>
      </c>
      <c r="C193" s="11"/>
      <c r="D193" s="11"/>
      <c r="E193" s="127" t="s">
        <v>202</v>
      </c>
    </row>
    <row r="194" spans="1:5" ht="15" customHeight="1" x14ac:dyDescent="0.25">
      <c r="B194" s="126">
        <v>41521</v>
      </c>
      <c r="C194" s="11"/>
      <c r="D194" s="11"/>
      <c r="E194" s="127" t="s">
        <v>202</v>
      </c>
    </row>
    <row r="195" spans="1:5" ht="15" customHeight="1" x14ac:dyDescent="0.25">
      <c r="A195" s="277"/>
      <c r="B195" s="58">
        <v>41571</v>
      </c>
      <c r="C195" s="278"/>
      <c r="D195" s="11"/>
      <c r="E195" s="128" t="s">
        <v>521</v>
      </c>
    </row>
    <row r="196" spans="1:5" ht="15" customHeight="1" x14ac:dyDescent="0.25">
      <c r="B196" s="126">
        <v>41584</v>
      </c>
      <c r="C196" s="278"/>
      <c r="D196" s="10"/>
      <c r="E196" s="127" t="s">
        <v>202</v>
      </c>
    </row>
    <row r="197" spans="1:5" ht="15" customHeight="1" x14ac:dyDescent="0.25">
      <c r="B197" s="126">
        <v>41523</v>
      </c>
      <c r="C197" s="11"/>
      <c r="D197" s="11"/>
      <c r="E197" s="127" t="s">
        <v>202</v>
      </c>
    </row>
    <row r="198" spans="1:5" ht="15" customHeight="1" x14ac:dyDescent="0.25">
      <c r="B198" s="126">
        <v>41597</v>
      </c>
      <c r="C198" s="11"/>
      <c r="D198" s="11"/>
      <c r="E198" s="127" t="s">
        <v>202</v>
      </c>
    </row>
    <row r="199" spans="1:5" ht="15" customHeight="1" x14ac:dyDescent="0.25">
      <c r="B199" s="126">
        <v>41590</v>
      </c>
      <c r="C199" s="278"/>
      <c r="D199" s="10"/>
      <c r="E199" s="127" t="s">
        <v>202</v>
      </c>
    </row>
    <row r="200" spans="1:5" ht="15" customHeight="1" x14ac:dyDescent="0.25">
      <c r="B200" s="126">
        <v>41540</v>
      </c>
      <c r="C200" s="11"/>
      <c r="D200" s="11"/>
      <c r="E200" s="127" t="s">
        <v>202</v>
      </c>
    </row>
    <row r="201" spans="1:5" ht="15" customHeight="1" x14ac:dyDescent="0.25">
      <c r="B201" s="126">
        <v>41605</v>
      </c>
      <c r="C201" s="278"/>
      <c r="D201" s="10"/>
      <c r="E201" s="127" t="s">
        <v>202</v>
      </c>
    </row>
    <row r="202" spans="1:5" ht="15" customHeight="1" x14ac:dyDescent="0.25">
      <c r="B202" s="126">
        <v>41605</v>
      </c>
      <c r="C202" s="278"/>
      <c r="D202" s="10"/>
      <c r="E202" s="127" t="s">
        <v>202</v>
      </c>
    </row>
    <row r="203" spans="1:5" ht="15" customHeight="1" x14ac:dyDescent="0.25">
      <c r="B203" s="126">
        <v>41606</v>
      </c>
      <c r="C203" s="278"/>
      <c r="D203" s="10"/>
      <c r="E203" s="127" t="s">
        <v>202</v>
      </c>
    </row>
    <row r="204" spans="1:5" ht="15" customHeight="1" x14ac:dyDescent="0.25">
      <c r="B204" s="126">
        <v>41606</v>
      </c>
      <c r="C204" s="278"/>
      <c r="D204" s="10"/>
      <c r="E204" s="127" t="s">
        <v>202</v>
      </c>
    </row>
    <row r="205" spans="1:5" ht="15" customHeight="1" x14ac:dyDescent="0.25">
      <c r="B205" s="126">
        <v>41548</v>
      </c>
      <c r="C205" s="11"/>
      <c r="D205" s="11"/>
      <c r="E205" s="127" t="s">
        <v>202</v>
      </c>
    </row>
    <row r="206" spans="1:5" ht="15" customHeight="1" x14ac:dyDescent="0.25">
      <c r="B206" s="126">
        <v>41611</v>
      </c>
      <c r="C206" s="278"/>
      <c r="D206" s="10"/>
      <c r="E206" s="127" t="s">
        <v>202</v>
      </c>
    </row>
    <row r="207" spans="1:5" ht="15" customHeight="1" x14ac:dyDescent="0.25">
      <c r="B207" s="64">
        <v>41548</v>
      </c>
      <c r="C207" s="11"/>
      <c r="D207" s="11"/>
      <c r="E207" s="128" t="s">
        <v>133</v>
      </c>
    </row>
    <row r="208" spans="1:5" ht="15" customHeight="1" x14ac:dyDescent="0.25">
      <c r="B208" s="126">
        <v>41551</v>
      </c>
      <c r="C208" s="11"/>
      <c r="D208" s="11"/>
      <c r="E208" s="127" t="s">
        <v>202</v>
      </c>
    </row>
    <row r="209" spans="1:5" ht="15" customHeight="1" x14ac:dyDescent="0.25">
      <c r="B209" s="126">
        <v>41611</v>
      </c>
      <c r="C209" s="278"/>
      <c r="D209" s="10"/>
      <c r="E209" s="127" t="s">
        <v>202</v>
      </c>
    </row>
    <row r="210" spans="1:5" ht="15" customHeight="1" x14ac:dyDescent="0.25">
      <c r="B210" s="126">
        <v>41551</v>
      </c>
      <c r="C210" s="11"/>
      <c r="D210" s="11"/>
      <c r="E210" s="127" t="s">
        <v>202</v>
      </c>
    </row>
    <row r="211" spans="1:5" ht="15" customHeight="1" x14ac:dyDescent="0.25">
      <c r="B211" s="126">
        <v>41612</v>
      </c>
      <c r="C211" s="278"/>
      <c r="D211" s="10"/>
      <c r="E211" s="127" t="s">
        <v>202</v>
      </c>
    </row>
    <row r="212" spans="1:5" ht="15" customHeight="1" x14ac:dyDescent="0.25">
      <c r="B212" s="126">
        <v>41617</v>
      </c>
      <c r="C212" s="278"/>
      <c r="D212" s="10"/>
      <c r="E212" s="127" t="s">
        <v>202</v>
      </c>
    </row>
    <row r="213" spans="1:5" ht="15" customHeight="1" x14ac:dyDescent="0.25">
      <c r="B213" s="126">
        <v>41557</v>
      </c>
      <c r="C213" s="11"/>
      <c r="D213" s="11"/>
      <c r="E213" s="127" t="s">
        <v>202</v>
      </c>
    </row>
    <row r="214" spans="1:5" ht="15" customHeight="1" x14ac:dyDescent="0.25">
      <c r="B214" s="126">
        <v>41618</v>
      </c>
      <c r="C214" s="278"/>
      <c r="D214" s="10"/>
      <c r="E214" s="127" t="s">
        <v>202</v>
      </c>
    </row>
    <row r="215" spans="1:5" ht="15" customHeight="1" x14ac:dyDescent="0.25">
      <c r="B215" s="126">
        <v>41558</v>
      </c>
      <c r="C215" s="11"/>
      <c r="D215" s="11"/>
      <c r="E215" s="127" t="s">
        <v>202</v>
      </c>
    </row>
    <row r="216" spans="1:5" ht="15" customHeight="1" x14ac:dyDescent="0.25">
      <c r="B216" s="126">
        <v>41619</v>
      </c>
      <c r="C216" s="278"/>
      <c r="D216" s="10"/>
      <c r="E216" s="127" t="s">
        <v>202</v>
      </c>
    </row>
    <row r="217" spans="1:5" ht="15" customHeight="1" x14ac:dyDescent="0.25">
      <c r="B217" s="126">
        <v>41565</v>
      </c>
      <c r="C217" s="11"/>
      <c r="D217" s="11"/>
      <c r="E217" s="127" t="s">
        <v>202</v>
      </c>
    </row>
    <row r="218" spans="1:5" ht="15" customHeight="1" x14ac:dyDescent="0.25">
      <c r="B218" s="126">
        <v>41569</v>
      </c>
      <c r="C218" s="11"/>
      <c r="D218" s="11"/>
      <c r="E218" s="127" t="s">
        <v>202</v>
      </c>
    </row>
    <row r="219" spans="1:5" ht="15" customHeight="1" x14ac:dyDescent="0.25">
      <c r="B219" s="126">
        <v>41624</v>
      </c>
      <c r="C219" s="278"/>
      <c r="D219" s="10"/>
      <c r="E219" s="127" t="s">
        <v>202</v>
      </c>
    </row>
    <row r="220" spans="1:5" ht="15" customHeight="1" x14ac:dyDescent="0.25">
      <c r="B220" s="64">
        <v>41571</v>
      </c>
      <c r="C220" s="11"/>
      <c r="D220" s="11"/>
      <c r="E220" s="128" t="s">
        <v>338</v>
      </c>
    </row>
    <row r="221" spans="1:5" ht="15" customHeight="1" x14ac:dyDescent="0.25">
      <c r="A221" s="277"/>
      <c r="B221" s="58">
        <v>41624</v>
      </c>
      <c r="C221" s="278"/>
      <c r="D221" s="11"/>
      <c r="E221" s="128" t="s">
        <v>521</v>
      </c>
    </row>
    <row r="222" spans="1:5" ht="15" customHeight="1" x14ac:dyDescent="0.25">
      <c r="B222" s="126">
        <v>41576</v>
      </c>
      <c r="C222" s="11"/>
      <c r="D222" s="11"/>
      <c r="E222" s="127" t="s">
        <v>202</v>
      </c>
    </row>
    <row r="223" spans="1:5" ht="15" customHeight="1" x14ac:dyDescent="0.25">
      <c r="B223" s="126">
        <v>41626</v>
      </c>
      <c r="C223" s="278"/>
      <c r="D223" s="10"/>
      <c r="E223" s="127" t="s">
        <v>202</v>
      </c>
    </row>
    <row r="224" spans="1:5" ht="15" customHeight="1" x14ac:dyDescent="0.25">
      <c r="B224" s="126">
        <v>41648</v>
      </c>
      <c r="C224" s="278"/>
      <c r="D224" s="10"/>
      <c r="E224" s="127" t="s">
        <v>202</v>
      </c>
    </row>
    <row r="225" spans="2:5" ht="15" customHeight="1" x14ac:dyDescent="0.25">
      <c r="B225" s="64">
        <v>41578</v>
      </c>
      <c r="C225" s="11"/>
      <c r="D225" s="11"/>
      <c r="E225" s="128" t="s">
        <v>133</v>
      </c>
    </row>
    <row r="226" spans="2:5" ht="15" customHeight="1" x14ac:dyDescent="0.25">
      <c r="B226" s="126">
        <v>41582</v>
      </c>
      <c r="C226" s="11"/>
      <c r="D226" s="11"/>
      <c r="E226" s="127" t="s">
        <v>202</v>
      </c>
    </row>
    <row r="227" spans="2:5" ht="15" customHeight="1" x14ac:dyDescent="0.25">
      <c r="B227" s="126">
        <v>41443</v>
      </c>
      <c r="C227" s="278"/>
      <c r="D227" s="10"/>
      <c r="E227" s="127" t="s">
        <v>202</v>
      </c>
    </row>
    <row r="228" spans="2:5" ht="15" customHeight="1" x14ac:dyDescent="0.25">
      <c r="B228" s="126">
        <v>41585</v>
      </c>
      <c r="C228" s="11"/>
      <c r="D228" s="11"/>
      <c r="E228" s="127" t="s">
        <v>202</v>
      </c>
    </row>
    <row r="229" spans="2:5" ht="15" customHeight="1" x14ac:dyDescent="0.25">
      <c r="B229" s="126">
        <v>41604</v>
      </c>
      <c r="C229" s="11"/>
      <c r="D229" s="11"/>
      <c r="E229" s="127" t="s">
        <v>202</v>
      </c>
    </row>
    <row r="230" spans="2:5" ht="15" customHeight="1" x14ac:dyDescent="0.25">
      <c r="B230" s="126">
        <v>41607</v>
      </c>
      <c r="C230" s="11"/>
      <c r="D230" s="11"/>
      <c r="E230" s="127" t="s">
        <v>202</v>
      </c>
    </row>
    <row r="231" spans="2:5" ht="15" customHeight="1" x14ac:dyDescent="0.25">
      <c r="B231" s="126">
        <v>41610</v>
      </c>
      <c r="C231" s="11"/>
      <c r="D231" s="11"/>
      <c r="E231" s="127" t="s">
        <v>202</v>
      </c>
    </row>
    <row r="232" spans="2:5" ht="15" customHeight="1" x14ac:dyDescent="0.25">
      <c r="B232" s="126">
        <v>41614</v>
      </c>
      <c r="C232" s="11"/>
      <c r="D232" s="11"/>
      <c r="E232" s="127" t="s">
        <v>202</v>
      </c>
    </row>
    <row r="233" spans="2:5" ht="15" customHeight="1" x14ac:dyDescent="0.25">
      <c r="B233" s="126">
        <v>41617</v>
      </c>
      <c r="C233" s="11"/>
      <c r="D233" s="11"/>
      <c r="E233" s="127" t="s">
        <v>202</v>
      </c>
    </row>
    <row r="234" spans="2:5" ht="15" customHeight="1" x14ac:dyDescent="0.25">
      <c r="B234" s="126">
        <v>41624</v>
      </c>
      <c r="C234" s="11"/>
      <c r="D234" s="11"/>
      <c r="E234" s="127" t="s">
        <v>202</v>
      </c>
    </row>
    <row r="235" spans="2:5" ht="15" customHeight="1" x14ac:dyDescent="0.25">
      <c r="B235" s="126">
        <v>41652</v>
      </c>
      <c r="C235" s="11"/>
      <c r="D235" s="11"/>
      <c r="E235" s="127" t="s">
        <v>202</v>
      </c>
    </row>
    <row r="236" spans="2:5" ht="15" customHeight="1" x14ac:dyDescent="0.25">
      <c r="B236" s="126">
        <v>41660</v>
      </c>
      <c r="C236" s="11"/>
      <c r="D236" s="11"/>
      <c r="E236" s="127" t="s">
        <v>202</v>
      </c>
    </row>
    <row r="237" spans="2:5" ht="15" customHeight="1" x14ac:dyDescent="0.25">
      <c r="B237" s="64">
        <v>41660</v>
      </c>
      <c r="C237" s="11"/>
      <c r="D237" s="11"/>
      <c r="E237" s="128" t="s">
        <v>202</v>
      </c>
    </row>
    <row r="238" spans="2:5" ht="15" customHeight="1" x14ac:dyDescent="0.25">
      <c r="B238" s="58">
        <v>41599</v>
      </c>
      <c r="C238" s="278"/>
      <c r="D238" s="11"/>
      <c r="E238" s="128" t="s">
        <v>414</v>
      </c>
    </row>
    <row r="239" spans="2:5" ht="15" customHeight="1" x14ac:dyDescent="0.25">
      <c r="B239" s="64">
        <v>42164</v>
      </c>
      <c r="C239" s="11"/>
      <c r="D239" s="11"/>
      <c r="E239" s="128" t="s">
        <v>521</v>
      </c>
    </row>
    <row r="240" spans="2:5" ht="15" customHeight="1" x14ac:dyDescent="0.25">
      <c r="B240" s="126">
        <v>41653</v>
      </c>
      <c r="C240" s="278"/>
      <c r="D240" s="10"/>
      <c r="E240" s="127" t="s">
        <v>202</v>
      </c>
    </row>
    <row r="241" spans="1:5" ht="15" customHeight="1" x14ac:dyDescent="0.25">
      <c r="B241" s="64">
        <v>41663</v>
      </c>
      <c r="C241" s="11"/>
      <c r="D241" s="11"/>
      <c r="E241" s="128" t="s">
        <v>191</v>
      </c>
    </row>
    <row r="242" spans="1:5" ht="15" customHeight="1" x14ac:dyDescent="0.25">
      <c r="B242" s="126">
        <v>41654</v>
      </c>
      <c r="C242" s="278"/>
      <c r="D242" s="10"/>
      <c r="E242" s="127" t="s">
        <v>202</v>
      </c>
    </row>
    <row r="243" spans="1:5" ht="15" customHeight="1" x14ac:dyDescent="0.25">
      <c r="B243" s="64">
        <v>41663</v>
      </c>
      <c r="C243" s="11"/>
      <c r="D243" s="11"/>
      <c r="E243" s="128" t="s">
        <v>191</v>
      </c>
    </row>
    <row r="244" spans="1:5" ht="15" customHeight="1" x14ac:dyDescent="0.25">
      <c r="B244" s="126">
        <v>41660</v>
      </c>
      <c r="C244" s="278"/>
      <c r="D244" s="10"/>
      <c r="E244" s="127" t="s">
        <v>202</v>
      </c>
    </row>
    <row r="245" spans="1:5" ht="15" customHeight="1" x14ac:dyDescent="0.25">
      <c r="B245" s="126">
        <v>41681</v>
      </c>
      <c r="C245" s="11"/>
      <c r="D245" s="11"/>
      <c r="E245" s="127" t="s">
        <v>202</v>
      </c>
    </row>
    <row r="246" spans="1:5" ht="15" customHeight="1" x14ac:dyDescent="0.25">
      <c r="A246" s="277"/>
      <c r="B246" s="58">
        <v>41661</v>
      </c>
      <c r="C246" s="278"/>
      <c r="D246" s="11"/>
      <c r="E246" s="128" t="s">
        <v>521</v>
      </c>
    </row>
    <row r="247" spans="1:5" ht="15" customHeight="1" x14ac:dyDescent="0.25">
      <c r="B247" s="64">
        <v>41688</v>
      </c>
      <c r="C247" s="11"/>
      <c r="D247" s="11"/>
      <c r="E247" s="128" t="s">
        <v>196</v>
      </c>
    </row>
    <row r="248" spans="1:5" ht="15" customHeight="1" x14ac:dyDescent="0.25">
      <c r="B248" s="126">
        <v>41667</v>
      </c>
      <c r="C248" s="278"/>
      <c r="D248" s="10"/>
      <c r="E248" s="127" t="s">
        <v>202</v>
      </c>
    </row>
    <row r="249" spans="1:5" ht="15" customHeight="1" x14ac:dyDescent="0.25">
      <c r="B249" s="64">
        <v>41688</v>
      </c>
      <c r="C249" s="11"/>
      <c r="D249" s="11"/>
      <c r="E249" s="128" t="s">
        <v>196</v>
      </c>
    </row>
    <row r="250" spans="1:5" ht="15" customHeight="1" x14ac:dyDescent="0.25">
      <c r="B250" s="126">
        <v>41691</v>
      </c>
      <c r="C250" s="11"/>
      <c r="D250" s="11"/>
      <c r="E250" s="127" t="s">
        <v>202</v>
      </c>
    </row>
    <row r="251" spans="1:5" ht="15" customHeight="1" x14ac:dyDescent="0.25">
      <c r="B251" s="64">
        <v>41688</v>
      </c>
      <c r="C251" s="11"/>
      <c r="D251" s="11"/>
      <c r="E251" s="128" t="s">
        <v>205</v>
      </c>
    </row>
    <row r="252" spans="1:5" ht="15" customHeight="1" x14ac:dyDescent="0.25">
      <c r="B252" s="58">
        <v>41681</v>
      </c>
      <c r="C252" s="278"/>
      <c r="D252" s="11"/>
      <c r="E252" s="128" t="s">
        <v>196</v>
      </c>
    </row>
    <row r="253" spans="1:5" ht="15" customHeight="1" x14ac:dyDescent="0.25">
      <c r="B253" s="126">
        <v>41684</v>
      </c>
      <c r="C253" s="278"/>
      <c r="D253" s="10"/>
      <c r="E253" s="127" t="s">
        <v>202</v>
      </c>
    </row>
    <row r="254" spans="1:5" ht="15" customHeight="1" x14ac:dyDescent="0.25">
      <c r="B254" s="126">
        <v>41690</v>
      </c>
      <c r="C254" s="11"/>
      <c r="D254" s="11"/>
      <c r="E254" s="127" t="s">
        <v>202</v>
      </c>
    </row>
    <row r="255" spans="1:5" ht="15" customHeight="1" x14ac:dyDescent="0.25">
      <c r="B255" s="126">
        <v>41703</v>
      </c>
      <c r="C255" s="11"/>
      <c r="D255" s="11"/>
      <c r="E255" s="127" t="s">
        <v>202</v>
      </c>
    </row>
    <row r="256" spans="1:5" ht="15" customHeight="1" x14ac:dyDescent="0.25">
      <c r="B256" s="64">
        <v>41718</v>
      </c>
      <c r="C256" s="11"/>
      <c r="D256" s="11"/>
      <c r="E256" s="128" t="s">
        <v>133</v>
      </c>
    </row>
    <row r="257" spans="2:5" ht="15" customHeight="1" x14ac:dyDescent="0.25">
      <c r="B257" s="64">
        <v>42084</v>
      </c>
      <c r="C257" s="11"/>
      <c r="D257" s="11"/>
      <c r="E257" s="128" t="s">
        <v>133</v>
      </c>
    </row>
    <row r="258" spans="2:5" ht="15" customHeight="1" x14ac:dyDescent="0.25">
      <c r="B258" s="126">
        <v>41690</v>
      </c>
      <c r="C258" s="278"/>
      <c r="D258" s="10"/>
      <c r="E258" s="127" t="s">
        <v>202</v>
      </c>
    </row>
    <row r="259" spans="2:5" ht="15" customHeight="1" x14ac:dyDescent="0.25">
      <c r="B259" s="64">
        <v>41719</v>
      </c>
      <c r="C259" s="11"/>
      <c r="D259" s="11"/>
      <c r="E259" s="128" t="s">
        <v>521</v>
      </c>
    </row>
    <row r="260" spans="2:5" ht="15" customHeight="1" x14ac:dyDescent="0.25">
      <c r="B260" s="126">
        <v>41719</v>
      </c>
      <c r="C260" s="11"/>
      <c r="D260" s="11"/>
      <c r="E260" s="127" t="s">
        <v>202</v>
      </c>
    </row>
    <row r="261" spans="2:5" ht="15" customHeight="1" x14ac:dyDescent="0.25">
      <c r="B261" s="64">
        <v>41719</v>
      </c>
      <c r="C261" s="11"/>
      <c r="D261" s="11"/>
      <c r="E261" s="128" t="s">
        <v>226</v>
      </c>
    </row>
    <row r="262" spans="2:5" ht="15" customHeight="1" x14ac:dyDescent="0.25">
      <c r="B262" s="58">
        <v>41690</v>
      </c>
      <c r="C262" s="278"/>
      <c r="D262" s="11"/>
      <c r="E262" s="128" t="s">
        <v>205</v>
      </c>
    </row>
    <row r="263" spans="2:5" ht="15" customHeight="1" x14ac:dyDescent="0.25">
      <c r="B263" s="126">
        <v>41697</v>
      </c>
      <c r="C263" s="278"/>
      <c r="D263" s="10"/>
      <c r="E263" s="127" t="s">
        <v>202</v>
      </c>
    </row>
    <row r="264" spans="2:5" ht="15" customHeight="1" x14ac:dyDescent="0.25">
      <c r="B264" s="126">
        <v>41719</v>
      </c>
      <c r="C264" s="11"/>
      <c r="D264" s="11"/>
      <c r="E264" s="127" t="s">
        <v>202</v>
      </c>
    </row>
    <row r="265" spans="2:5" ht="15" customHeight="1" x14ac:dyDescent="0.25">
      <c r="B265" s="58">
        <v>42062</v>
      </c>
      <c r="C265" s="278"/>
      <c r="D265" s="11"/>
      <c r="E265" s="128" t="s">
        <v>191</v>
      </c>
    </row>
    <row r="266" spans="2:5" ht="15" customHeight="1" x14ac:dyDescent="0.25">
      <c r="B266" s="126">
        <v>41697</v>
      </c>
      <c r="C266" s="278"/>
      <c r="D266" s="10"/>
      <c r="E266" s="127" t="s">
        <v>202</v>
      </c>
    </row>
    <row r="267" spans="2:5" ht="15" customHeight="1" x14ac:dyDescent="0.25">
      <c r="B267" s="64">
        <v>41719</v>
      </c>
      <c r="C267" s="11"/>
      <c r="D267" s="11"/>
      <c r="E267" s="128" t="s">
        <v>196</v>
      </c>
    </row>
    <row r="268" spans="2:5" ht="15" customHeight="1" x14ac:dyDescent="0.25">
      <c r="B268" s="126">
        <v>41698</v>
      </c>
      <c r="C268" s="278"/>
      <c r="D268" s="10"/>
      <c r="E268" s="127" t="s">
        <v>202</v>
      </c>
    </row>
    <row r="269" spans="2:5" ht="15" customHeight="1" x14ac:dyDescent="0.25">
      <c r="B269" s="126">
        <v>41730</v>
      </c>
      <c r="C269" s="11"/>
      <c r="D269" s="11"/>
      <c r="E269" s="127" t="s">
        <v>202</v>
      </c>
    </row>
    <row r="270" spans="2:5" ht="15" customHeight="1" x14ac:dyDescent="0.25">
      <c r="B270" s="126">
        <v>41710</v>
      </c>
      <c r="C270" s="278"/>
      <c r="D270" s="10"/>
      <c r="E270" s="127" t="s">
        <v>202</v>
      </c>
    </row>
    <row r="271" spans="2:5" ht="15" customHeight="1" x14ac:dyDescent="0.25">
      <c r="B271" s="64">
        <v>41731</v>
      </c>
      <c r="C271" s="11"/>
      <c r="D271" s="11"/>
      <c r="E271" s="128" t="s">
        <v>191</v>
      </c>
    </row>
    <row r="272" spans="2:5" ht="15" customHeight="1" x14ac:dyDescent="0.25">
      <c r="B272" s="126">
        <v>41710</v>
      </c>
      <c r="C272" s="278"/>
      <c r="D272" s="10"/>
      <c r="E272" s="127" t="s">
        <v>202</v>
      </c>
    </row>
    <row r="273" spans="1:5" ht="15" customHeight="1" x14ac:dyDescent="0.25">
      <c r="B273" s="64">
        <v>41733</v>
      </c>
      <c r="C273" s="11"/>
      <c r="D273" s="11"/>
      <c r="E273" s="128" t="s">
        <v>226</v>
      </c>
    </row>
    <row r="274" spans="1:5" ht="15" customHeight="1" x14ac:dyDescent="0.25">
      <c r="B274" s="58">
        <v>41716</v>
      </c>
      <c r="C274" s="278"/>
      <c r="D274" s="11"/>
      <c r="E274" s="128" t="s">
        <v>133</v>
      </c>
    </row>
    <row r="275" spans="1:5" ht="15" customHeight="1" x14ac:dyDescent="0.25">
      <c r="A275" s="277"/>
      <c r="B275" s="58">
        <v>41726</v>
      </c>
      <c r="C275" s="278"/>
      <c r="D275" s="11"/>
      <c r="E275" s="128" t="s">
        <v>521</v>
      </c>
    </row>
    <row r="276" spans="1:5" ht="15" customHeight="1" x14ac:dyDescent="0.25">
      <c r="B276" s="64">
        <v>41733</v>
      </c>
      <c r="C276" s="11"/>
      <c r="D276" s="11"/>
      <c r="E276" s="128" t="s">
        <v>226</v>
      </c>
    </row>
    <row r="277" spans="1:5" ht="15" customHeight="1" x14ac:dyDescent="0.25">
      <c r="B277" s="64">
        <v>41733</v>
      </c>
      <c r="C277" s="11"/>
      <c r="D277" s="11"/>
      <c r="E277" s="128" t="s">
        <v>226</v>
      </c>
    </row>
    <row r="278" spans="1:5" ht="15" customHeight="1" x14ac:dyDescent="0.25">
      <c r="B278" s="126">
        <v>41732</v>
      </c>
      <c r="C278" s="278"/>
      <c r="D278" s="10"/>
      <c r="E278" s="127" t="s">
        <v>202</v>
      </c>
    </row>
    <row r="279" spans="1:5" ht="15" customHeight="1" x14ac:dyDescent="0.25">
      <c r="B279" s="126">
        <v>41733</v>
      </c>
      <c r="C279" s="11"/>
      <c r="D279" s="11"/>
      <c r="E279" s="127" t="s">
        <v>202</v>
      </c>
    </row>
    <row r="280" spans="1:5" ht="15" customHeight="1" x14ac:dyDescent="0.25">
      <c r="B280" s="64">
        <v>41737</v>
      </c>
      <c r="C280" s="11"/>
      <c r="D280" s="11"/>
      <c r="E280" s="128" t="s">
        <v>133</v>
      </c>
    </row>
    <row r="281" spans="1:5" ht="15" customHeight="1" x14ac:dyDescent="0.25">
      <c r="B281" s="126">
        <v>41737</v>
      </c>
      <c r="C281" s="11"/>
      <c r="D281" s="11"/>
      <c r="E281" s="127" t="s">
        <v>202</v>
      </c>
    </row>
    <row r="282" spans="1:5" ht="15" customHeight="1" x14ac:dyDescent="0.25">
      <c r="B282" s="58">
        <v>41733</v>
      </c>
      <c r="C282" s="278"/>
      <c r="D282" s="11"/>
      <c r="E282" s="128" t="s">
        <v>133</v>
      </c>
    </row>
    <row r="283" spans="1:5" ht="15" customHeight="1" x14ac:dyDescent="0.25">
      <c r="B283" s="64">
        <v>41744</v>
      </c>
      <c r="C283" s="11"/>
      <c r="D283" s="11"/>
      <c r="E283" s="128" t="s">
        <v>226</v>
      </c>
    </row>
    <row r="284" spans="1:5" ht="15" customHeight="1" x14ac:dyDescent="0.25">
      <c r="B284" s="64">
        <v>41745</v>
      </c>
      <c r="C284" s="11"/>
      <c r="D284" s="11"/>
      <c r="E284" s="128" t="s">
        <v>196</v>
      </c>
    </row>
    <row r="285" spans="1:5" ht="15" customHeight="1" x14ac:dyDescent="0.25">
      <c r="B285" s="126">
        <v>41733</v>
      </c>
      <c r="C285" s="278"/>
      <c r="D285" s="10"/>
      <c r="E285" s="127" t="s">
        <v>202</v>
      </c>
    </row>
    <row r="286" spans="1:5" ht="15" customHeight="1" x14ac:dyDescent="0.25">
      <c r="B286" s="64">
        <v>41747</v>
      </c>
      <c r="C286" s="11"/>
      <c r="D286" s="11"/>
      <c r="E286" s="128" t="s">
        <v>191</v>
      </c>
    </row>
    <row r="287" spans="1:5" ht="15" customHeight="1" x14ac:dyDescent="0.25">
      <c r="B287" s="126">
        <v>41733</v>
      </c>
      <c r="C287" s="278"/>
      <c r="D287" s="10"/>
      <c r="E287" s="127" t="s">
        <v>202</v>
      </c>
    </row>
    <row r="288" spans="1:5" ht="15" customHeight="1" x14ac:dyDescent="0.25">
      <c r="B288" s="64">
        <v>41747</v>
      </c>
      <c r="C288" s="11"/>
      <c r="D288" s="11"/>
      <c r="E288" s="128" t="s">
        <v>133</v>
      </c>
    </row>
    <row r="289" spans="1:5" ht="15" customHeight="1" x14ac:dyDescent="0.25">
      <c r="B289" s="64">
        <v>41758</v>
      </c>
      <c r="C289" s="11"/>
      <c r="D289" s="11"/>
      <c r="E289" s="128" t="s">
        <v>133</v>
      </c>
    </row>
    <row r="290" spans="1:5" ht="15" customHeight="1" x14ac:dyDescent="0.25">
      <c r="B290" s="126">
        <v>41765</v>
      </c>
      <c r="C290" s="11"/>
      <c r="D290" s="11"/>
      <c r="E290" s="127" t="s">
        <v>202</v>
      </c>
    </row>
    <row r="291" spans="1:5" ht="15" customHeight="1" x14ac:dyDescent="0.25">
      <c r="B291" s="58">
        <v>41740</v>
      </c>
      <c r="C291" s="278"/>
      <c r="D291" s="11"/>
      <c r="E291" s="128" t="s">
        <v>196</v>
      </c>
    </row>
    <row r="292" spans="1:5" ht="15" customHeight="1" x14ac:dyDescent="0.25">
      <c r="A292" s="150"/>
      <c r="B292" s="64">
        <v>41780</v>
      </c>
      <c r="C292" s="11"/>
      <c r="D292" s="11"/>
      <c r="E292" s="128" t="s">
        <v>191</v>
      </c>
    </row>
    <row r="293" spans="1:5" ht="15" customHeight="1" x14ac:dyDescent="0.25">
      <c r="B293" s="126">
        <v>41780</v>
      </c>
      <c r="C293" s="11"/>
      <c r="D293" s="11"/>
      <c r="E293" s="127" t="s">
        <v>202</v>
      </c>
    </row>
    <row r="294" spans="1:5" ht="15" customHeight="1" x14ac:dyDescent="0.25">
      <c r="B294" s="126">
        <v>41747</v>
      </c>
      <c r="C294" s="278"/>
      <c r="D294" s="10"/>
      <c r="E294" s="127" t="s">
        <v>202</v>
      </c>
    </row>
    <row r="295" spans="1:5" ht="15" customHeight="1" x14ac:dyDescent="0.25">
      <c r="B295" s="126">
        <v>41747</v>
      </c>
      <c r="C295" s="278"/>
      <c r="D295" s="10"/>
      <c r="E295" s="127" t="s">
        <v>202</v>
      </c>
    </row>
    <row r="296" spans="1:5" ht="15" customHeight="1" x14ac:dyDescent="0.25">
      <c r="B296" s="126">
        <v>41780</v>
      </c>
      <c r="C296" s="11"/>
      <c r="D296" s="11"/>
      <c r="E296" s="127" t="s">
        <v>202</v>
      </c>
    </row>
    <row r="297" spans="1:5" ht="15" customHeight="1" x14ac:dyDescent="0.25">
      <c r="A297" s="277"/>
      <c r="B297" s="64">
        <v>41785</v>
      </c>
      <c r="C297" s="11"/>
      <c r="D297" s="11"/>
      <c r="E297" s="128" t="s">
        <v>133</v>
      </c>
    </row>
    <row r="298" spans="1:5" ht="15" customHeight="1" x14ac:dyDescent="0.25">
      <c r="B298" s="58">
        <v>41747</v>
      </c>
      <c r="C298" s="278"/>
      <c r="D298" s="11"/>
      <c r="E298" s="128" t="s">
        <v>133</v>
      </c>
    </row>
    <row r="299" spans="1:5" ht="15" customHeight="1" x14ac:dyDescent="0.25">
      <c r="B299" s="64">
        <v>41794</v>
      </c>
      <c r="C299" s="11"/>
      <c r="D299" s="11"/>
      <c r="E299" s="128" t="s">
        <v>205</v>
      </c>
    </row>
    <row r="300" spans="1:5" ht="15" customHeight="1" x14ac:dyDescent="0.25">
      <c r="B300" s="58">
        <v>41758</v>
      </c>
      <c r="C300" s="278"/>
      <c r="D300" s="11"/>
      <c r="E300" s="128" t="s">
        <v>191</v>
      </c>
    </row>
    <row r="301" spans="1:5" ht="15" customHeight="1" x14ac:dyDescent="0.25">
      <c r="B301" s="58">
        <v>41761</v>
      </c>
      <c r="C301" s="278"/>
      <c r="D301" s="11"/>
      <c r="E301" s="128" t="s">
        <v>196</v>
      </c>
    </row>
    <row r="302" spans="1:5" ht="15" customHeight="1" x14ac:dyDescent="0.25">
      <c r="B302" s="126">
        <v>41761</v>
      </c>
      <c r="C302" s="278"/>
      <c r="D302" s="10"/>
      <c r="E302" s="127" t="s">
        <v>202</v>
      </c>
    </row>
    <row r="303" spans="1:5" ht="15" customHeight="1" x14ac:dyDescent="0.25">
      <c r="B303" s="64">
        <v>41814</v>
      </c>
      <c r="C303" s="11"/>
      <c r="D303" s="11"/>
      <c r="E303" s="128" t="s">
        <v>133</v>
      </c>
    </row>
    <row r="304" spans="1:5" ht="15" customHeight="1" x14ac:dyDescent="0.25">
      <c r="B304" s="126">
        <v>41764</v>
      </c>
      <c r="C304" s="278"/>
      <c r="D304" s="10"/>
      <c r="E304" s="127" t="s">
        <v>202</v>
      </c>
    </row>
    <row r="305" spans="2:5" ht="15" customHeight="1" x14ac:dyDescent="0.25">
      <c r="B305" s="64">
        <v>41815</v>
      </c>
      <c r="C305" s="11"/>
      <c r="D305" s="11"/>
      <c r="E305" s="128" t="s">
        <v>205</v>
      </c>
    </row>
    <row r="306" spans="2:5" ht="15" customHeight="1" x14ac:dyDescent="0.25">
      <c r="B306" s="64">
        <v>41830</v>
      </c>
      <c r="C306" s="11"/>
      <c r="D306" s="11"/>
      <c r="E306" s="128" t="s">
        <v>205</v>
      </c>
    </row>
    <row r="307" spans="2:5" ht="15" customHeight="1" x14ac:dyDescent="0.25">
      <c r="B307" s="126">
        <v>41765</v>
      </c>
      <c r="C307" s="278"/>
      <c r="D307" s="10"/>
      <c r="E307" s="127" t="s">
        <v>202</v>
      </c>
    </row>
    <row r="308" spans="2:5" ht="15" customHeight="1" x14ac:dyDescent="0.25">
      <c r="B308" s="126">
        <v>41766</v>
      </c>
      <c r="C308" s="278"/>
      <c r="D308" s="10"/>
      <c r="E308" s="127" t="s">
        <v>202</v>
      </c>
    </row>
    <row r="309" spans="2:5" ht="15" customHeight="1" x14ac:dyDescent="0.25">
      <c r="B309" s="64">
        <v>41830</v>
      </c>
      <c r="C309" s="11"/>
      <c r="D309" s="11"/>
      <c r="E309" s="128" t="s">
        <v>414</v>
      </c>
    </row>
    <row r="310" spans="2:5" ht="15" customHeight="1" x14ac:dyDescent="0.25">
      <c r="B310" s="64">
        <v>41830</v>
      </c>
      <c r="C310" s="11"/>
      <c r="D310" s="11"/>
      <c r="E310" s="128" t="s">
        <v>191</v>
      </c>
    </row>
    <row r="311" spans="2:5" ht="15" customHeight="1" x14ac:dyDescent="0.25">
      <c r="B311" s="126">
        <v>41828</v>
      </c>
      <c r="C311" s="11"/>
      <c r="D311" s="11"/>
      <c r="E311" s="127" t="s">
        <v>202</v>
      </c>
    </row>
    <row r="312" spans="2:5" ht="15" customHeight="1" x14ac:dyDescent="0.25">
      <c r="B312" s="58">
        <v>41774</v>
      </c>
      <c r="C312" s="278"/>
      <c r="D312" s="11"/>
      <c r="E312" s="128" t="s">
        <v>205</v>
      </c>
    </row>
    <row r="313" spans="2:5" ht="15" customHeight="1" x14ac:dyDescent="0.25">
      <c r="B313" s="64">
        <v>41836</v>
      </c>
      <c r="C313" s="11"/>
      <c r="D313" s="11"/>
      <c r="E313" s="128" t="s">
        <v>133</v>
      </c>
    </row>
    <row r="314" spans="2:5" ht="15" customHeight="1" x14ac:dyDescent="0.25">
      <c r="B314" s="126">
        <v>41836</v>
      </c>
      <c r="C314" s="10"/>
      <c r="D314" s="10"/>
      <c r="E314" s="127" t="s">
        <v>133</v>
      </c>
    </row>
    <row r="315" spans="2:5" ht="15" customHeight="1" x14ac:dyDescent="0.25">
      <c r="B315" s="126">
        <v>41836</v>
      </c>
      <c r="C315" s="10"/>
      <c r="D315" s="10"/>
      <c r="E315" s="127" t="s">
        <v>133</v>
      </c>
    </row>
    <row r="316" spans="2:5" ht="15" customHeight="1" x14ac:dyDescent="0.25">
      <c r="B316" s="126">
        <v>41836</v>
      </c>
      <c r="C316" s="10"/>
      <c r="D316" s="10"/>
      <c r="E316" s="127" t="s">
        <v>133</v>
      </c>
    </row>
    <row r="317" spans="2:5" ht="15" customHeight="1" x14ac:dyDescent="0.25">
      <c r="B317" s="64">
        <v>41836</v>
      </c>
      <c r="C317" s="11"/>
      <c r="D317" s="11"/>
      <c r="E317" s="128" t="s">
        <v>133</v>
      </c>
    </row>
    <row r="318" spans="2:5" ht="15" customHeight="1" x14ac:dyDescent="0.25">
      <c r="B318" s="126">
        <v>41836</v>
      </c>
      <c r="C318" s="10"/>
      <c r="D318" s="10"/>
      <c r="E318" s="127" t="s">
        <v>133</v>
      </c>
    </row>
    <row r="319" spans="2:5" ht="15" customHeight="1" x14ac:dyDescent="0.25">
      <c r="B319" s="58">
        <v>41775</v>
      </c>
      <c r="C319" s="278"/>
      <c r="D319" s="11"/>
      <c r="E319" s="128" t="s">
        <v>205</v>
      </c>
    </row>
    <row r="320" spans="2:5" ht="15" customHeight="1" x14ac:dyDescent="0.25">
      <c r="B320" s="126">
        <v>41784</v>
      </c>
      <c r="C320" s="278"/>
      <c r="D320" s="10"/>
      <c r="E320" s="127" t="s">
        <v>202</v>
      </c>
    </row>
    <row r="321" spans="1:5" ht="15" customHeight="1" x14ac:dyDescent="0.25">
      <c r="B321" s="64">
        <v>41850</v>
      </c>
      <c r="C321" s="11"/>
      <c r="D321" s="11"/>
      <c r="E321" s="128" t="s">
        <v>191</v>
      </c>
    </row>
    <row r="322" spans="1:5" ht="15" customHeight="1" x14ac:dyDescent="0.25">
      <c r="B322" s="126">
        <v>41787</v>
      </c>
      <c r="C322" s="278"/>
      <c r="D322" s="10"/>
      <c r="E322" s="127" t="s">
        <v>202</v>
      </c>
    </row>
    <row r="323" spans="1:5" ht="15" customHeight="1" x14ac:dyDescent="0.25">
      <c r="B323" s="126">
        <v>41851</v>
      </c>
      <c r="C323" s="11"/>
      <c r="D323" s="11"/>
      <c r="E323" s="127" t="s">
        <v>202</v>
      </c>
    </row>
    <row r="324" spans="1:5" ht="15" customHeight="1" x14ac:dyDescent="0.25">
      <c r="B324" s="126">
        <v>41802</v>
      </c>
      <c r="C324" s="278"/>
      <c r="D324" s="10"/>
      <c r="E324" s="127" t="s">
        <v>202</v>
      </c>
    </row>
    <row r="325" spans="1:5" ht="15" customHeight="1" x14ac:dyDescent="0.25">
      <c r="B325" s="58">
        <v>41426</v>
      </c>
      <c r="C325" s="278"/>
      <c r="D325" s="11"/>
      <c r="E325" s="128">
        <v>0</v>
      </c>
    </row>
    <row r="326" spans="1:5" ht="15" customHeight="1" x14ac:dyDescent="0.25">
      <c r="B326" s="126">
        <v>41851</v>
      </c>
      <c r="C326" s="11"/>
      <c r="D326" s="11"/>
      <c r="E326" s="127" t="s">
        <v>202</v>
      </c>
    </row>
    <row r="327" spans="1:5" ht="15" customHeight="1" x14ac:dyDescent="0.25">
      <c r="B327" s="58">
        <v>41803</v>
      </c>
      <c r="C327" s="278"/>
      <c r="D327" s="11"/>
      <c r="E327" s="128" t="s">
        <v>196</v>
      </c>
    </row>
    <row r="328" spans="1:5" ht="15" customHeight="1" x14ac:dyDescent="0.25">
      <c r="A328" s="150"/>
      <c r="B328" s="126">
        <v>41871</v>
      </c>
      <c r="C328" s="11"/>
      <c r="D328" s="11"/>
      <c r="E328" s="127" t="s">
        <v>202</v>
      </c>
    </row>
    <row r="329" spans="1:5" ht="15" customHeight="1" x14ac:dyDescent="0.25">
      <c r="B329" s="58">
        <v>41806</v>
      </c>
      <c r="C329" s="278"/>
      <c r="D329" s="11"/>
      <c r="E329" s="128" t="s">
        <v>205</v>
      </c>
    </row>
    <row r="330" spans="1:5" ht="15" customHeight="1" x14ac:dyDescent="0.25">
      <c r="B330" s="64">
        <v>41878</v>
      </c>
      <c r="C330" s="11"/>
      <c r="D330" s="11"/>
      <c r="E330" s="128" t="s">
        <v>205</v>
      </c>
    </row>
    <row r="331" spans="1:5" ht="15" customHeight="1" x14ac:dyDescent="0.25">
      <c r="B331" s="126">
        <v>41807</v>
      </c>
      <c r="C331" s="278"/>
      <c r="D331" s="10"/>
      <c r="E331" s="127" t="s">
        <v>202</v>
      </c>
    </row>
    <row r="332" spans="1:5" ht="15" customHeight="1" x14ac:dyDescent="0.25">
      <c r="B332" s="64">
        <v>41893</v>
      </c>
      <c r="C332" s="11"/>
      <c r="D332" s="11"/>
      <c r="E332" s="128" t="s">
        <v>191</v>
      </c>
    </row>
    <row r="333" spans="1:5" ht="15" customHeight="1" x14ac:dyDescent="0.25">
      <c r="B333" s="64">
        <v>41893</v>
      </c>
      <c r="C333" s="11"/>
      <c r="D333" s="11"/>
      <c r="E333" s="128" t="s">
        <v>191</v>
      </c>
    </row>
    <row r="334" spans="1:5" ht="15" customHeight="1" x14ac:dyDescent="0.25">
      <c r="B334" s="58">
        <v>41809</v>
      </c>
      <c r="C334" s="278"/>
      <c r="D334" s="11"/>
      <c r="E334" s="128" t="s">
        <v>521</v>
      </c>
    </row>
    <row r="335" spans="1:5" ht="15" customHeight="1" x14ac:dyDescent="0.25">
      <c r="B335" s="126">
        <v>41912</v>
      </c>
      <c r="C335" s="11"/>
      <c r="D335" s="11"/>
      <c r="E335" s="127" t="s">
        <v>202</v>
      </c>
    </row>
    <row r="336" spans="1:5" ht="15" customHeight="1" x14ac:dyDescent="0.25">
      <c r="B336" s="126">
        <v>41814</v>
      </c>
      <c r="C336" s="278"/>
      <c r="D336" s="10"/>
      <c r="E336" s="127" t="s">
        <v>202</v>
      </c>
    </row>
    <row r="337" spans="1:5" ht="15" customHeight="1" x14ac:dyDescent="0.25">
      <c r="B337" s="64">
        <v>41907</v>
      </c>
      <c r="C337" s="11"/>
      <c r="D337" s="11"/>
      <c r="E337" s="128" t="s">
        <v>205</v>
      </c>
    </row>
    <row r="338" spans="1:5" ht="15" customHeight="1" x14ac:dyDescent="0.25">
      <c r="B338" s="64">
        <v>41907</v>
      </c>
      <c r="C338" s="11"/>
      <c r="D338" s="11"/>
      <c r="E338" s="128" t="s">
        <v>196</v>
      </c>
    </row>
    <row r="339" spans="1:5" ht="15" customHeight="1" x14ac:dyDescent="0.25">
      <c r="B339" s="58">
        <v>41815</v>
      </c>
      <c r="C339" s="278"/>
      <c r="D339" s="11"/>
      <c r="E339" s="128" t="s">
        <v>196</v>
      </c>
    </row>
    <row r="340" spans="1:5" ht="15" customHeight="1" x14ac:dyDescent="0.25">
      <c r="A340" s="277"/>
      <c r="B340" s="64">
        <v>41907</v>
      </c>
      <c r="C340" s="11"/>
      <c r="D340" s="11"/>
      <c r="E340" s="128" t="s">
        <v>196</v>
      </c>
    </row>
    <row r="341" spans="1:5" ht="15" customHeight="1" x14ac:dyDescent="0.25">
      <c r="B341" s="126">
        <v>41823</v>
      </c>
      <c r="C341" s="278"/>
      <c r="D341" s="10"/>
      <c r="E341" s="127" t="s">
        <v>202</v>
      </c>
    </row>
    <row r="342" spans="1:5" ht="15" customHeight="1" x14ac:dyDescent="0.25">
      <c r="B342" s="126">
        <v>41823</v>
      </c>
      <c r="C342" s="278"/>
      <c r="D342" s="10"/>
      <c r="E342" s="127" t="s">
        <v>202</v>
      </c>
    </row>
    <row r="343" spans="1:5" ht="15" customHeight="1" x14ac:dyDescent="0.25">
      <c r="B343" s="58">
        <v>41829</v>
      </c>
      <c r="C343" s="278"/>
      <c r="D343" s="11"/>
      <c r="E343" s="128" t="s">
        <v>133</v>
      </c>
    </row>
    <row r="344" spans="1:5" ht="15" customHeight="1" x14ac:dyDescent="0.25">
      <c r="B344" s="126">
        <v>41829</v>
      </c>
      <c r="C344" s="278"/>
      <c r="D344" s="10"/>
      <c r="E344" s="127" t="s">
        <v>202</v>
      </c>
    </row>
    <row r="345" spans="1:5" ht="15" customHeight="1" x14ac:dyDescent="0.25">
      <c r="B345" s="64">
        <v>41914</v>
      </c>
      <c r="C345" s="11"/>
      <c r="D345" s="11"/>
      <c r="E345" s="128" t="s">
        <v>196</v>
      </c>
    </row>
    <row r="346" spans="1:5" ht="15" customHeight="1" x14ac:dyDescent="0.25">
      <c r="B346" s="126">
        <v>41830</v>
      </c>
      <c r="C346" s="278"/>
      <c r="D346" s="10"/>
      <c r="E346" s="127" t="s">
        <v>202</v>
      </c>
    </row>
    <row r="347" spans="1:5" ht="15" customHeight="1" x14ac:dyDescent="0.25">
      <c r="B347" s="64">
        <v>41915</v>
      </c>
      <c r="C347" s="11"/>
      <c r="D347" s="11"/>
      <c r="E347" s="128" t="s">
        <v>133</v>
      </c>
    </row>
    <row r="348" spans="1:5" ht="15" customHeight="1" x14ac:dyDescent="0.25">
      <c r="B348" s="58">
        <v>41830</v>
      </c>
      <c r="C348" s="278"/>
      <c r="D348" s="11"/>
      <c r="E348" s="128" t="s">
        <v>205</v>
      </c>
    </row>
    <row r="349" spans="1:5" ht="15" customHeight="1" x14ac:dyDescent="0.25">
      <c r="B349" s="58">
        <v>41830</v>
      </c>
      <c r="C349" s="278"/>
      <c r="D349" s="11"/>
      <c r="E349" s="128" t="s">
        <v>205</v>
      </c>
    </row>
    <row r="350" spans="1:5" ht="15" customHeight="1" x14ac:dyDescent="0.25">
      <c r="B350" s="126">
        <v>41830</v>
      </c>
      <c r="C350" s="278"/>
      <c r="D350" s="10"/>
      <c r="E350" s="127" t="s">
        <v>202</v>
      </c>
    </row>
    <row r="351" spans="1:5" ht="15" customHeight="1" x14ac:dyDescent="0.25">
      <c r="B351" s="126">
        <v>41919</v>
      </c>
      <c r="C351" s="11"/>
      <c r="D351" s="11"/>
      <c r="E351" s="127" t="s">
        <v>202</v>
      </c>
    </row>
    <row r="352" spans="1:5" ht="15" customHeight="1" x14ac:dyDescent="0.25">
      <c r="A352" s="277"/>
      <c r="B352" s="64">
        <v>41921</v>
      </c>
      <c r="C352" s="11"/>
      <c r="D352" s="11"/>
      <c r="E352" s="128" t="s">
        <v>226</v>
      </c>
    </row>
    <row r="353" spans="2:5" ht="15" customHeight="1" x14ac:dyDescent="0.25">
      <c r="B353" s="64">
        <v>41921</v>
      </c>
      <c r="C353" s="11"/>
      <c r="D353" s="11"/>
      <c r="E353" s="128" t="s">
        <v>226</v>
      </c>
    </row>
    <row r="354" spans="2:5" ht="15" customHeight="1" x14ac:dyDescent="0.25">
      <c r="B354" s="64">
        <v>41921</v>
      </c>
      <c r="C354" s="11"/>
      <c r="D354" s="11"/>
      <c r="E354" s="128" t="s">
        <v>226</v>
      </c>
    </row>
    <row r="355" spans="2:5" ht="15" customHeight="1" x14ac:dyDescent="0.25">
      <c r="B355" s="58">
        <v>41863</v>
      </c>
      <c r="C355" s="278"/>
      <c r="D355" s="11"/>
      <c r="E355" s="128" t="s">
        <v>196</v>
      </c>
    </row>
    <row r="356" spans="2:5" ht="15" customHeight="1" x14ac:dyDescent="0.25">
      <c r="B356" s="126">
        <v>41925</v>
      </c>
      <c r="C356" s="11"/>
      <c r="D356" s="11"/>
      <c r="E356" s="127" t="s">
        <v>202</v>
      </c>
    </row>
    <row r="357" spans="2:5" ht="15" customHeight="1" x14ac:dyDescent="0.25">
      <c r="B357" s="126">
        <v>41864</v>
      </c>
      <c r="C357" s="278"/>
      <c r="D357" s="10"/>
      <c r="E357" s="127" t="s">
        <v>202</v>
      </c>
    </row>
    <row r="358" spans="2:5" ht="15" customHeight="1" x14ac:dyDescent="0.25">
      <c r="B358" s="126">
        <v>41880</v>
      </c>
      <c r="C358" s="278"/>
      <c r="D358" s="10"/>
      <c r="E358" s="127" t="s">
        <v>202</v>
      </c>
    </row>
    <row r="359" spans="2:5" ht="15" customHeight="1" x14ac:dyDescent="0.25">
      <c r="B359" s="64">
        <v>41933</v>
      </c>
      <c r="C359" s="11"/>
      <c r="D359" s="11"/>
      <c r="E359" s="128" t="s">
        <v>133</v>
      </c>
    </row>
    <row r="360" spans="2:5" ht="15" customHeight="1" x14ac:dyDescent="0.25">
      <c r="B360" s="58">
        <v>41885</v>
      </c>
      <c r="C360" s="278"/>
      <c r="D360" s="11"/>
      <c r="E360" s="128" t="s">
        <v>196</v>
      </c>
    </row>
    <row r="361" spans="2:5" ht="15" customHeight="1" x14ac:dyDescent="0.25">
      <c r="B361" s="64">
        <v>41940</v>
      </c>
      <c r="C361" s="11"/>
      <c r="D361" s="11"/>
      <c r="E361" s="128" t="s">
        <v>522</v>
      </c>
    </row>
    <row r="362" spans="2:5" ht="15" customHeight="1" x14ac:dyDescent="0.25">
      <c r="B362" s="58">
        <v>41887</v>
      </c>
      <c r="C362" s="278"/>
      <c r="D362" s="11"/>
      <c r="E362" s="128" t="s">
        <v>196</v>
      </c>
    </row>
    <row r="363" spans="2:5" ht="15" customHeight="1" x14ac:dyDescent="0.25">
      <c r="B363" s="64">
        <v>41961</v>
      </c>
      <c r="C363" s="11"/>
      <c r="D363" s="11"/>
      <c r="E363" s="128" t="s">
        <v>205</v>
      </c>
    </row>
    <row r="364" spans="2:5" ht="15" customHeight="1" x14ac:dyDescent="0.25">
      <c r="B364" s="58">
        <v>41886</v>
      </c>
      <c r="C364" s="278"/>
      <c r="D364" s="11"/>
      <c r="E364" s="128" t="s">
        <v>133</v>
      </c>
    </row>
    <row r="365" spans="2:5" ht="15" customHeight="1" x14ac:dyDescent="0.25">
      <c r="B365" s="64">
        <v>41961</v>
      </c>
      <c r="C365" s="11"/>
      <c r="D365" s="11"/>
      <c r="E365" s="128" t="s">
        <v>205</v>
      </c>
    </row>
    <row r="366" spans="2:5" ht="15" customHeight="1" x14ac:dyDescent="0.25">
      <c r="B366" s="58">
        <v>41886</v>
      </c>
      <c r="C366" s="278"/>
      <c r="D366" s="11"/>
      <c r="E366" s="128" t="s">
        <v>133</v>
      </c>
    </row>
    <row r="367" spans="2:5" ht="15" customHeight="1" x14ac:dyDescent="0.25">
      <c r="B367" s="64">
        <v>41970</v>
      </c>
      <c r="C367" s="11"/>
      <c r="D367" s="11"/>
      <c r="E367" s="128" t="s">
        <v>205</v>
      </c>
    </row>
    <row r="368" spans="2:5" ht="15" customHeight="1" x14ac:dyDescent="0.25">
      <c r="B368" s="58">
        <v>41891</v>
      </c>
      <c r="C368" s="278"/>
      <c r="D368" s="11"/>
      <c r="E368" s="128" t="s">
        <v>205</v>
      </c>
    </row>
    <row r="369" spans="2:5" ht="15" customHeight="1" x14ac:dyDescent="0.25">
      <c r="B369" s="64">
        <v>41970</v>
      </c>
      <c r="C369" s="11"/>
      <c r="D369" s="11"/>
      <c r="E369" s="128" t="s">
        <v>521</v>
      </c>
    </row>
    <row r="370" spans="2:5" ht="15" customHeight="1" x14ac:dyDescent="0.25">
      <c r="B370" s="58">
        <v>41892</v>
      </c>
      <c r="C370" s="278"/>
      <c r="D370" s="11"/>
      <c r="E370" s="128" t="s">
        <v>205</v>
      </c>
    </row>
    <row r="371" spans="2:5" ht="15" customHeight="1" x14ac:dyDescent="0.25">
      <c r="B371" s="58">
        <v>41892</v>
      </c>
      <c r="C371" s="278"/>
      <c r="D371" s="11"/>
      <c r="E371" s="128" t="s">
        <v>205</v>
      </c>
    </row>
    <row r="372" spans="2:5" ht="15" customHeight="1" x14ac:dyDescent="0.25">
      <c r="B372" s="58">
        <v>41892</v>
      </c>
      <c r="C372" s="278"/>
      <c r="D372" s="11"/>
      <c r="E372" s="128" t="s">
        <v>191</v>
      </c>
    </row>
    <row r="373" spans="2:5" ht="15" customHeight="1" x14ac:dyDescent="0.25">
      <c r="B373" s="64">
        <v>41975</v>
      </c>
      <c r="C373" s="11"/>
      <c r="D373" s="11"/>
      <c r="E373" s="128" t="s">
        <v>205</v>
      </c>
    </row>
    <row r="374" spans="2:5" ht="15" customHeight="1" x14ac:dyDescent="0.25">
      <c r="B374" s="58">
        <v>41892</v>
      </c>
      <c r="C374" s="278"/>
      <c r="D374" s="11"/>
      <c r="E374" s="128" t="s">
        <v>133</v>
      </c>
    </row>
    <row r="375" spans="2:5" ht="15" customHeight="1" x14ac:dyDescent="0.25">
      <c r="B375" s="58">
        <v>41897</v>
      </c>
      <c r="C375" s="278"/>
      <c r="D375" s="11"/>
      <c r="E375" s="128" t="s">
        <v>196</v>
      </c>
    </row>
    <row r="376" spans="2:5" ht="15" customHeight="1" x14ac:dyDescent="0.25">
      <c r="B376" s="126">
        <v>41975</v>
      </c>
      <c r="C376" s="11"/>
      <c r="D376" s="11"/>
      <c r="E376" s="127" t="s">
        <v>202</v>
      </c>
    </row>
    <row r="377" spans="2:5" ht="15" customHeight="1" x14ac:dyDescent="0.25">
      <c r="B377" s="64">
        <v>41975</v>
      </c>
      <c r="C377" s="11"/>
      <c r="D377" s="11"/>
      <c r="E377" s="128" t="s">
        <v>196</v>
      </c>
    </row>
    <row r="378" spans="2:5" ht="15" customHeight="1" x14ac:dyDescent="0.25">
      <c r="B378" s="64">
        <v>41977</v>
      </c>
      <c r="C378" s="11"/>
      <c r="D378" s="11"/>
      <c r="E378" s="128" t="s">
        <v>133</v>
      </c>
    </row>
    <row r="379" spans="2:5" ht="15" customHeight="1" x14ac:dyDescent="0.25">
      <c r="B379" s="58">
        <v>41905</v>
      </c>
      <c r="C379" s="278"/>
      <c r="D379" s="11"/>
      <c r="E379" s="128" t="s">
        <v>414</v>
      </c>
    </row>
    <row r="380" spans="2:5" ht="15" customHeight="1" x14ac:dyDescent="0.25">
      <c r="B380" s="64">
        <v>41977</v>
      </c>
      <c r="C380" s="11"/>
      <c r="D380" s="11"/>
      <c r="E380" s="128" t="s">
        <v>191</v>
      </c>
    </row>
    <row r="381" spans="2:5" ht="15" customHeight="1" x14ac:dyDescent="0.25">
      <c r="B381" s="64">
        <v>41981</v>
      </c>
      <c r="C381" s="11"/>
      <c r="D381" s="11"/>
      <c r="E381" s="128" t="s">
        <v>521</v>
      </c>
    </row>
    <row r="382" spans="2:5" ht="15" customHeight="1" x14ac:dyDescent="0.25">
      <c r="B382" s="64">
        <v>41982</v>
      </c>
      <c r="C382" s="11"/>
      <c r="D382" s="11"/>
      <c r="E382" s="128" t="s">
        <v>205</v>
      </c>
    </row>
    <row r="383" spans="2:5" ht="15" customHeight="1" x14ac:dyDescent="0.25">
      <c r="B383" s="126">
        <v>41908</v>
      </c>
      <c r="C383" s="278"/>
      <c r="D383" s="10"/>
      <c r="E383" s="127" t="s">
        <v>202</v>
      </c>
    </row>
    <row r="384" spans="2:5" ht="15" customHeight="1" x14ac:dyDescent="0.25">
      <c r="B384" s="64">
        <v>41982</v>
      </c>
      <c r="C384" s="11"/>
      <c r="D384" s="11"/>
      <c r="E384" s="128" t="s">
        <v>205</v>
      </c>
    </row>
    <row r="385" spans="2:5" ht="15" customHeight="1" x14ac:dyDescent="0.25">
      <c r="B385" s="126">
        <v>41982</v>
      </c>
      <c r="C385" s="11"/>
      <c r="D385" s="11"/>
      <c r="E385" s="127" t="s">
        <v>202</v>
      </c>
    </row>
    <row r="386" spans="2:5" ht="15" customHeight="1" x14ac:dyDescent="0.25">
      <c r="B386" s="64">
        <v>41984</v>
      </c>
      <c r="C386" s="11"/>
      <c r="D386" s="11"/>
      <c r="E386" s="128" t="s">
        <v>191</v>
      </c>
    </row>
    <row r="387" spans="2:5" ht="15" customHeight="1" x14ac:dyDescent="0.25">
      <c r="B387" s="58">
        <v>41913</v>
      </c>
      <c r="C387" s="278"/>
      <c r="D387" s="11"/>
      <c r="E387" s="128" t="s">
        <v>521</v>
      </c>
    </row>
    <row r="388" spans="2:5" ht="15" customHeight="1" x14ac:dyDescent="0.25">
      <c r="B388" s="64">
        <v>41988</v>
      </c>
      <c r="C388" s="11"/>
      <c r="D388" s="11"/>
      <c r="E388" s="128" t="s">
        <v>202</v>
      </c>
    </row>
    <row r="389" spans="2:5" ht="15" customHeight="1" x14ac:dyDescent="0.25">
      <c r="B389" s="58">
        <v>41913</v>
      </c>
      <c r="C389" s="278"/>
      <c r="D389" s="11"/>
      <c r="E389" s="128" t="s">
        <v>521</v>
      </c>
    </row>
    <row r="390" spans="2:5" ht="15" customHeight="1" x14ac:dyDescent="0.25">
      <c r="B390" s="64">
        <v>41990</v>
      </c>
      <c r="C390" s="11"/>
      <c r="D390" s="11"/>
      <c r="E390" s="128" t="s">
        <v>133</v>
      </c>
    </row>
    <row r="391" spans="2:5" ht="15" customHeight="1" x14ac:dyDescent="0.25">
      <c r="B391" s="64">
        <v>41991</v>
      </c>
      <c r="C391" s="11"/>
      <c r="D391" s="11"/>
      <c r="E391" s="128" t="s">
        <v>133</v>
      </c>
    </row>
    <row r="392" spans="2:5" ht="15" customHeight="1" x14ac:dyDescent="0.25">
      <c r="B392" s="64">
        <v>41991</v>
      </c>
      <c r="C392" s="11"/>
      <c r="D392" s="11"/>
      <c r="E392" s="128" t="s">
        <v>133</v>
      </c>
    </row>
    <row r="393" spans="2:5" ht="15" customHeight="1" x14ac:dyDescent="0.25">
      <c r="B393" s="58">
        <v>41913</v>
      </c>
      <c r="C393" s="278"/>
      <c r="D393" s="11"/>
      <c r="E393" s="128" t="s">
        <v>205</v>
      </c>
    </row>
    <row r="394" spans="2:5" ht="15" customHeight="1" x14ac:dyDescent="0.25">
      <c r="B394" s="126">
        <v>41995</v>
      </c>
      <c r="C394" s="11"/>
      <c r="D394" s="11"/>
      <c r="E394" s="127" t="s">
        <v>202</v>
      </c>
    </row>
    <row r="395" spans="2:5" ht="15" customHeight="1" x14ac:dyDescent="0.25">
      <c r="B395" s="64">
        <v>41995</v>
      </c>
      <c r="C395" s="11"/>
      <c r="D395" s="11"/>
      <c r="E395" s="128" t="s">
        <v>205</v>
      </c>
    </row>
    <row r="396" spans="2:5" ht="15" customHeight="1" x14ac:dyDescent="0.25">
      <c r="B396" s="58">
        <v>41913</v>
      </c>
      <c r="C396" s="278"/>
      <c r="D396" s="11"/>
      <c r="E396" s="128" t="s">
        <v>191</v>
      </c>
    </row>
    <row r="397" spans="2:5" ht="15" customHeight="1" x14ac:dyDescent="0.25">
      <c r="B397" s="64">
        <v>42016</v>
      </c>
      <c r="C397" s="11"/>
      <c r="D397" s="11"/>
      <c r="E397" s="128" t="s">
        <v>521</v>
      </c>
    </row>
    <row r="398" spans="2:5" ht="15" customHeight="1" x14ac:dyDescent="0.25">
      <c r="B398" s="58">
        <v>41913</v>
      </c>
      <c r="C398" s="278"/>
      <c r="D398" s="11"/>
      <c r="E398" s="128" t="s">
        <v>205</v>
      </c>
    </row>
    <row r="399" spans="2:5" ht="15" customHeight="1" x14ac:dyDescent="0.25">
      <c r="B399" s="64">
        <v>42016</v>
      </c>
      <c r="C399" s="11"/>
      <c r="D399" s="11"/>
      <c r="E399" s="128" t="s">
        <v>522</v>
      </c>
    </row>
    <row r="400" spans="2:5" ht="15" customHeight="1" x14ac:dyDescent="0.25">
      <c r="B400" s="64">
        <v>42016</v>
      </c>
      <c r="C400" s="11"/>
      <c r="D400" s="11"/>
      <c r="E400" s="128" t="s">
        <v>205</v>
      </c>
    </row>
    <row r="401" spans="2:5" ht="15" customHeight="1" x14ac:dyDescent="0.25">
      <c r="B401" s="58">
        <v>41913</v>
      </c>
      <c r="C401" s="278"/>
      <c r="D401" s="11"/>
      <c r="E401" s="128" t="s">
        <v>205</v>
      </c>
    </row>
    <row r="402" spans="2:5" ht="15" customHeight="1" x14ac:dyDescent="0.25">
      <c r="B402" s="64">
        <v>42075</v>
      </c>
      <c r="C402" s="11"/>
      <c r="D402" s="11"/>
      <c r="E402" s="128" t="s">
        <v>191</v>
      </c>
    </row>
    <row r="403" spans="2:5" ht="15" customHeight="1" x14ac:dyDescent="0.25">
      <c r="B403" s="58">
        <v>41913</v>
      </c>
      <c r="C403" s="278"/>
      <c r="D403" s="11"/>
      <c r="E403" s="128" t="s">
        <v>205</v>
      </c>
    </row>
    <row r="404" spans="2:5" ht="15" customHeight="1" x14ac:dyDescent="0.25">
      <c r="B404" s="64">
        <v>42019</v>
      </c>
      <c r="C404" s="11"/>
      <c r="D404" s="11"/>
      <c r="E404" s="128" t="s">
        <v>205</v>
      </c>
    </row>
    <row r="405" spans="2:5" ht="15" customHeight="1" x14ac:dyDescent="0.25">
      <c r="B405" s="64">
        <v>42033</v>
      </c>
      <c r="C405" s="11"/>
      <c r="D405" s="11"/>
      <c r="E405" s="128" t="s">
        <v>133</v>
      </c>
    </row>
    <row r="406" spans="2:5" ht="15" customHeight="1" x14ac:dyDescent="0.25">
      <c r="B406" s="64">
        <v>42033</v>
      </c>
      <c r="C406" s="11"/>
      <c r="D406" s="11"/>
      <c r="E406" s="128" t="s">
        <v>133</v>
      </c>
    </row>
    <row r="407" spans="2:5" ht="15" customHeight="1" x14ac:dyDescent="0.25">
      <c r="B407" s="58">
        <v>41914</v>
      </c>
      <c r="C407" s="278"/>
      <c r="D407" s="11"/>
      <c r="E407" s="128" t="s">
        <v>205</v>
      </c>
    </row>
    <row r="408" spans="2:5" ht="15" customHeight="1" x14ac:dyDescent="0.25">
      <c r="B408" s="126">
        <v>41914</v>
      </c>
      <c r="C408" s="278"/>
      <c r="D408" s="10"/>
      <c r="E408" s="127" t="s">
        <v>202</v>
      </c>
    </row>
    <row r="409" spans="2:5" ht="15" customHeight="1" x14ac:dyDescent="0.25">
      <c r="B409" s="64">
        <v>42033</v>
      </c>
      <c r="C409" s="11"/>
      <c r="D409" s="11"/>
      <c r="E409" s="128" t="s">
        <v>361</v>
      </c>
    </row>
    <row r="410" spans="2:5" ht="15" customHeight="1" x14ac:dyDescent="0.25">
      <c r="B410" s="126">
        <v>41914</v>
      </c>
      <c r="C410" s="278"/>
      <c r="D410" s="10"/>
      <c r="E410" s="127" t="s">
        <v>202</v>
      </c>
    </row>
    <row r="411" spans="2:5" ht="15" customHeight="1" x14ac:dyDescent="0.25">
      <c r="B411" s="64">
        <v>42033</v>
      </c>
      <c r="C411" s="11"/>
      <c r="D411" s="11"/>
      <c r="E411" s="128" t="s">
        <v>133</v>
      </c>
    </row>
    <row r="412" spans="2:5" ht="15" customHeight="1" x14ac:dyDescent="0.25">
      <c r="B412" s="126">
        <v>41914</v>
      </c>
      <c r="C412" s="278"/>
      <c r="D412" s="10"/>
      <c r="E412" s="127" t="s">
        <v>202</v>
      </c>
    </row>
    <row r="413" spans="2:5" ht="15" customHeight="1" x14ac:dyDescent="0.25">
      <c r="B413" s="64">
        <v>42033</v>
      </c>
      <c r="C413" s="11"/>
      <c r="D413" s="11"/>
      <c r="E413" s="128" t="s">
        <v>361</v>
      </c>
    </row>
    <row r="414" spans="2:5" ht="15" customHeight="1" x14ac:dyDescent="0.25">
      <c r="B414" s="126">
        <v>41914</v>
      </c>
      <c r="C414" s="278"/>
      <c r="D414" s="10"/>
      <c r="E414" s="127" t="s">
        <v>202</v>
      </c>
    </row>
    <row r="415" spans="2:5" ht="15" customHeight="1" x14ac:dyDescent="0.25">
      <c r="B415" s="58">
        <v>41919</v>
      </c>
      <c r="C415" s="278"/>
      <c r="D415" s="11"/>
      <c r="E415" s="128" t="s">
        <v>521</v>
      </c>
    </row>
    <row r="416" spans="2:5" ht="15" customHeight="1" x14ac:dyDescent="0.25">
      <c r="B416" s="64">
        <v>42033</v>
      </c>
      <c r="C416" s="11"/>
      <c r="D416" s="11"/>
      <c r="E416" s="128" t="s">
        <v>191</v>
      </c>
    </row>
    <row r="417" spans="2:5" ht="15" customHeight="1" x14ac:dyDescent="0.25">
      <c r="B417" s="58">
        <v>41920</v>
      </c>
      <c r="C417" s="278"/>
      <c r="D417" s="11"/>
      <c r="E417" s="128" t="s">
        <v>205</v>
      </c>
    </row>
    <row r="418" spans="2:5" ht="15" customHeight="1" x14ac:dyDescent="0.25">
      <c r="B418" s="64">
        <v>42276</v>
      </c>
      <c r="C418" s="11"/>
      <c r="D418" s="11"/>
      <c r="E418" s="128" t="s">
        <v>191</v>
      </c>
    </row>
    <row r="419" spans="2:5" ht="15" customHeight="1" x14ac:dyDescent="0.25">
      <c r="B419" s="58">
        <v>41920</v>
      </c>
      <c r="C419" s="278"/>
      <c r="D419" s="11"/>
      <c r="E419" s="128" t="s">
        <v>205</v>
      </c>
    </row>
    <row r="420" spans="2:5" ht="15" customHeight="1" x14ac:dyDescent="0.25">
      <c r="B420" s="58">
        <v>41921</v>
      </c>
      <c r="C420" s="278"/>
      <c r="D420" s="11"/>
      <c r="E420" s="128" t="s">
        <v>133</v>
      </c>
    </row>
    <row r="421" spans="2:5" ht="15" customHeight="1" x14ac:dyDescent="0.25">
      <c r="B421" s="64">
        <v>42033</v>
      </c>
      <c r="C421" s="11"/>
      <c r="D421" s="11"/>
      <c r="E421" s="128" t="s">
        <v>521</v>
      </c>
    </row>
    <row r="422" spans="2:5" ht="15" customHeight="1" x14ac:dyDescent="0.25">
      <c r="B422" s="58">
        <v>41922</v>
      </c>
      <c r="C422" s="278"/>
      <c r="D422" s="11"/>
      <c r="E422" s="128" t="s">
        <v>196</v>
      </c>
    </row>
    <row r="423" spans="2:5" ht="15" customHeight="1" x14ac:dyDescent="0.25">
      <c r="B423" s="64">
        <v>42033</v>
      </c>
      <c r="C423" s="11"/>
      <c r="D423" s="11"/>
      <c r="E423" s="128" t="s">
        <v>521</v>
      </c>
    </row>
    <row r="424" spans="2:5" ht="15" customHeight="1" x14ac:dyDescent="0.25">
      <c r="B424" s="64">
        <v>42033</v>
      </c>
      <c r="C424" s="11"/>
      <c r="D424" s="11"/>
      <c r="E424" s="128" t="s">
        <v>205</v>
      </c>
    </row>
    <row r="425" spans="2:5" ht="15" customHeight="1" x14ac:dyDescent="0.25">
      <c r="B425" s="64">
        <v>42033</v>
      </c>
      <c r="C425" s="11"/>
      <c r="D425" s="11"/>
      <c r="E425" s="128" t="s">
        <v>205</v>
      </c>
    </row>
    <row r="426" spans="2:5" ht="15" customHeight="1" x14ac:dyDescent="0.25">
      <c r="B426" s="64">
        <v>42033</v>
      </c>
      <c r="C426" s="11"/>
      <c r="D426" s="11"/>
      <c r="E426" s="128" t="s">
        <v>521</v>
      </c>
    </row>
    <row r="427" spans="2:5" ht="15" customHeight="1" x14ac:dyDescent="0.25">
      <c r="B427" s="64">
        <v>42034</v>
      </c>
      <c r="C427" s="11"/>
      <c r="D427" s="11"/>
      <c r="E427" s="128" t="s">
        <v>414</v>
      </c>
    </row>
    <row r="428" spans="2:5" ht="15" customHeight="1" x14ac:dyDescent="0.25">
      <c r="B428" s="126">
        <v>41940</v>
      </c>
      <c r="C428" s="278"/>
      <c r="D428" s="10"/>
      <c r="E428" s="127" t="s">
        <v>202</v>
      </c>
    </row>
    <row r="429" spans="2:5" ht="15" customHeight="1" x14ac:dyDescent="0.25">
      <c r="B429" s="64">
        <v>42038</v>
      </c>
      <c r="C429" s="11"/>
      <c r="D429" s="11"/>
      <c r="E429" s="128" t="s">
        <v>205</v>
      </c>
    </row>
    <row r="430" spans="2:5" ht="15" customHeight="1" x14ac:dyDescent="0.25">
      <c r="B430" s="58">
        <v>41941</v>
      </c>
      <c r="C430" s="278"/>
      <c r="D430" s="11"/>
      <c r="E430" s="128" t="s">
        <v>133</v>
      </c>
    </row>
    <row r="431" spans="2:5" ht="15" customHeight="1" x14ac:dyDescent="0.25">
      <c r="B431" s="58">
        <v>41941</v>
      </c>
      <c r="C431" s="278"/>
      <c r="D431" s="11"/>
      <c r="E431" s="128" t="s">
        <v>133</v>
      </c>
    </row>
    <row r="432" spans="2:5" ht="15" customHeight="1" x14ac:dyDescent="0.25">
      <c r="B432" s="64">
        <v>42038</v>
      </c>
      <c r="C432" s="11"/>
      <c r="D432" s="11"/>
      <c r="E432" s="128" t="s">
        <v>205</v>
      </c>
    </row>
    <row r="433" spans="2:5" ht="15" customHeight="1" x14ac:dyDescent="0.25">
      <c r="B433" s="64">
        <v>42040</v>
      </c>
      <c r="C433" s="11"/>
      <c r="D433" s="11"/>
      <c r="E433" s="128" t="s">
        <v>133</v>
      </c>
    </row>
    <row r="434" spans="2:5" ht="15" customHeight="1" x14ac:dyDescent="0.25">
      <c r="B434" s="58">
        <v>41947</v>
      </c>
      <c r="C434" s="278"/>
      <c r="D434" s="11"/>
      <c r="E434" s="128" t="s">
        <v>196</v>
      </c>
    </row>
    <row r="435" spans="2:5" ht="15" customHeight="1" x14ac:dyDescent="0.25">
      <c r="B435" s="64">
        <v>42040</v>
      </c>
      <c r="C435" s="11"/>
      <c r="D435" s="11"/>
      <c r="E435" s="128" t="s">
        <v>133</v>
      </c>
    </row>
    <row r="436" spans="2:5" ht="15" customHeight="1" x14ac:dyDescent="0.25">
      <c r="B436" s="126">
        <v>42079</v>
      </c>
      <c r="C436" s="11"/>
      <c r="D436" s="11"/>
      <c r="E436" s="127" t="s">
        <v>202</v>
      </c>
    </row>
    <row r="437" spans="2:5" ht="15" customHeight="1" x14ac:dyDescent="0.25">
      <c r="B437" s="126">
        <v>41949</v>
      </c>
      <c r="C437" s="278"/>
      <c r="D437" s="10"/>
      <c r="E437" s="127" t="s">
        <v>202</v>
      </c>
    </row>
    <row r="438" spans="2:5" ht="15" customHeight="1" x14ac:dyDescent="0.25">
      <c r="B438" s="64">
        <v>42081</v>
      </c>
      <c r="C438" s="11"/>
      <c r="D438" s="11"/>
      <c r="E438" s="128" t="s">
        <v>133</v>
      </c>
    </row>
    <row r="439" spans="2:5" ht="15" customHeight="1" x14ac:dyDescent="0.25">
      <c r="B439" s="126">
        <v>41949</v>
      </c>
      <c r="C439" s="278"/>
      <c r="D439" s="10"/>
      <c r="E439" s="127" t="s">
        <v>202</v>
      </c>
    </row>
    <row r="440" spans="2:5" ht="15" customHeight="1" x14ac:dyDescent="0.25">
      <c r="B440" s="64">
        <v>42081</v>
      </c>
      <c r="C440" s="11"/>
      <c r="D440" s="11"/>
      <c r="E440" s="128" t="s">
        <v>133</v>
      </c>
    </row>
    <row r="441" spans="2:5" ht="15" customHeight="1" x14ac:dyDescent="0.25">
      <c r="B441" s="64">
        <v>42101</v>
      </c>
      <c r="C441" s="11"/>
      <c r="D441" s="11"/>
      <c r="E441" s="128" t="s">
        <v>133</v>
      </c>
    </row>
    <row r="442" spans="2:5" ht="15" customHeight="1" x14ac:dyDescent="0.25">
      <c r="B442" s="126">
        <v>41955</v>
      </c>
      <c r="C442" s="278"/>
      <c r="D442" s="10"/>
      <c r="E442" s="127" t="s">
        <v>202</v>
      </c>
    </row>
    <row r="443" spans="2:5" ht="15" customHeight="1" x14ac:dyDescent="0.25">
      <c r="B443" s="64">
        <v>42116</v>
      </c>
      <c r="C443" s="11"/>
      <c r="D443" s="11"/>
      <c r="E443" s="128" t="s">
        <v>133</v>
      </c>
    </row>
    <row r="444" spans="2:5" ht="15" customHeight="1" x14ac:dyDescent="0.25">
      <c r="B444" s="64">
        <v>42129</v>
      </c>
      <c r="C444" s="11"/>
      <c r="D444" s="11"/>
      <c r="E444" s="128" t="s">
        <v>133</v>
      </c>
    </row>
    <row r="445" spans="2:5" ht="15" customHeight="1" x14ac:dyDescent="0.25">
      <c r="B445" s="58">
        <v>41957</v>
      </c>
      <c r="C445" s="278"/>
      <c r="D445" s="11"/>
      <c r="E445" s="128" t="s">
        <v>133</v>
      </c>
    </row>
    <row r="446" spans="2:5" ht="15" customHeight="1" x14ac:dyDescent="0.25">
      <c r="B446" s="58">
        <v>41963</v>
      </c>
      <c r="C446" s="278"/>
      <c r="D446" s="11"/>
      <c r="E446" s="128" t="s">
        <v>133</v>
      </c>
    </row>
    <row r="447" spans="2:5" ht="15" customHeight="1" x14ac:dyDescent="0.25">
      <c r="B447" s="58">
        <v>41964</v>
      </c>
      <c r="C447" s="278"/>
      <c r="D447" s="11"/>
      <c r="E447" s="128" t="s">
        <v>191</v>
      </c>
    </row>
    <row r="448" spans="2:5" ht="15" customHeight="1" x14ac:dyDescent="0.25">
      <c r="B448" s="64">
        <v>42135</v>
      </c>
      <c r="C448" s="11"/>
      <c r="D448" s="11"/>
      <c r="E448" s="128">
        <v>0</v>
      </c>
    </row>
    <row r="449" spans="2:5" ht="15" customHeight="1" x14ac:dyDescent="0.25">
      <c r="B449" s="58">
        <v>41964</v>
      </c>
      <c r="C449" s="278"/>
      <c r="D449" s="11"/>
      <c r="E449" s="128" t="s">
        <v>133</v>
      </c>
    </row>
    <row r="450" spans="2:5" ht="15" customHeight="1" x14ac:dyDescent="0.25">
      <c r="B450" s="64">
        <v>42135</v>
      </c>
      <c r="C450" s="11"/>
      <c r="D450" s="11"/>
      <c r="E450" s="128" t="s">
        <v>133</v>
      </c>
    </row>
    <row r="451" spans="2:5" ht="15" customHeight="1" x14ac:dyDescent="0.25">
      <c r="B451" s="64">
        <v>42135</v>
      </c>
      <c r="C451" s="11"/>
      <c r="D451" s="11"/>
      <c r="E451" s="128" t="s">
        <v>133</v>
      </c>
    </row>
    <row r="452" spans="2:5" ht="15" customHeight="1" x14ac:dyDescent="0.25">
      <c r="B452" s="64">
        <v>42136</v>
      </c>
      <c r="C452" s="11"/>
      <c r="D452" s="11"/>
      <c r="E452" s="128" t="s">
        <v>133</v>
      </c>
    </row>
    <row r="453" spans="2:5" ht="15" customHeight="1" x14ac:dyDescent="0.25">
      <c r="B453" s="64">
        <v>42135</v>
      </c>
      <c r="C453" s="11"/>
      <c r="D453" s="11"/>
      <c r="E453" s="128" t="s">
        <v>133</v>
      </c>
    </row>
    <row r="454" spans="2:5" ht="15" customHeight="1" x14ac:dyDescent="0.25">
      <c r="B454" s="58">
        <v>41971</v>
      </c>
      <c r="C454" s="278"/>
      <c r="D454" s="11"/>
      <c r="E454" s="128" t="s">
        <v>191</v>
      </c>
    </row>
    <row r="455" spans="2:5" ht="15" customHeight="1" x14ac:dyDescent="0.25">
      <c r="B455" s="64">
        <v>42135</v>
      </c>
      <c r="C455" s="11"/>
      <c r="D455" s="11"/>
      <c r="E455" s="128" t="s">
        <v>133</v>
      </c>
    </row>
    <row r="456" spans="2:5" ht="15" customHeight="1" x14ac:dyDescent="0.25">
      <c r="B456" s="58">
        <v>41974</v>
      </c>
      <c r="C456" s="278"/>
      <c r="D456" s="11"/>
      <c r="E456" s="128" t="s">
        <v>205</v>
      </c>
    </row>
    <row r="457" spans="2:5" ht="15" customHeight="1" x14ac:dyDescent="0.25">
      <c r="B457" s="58">
        <v>41975</v>
      </c>
      <c r="C457" s="278"/>
      <c r="D457" s="11"/>
      <c r="E457" s="128" t="s">
        <v>133</v>
      </c>
    </row>
    <row r="458" spans="2:5" ht="15" customHeight="1" x14ac:dyDescent="0.25">
      <c r="B458" s="64">
        <v>42136</v>
      </c>
      <c r="C458" s="11"/>
      <c r="D458" s="11"/>
      <c r="E458" s="128" t="s">
        <v>133</v>
      </c>
    </row>
    <row r="459" spans="2:5" ht="15" customHeight="1" x14ac:dyDescent="0.25">
      <c r="B459" s="58">
        <v>41975</v>
      </c>
      <c r="C459" s="278"/>
      <c r="D459" s="11"/>
      <c r="E459" s="128" t="s">
        <v>521</v>
      </c>
    </row>
    <row r="460" spans="2:5" ht="15" customHeight="1" x14ac:dyDescent="0.25">
      <c r="B460" s="64">
        <v>42143</v>
      </c>
      <c r="C460" s="11"/>
      <c r="D460" s="11"/>
      <c r="E460" s="128" t="s">
        <v>133</v>
      </c>
    </row>
    <row r="461" spans="2:5" ht="15" customHeight="1" x14ac:dyDescent="0.25">
      <c r="B461" s="126">
        <v>41977</v>
      </c>
      <c r="C461" s="278"/>
      <c r="D461" s="10"/>
      <c r="E461" s="127" t="s">
        <v>202</v>
      </c>
    </row>
    <row r="462" spans="2:5" ht="15" customHeight="1" x14ac:dyDescent="0.25">
      <c r="B462" s="64">
        <v>42143</v>
      </c>
      <c r="C462" s="11"/>
      <c r="D462" s="11"/>
      <c r="E462" s="128" t="s">
        <v>133</v>
      </c>
    </row>
    <row r="463" spans="2:5" ht="15" customHeight="1" x14ac:dyDescent="0.25">
      <c r="B463" s="64">
        <v>42143</v>
      </c>
      <c r="C463" s="11"/>
      <c r="D463" s="11"/>
      <c r="E463" s="128" t="s">
        <v>133</v>
      </c>
    </row>
    <row r="464" spans="2:5" ht="15" customHeight="1" x14ac:dyDescent="0.25">
      <c r="B464" s="58">
        <v>41984</v>
      </c>
      <c r="C464" s="278"/>
      <c r="D464" s="11"/>
      <c r="E464" s="128" t="s">
        <v>191</v>
      </c>
    </row>
    <row r="465" spans="2:5" ht="15" customHeight="1" x14ac:dyDescent="0.25">
      <c r="B465" s="126">
        <v>41990</v>
      </c>
      <c r="C465" s="278"/>
      <c r="D465" s="10"/>
      <c r="E465" s="127" t="s">
        <v>202</v>
      </c>
    </row>
    <row r="466" spans="2:5" ht="15" customHeight="1" x14ac:dyDescent="0.25">
      <c r="B466" s="64">
        <v>42143</v>
      </c>
      <c r="C466" s="11"/>
      <c r="D466" s="11"/>
      <c r="E466" s="128" t="s">
        <v>133</v>
      </c>
    </row>
    <row r="467" spans="2:5" ht="15" customHeight="1" x14ac:dyDescent="0.25">
      <c r="B467" s="126">
        <v>41995</v>
      </c>
      <c r="C467" s="278"/>
      <c r="D467" s="10"/>
      <c r="E467" s="127" t="s">
        <v>202</v>
      </c>
    </row>
    <row r="468" spans="2:5" ht="15" customHeight="1" x14ac:dyDescent="0.25">
      <c r="B468" s="64">
        <v>42143</v>
      </c>
      <c r="C468" s="11"/>
      <c r="D468" s="11"/>
      <c r="E468" s="128" t="s">
        <v>133</v>
      </c>
    </row>
    <row r="469" spans="2:5" ht="15" customHeight="1" x14ac:dyDescent="0.25">
      <c r="B469" s="58">
        <v>41996</v>
      </c>
      <c r="C469" s="278"/>
      <c r="D469" s="11"/>
      <c r="E469" s="128" t="s">
        <v>205</v>
      </c>
    </row>
    <row r="470" spans="2:5" ht="15" customHeight="1" x14ac:dyDescent="0.25">
      <c r="B470" s="126">
        <v>41996</v>
      </c>
      <c r="C470" s="278"/>
      <c r="D470" s="10"/>
      <c r="E470" s="127" t="s">
        <v>202</v>
      </c>
    </row>
    <row r="471" spans="2:5" ht="15" customHeight="1" x14ac:dyDescent="0.25">
      <c r="B471" s="58">
        <v>42009</v>
      </c>
      <c r="C471" s="278"/>
      <c r="D471" s="11"/>
      <c r="E471" s="128" t="s">
        <v>133</v>
      </c>
    </row>
    <row r="472" spans="2:5" ht="15" customHeight="1" x14ac:dyDescent="0.25">
      <c r="B472" s="64">
        <v>41737</v>
      </c>
      <c r="C472" s="11"/>
      <c r="D472" s="11"/>
      <c r="E472" s="128" t="s">
        <v>133</v>
      </c>
    </row>
    <row r="473" spans="2:5" ht="15" customHeight="1" x14ac:dyDescent="0.25">
      <c r="B473" s="64">
        <v>42166</v>
      </c>
      <c r="C473" s="11"/>
      <c r="D473" s="11"/>
      <c r="E473" s="128" t="s">
        <v>133</v>
      </c>
    </row>
    <row r="474" spans="2:5" ht="15" customHeight="1" x14ac:dyDescent="0.25">
      <c r="B474" s="58">
        <v>42009</v>
      </c>
      <c r="C474" s="278"/>
      <c r="D474" s="11"/>
      <c r="E474" s="128" t="s">
        <v>205</v>
      </c>
    </row>
    <row r="475" spans="2:5" ht="15" customHeight="1" x14ac:dyDescent="0.25">
      <c r="B475" s="58">
        <v>42010</v>
      </c>
      <c r="C475" s="278"/>
      <c r="D475" s="11"/>
      <c r="E475" s="128" t="s">
        <v>133</v>
      </c>
    </row>
    <row r="476" spans="2:5" ht="15" customHeight="1" x14ac:dyDescent="0.25">
      <c r="B476" s="64">
        <v>42166</v>
      </c>
      <c r="C476" s="11"/>
      <c r="D476" s="11"/>
      <c r="E476" s="128" t="s">
        <v>133</v>
      </c>
    </row>
    <row r="477" spans="2:5" ht="15" customHeight="1" x14ac:dyDescent="0.25">
      <c r="B477" s="58">
        <v>42017</v>
      </c>
      <c r="C477" s="278"/>
      <c r="D477" s="11"/>
      <c r="E477" s="128" t="s">
        <v>133</v>
      </c>
    </row>
    <row r="478" spans="2:5" ht="15" customHeight="1" x14ac:dyDescent="0.25">
      <c r="B478" s="64">
        <v>42166</v>
      </c>
      <c r="C478" s="11"/>
      <c r="D478" s="11"/>
      <c r="E478" s="128" t="s">
        <v>191</v>
      </c>
    </row>
    <row r="479" spans="2:5" ht="15" customHeight="1" x14ac:dyDescent="0.25">
      <c r="B479" s="58">
        <v>42017</v>
      </c>
      <c r="C479" s="278"/>
      <c r="D479" s="11"/>
      <c r="E479" s="128" t="s">
        <v>133</v>
      </c>
    </row>
    <row r="480" spans="2:5" ht="15" customHeight="1" x14ac:dyDescent="0.25">
      <c r="B480" s="64">
        <v>42167</v>
      </c>
      <c r="C480" s="11"/>
      <c r="D480" s="11"/>
      <c r="E480" s="128" t="s">
        <v>133</v>
      </c>
    </row>
    <row r="481" spans="2:5" ht="15" customHeight="1" x14ac:dyDescent="0.25">
      <c r="B481" s="58">
        <v>42017</v>
      </c>
      <c r="C481" s="278"/>
      <c r="D481" s="11"/>
      <c r="E481" s="128" t="s">
        <v>191</v>
      </c>
    </row>
    <row r="482" spans="2:5" ht="15" customHeight="1" x14ac:dyDescent="0.25">
      <c r="B482" s="64">
        <v>42177</v>
      </c>
      <c r="C482" s="11"/>
      <c r="D482" s="11"/>
      <c r="E482" s="128" t="s">
        <v>521</v>
      </c>
    </row>
    <row r="483" spans="2:5" ht="15" customHeight="1" x14ac:dyDescent="0.25">
      <c r="B483" s="64">
        <v>42177</v>
      </c>
      <c r="C483" s="11"/>
      <c r="D483" s="11"/>
      <c r="E483" s="128" t="s">
        <v>205</v>
      </c>
    </row>
    <row r="484" spans="2:5" ht="15" customHeight="1" x14ac:dyDescent="0.25">
      <c r="B484" s="58">
        <v>42017</v>
      </c>
      <c r="C484" s="278"/>
      <c r="D484" s="11"/>
      <c r="E484" s="128" t="s">
        <v>133</v>
      </c>
    </row>
    <row r="485" spans="2:5" ht="15" customHeight="1" x14ac:dyDescent="0.25">
      <c r="B485" s="64">
        <v>41977</v>
      </c>
      <c r="C485" s="11"/>
      <c r="D485" s="11"/>
      <c r="E485" s="128" t="s">
        <v>133</v>
      </c>
    </row>
    <row r="486" spans="2:5" ht="15" customHeight="1" x14ac:dyDescent="0.25">
      <c r="B486" s="58">
        <v>42017</v>
      </c>
      <c r="C486" s="278"/>
      <c r="D486" s="11"/>
      <c r="E486" s="128" t="s">
        <v>522</v>
      </c>
    </row>
    <row r="487" spans="2:5" ht="15" customHeight="1" x14ac:dyDescent="0.25">
      <c r="B487" s="64">
        <v>42180</v>
      </c>
      <c r="C487" s="11"/>
      <c r="D487" s="11"/>
      <c r="E487" s="128" t="s">
        <v>196</v>
      </c>
    </row>
    <row r="488" spans="2:5" ht="15" customHeight="1" x14ac:dyDescent="0.25">
      <c r="B488" s="126">
        <v>42024</v>
      </c>
      <c r="C488" s="278"/>
      <c r="D488" s="10"/>
      <c r="E488" s="127" t="s">
        <v>202</v>
      </c>
    </row>
    <row r="489" spans="2:5" ht="15" customHeight="1" x14ac:dyDescent="0.25">
      <c r="B489" s="64">
        <v>41823</v>
      </c>
      <c r="C489" s="11"/>
      <c r="D489" s="11"/>
      <c r="E489" s="128" t="s">
        <v>196</v>
      </c>
    </row>
    <row r="490" spans="2:5" ht="15" customHeight="1" x14ac:dyDescent="0.25">
      <c r="B490" s="64">
        <v>42188</v>
      </c>
      <c r="C490" s="11"/>
      <c r="D490" s="11"/>
      <c r="E490" s="128" t="s">
        <v>196</v>
      </c>
    </row>
    <row r="491" spans="2:5" ht="15" customHeight="1" x14ac:dyDescent="0.25">
      <c r="B491" s="58">
        <v>42027</v>
      </c>
      <c r="C491" s="278"/>
      <c r="D491" s="11"/>
      <c r="E491" s="128" t="s">
        <v>521</v>
      </c>
    </row>
    <row r="492" spans="2:5" ht="15" customHeight="1" x14ac:dyDescent="0.25">
      <c r="B492" s="58">
        <v>42027</v>
      </c>
      <c r="C492" s="278"/>
      <c r="D492" s="11"/>
      <c r="E492" s="128" t="s">
        <v>521</v>
      </c>
    </row>
    <row r="493" spans="2:5" ht="15" customHeight="1" x14ac:dyDescent="0.25">
      <c r="B493" s="64">
        <v>42191</v>
      </c>
      <c r="C493" s="11"/>
      <c r="D493" s="11"/>
      <c r="E493" s="128" t="s">
        <v>133</v>
      </c>
    </row>
    <row r="494" spans="2:5" ht="15" customHeight="1" x14ac:dyDescent="0.25">
      <c r="B494" s="64">
        <v>42191</v>
      </c>
      <c r="C494" s="11"/>
      <c r="D494" s="11"/>
      <c r="E494" s="128" t="s">
        <v>133</v>
      </c>
    </row>
    <row r="495" spans="2:5" ht="15" customHeight="1" x14ac:dyDescent="0.25">
      <c r="B495" s="64">
        <v>42192</v>
      </c>
      <c r="C495" s="11"/>
      <c r="D495" s="11"/>
      <c r="E495" s="128" t="s">
        <v>196</v>
      </c>
    </row>
    <row r="496" spans="2:5" ht="15" customHeight="1" x14ac:dyDescent="0.25">
      <c r="B496" s="58">
        <v>42033</v>
      </c>
      <c r="C496" s="278"/>
      <c r="D496" s="11"/>
      <c r="E496" s="128" t="s">
        <v>205</v>
      </c>
    </row>
    <row r="497" spans="2:5" ht="15" customHeight="1" x14ac:dyDescent="0.25">
      <c r="B497" s="9"/>
      <c r="C497" s="11"/>
      <c r="D497" s="11"/>
      <c r="E497" s="128">
        <v>0</v>
      </c>
    </row>
    <row r="498" spans="2:5" ht="15" customHeight="1" x14ac:dyDescent="0.25">
      <c r="B498" s="58">
        <v>42027</v>
      </c>
      <c r="C498" s="278"/>
      <c r="D498" s="11"/>
      <c r="E498" s="128" t="s">
        <v>205</v>
      </c>
    </row>
    <row r="499" spans="2:5" ht="15" customHeight="1" x14ac:dyDescent="0.25">
      <c r="B499" s="58">
        <v>42027</v>
      </c>
      <c r="C499" s="278"/>
      <c r="D499" s="11"/>
      <c r="E499" s="128" t="s">
        <v>191</v>
      </c>
    </row>
    <row r="500" spans="2:5" ht="15" customHeight="1" x14ac:dyDescent="0.25">
      <c r="B500" s="64">
        <v>42212</v>
      </c>
      <c r="C500" s="11"/>
      <c r="D500" s="11"/>
      <c r="E500" s="128" t="s">
        <v>133</v>
      </c>
    </row>
    <row r="501" spans="2:5" ht="15" customHeight="1" x14ac:dyDescent="0.25">
      <c r="B501" s="126">
        <v>42030</v>
      </c>
      <c r="C501" s="278"/>
      <c r="D501" s="10"/>
      <c r="E501" s="127" t="s">
        <v>202</v>
      </c>
    </row>
    <row r="502" spans="2:5" ht="15" customHeight="1" x14ac:dyDescent="0.25">
      <c r="B502" s="58">
        <v>42030</v>
      </c>
      <c r="C502" s="278"/>
      <c r="D502" s="11"/>
      <c r="E502" s="128" t="s">
        <v>196</v>
      </c>
    </row>
    <row r="503" spans="2:5" ht="15" customHeight="1" x14ac:dyDescent="0.25">
      <c r="B503" s="58">
        <v>42030</v>
      </c>
      <c r="C503" s="278"/>
      <c r="D503" s="11"/>
      <c r="E503" s="128" t="s">
        <v>205</v>
      </c>
    </row>
    <row r="504" spans="2:5" ht="15" customHeight="1" x14ac:dyDescent="0.25">
      <c r="B504" s="58">
        <v>42031</v>
      </c>
      <c r="C504" s="278"/>
      <c r="D504" s="11"/>
      <c r="E504" s="128" t="s">
        <v>521</v>
      </c>
    </row>
    <row r="505" spans="2:5" ht="15" customHeight="1" x14ac:dyDescent="0.25">
      <c r="B505" s="58">
        <v>42033</v>
      </c>
      <c r="C505" s="278"/>
      <c r="D505" s="11"/>
      <c r="E505" s="128" t="s">
        <v>205</v>
      </c>
    </row>
    <row r="506" spans="2:5" ht="15" customHeight="1" x14ac:dyDescent="0.25">
      <c r="B506" s="58">
        <v>42030</v>
      </c>
      <c r="C506" s="278"/>
      <c r="D506" s="11"/>
      <c r="E506" s="128" t="s">
        <v>133</v>
      </c>
    </row>
    <row r="507" spans="2:5" ht="15" customHeight="1" x14ac:dyDescent="0.25">
      <c r="B507" s="58">
        <v>42037</v>
      </c>
      <c r="C507" s="278"/>
      <c r="D507" s="11"/>
      <c r="E507" s="128" t="s">
        <v>191</v>
      </c>
    </row>
    <row r="508" spans="2:5" ht="15" customHeight="1" x14ac:dyDescent="0.25">
      <c r="B508" s="58">
        <v>42037</v>
      </c>
      <c r="C508" s="278"/>
      <c r="D508" s="11"/>
      <c r="E508" s="128" t="s">
        <v>191</v>
      </c>
    </row>
    <row r="509" spans="2:5" ht="15" customHeight="1" x14ac:dyDescent="0.25">
      <c r="B509" s="58">
        <v>42037</v>
      </c>
      <c r="C509" s="278"/>
      <c r="D509" s="11"/>
      <c r="E509" s="128" t="s">
        <v>133</v>
      </c>
    </row>
    <row r="510" spans="2:5" ht="15" customHeight="1" x14ac:dyDescent="0.25">
      <c r="B510" s="58">
        <v>42037</v>
      </c>
      <c r="C510" s="278"/>
      <c r="D510" s="11"/>
      <c r="E510" s="128" t="s">
        <v>522</v>
      </c>
    </row>
    <row r="511" spans="2:5" ht="15" customHeight="1" x14ac:dyDescent="0.25">
      <c r="B511" s="58">
        <v>42037</v>
      </c>
      <c r="C511" s="278"/>
      <c r="D511" s="11"/>
      <c r="E511" s="128" t="s">
        <v>205</v>
      </c>
    </row>
    <row r="512" spans="2:5" ht="15" customHeight="1" x14ac:dyDescent="0.25">
      <c r="B512" s="58">
        <v>42040</v>
      </c>
      <c r="C512" s="278"/>
      <c r="D512" s="11"/>
      <c r="E512" s="128" t="s">
        <v>191</v>
      </c>
    </row>
    <row r="513" spans="2:5" ht="15" customHeight="1" x14ac:dyDescent="0.25">
      <c r="B513" s="58">
        <v>42040</v>
      </c>
      <c r="C513" s="278"/>
      <c r="D513" s="11"/>
      <c r="E513" s="128" t="s">
        <v>191</v>
      </c>
    </row>
    <row r="514" spans="2:5" ht="15" customHeight="1" x14ac:dyDescent="0.25">
      <c r="B514" s="58">
        <v>42041</v>
      </c>
      <c r="C514" s="278"/>
      <c r="D514" s="11"/>
      <c r="E514" s="128" t="s">
        <v>133</v>
      </c>
    </row>
    <row r="515" spans="2:5" ht="15" customHeight="1" x14ac:dyDescent="0.25">
      <c r="B515" s="58">
        <v>42044</v>
      </c>
      <c r="C515" s="278"/>
      <c r="D515" s="11"/>
      <c r="E515" s="128" t="s">
        <v>414</v>
      </c>
    </row>
    <row r="516" spans="2:5" ht="15" customHeight="1" x14ac:dyDescent="0.25">
      <c r="B516" s="58">
        <v>42045</v>
      </c>
      <c r="C516" s="278"/>
      <c r="D516" s="11"/>
      <c r="E516" s="128" t="s">
        <v>191</v>
      </c>
    </row>
    <row r="517" spans="2:5" ht="15" customHeight="1" x14ac:dyDescent="0.25">
      <c r="B517" s="58">
        <v>42045</v>
      </c>
      <c r="C517" s="278"/>
      <c r="D517" s="11"/>
      <c r="E517" s="128" t="s">
        <v>133</v>
      </c>
    </row>
    <row r="518" spans="2:5" ht="15" customHeight="1" x14ac:dyDescent="0.25">
      <c r="B518" s="58">
        <v>42051</v>
      </c>
      <c r="C518" s="278"/>
      <c r="D518" s="11"/>
      <c r="E518" s="128" t="s">
        <v>191</v>
      </c>
    </row>
    <row r="519" spans="2:5" ht="15" customHeight="1" x14ac:dyDescent="0.25">
      <c r="B519" s="58">
        <v>42041</v>
      </c>
      <c r="C519" s="278"/>
      <c r="D519" s="11"/>
      <c r="E519" s="128" t="s">
        <v>191</v>
      </c>
    </row>
    <row r="520" spans="2:5" ht="15" customHeight="1" x14ac:dyDescent="0.25">
      <c r="B520" s="58">
        <v>42058</v>
      </c>
      <c r="C520" s="278"/>
      <c r="D520" s="11"/>
      <c r="E520" s="128" t="s">
        <v>133</v>
      </c>
    </row>
    <row r="521" spans="2:5" ht="15" customHeight="1" x14ac:dyDescent="0.25">
      <c r="B521" s="58">
        <v>42058</v>
      </c>
      <c r="C521" s="278"/>
      <c r="D521" s="11"/>
      <c r="E521" s="128" t="s">
        <v>191</v>
      </c>
    </row>
    <row r="522" spans="2:5" ht="15" customHeight="1" x14ac:dyDescent="0.25">
      <c r="B522" s="58">
        <v>42058</v>
      </c>
      <c r="C522" s="278"/>
      <c r="D522" s="11"/>
      <c r="E522" s="128" t="s">
        <v>191</v>
      </c>
    </row>
    <row r="523" spans="2:5" ht="15" customHeight="1" x14ac:dyDescent="0.25">
      <c r="B523" s="58">
        <v>42059</v>
      </c>
      <c r="C523" s="278"/>
      <c r="D523" s="11"/>
      <c r="E523" s="128" t="s">
        <v>521</v>
      </c>
    </row>
    <row r="524" spans="2:5" ht="15" customHeight="1" x14ac:dyDescent="0.25">
      <c r="B524" s="58">
        <v>42059</v>
      </c>
      <c r="C524" s="278"/>
      <c r="D524" s="11"/>
      <c r="E524" s="128" t="s">
        <v>191</v>
      </c>
    </row>
    <row r="525" spans="2:5" ht="15" customHeight="1" x14ac:dyDescent="0.25">
      <c r="B525" s="58">
        <v>42059</v>
      </c>
      <c r="C525" s="278"/>
      <c r="D525" s="11"/>
      <c r="E525" s="128" t="s">
        <v>205</v>
      </c>
    </row>
    <row r="526" spans="2:5" ht="15" customHeight="1" x14ac:dyDescent="0.25">
      <c r="B526" s="58">
        <v>42059</v>
      </c>
      <c r="C526" s="278"/>
      <c r="D526" s="11"/>
      <c r="E526" s="128" t="s">
        <v>521</v>
      </c>
    </row>
    <row r="527" spans="2:5" ht="15" customHeight="1" x14ac:dyDescent="0.25">
      <c r="B527" s="58">
        <v>42061</v>
      </c>
      <c r="C527" s="278"/>
      <c r="D527" s="11"/>
      <c r="E527" s="128" t="s">
        <v>205</v>
      </c>
    </row>
    <row r="528" spans="2:5" ht="15" customHeight="1" x14ac:dyDescent="0.25">
      <c r="B528" s="58">
        <v>42062</v>
      </c>
      <c r="C528" s="278"/>
      <c r="D528" s="11"/>
      <c r="E528" s="128" t="s">
        <v>205</v>
      </c>
    </row>
    <row r="529" spans="1:5" ht="15" customHeight="1" x14ac:dyDescent="0.25">
      <c r="B529" s="58">
        <v>42065</v>
      </c>
      <c r="C529" s="278"/>
      <c r="D529" s="11"/>
      <c r="E529" s="128" t="s">
        <v>205</v>
      </c>
    </row>
    <row r="530" spans="1:5" ht="15" customHeight="1" x14ac:dyDescent="0.25">
      <c r="B530" s="58">
        <v>42065</v>
      </c>
      <c r="C530" s="278"/>
      <c r="D530" s="11"/>
      <c r="E530" s="128" t="s">
        <v>196</v>
      </c>
    </row>
    <row r="531" spans="1:5" ht="15" customHeight="1" x14ac:dyDescent="0.25">
      <c r="B531" s="58">
        <v>42066</v>
      </c>
      <c r="C531" s="278"/>
      <c r="D531" s="11"/>
      <c r="E531" s="128" t="s">
        <v>191</v>
      </c>
    </row>
    <row r="532" spans="1:5" ht="15" customHeight="1" x14ac:dyDescent="0.25">
      <c r="B532" s="58">
        <v>42066</v>
      </c>
      <c r="C532" s="278"/>
      <c r="D532" s="11"/>
      <c r="E532" s="128" t="s">
        <v>191</v>
      </c>
    </row>
    <row r="533" spans="1:5" ht="15" customHeight="1" x14ac:dyDescent="0.25">
      <c r="B533" s="58">
        <v>42068</v>
      </c>
      <c r="C533" s="278"/>
      <c r="D533" s="11"/>
      <c r="E533" s="128" t="s">
        <v>205</v>
      </c>
    </row>
    <row r="534" spans="1:5" ht="15" customHeight="1" x14ac:dyDescent="0.25">
      <c r="B534" s="58">
        <v>42068</v>
      </c>
      <c r="C534" s="278"/>
      <c r="D534" s="11"/>
      <c r="E534" s="128" t="s">
        <v>133</v>
      </c>
    </row>
    <row r="535" spans="1:5" ht="15" customHeight="1" x14ac:dyDescent="0.25">
      <c r="B535" s="58">
        <v>42069</v>
      </c>
      <c r="C535" s="278"/>
      <c r="D535" s="11"/>
      <c r="E535" s="128" t="s">
        <v>133</v>
      </c>
    </row>
    <row r="536" spans="1:5" ht="15" customHeight="1" x14ac:dyDescent="0.25">
      <c r="B536" s="126">
        <v>42074</v>
      </c>
      <c r="C536" s="278"/>
      <c r="D536" s="10"/>
      <c r="E536" s="127" t="s">
        <v>202</v>
      </c>
    </row>
    <row r="537" spans="1:5" ht="15" customHeight="1" x14ac:dyDescent="0.25">
      <c r="B537" s="126">
        <v>42079</v>
      </c>
      <c r="C537" s="278"/>
      <c r="D537" s="10"/>
      <c r="E537" s="127" t="s">
        <v>202</v>
      </c>
    </row>
    <row r="538" spans="1:5" ht="15" customHeight="1" x14ac:dyDescent="0.25">
      <c r="A538" s="277"/>
      <c r="B538" s="58">
        <v>42079</v>
      </c>
      <c r="C538" s="278"/>
      <c r="D538" s="11"/>
      <c r="E538" s="128" t="s">
        <v>133</v>
      </c>
    </row>
    <row r="539" spans="1:5" ht="15" customHeight="1" x14ac:dyDescent="0.25">
      <c r="B539" s="58">
        <v>42080</v>
      </c>
      <c r="C539" s="278"/>
      <c r="D539" s="11"/>
      <c r="E539" s="128" t="s">
        <v>205</v>
      </c>
    </row>
    <row r="540" spans="1:5" ht="15" customHeight="1" x14ac:dyDescent="0.25">
      <c r="B540" s="58">
        <v>42081</v>
      </c>
      <c r="C540" s="278"/>
      <c r="D540" s="11"/>
      <c r="E540" s="128" t="s">
        <v>191</v>
      </c>
    </row>
    <row r="541" spans="1:5" ht="15" customHeight="1" x14ac:dyDescent="0.25">
      <c r="B541" s="58">
        <v>42081</v>
      </c>
      <c r="C541" s="278"/>
      <c r="D541" s="11"/>
      <c r="E541" s="128" t="s">
        <v>191</v>
      </c>
    </row>
    <row r="542" spans="1:5" ht="15" customHeight="1" x14ac:dyDescent="0.25">
      <c r="B542" s="58">
        <v>42081</v>
      </c>
      <c r="C542" s="278"/>
      <c r="D542" s="11"/>
      <c r="E542" s="128" t="s">
        <v>191</v>
      </c>
    </row>
    <row r="543" spans="1:5" ht="15" customHeight="1" x14ac:dyDescent="0.25">
      <c r="B543" s="58">
        <v>42083</v>
      </c>
      <c r="C543" s="278"/>
      <c r="D543" s="11"/>
      <c r="E543" s="128" t="s">
        <v>196</v>
      </c>
    </row>
    <row r="544" spans="1:5" ht="15" customHeight="1" x14ac:dyDescent="0.25">
      <c r="B544" s="58">
        <v>42075</v>
      </c>
      <c r="C544" s="278"/>
      <c r="D544" s="11"/>
      <c r="E544" s="128" t="s">
        <v>205</v>
      </c>
    </row>
    <row r="545" spans="2:5" ht="15" customHeight="1" x14ac:dyDescent="0.25">
      <c r="B545" s="58">
        <v>42075</v>
      </c>
      <c r="C545" s="278"/>
      <c r="D545" s="11"/>
      <c r="E545" s="128" t="s">
        <v>414</v>
      </c>
    </row>
    <row r="546" spans="2:5" ht="15" customHeight="1" x14ac:dyDescent="0.25">
      <c r="B546" s="58">
        <v>42083</v>
      </c>
      <c r="C546" s="278"/>
      <c r="D546" s="11"/>
      <c r="E546" s="128" t="s">
        <v>205</v>
      </c>
    </row>
    <row r="547" spans="2:5" ht="15" customHeight="1" x14ac:dyDescent="0.25">
      <c r="B547" s="58">
        <v>42086</v>
      </c>
      <c r="C547" s="278"/>
      <c r="D547" s="11"/>
      <c r="E547" s="128" t="s">
        <v>133</v>
      </c>
    </row>
    <row r="548" spans="2:5" ht="15" customHeight="1" x14ac:dyDescent="0.25">
      <c r="B548" s="58">
        <v>42086</v>
      </c>
      <c r="C548" s="278"/>
      <c r="D548" s="11"/>
      <c r="E548" s="128" t="s">
        <v>205</v>
      </c>
    </row>
    <row r="549" spans="2:5" ht="15" customHeight="1" x14ac:dyDescent="0.25">
      <c r="B549" s="58">
        <v>42086</v>
      </c>
      <c r="C549" s="278"/>
      <c r="D549" s="11"/>
      <c r="E549" s="128" t="s">
        <v>205</v>
      </c>
    </row>
    <row r="550" spans="2:5" ht="15" customHeight="1" x14ac:dyDescent="0.25">
      <c r="B550" s="58">
        <v>42086</v>
      </c>
      <c r="C550" s="278"/>
      <c r="D550" s="11"/>
      <c r="E550" s="128" t="s">
        <v>191</v>
      </c>
    </row>
    <row r="551" spans="2:5" ht="15" customHeight="1" x14ac:dyDescent="0.25">
      <c r="B551" s="126">
        <v>42097</v>
      </c>
      <c r="C551" s="278"/>
      <c r="D551" s="10"/>
      <c r="E551" s="127" t="s">
        <v>202</v>
      </c>
    </row>
    <row r="552" spans="2:5" ht="15" customHeight="1" x14ac:dyDescent="0.25">
      <c r="B552" s="58">
        <v>42107</v>
      </c>
      <c r="C552" s="278"/>
      <c r="D552" s="11"/>
      <c r="E552" s="128" t="s">
        <v>521</v>
      </c>
    </row>
    <row r="553" spans="2:5" ht="15" customHeight="1" x14ac:dyDescent="0.25">
      <c r="B553" s="58">
        <v>42107</v>
      </c>
      <c r="C553" s="278"/>
      <c r="D553" s="11"/>
      <c r="E553" s="128" t="s">
        <v>521</v>
      </c>
    </row>
    <row r="554" spans="2:5" ht="15" customHeight="1" x14ac:dyDescent="0.25">
      <c r="B554" s="58">
        <v>42110</v>
      </c>
      <c r="C554" s="278"/>
      <c r="D554" s="11"/>
      <c r="E554" s="128" t="s">
        <v>133</v>
      </c>
    </row>
    <row r="555" spans="2:5" ht="15" customHeight="1" x14ac:dyDescent="0.25">
      <c r="B555" s="58">
        <v>42082</v>
      </c>
      <c r="C555" s="278"/>
      <c r="D555" s="11"/>
      <c r="E555" s="128" t="s">
        <v>196</v>
      </c>
    </row>
    <row r="556" spans="2:5" ht="15" customHeight="1" x14ac:dyDescent="0.25">
      <c r="B556" s="58">
        <v>42117</v>
      </c>
      <c r="C556" s="278"/>
      <c r="D556" s="11"/>
      <c r="E556" s="128" t="s">
        <v>133</v>
      </c>
    </row>
    <row r="557" spans="2:5" ht="15" customHeight="1" x14ac:dyDescent="0.25">
      <c r="B557" s="58">
        <v>42118</v>
      </c>
      <c r="C557" s="278"/>
      <c r="D557" s="11"/>
      <c r="E557" s="128" t="s">
        <v>133</v>
      </c>
    </row>
    <row r="558" spans="2:5" ht="15" customHeight="1" x14ac:dyDescent="0.25">
      <c r="B558" s="58">
        <v>42131</v>
      </c>
      <c r="C558" s="278"/>
      <c r="D558" s="11"/>
      <c r="E558" s="128" t="s">
        <v>133</v>
      </c>
    </row>
    <row r="559" spans="2:5" ht="15" customHeight="1" x14ac:dyDescent="0.25">
      <c r="B559" s="58">
        <v>42131</v>
      </c>
      <c r="C559" s="278"/>
      <c r="D559" s="11"/>
      <c r="E559" s="128" t="s">
        <v>133</v>
      </c>
    </row>
    <row r="560" spans="2:5" ht="15" customHeight="1" x14ac:dyDescent="0.25">
      <c r="B560" s="58">
        <v>42152</v>
      </c>
      <c r="C560" s="278"/>
      <c r="D560" s="11"/>
      <c r="E560" s="128" t="s">
        <v>133</v>
      </c>
    </row>
    <row r="561" spans="2:5" ht="15" customHeight="1" x14ac:dyDescent="0.25">
      <c r="B561" s="58">
        <v>42157</v>
      </c>
      <c r="C561" s="278"/>
      <c r="D561" s="11"/>
      <c r="E561" s="128" t="s">
        <v>414</v>
      </c>
    </row>
    <row r="562" spans="2:5" ht="15" customHeight="1" x14ac:dyDescent="0.25">
      <c r="B562" s="58">
        <v>42159</v>
      </c>
      <c r="C562" s="278"/>
      <c r="D562" s="11"/>
      <c r="E562" s="128" t="s">
        <v>133</v>
      </c>
    </row>
    <row r="563" spans="2:5" ht="15" customHeight="1" x14ac:dyDescent="0.25">
      <c r="B563" s="58">
        <v>42165</v>
      </c>
      <c r="C563" s="278"/>
      <c r="D563" s="11"/>
      <c r="E563" s="128" t="s">
        <v>414</v>
      </c>
    </row>
    <row r="564" spans="2:5" ht="15" customHeight="1" x14ac:dyDescent="0.25">
      <c r="B564" s="58">
        <v>42165</v>
      </c>
      <c r="C564" s="278"/>
      <c r="D564" s="11"/>
      <c r="E564" s="128" t="s">
        <v>414</v>
      </c>
    </row>
    <row r="565" spans="2:5" ht="15" customHeight="1" x14ac:dyDescent="0.25">
      <c r="B565" s="58">
        <v>42165</v>
      </c>
      <c r="C565" s="278"/>
      <c r="D565" s="11"/>
      <c r="E565" s="128" t="s">
        <v>191</v>
      </c>
    </row>
    <row r="566" spans="2:5" ht="15" customHeight="1" x14ac:dyDescent="0.25">
      <c r="B566" s="58">
        <v>42166</v>
      </c>
      <c r="C566" s="278"/>
      <c r="D566" s="11"/>
      <c r="E566" s="128" t="s">
        <v>191</v>
      </c>
    </row>
    <row r="567" spans="2:5" ht="15" customHeight="1" x14ac:dyDescent="0.25">
      <c r="B567" s="58">
        <v>42171</v>
      </c>
      <c r="C567" s="278"/>
      <c r="D567" s="11"/>
      <c r="E567" s="128" t="s">
        <v>133</v>
      </c>
    </row>
    <row r="568" spans="2:5" ht="15" customHeight="1" x14ac:dyDescent="0.25">
      <c r="B568" s="58">
        <v>42177</v>
      </c>
      <c r="C568" s="278"/>
      <c r="D568" s="11"/>
      <c r="E568" s="128" t="s">
        <v>414</v>
      </c>
    </row>
    <row r="569" spans="2:5" ht="15" customHeight="1" x14ac:dyDescent="0.25">
      <c r="B569" s="58">
        <v>42177</v>
      </c>
      <c r="C569" s="278"/>
      <c r="D569" s="11"/>
      <c r="E569" s="128" t="s">
        <v>414</v>
      </c>
    </row>
    <row r="570" spans="2:5" ht="15" customHeight="1" x14ac:dyDescent="0.25">
      <c r="B570" s="58">
        <v>42178</v>
      </c>
      <c r="C570" s="278"/>
      <c r="D570" s="11"/>
      <c r="E570" s="128" t="s">
        <v>133</v>
      </c>
    </row>
    <row r="571" spans="2:5" ht="15" customHeight="1" x14ac:dyDescent="0.25">
      <c r="B571" s="58">
        <v>42178</v>
      </c>
      <c r="C571" s="278"/>
      <c r="D571" s="11"/>
      <c r="E571" s="128" t="s">
        <v>133</v>
      </c>
    </row>
    <row r="572" spans="2:5" ht="15" customHeight="1" x14ac:dyDescent="0.25">
      <c r="B572" s="58">
        <v>42178</v>
      </c>
      <c r="C572" s="278"/>
      <c r="D572" s="11"/>
      <c r="E572" s="128" t="s">
        <v>205</v>
      </c>
    </row>
    <row r="573" spans="2:5" ht="15" customHeight="1" x14ac:dyDescent="0.25">
      <c r="B573" s="58">
        <v>42179</v>
      </c>
      <c r="C573" s="278"/>
      <c r="D573" s="11"/>
      <c r="E573" s="128" t="s">
        <v>414</v>
      </c>
    </row>
    <row r="574" spans="2:5" ht="15" customHeight="1" x14ac:dyDescent="0.25">
      <c r="B574" s="58">
        <v>42179</v>
      </c>
      <c r="C574" s="278"/>
      <c r="D574" s="11"/>
      <c r="E574" s="128" t="s">
        <v>414</v>
      </c>
    </row>
    <row r="575" spans="2:5" ht="15" customHeight="1" x14ac:dyDescent="0.25">
      <c r="B575" s="58">
        <v>42179</v>
      </c>
      <c r="C575" s="278"/>
      <c r="D575" s="11"/>
      <c r="E575" s="128" t="s">
        <v>414</v>
      </c>
    </row>
    <row r="576" spans="2:5" ht="15" customHeight="1" x14ac:dyDescent="0.25">
      <c r="B576" s="58">
        <v>42179</v>
      </c>
      <c r="C576" s="278"/>
      <c r="D576" s="11"/>
      <c r="E576" s="128" t="s">
        <v>414</v>
      </c>
    </row>
    <row r="577" spans="2:5" ht="15" customHeight="1" x14ac:dyDescent="0.25">
      <c r="B577" s="58">
        <v>42184</v>
      </c>
      <c r="C577" s="278"/>
      <c r="D577" s="11"/>
      <c r="E577" s="128" t="s">
        <v>205</v>
      </c>
    </row>
    <row r="578" spans="2:5" ht="15" customHeight="1" x14ac:dyDescent="0.25">
      <c r="B578" s="58">
        <v>42184</v>
      </c>
      <c r="C578" s="278"/>
      <c r="D578" s="11"/>
      <c r="E578" s="128" t="s">
        <v>205</v>
      </c>
    </row>
    <row r="579" spans="2:5" ht="15" customHeight="1" x14ac:dyDescent="0.25">
      <c r="B579" s="58">
        <v>42184</v>
      </c>
      <c r="C579" s="278"/>
      <c r="D579" s="11"/>
      <c r="E579" s="128" t="s">
        <v>414</v>
      </c>
    </row>
    <row r="580" spans="2:5" ht="15" customHeight="1" x14ac:dyDescent="0.25">
      <c r="B580" s="58">
        <v>42184</v>
      </c>
      <c r="C580" s="278"/>
      <c r="D580" s="11"/>
      <c r="E580" s="128" t="s">
        <v>414</v>
      </c>
    </row>
    <row r="581" spans="2:5" ht="15" customHeight="1" x14ac:dyDescent="0.25">
      <c r="B581" s="58">
        <v>42184</v>
      </c>
      <c r="C581" s="278"/>
      <c r="D581" s="11"/>
      <c r="E581" s="128" t="s">
        <v>414</v>
      </c>
    </row>
    <row r="582" spans="2:5" ht="15" customHeight="1" x14ac:dyDescent="0.25">
      <c r="B582" s="58">
        <v>42185</v>
      </c>
      <c r="C582" s="278"/>
      <c r="D582" s="11"/>
      <c r="E582" s="128" t="s">
        <v>205</v>
      </c>
    </row>
    <row r="583" spans="2:5" ht="15" customHeight="1" x14ac:dyDescent="0.25">
      <c r="B583" s="58">
        <v>42185</v>
      </c>
      <c r="C583" s="278"/>
      <c r="D583" s="11"/>
      <c r="E583" s="128" t="s">
        <v>414</v>
      </c>
    </row>
    <row r="584" spans="2:5" ht="15" customHeight="1" x14ac:dyDescent="0.25">
      <c r="B584" s="58">
        <v>42185</v>
      </c>
      <c r="C584" s="278"/>
      <c r="D584" s="11"/>
      <c r="E584" s="128" t="s">
        <v>414</v>
      </c>
    </row>
    <row r="585" spans="2:5" ht="15" customHeight="1" x14ac:dyDescent="0.25">
      <c r="B585" s="58">
        <v>42186</v>
      </c>
      <c r="C585" s="278"/>
      <c r="D585" s="11"/>
      <c r="E585" s="128" t="s">
        <v>133</v>
      </c>
    </row>
    <row r="586" spans="2:5" ht="15" customHeight="1" x14ac:dyDescent="0.25">
      <c r="B586" s="58">
        <v>42186</v>
      </c>
      <c r="C586" s="278"/>
      <c r="D586" s="11"/>
      <c r="E586" s="128" t="s">
        <v>414</v>
      </c>
    </row>
    <row r="587" spans="2:5" ht="15" customHeight="1" x14ac:dyDescent="0.25">
      <c r="B587" s="58">
        <v>42186</v>
      </c>
      <c r="C587" s="278"/>
      <c r="D587" s="11"/>
      <c r="E587" s="128" t="s">
        <v>521</v>
      </c>
    </row>
    <row r="588" spans="2:5" ht="15" customHeight="1" x14ac:dyDescent="0.25">
      <c r="B588" s="58">
        <v>42186</v>
      </c>
      <c r="C588" s="278"/>
      <c r="D588" s="11"/>
      <c r="E588" s="128" t="s">
        <v>414</v>
      </c>
    </row>
    <row r="589" spans="2:5" ht="15" customHeight="1" x14ac:dyDescent="0.25">
      <c r="B589" s="58">
        <v>42186</v>
      </c>
      <c r="C589" s="278"/>
      <c r="D589" s="11"/>
      <c r="E589" s="128" t="s">
        <v>414</v>
      </c>
    </row>
    <row r="590" spans="2:5" ht="15" customHeight="1" x14ac:dyDescent="0.25">
      <c r="B590" s="58">
        <v>42186</v>
      </c>
      <c r="C590" s="278"/>
      <c r="D590" s="11"/>
      <c r="E590" s="128" t="s">
        <v>521</v>
      </c>
    </row>
    <row r="591" spans="2:5" ht="15" customHeight="1" x14ac:dyDescent="0.25">
      <c r="B591" s="58">
        <v>42186</v>
      </c>
      <c r="C591" s="278"/>
      <c r="D591" s="11"/>
      <c r="E591" s="128" t="s">
        <v>521</v>
      </c>
    </row>
    <row r="592" spans="2:5" ht="15" customHeight="1" x14ac:dyDescent="0.25">
      <c r="B592" s="58">
        <v>42188</v>
      </c>
      <c r="C592" s="278"/>
      <c r="D592" s="11"/>
      <c r="E592" s="128" t="s">
        <v>196</v>
      </c>
    </row>
    <row r="593" spans="2:5" ht="15" customHeight="1" x14ac:dyDescent="0.25">
      <c r="B593" s="58">
        <v>42188</v>
      </c>
      <c r="C593" s="278"/>
      <c r="D593" s="11"/>
      <c r="E593" s="128" t="s">
        <v>196</v>
      </c>
    </row>
    <row r="594" spans="2:5" ht="15" customHeight="1" x14ac:dyDescent="0.25">
      <c r="B594" s="58">
        <v>42188</v>
      </c>
      <c r="C594" s="278"/>
      <c r="D594" s="11"/>
      <c r="E594" s="128" t="s">
        <v>196</v>
      </c>
    </row>
    <row r="595" spans="2:5" ht="15" customHeight="1" x14ac:dyDescent="0.25">
      <c r="B595" s="58">
        <v>42191</v>
      </c>
      <c r="C595" s="278"/>
      <c r="D595" s="11"/>
      <c r="E595" s="128" t="s">
        <v>414</v>
      </c>
    </row>
    <row r="596" spans="2:5" ht="15" customHeight="1" x14ac:dyDescent="0.25">
      <c r="B596" s="58">
        <v>42191</v>
      </c>
      <c r="C596" s="278"/>
      <c r="D596" s="11"/>
      <c r="E596" s="128" t="s">
        <v>191</v>
      </c>
    </row>
    <row r="597" spans="2:5" ht="15" customHeight="1" x14ac:dyDescent="0.25">
      <c r="B597" s="58">
        <v>42191</v>
      </c>
      <c r="C597" s="278"/>
      <c r="D597" s="11"/>
      <c r="E597" s="128" t="s">
        <v>414</v>
      </c>
    </row>
    <row r="598" spans="2:5" ht="15" customHeight="1" x14ac:dyDescent="0.25">
      <c r="B598" s="58">
        <v>42191</v>
      </c>
      <c r="C598" s="278"/>
      <c r="D598" s="11"/>
      <c r="E598" s="128" t="s">
        <v>414</v>
      </c>
    </row>
    <row r="599" spans="2:5" ht="15" customHeight="1" x14ac:dyDescent="0.25">
      <c r="B599" s="58">
        <v>42194</v>
      </c>
      <c r="C599" s="278"/>
      <c r="D599" s="11"/>
      <c r="E599" s="128" t="s">
        <v>414</v>
      </c>
    </row>
    <row r="600" spans="2:5" ht="15" customHeight="1" x14ac:dyDescent="0.25">
      <c r="B600" s="58">
        <v>42206</v>
      </c>
      <c r="C600" s="278"/>
      <c r="D600" s="11"/>
      <c r="E600" s="128" t="s">
        <v>414</v>
      </c>
    </row>
    <row r="601" spans="2:5" ht="15" customHeight="1" thickBot="1" x14ac:dyDescent="0.3">
      <c r="B601" s="147">
        <v>42207</v>
      </c>
      <c r="C601" s="284"/>
      <c r="D601" s="130"/>
      <c r="E601" s="148" t="s">
        <v>414</v>
      </c>
    </row>
    <row r="602" spans="2:5" ht="15" customHeight="1" x14ac:dyDescent="0.25"/>
    <row r="603" spans="2:5" ht="15" customHeight="1" x14ac:dyDescent="0.25"/>
    <row r="604" spans="2:5" ht="15" customHeight="1" x14ac:dyDescent="0.25"/>
    <row r="605" spans="2:5" ht="15" customHeight="1" x14ac:dyDescent="0.25"/>
    <row r="606" spans="2:5" ht="15" customHeight="1" x14ac:dyDescent="0.25"/>
    <row r="607" spans="2:5" ht="15" customHeight="1" x14ac:dyDescent="0.25"/>
    <row r="608" spans="2:5"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sheetData>
  <autoFilter ref="B5:E601"/>
  <dataConsolidate/>
  <mergeCells count="2">
    <mergeCell ref="B1:D1"/>
    <mergeCell ref="C2:E2"/>
  </mergeCells>
  <conditionalFormatting sqref="E6:E332 E334:E432 E434:E791">
    <cfRule type="containsText" dxfId="11" priority="18" operator="containsText" text="CANCELLED">
      <formula>NOT(ISERROR(SEARCH("CANCELLED",E6)))</formula>
    </cfRule>
    <cfRule type="containsText" dxfId="10" priority="19" operator="containsText" text="NOT IMPACTED">
      <formula>NOT(ISERROR(SEARCH("NOT IMPACTED",E6)))</formula>
    </cfRule>
  </conditionalFormatting>
  <conditionalFormatting sqref="E6:E332 E334:E432 E434:E601">
    <cfRule type="cellIs" dxfId="9" priority="17" operator="equal">
      <formula>0</formula>
    </cfRule>
  </conditionalFormatting>
  <conditionalFormatting sqref="E333">
    <cfRule type="containsText" dxfId="8" priority="14" operator="containsText" text="CANCELLED">
      <formula>NOT(ISERROR(SEARCH("CANCELLED",E333)))</formula>
    </cfRule>
    <cfRule type="containsText" dxfId="7" priority="15" operator="containsText" text="NOT IMPACTED">
      <formula>NOT(ISERROR(SEARCH("NOT IMPACTED",E333)))</formula>
    </cfRule>
  </conditionalFormatting>
  <conditionalFormatting sqref="E333">
    <cfRule type="cellIs" dxfId="6" priority="13" operator="equal">
      <formula>0</formula>
    </cfRule>
  </conditionalFormatting>
  <conditionalFormatting sqref="E433">
    <cfRule type="containsText" dxfId="5" priority="10" operator="containsText" text="CANCELLED">
      <formula>NOT(ISERROR(SEARCH("CANCELLED",E433)))</formula>
    </cfRule>
    <cfRule type="containsText" dxfId="4" priority="11" operator="containsText" text="NOT IMPACTED">
      <formula>NOT(ISERROR(SEARCH("NOT IMPACTED",E433)))</formula>
    </cfRule>
  </conditionalFormatting>
  <conditionalFormatting sqref="E433">
    <cfRule type="cellIs" dxfId="3" priority="9" operator="equal">
      <formula>0</formula>
    </cfRule>
  </conditionalFormatting>
  <pageMargins left="0.7" right="0.7" top="0.75" bottom="0.75" header="0.3" footer="0.3"/>
  <drawing r:id="rId1"/>
  <legacyDrawing r:id="rId2"/>
  <controls>
    <mc:AlternateContent xmlns:mc="http://schemas.openxmlformats.org/markup-compatibility/2006">
      <mc:Choice Requires="x14">
        <control shapeId="7221" r:id="rId3" name="ToggleButton22">
          <controlPr defaultSize="0" autoLine="0" r:id="rId4">
            <anchor moveWithCells="1">
              <from>
                <xdr:col>4</xdr:col>
                <xdr:colOff>57150</xdr:colOff>
                <xdr:row>2</xdr:row>
                <xdr:rowOff>66675</xdr:rowOff>
              </from>
              <to>
                <xdr:col>4</xdr:col>
                <xdr:colOff>1190625</xdr:colOff>
                <xdr:row>2</xdr:row>
                <xdr:rowOff>685800</xdr:rowOff>
              </to>
            </anchor>
          </controlPr>
        </control>
      </mc:Choice>
      <mc:Fallback>
        <control shapeId="7221" r:id="rId3" name="ToggleButton22"/>
      </mc:Fallback>
    </mc:AlternateContent>
    <mc:AlternateContent xmlns:mc="http://schemas.openxmlformats.org/markup-compatibility/2006">
      <mc:Choice Requires="x14">
        <control shapeId="7226" r:id="rId5" name="Button 58">
          <controlPr defaultSize="0" print="0" autoFill="0" autoPict="0" macro="[0]!Bouton58_Cliquer">
            <anchor moveWithCells="1" sizeWithCells="1">
              <from>
                <xdr:col>2</xdr:col>
                <xdr:colOff>142875</xdr:colOff>
                <xdr:row>2</xdr:row>
                <xdr:rowOff>142875</xdr:rowOff>
              </from>
              <to>
                <xdr:col>2</xdr:col>
                <xdr:colOff>1390650</xdr:colOff>
                <xdr:row>2</xdr:row>
                <xdr:rowOff>647700</xdr:rowOff>
              </to>
            </anchor>
          </controlPr>
        </control>
      </mc:Choice>
    </mc:AlternateContent>
    <mc:AlternateContent xmlns:mc="http://schemas.openxmlformats.org/markup-compatibility/2006">
      <mc:Choice Requires="x14">
        <control shapeId="7227" r:id="rId6" name="Button 59">
          <controlPr defaultSize="0" print="0" autoFill="0" autoPict="0" macro="[0]!Bouton59_Cliquer" altText="Bouton">
            <anchor moveWithCells="1" sizeWithCells="1">
              <from>
                <xdr:col>3</xdr:col>
                <xdr:colOff>95250</xdr:colOff>
                <xdr:row>2</xdr:row>
                <xdr:rowOff>152400</xdr:rowOff>
              </from>
              <to>
                <xdr:col>3</xdr:col>
                <xdr:colOff>1419225</xdr:colOff>
                <xdr:row>2</xdr:row>
                <xdr:rowOff>638175</xdr:rowOff>
              </to>
            </anchor>
          </controlPr>
        </control>
      </mc:Choice>
    </mc:AlternateContent>
    <mc:AlternateContent xmlns:mc="http://schemas.openxmlformats.org/markup-compatibility/2006">
      <mc:Choice Requires="x14">
        <control shapeId="7265" r:id="rId7" name="Button 97">
          <controlPr defaultSize="0" print="0" autoFill="0" autoPict="0" macro="[0]!Bouton45_Cliquer">
            <anchor moveWithCells="1" sizeWithCells="1">
              <from>
                <xdr:col>1</xdr:col>
                <xdr:colOff>1638300</xdr:colOff>
                <xdr:row>0</xdr:row>
                <xdr:rowOff>190500</xdr:rowOff>
              </from>
              <to>
                <xdr:col>3</xdr:col>
                <xdr:colOff>581025</xdr:colOff>
                <xdr:row>0</xdr:row>
                <xdr:rowOff>933450</xdr:rowOff>
              </to>
            </anchor>
          </controlPr>
        </control>
      </mc:Choice>
    </mc:AlternateContent>
  </controls>
  <extLst>
    <ext xmlns:x14="http://schemas.microsoft.com/office/spreadsheetml/2009/9/main" uri="{78C0D931-6437-407d-A8EE-F0AAD7539E65}">
      <x14:conditionalFormattings>
        <x14:conditionalFormatting xmlns:xm="http://schemas.microsoft.com/office/excel/2006/main">
          <x14:cfRule type="containsText" priority="20" operator="containsText" id="{9AF0E0AC-1016-4BC5-9907-17494C995828}">
            <xm:f>NOT(ISERROR(SEARCH($E$6,E6)))</xm:f>
            <xm:f>$E$6</xm:f>
            <x14:dxf>
              <fill>
                <patternFill>
                  <bgColor rgb="FFFF0000"/>
                </patternFill>
              </fill>
            </x14:dxf>
          </x14:cfRule>
          <xm:sqref>E6:E332 E334:E432 E434:E791</xm:sqref>
        </x14:conditionalFormatting>
        <x14:conditionalFormatting xmlns:xm="http://schemas.microsoft.com/office/excel/2006/main">
          <x14:cfRule type="containsText" priority="16" operator="containsText" id="{FDE5E314-2705-4B29-8078-4D56A8EE7FF3}">
            <xm:f>NOT(ISERROR(SEARCH($E$6,E333)))</xm:f>
            <xm:f>$E$6</xm:f>
            <x14:dxf>
              <fill>
                <patternFill>
                  <bgColor rgb="FFFF0000"/>
                </patternFill>
              </fill>
            </x14:dxf>
          </x14:cfRule>
          <xm:sqref>E333</xm:sqref>
        </x14:conditionalFormatting>
        <x14:conditionalFormatting xmlns:xm="http://schemas.microsoft.com/office/excel/2006/main">
          <x14:cfRule type="containsText" priority="12" operator="containsText" id="{5D6A3608-4427-4234-BBC0-03A401E2CB34}">
            <xm:f>NOT(ISERROR(SEARCH($E$6,E433)))</xm:f>
            <xm:f>$E$6</xm:f>
            <x14:dxf>
              <fill>
                <patternFill>
                  <bgColor rgb="FFFF0000"/>
                </patternFill>
              </fill>
            </x14:dxf>
          </x14:cfRule>
          <xm:sqref>E433</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LISTE!$J$2:$J$12</xm:f>
          </x14:formula1>
          <xm:sqref>E6:E601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B1:P92"/>
  <sheetViews>
    <sheetView topLeftCell="A4" zoomScale="69" zoomScaleNormal="69" workbookViewId="0">
      <selection activeCell="Q34" sqref="Q34"/>
    </sheetView>
  </sheetViews>
  <sheetFormatPr baseColWidth="10" defaultRowHeight="12.75" x14ac:dyDescent="0.2"/>
  <cols>
    <col min="1" max="1" width="5.140625" style="15" customWidth="1"/>
    <col min="2" max="2" width="10.85546875" style="15" customWidth="1"/>
    <col min="3" max="5" width="11.42578125" style="15" customWidth="1"/>
    <col min="6" max="6" width="11.85546875" style="15" customWidth="1"/>
    <col min="7" max="8" width="11.42578125" style="15" customWidth="1"/>
    <col min="9" max="9" width="13.7109375" style="15" customWidth="1"/>
    <col min="10" max="11" width="11.42578125" style="15" customWidth="1"/>
    <col min="12" max="12" width="113.42578125" style="15" customWidth="1"/>
    <col min="13" max="14" width="11.42578125" style="15" customWidth="1"/>
    <col min="15" max="202" width="11.42578125" style="15"/>
    <col min="203" max="206" width="0" style="15" hidden="1" customWidth="1"/>
    <col min="207" max="207" width="4" style="15" customWidth="1"/>
    <col min="208" max="217" width="11.42578125" style="15" customWidth="1"/>
    <col min="218" max="218" width="113.42578125" style="15" customWidth="1"/>
    <col min="219" max="220" width="11.42578125" style="15" customWidth="1"/>
    <col min="221" max="221" width="54.5703125" style="15" customWidth="1"/>
    <col min="222" max="222" width="11" style="15" customWidth="1"/>
    <col min="223" max="223" width="3.5703125" style="15" customWidth="1"/>
    <col min="224" max="225" width="11.42578125" style="15" customWidth="1"/>
    <col min="226" max="226" width="15.28515625" style="15" customWidth="1"/>
    <col min="227" max="227" width="14.85546875" style="15" customWidth="1"/>
    <col min="228" max="229" width="11.42578125" style="15" customWidth="1"/>
    <col min="230" max="230" width="19.7109375" style="15" customWidth="1"/>
    <col min="231" max="231" width="16.28515625" style="15" customWidth="1"/>
    <col min="232" max="239" width="0" style="15" hidden="1" customWidth="1"/>
    <col min="240" max="240" width="14.140625" style="15" customWidth="1"/>
    <col min="241" max="241" width="13.85546875" style="15" customWidth="1"/>
    <col min="242" max="255" width="0" style="15" hidden="1" customWidth="1"/>
    <col min="256" max="256" width="11.42578125" style="15" customWidth="1"/>
    <col min="257" max="257" width="15.140625" style="15" customWidth="1"/>
    <col min="258" max="258" width="12.140625" style="15" customWidth="1"/>
    <col min="259" max="259" width="11.42578125" style="15" customWidth="1"/>
    <col min="260" max="267" width="0" style="15" hidden="1" customWidth="1"/>
    <col min="268" max="269" width="18.85546875" style="15" customWidth="1"/>
    <col min="270" max="458" width="11.42578125" style="15"/>
    <col min="459" max="462" width="0" style="15" hidden="1" customWidth="1"/>
    <col min="463" max="463" width="4" style="15" customWidth="1"/>
    <col min="464" max="473" width="11.42578125" style="15" customWidth="1"/>
    <col min="474" max="474" width="113.42578125" style="15" customWidth="1"/>
    <col min="475" max="476" width="11.42578125" style="15" customWidth="1"/>
    <col min="477" max="477" width="54.5703125" style="15" customWidth="1"/>
    <col min="478" max="478" width="11" style="15" customWidth="1"/>
    <col min="479" max="479" width="3.5703125" style="15" customWidth="1"/>
    <col min="480" max="481" width="11.42578125" style="15" customWidth="1"/>
    <col min="482" max="482" width="15.28515625" style="15" customWidth="1"/>
    <col min="483" max="483" width="14.85546875" style="15" customWidth="1"/>
    <col min="484" max="485" width="11.42578125" style="15" customWidth="1"/>
    <col min="486" max="486" width="19.7109375" style="15" customWidth="1"/>
    <col min="487" max="487" width="16.28515625" style="15" customWidth="1"/>
    <col min="488" max="495" width="0" style="15" hidden="1" customWidth="1"/>
    <col min="496" max="496" width="14.140625" style="15" customWidth="1"/>
    <col min="497" max="497" width="13.85546875" style="15" customWidth="1"/>
    <col min="498" max="511" width="0" style="15" hidden="1" customWidth="1"/>
    <col min="512" max="512" width="11.42578125" style="15" customWidth="1"/>
    <col min="513" max="513" width="15.140625" style="15" customWidth="1"/>
    <col min="514" max="514" width="12.140625" style="15" customWidth="1"/>
    <col min="515" max="515" width="11.42578125" style="15" customWidth="1"/>
    <col min="516" max="523" width="0" style="15" hidden="1" customWidth="1"/>
    <col min="524" max="525" width="18.85546875" style="15" customWidth="1"/>
    <col min="526" max="714" width="11.42578125" style="15"/>
    <col min="715" max="718" width="0" style="15" hidden="1" customWidth="1"/>
    <col min="719" max="719" width="4" style="15" customWidth="1"/>
    <col min="720" max="729" width="11.42578125" style="15" customWidth="1"/>
    <col min="730" max="730" width="113.42578125" style="15" customWidth="1"/>
    <col min="731" max="732" width="11.42578125" style="15" customWidth="1"/>
    <col min="733" max="733" width="54.5703125" style="15" customWidth="1"/>
    <col min="734" max="734" width="11" style="15" customWidth="1"/>
    <col min="735" max="735" width="3.5703125" style="15" customWidth="1"/>
    <col min="736" max="737" width="11.42578125" style="15" customWidth="1"/>
    <col min="738" max="738" width="15.28515625" style="15" customWidth="1"/>
    <col min="739" max="739" width="14.85546875" style="15" customWidth="1"/>
    <col min="740" max="741" width="11.42578125" style="15" customWidth="1"/>
    <col min="742" max="742" width="19.7109375" style="15" customWidth="1"/>
    <col min="743" max="743" width="16.28515625" style="15" customWidth="1"/>
    <col min="744" max="751" width="0" style="15" hidden="1" customWidth="1"/>
    <col min="752" max="752" width="14.140625" style="15" customWidth="1"/>
    <col min="753" max="753" width="13.85546875" style="15" customWidth="1"/>
    <col min="754" max="767" width="0" style="15" hidden="1" customWidth="1"/>
    <col min="768" max="768" width="11.42578125" style="15" customWidth="1"/>
    <col min="769" max="769" width="15.140625" style="15" customWidth="1"/>
    <col min="770" max="770" width="12.140625" style="15" customWidth="1"/>
    <col min="771" max="771" width="11.42578125" style="15" customWidth="1"/>
    <col min="772" max="779" width="0" style="15" hidden="1" customWidth="1"/>
    <col min="780" max="781" width="18.85546875" style="15" customWidth="1"/>
    <col min="782" max="970" width="11.42578125" style="15"/>
    <col min="971" max="974" width="0" style="15" hidden="1" customWidth="1"/>
    <col min="975" max="975" width="4" style="15" customWidth="1"/>
    <col min="976" max="985" width="11.42578125" style="15" customWidth="1"/>
    <col min="986" max="986" width="113.42578125" style="15" customWidth="1"/>
    <col min="987" max="988" width="11.42578125" style="15" customWidth="1"/>
    <col min="989" max="989" width="54.5703125" style="15" customWidth="1"/>
    <col min="990" max="990" width="11" style="15" customWidth="1"/>
    <col min="991" max="991" width="3.5703125" style="15" customWidth="1"/>
    <col min="992" max="993" width="11.42578125" style="15" customWidth="1"/>
    <col min="994" max="994" width="15.28515625" style="15" customWidth="1"/>
    <col min="995" max="995" width="14.85546875" style="15" customWidth="1"/>
    <col min="996" max="997" width="11.42578125" style="15" customWidth="1"/>
    <col min="998" max="998" width="19.7109375" style="15" customWidth="1"/>
    <col min="999" max="999" width="16.28515625" style="15" customWidth="1"/>
    <col min="1000" max="1007" width="0" style="15" hidden="1" customWidth="1"/>
    <col min="1008" max="1008" width="14.140625" style="15" customWidth="1"/>
    <col min="1009" max="1009" width="13.85546875" style="15" customWidth="1"/>
    <col min="1010" max="1023" width="0" style="15" hidden="1" customWidth="1"/>
    <col min="1024" max="1024" width="11.42578125" style="15" customWidth="1"/>
    <col min="1025" max="1025" width="15.140625" style="15" customWidth="1"/>
    <col min="1026" max="1026" width="12.140625" style="15" customWidth="1"/>
    <col min="1027" max="1027" width="11.42578125" style="15" customWidth="1"/>
    <col min="1028" max="1035" width="0" style="15" hidden="1" customWidth="1"/>
    <col min="1036" max="1037" width="18.85546875" style="15" customWidth="1"/>
    <col min="1038" max="1226" width="11.42578125" style="15"/>
    <col min="1227" max="1230" width="0" style="15" hidden="1" customWidth="1"/>
    <col min="1231" max="1231" width="4" style="15" customWidth="1"/>
    <col min="1232" max="1241" width="11.42578125" style="15" customWidth="1"/>
    <col min="1242" max="1242" width="113.42578125" style="15" customWidth="1"/>
    <col min="1243" max="1244" width="11.42578125" style="15" customWidth="1"/>
    <col min="1245" max="1245" width="54.5703125" style="15" customWidth="1"/>
    <col min="1246" max="1246" width="11" style="15" customWidth="1"/>
    <col min="1247" max="1247" width="3.5703125" style="15" customWidth="1"/>
    <col min="1248" max="1249" width="11.42578125" style="15" customWidth="1"/>
    <col min="1250" max="1250" width="15.28515625" style="15" customWidth="1"/>
    <col min="1251" max="1251" width="14.85546875" style="15" customWidth="1"/>
    <col min="1252" max="1253" width="11.42578125" style="15" customWidth="1"/>
    <col min="1254" max="1254" width="19.7109375" style="15" customWidth="1"/>
    <col min="1255" max="1255" width="16.28515625" style="15" customWidth="1"/>
    <col min="1256" max="1263" width="0" style="15" hidden="1" customWidth="1"/>
    <col min="1264" max="1264" width="14.140625" style="15" customWidth="1"/>
    <col min="1265" max="1265" width="13.85546875" style="15" customWidth="1"/>
    <col min="1266" max="1279" width="0" style="15" hidden="1" customWidth="1"/>
    <col min="1280" max="1280" width="11.42578125" style="15" customWidth="1"/>
    <col min="1281" max="1281" width="15.140625" style="15" customWidth="1"/>
    <col min="1282" max="1282" width="12.140625" style="15" customWidth="1"/>
    <col min="1283" max="1283" width="11.42578125" style="15" customWidth="1"/>
    <col min="1284" max="1291" width="0" style="15" hidden="1" customWidth="1"/>
    <col min="1292" max="1293" width="18.85546875" style="15" customWidth="1"/>
    <col min="1294" max="1482" width="11.42578125" style="15"/>
    <col min="1483" max="1486" width="0" style="15" hidden="1" customWidth="1"/>
    <col min="1487" max="1487" width="4" style="15" customWidth="1"/>
    <col min="1488" max="1497" width="11.42578125" style="15" customWidth="1"/>
    <col min="1498" max="1498" width="113.42578125" style="15" customWidth="1"/>
    <col min="1499" max="1500" width="11.42578125" style="15" customWidth="1"/>
    <col min="1501" max="1501" width="54.5703125" style="15" customWidth="1"/>
    <col min="1502" max="1502" width="11" style="15" customWidth="1"/>
    <col min="1503" max="1503" width="3.5703125" style="15" customWidth="1"/>
    <col min="1504" max="1505" width="11.42578125" style="15" customWidth="1"/>
    <col min="1506" max="1506" width="15.28515625" style="15" customWidth="1"/>
    <col min="1507" max="1507" width="14.85546875" style="15" customWidth="1"/>
    <col min="1508" max="1509" width="11.42578125" style="15" customWidth="1"/>
    <col min="1510" max="1510" width="19.7109375" style="15" customWidth="1"/>
    <col min="1511" max="1511" width="16.28515625" style="15" customWidth="1"/>
    <col min="1512" max="1519" width="0" style="15" hidden="1" customWidth="1"/>
    <col min="1520" max="1520" width="14.140625" style="15" customWidth="1"/>
    <col min="1521" max="1521" width="13.85546875" style="15" customWidth="1"/>
    <col min="1522" max="1535" width="0" style="15" hidden="1" customWidth="1"/>
    <col min="1536" max="1536" width="11.42578125" style="15" customWidth="1"/>
    <col min="1537" max="1537" width="15.140625" style="15" customWidth="1"/>
    <col min="1538" max="1538" width="12.140625" style="15" customWidth="1"/>
    <col min="1539" max="1539" width="11.42578125" style="15" customWidth="1"/>
    <col min="1540" max="1547" width="0" style="15" hidden="1" customWidth="1"/>
    <col min="1548" max="1549" width="18.85546875" style="15" customWidth="1"/>
    <col min="1550" max="1738" width="11.42578125" style="15"/>
    <col min="1739" max="1742" width="0" style="15" hidden="1" customWidth="1"/>
    <col min="1743" max="1743" width="4" style="15" customWidth="1"/>
    <col min="1744" max="1753" width="11.42578125" style="15" customWidth="1"/>
    <col min="1754" max="1754" width="113.42578125" style="15" customWidth="1"/>
    <col min="1755" max="1756" width="11.42578125" style="15" customWidth="1"/>
    <col min="1757" max="1757" width="54.5703125" style="15" customWidth="1"/>
    <col min="1758" max="1758" width="11" style="15" customWidth="1"/>
    <col min="1759" max="1759" width="3.5703125" style="15" customWidth="1"/>
    <col min="1760" max="1761" width="11.42578125" style="15" customWidth="1"/>
    <col min="1762" max="1762" width="15.28515625" style="15" customWidth="1"/>
    <col min="1763" max="1763" width="14.85546875" style="15" customWidth="1"/>
    <col min="1764" max="1765" width="11.42578125" style="15" customWidth="1"/>
    <col min="1766" max="1766" width="19.7109375" style="15" customWidth="1"/>
    <col min="1767" max="1767" width="16.28515625" style="15" customWidth="1"/>
    <col min="1768" max="1775" width="0" style="15" hidden="1" customWidth="1"/>
    <col min="1776" max="1776" width="14.140625" style="15" customWidth="1"/>
    <col min="1777" max="1777" width="13.85546875" style="15" customWidth="1"/>
    <col min="1778" max="1791" width="0" style="15" hidden="1" customWidth="1"/>
    <col min="1792" max="1792" width="11.42578125" style="15" customWidth="1"/>
    <col min="1793" max="1793" width="15.140625" style="15" customWidth="1"/>
    <col min="1794" max="1794" width="12.140625" style="15" customWidth="1"/>
    <col min="1795" max="1795" width="11.42578125" style="15" customWidth="1"/>
    <col min="1796" max="1803" width="0" style="15" hidden="1" customWidth="1"/>
    <col min="1804" max="1805" width="18.85546875" style="15" customWidth="1"/>
    <col min="1806" max="1994" width="11.42578125" style="15"/>
    <col min="1995" max="1998" width="0" style="15" hidden="1" customWidth="1"/>
    <col min="1999" max="1999" width="4" style="15" customWidth="1"/>
    <col min="2000" max="2009" width="11.42578125" style="15" customWidth="1"/>
    <col min="2010" max="2010" width="113.42578125" style="15" customWidth="1"/>
    <col min="2011" max="2012" width="11.42578125" style="15" customWidth="1"/>
    <col min="2013" max="2013" width="54.5703125" style="15" customWidth="1"/>
    <col min="2014" max="2014" width="11" style="15" customWidth="1"/>
    <col min="2015" max="2015" width="3.5703125" style="15" customWidth="1"/>
    <col min="2016" max="2017" width="11.42578125" style="15" customWidth="1"/>
    <col min="2018" max="2018" width="15.28515625" style="15" customWidth="1"/>
    <col min="2019" max="2019" width="14.85546875" style="15" customWidth="1"/>
    <col min="2020" max="2021" width="11.42578125" style="15" customWidth="1"/>
    <col min="2022" max="2022" width="19.7109375" style="15" customWidth="1"/>
    <col min="2023" max="2023" width="16.28515625" style="15" customWidth="1"/>
    <col min="2024" max="2031" width="0" style="15" hidden="1" customWidth="1"/>
    <col min="2032" max="2032" width="14.140625" style="15" customWidth="1"/>
    <col min="2033" max="2033" width="13.85546875" style="15" customWidth="1"/>
    <col min="2034" max="2047" width="0" style="15" hidden="1" customWidth="1"/>
    <col min="2048" max="2048" width="11.42578125" style="15" customWidth="1"/>
    <col min="2049" max="2049" width="15.140625" style="15" customWidth="1"/>
    <col min="2050" max="2050" width="12.140625" style="15" customWidth="1"/>
    <col min="2051" max="2051" width="11.42578125" style="15" customWidth="1"/>
    <col min="2052" max="2059" width="0" style="15" hidden="1" customWidth="1"/>
    <col min="2060" max="2061" width="18.85546875" style="15" customWidth="1"/>
    <col min="2062" max="2250" width="11.42578125" style="15"/>
    <col min="2251" max="2254" width="0" style="15" hidden="1" customWidth="1"/>
    <col min="2255" max="2255" width="4" style="15" customWidth="1"/>
    <col min="2256" max="2265" width="11.42578125" style="15" customWidth="1"/>
    <col min="2266" max="2266" width="113.42578125" style="15" customWidth="1"/>
    <col min="2267" max="2268" width="11.42578125" style="15" customWidth="1"/>
    <col min="2269" max="2269" width="54.5703125" style="15" customWidth="1"/>
    <col min="2270" max="2270" width="11" style="15" customWidth="1"/>
    <col min="2271" max="2271" width="3.5703125" style="15" customWidth="1"/>
    <col min="2272" max="2273" width="11.42578125" style="15" customWidth="1"/>
    <col min="2274" max="2274" width="15.28515625" style="15" customWidth="1"/>
    <col min="2275" max="2275" width="14.85546875" style="15" customWidth="1"/>
    <col min="2276" max="2277" width="11.42578125" style="15" customWidth="1"/>
    <col min="2278" max="2278" width="19.7109375" style="15" customWidth="1"/>
    <col min="2279" max="2279" width="16.28515625" style="15" customWidth="1"/>
    <col min="2280" max="2287" width="0" style="15" hidden="1" customWidth="1"/>
    <col min="2288" max="2288" width="14.140625" style="15" customWidth="1"/>
    <col min="2289" max="2289" width="13.85546875" style="15" customWidth="1"/>
    <col min="2290" max="2303" width="0" style="15" hidden="1" customWidth="1"/>
    <col min="2304" max="2304" width="11.42578125" style="15" customWidth="1"/>
    <col min="2305" max="2305" width="15.140625" style="15" customWidth="1"/>
    <col min="2306" max="2306" width="12.140625" style="15" customWidth="1"/>
    <col min="2307" max="2307" width="11.42578125" style="15" customWidth="1"/>
    <col min="2308" max="2315" width="0" style="15" hidden="1" customWidth="1"/>
    <col min="2316" max="2317" width="18.85546875" style="15" customWidth="1"/>
    <col min="2318" max="2506" width="11.42578125" style="15"/>
    <col min="2507" max="2510" width="0" style="15" hidden="1" customWidth="1"/>
    <col min="2511" max="2511" width="4" style="15" customWidth="1"/>
    <col min="2512" max="2521" width="11.42578125" style="15" customWidth="1"/>
    <col min="2522" max="2522" width="113.42578125" style="15" customWidth="1"/>
    <col min="2523" max="2524" width="11.42578125" style="15" customWidth="1"/>
    <col min="2525" max="2525" width="54.5703125" style="15" customWidth="1"/>
    <col min="2526" max="2526" width="11" style="15" customWidth="1"/>
    <col min="2527" max="2527" width="3.5703125" style="15" customWidth="1"/>
    <col min="2528" max="2529" width="11.42578125" style="15" customWidth="1"/>
    <col min="2530" max="2530" width="15.28515625" style="15" customWidth="1"/>
    <col min="2531" max="2531" width="14.85546875" style="15" customWidth="1"/>
    <col min="2532" max="2533" width="11.42578125" style="15" customWidth="1"/>
    <col min="2534" max="2534" width="19.7109375" style="15" customWidth="1"/>
    <col min="2535" max="2535" width="16.28515625" style="15" customWidth="1"/>
    <col min="2536" max="2543" width="0" style="15" hidden="1" customWidth="1"/>
    <col min="2544" max="2544" width="14.140625" style="15" customWidth="1"/>
    <col min="2545" max="2545" width="13.85546875" style="15" customWidth="1"/>
    <col min="2546" max="2559" width="0" style="15" hidden="1" customWidth="1"/>
    <col min="2560" max="2560" width="11.42578125" style="15" customWidth="1"/>
    <col min="2561" max="2561" width="15.140625" style="15" customWidth="1"/>
    <col min="2562" max="2562" width="12.140625" style="15" customWidth="1"/>
    <col min="2563" max="2563" width="11.42578125" style="15" customWidth="1"/>
    <col min="2564" max="2571" width="0" style="15" hidden="1" customWidth="1"/>
    <col min="2572" max="2573" width="18.85546875" style="15" customWidth="1"/>
    <col min="2574" max="2762" width="11.42578125" style="15"/>
    <col min="2763" max="2766" width="0" style="15" hidden="1" customWidth="1"/>
    <col min="2767" max="2767" width="4" style="15" customWidth="1"/>
    <col min="2768" max="2777" width="11.42578125" style="15" customWidth="1"/>
    <col min="2778" max="2778" width="113.42578125" style="15" customWidth="1"/>
    <col min="2779" max="2780" width="11.42578125" style="15" customWidth="1"/>
    <col min="2781" max="2781" width="54.5703125" style="15" customWidth="1"/>
    <col min="2782" max="2782" width="11" style="15" customWidth="1"/>
    <col min="2783" max="2783" width="3.5703125" style="15" customWidth="1"/>
    <col min="2784" max="2785" width="11.42578125" style="15" customWidth="1"/>
    <col min="2786" max="2786" width="15.28515625" style="15" customWidth="1"/>
    <col min="2787" max="2787" width="14.85546875" style="15" customWidth="1"/>
    <col min="2788" max="2789" width="11.42578125" style="15" customWidth="1"/>
    <col min="2790" max="2790" width="19.7109375" style="15" customWidth="1"/>
    <col min="2791" max="2791" width="16.28515625" style="15" customWidth="1"/>
    <col min="2792" max="2799" width="0" style="15" hidden="1" customWidth="1"/>
    <col min="2800" max="2800" width="14.140625" style="15" customWidth="1"/>
    <col min="2801" max="2801" width="13.85546875" style="15" customWidth="1"/>
    <col min="2802" max="2815" width="0" style="15" hidden="1" customWidth="1"/>
    <col min="2816" max="2816" width="11.42578125" style="15" customWidth="1"/>
    <col min="2817" max="2817" width="15.140625" style="15" customWidth="1"/>
    <col min="2818" max="2818" width="12.140625" style="15" customWidth="1"/>
    <col min="2819" max="2819" width="11.42578125" style="15" customWidth="1"/>
    <col min="2820" max="2827" width="0" style="15" hidden="1" customWidth="1"/>
    <col min="2828" max="2829" width="18.85546875" style="15" customWidth="1"/>
    <col min="2830" max="3018" width="11.42578125" style="15"/>
    <col min="3019" max="3022" width="0" style="15" hidden="1" customWidth="1"/>
    <col min="3023" max="3023" width="4" style="15" customWidth="1"/>
    <col min="3024" max="3033" width="11.42578125" style="15" customWidth="1"/>
    <col min="3034" max="3034" width="113.42578125" style="15" customWidth="1"/>
    <col min="3035" max="3036" width="11.42578125" style="15" customWidth="1"/>
    <col min="3037" max="3037" width="54.5703125" style="15" customWidth="1"/>
    <col min="3038" max="3038" width="11" style="15" customWidth="1"/>
    <col min="3039" max="3039" width="3.5703125" style="15" customWidth="1"/>
    <col min="3040" max="3041" width="11.42578125" style="15" customWidth="1"/>
    <col min="3042" max="3042" width="15.28515625" style="15" customWidth="1"/>
    <col min="3043" max="3043" width="14.85546875" style="15" customWidth="1"/>
    <col min="3044" max="3045" width="11.42578125" style="15" customWidth="1"/>
    <col min="3046" max="3046" width="19.7109375" style="15" customWidth="1"/>
    <col min="3047" max="3047" width="16.28515625" style="15" customWidth="1"/>
    <col min="3048" max="3055" width="0" style="15" hidden="1" customWidth="1"/>
    <col min="3056" max="3056" width="14.140625" style="15" customWidth="1"/>
    <col min="3057" max="3057" width="13.85546875" style="15" customWidth="1"/>
    <col min="3058" max="3071" width="0" style="15" hidden="1" customWidth="1"/>
    <col min="3072" max="3072" width="11.42578125" style="15" customWidth="1"/>
    <col min="3073" max="3073" width="15.140625" style="15" customWidth="1"/>
    <col min="3074" max="3074" width="12.140625" style="15" customWidth="1"/>
    <col min="3075" max="3075" width="11.42578125" style="15" customWidth="1"/>
    <col min="3076" max="3083" width="0" style="15" hidden="1" customWidth="1"/>
    <col min="3084" max="3085" width="18.85546875" style="15" customWidth="1"/>
    <col min="3086" max="3274" width="11.42578125" style="15"/>
    <col min="3275" max="3278" width="0" style="15" hidden="1" customWidth="1"/>
    <col min="3279" max="3279" width="4" style="15" customWidth="1"/>
    <col min="3280" max="3289" width="11.42578125" style="15" customWidth="1"/>
    <col min="3290" max="3290" width="113.42578125" style="15" customWidth="1"/>
    <col min="3291" max="3292" width="11.42578125" style="15" customWidth="1"/>
    <col min="3293" max="3293" width="54.5703125" style="15" customWidth="1"/>
    <col min="3294" max="3294" width="11" style="15" customWidth="1"/>
    <col min="3295" max="3295" width="3.5703125" style="15" customWidth="1"/>
    <col min="3296" max="3297" width="11.42578125" style="15" customWidth="1"/>
    <col min="3298" max="3298" width="15.28515625" style="15" customWidth="1"/>
    <col min="3299" max="3299" width="14.85546875" style="15" customWidth="1"/>
    <col min="3300" max="3301" width="11.42578125" style="15" customWidth="1"/>
    <col min="3302" max="3302" width="19.7109375" style="15" customWidth="1"/>
    <col min="3303" max="3303" width="16.28515625" style="15" customWidth="1"/>
    <col min="3304" max="3311" width="0" style="15" hidden="1" customWidth="1"/>
    <col min="3312" max="3312" width="14.140625" style="15" customWidth="1"/>
    <col min="3313" max="3313" width="13.85546875" style="15" customWidth="1"/>
    <col min="3314" max="3327" width="0" style="15" hidden="1" customWidth="1"/>
    <col min="3328" max="3328" width="11.42578125" style="15" customWidth="1"/>
    <col min="3329" max="3329" width="15.140625" style="15" customWidth="1"/>
    <col min="3330" max="3330" width="12.140625" style="15" customWidth="1"/>
    <col min="3331" max="3331" width="11.42578125" style="15" customWidth="1"/>
    <col min="3332" max="3339" width="0" style="15" hidden="1" customWidth="1"/>
    <col min="3340" max="3341" width="18.85546875" style="15" customWidth="1"/>
    <col min="3342" max="3530" width="11.42578125" style="15"/>
    <col min="3531" max="3534" width="0" style="15" hidden="1" customWidth="1"/>
    <col min="3535" max="3535" width="4" style="15" customWidth="1"/>
    <col min="3536" max="3545" width="11.42578125" style="15" customWidth="1"/>
    <col min="3546" max="3546" width="113.42578125" style="15" customWidth="1"/>
    <col min="3547" max="3548" width="11.42578125" style="15" customWidth="1"/>
    <col min="3549" max="3549" width="54.5703125" style="15" customWidth="1"/>
    <col min="3550" max="3550" width="11" style="15" customWidth="1"/>
    <col min="3551" max="3551" width="3.5703125" style="15" customWidth="1"/>
    <col min="3552" max="3553" width="11.42578125" style="15" customWidth="1"/>
    <col min="3554" max="3554" width="15.28515625" style="15" customWidth="1"/>
    <col min="3555" max="3555" width="14.85546875" style="15" customWidth="1"/>
    <col min="3556" max="3557" width="11.42578125" style="15" customWidth="1"/>
    <col min="3558" max="3558" width="19.7109375" style="15" customWidth="1"/>
    <col min="3559" max="3559" width="16.28515625" style="15" customWidth="1"/>
    <col min="3560" max="3567" width="0" style="15" hidden="1" customWidth="1"/>
    <col min="3568" max="3568" width="14.140625" style="15" customWidth="1"/>
    <col min="3569" max="3569" width="13.85546875" style="15" customWidth="1"/>
    <col min="3570" max="3583" width="0" style="15" hidden="1" customWidth="1"/>
    <col min="3584" max="3584" width="11.42578125" style="15" customWidth="1"/>
    <col min="3585" max="3585" width="15.140625" style="15" customWidth="1"/>
    <col min="3586" max="3586" width="12.140625" style="15" customWidth="1"/>
    <col min="3587" max="3587" width="11.42578125" style="15" customWidth="1"/>
    <col min="3588" max="3595" width="0" style="15" hidden="1" customWidth="1"/>
    <col min="3596" max="3597" width="18.85546875" style="15" customWidth="1"/>
    <col min="3598" max="3786" width="11.42578125" style="15"/>
    <col min="3787" max="3790" width="0" style="15" hidden="1" customWidth="1"/>
    <col min="3791" max="3791" width="4" style="15" customWidth="1"/>
    <col min="3792" max="3801" width="11.42578125" style="15" customWidth="1"/>
    <col min="3802" max="3802" width="113.42578125" style="15" customWidth="1"/>
    <col min="3803" max="3804" width="11.42578125" style="15" customWidth="1"/>
    <col min="3805" max="3805" width="54.5703125" style="15" customWidth="1"/>
    <col min="3806" max="3806" width="11" style="15" customWidth="1"/>
    <col min="3807" max="3807" width="3.5703125" style="15" customWidth="1"/>
    <col min="3808" max="3809" width="11.42578125" style="15" customWidth="1"/>
    <col min="3810" max="3810" width="15.28515625" style="15" customWidth="1"/>
    <col min="3811" max="3811" width="14.85546875" style="15" customWidth="1"/>
    <col min="3812" max="3813" width="11.42578125" style="15" customWidth="1"/>
    <col min="3814" max="3814" width="19.7109375" style="15" customWidth="1"/>
    <col min="3815" max="3815" width="16.28515625" style="15" customWidth="1"/>
    <col min="3816" max="3823" width="0" style="15" hidden="1" customWidth="1"/>
    <col min="3824" max="3824" width="14.140625" style="15" customWidth="1"/>
    <col min="3825" max="3825" width="13.85546875" style="15" customWidth="1"/>
    <col min="3826" max="3839" width="0" style="15" hidden="1" customWidth="1"/>
    <col min="3840" max="3840" width="11.42578125" style="15" customWidth="1"/>
    <col min="3841" max="3841" width="15.140625" style="15" customWidth="1"/>
    <col min="3842" max="3842" width="12.140625" style="15" customWidth="1"/>
    <col min="3843" max="3843" width="11.42578125" style="15" customWidth="1"/>
    <col min="3844" max="3851" width="0" style="15" hidden="1" customWidth="1"/>
    <col min="3852" max="3853" width="18.85546875" style="15" customWidth="1"/>
    <col min="3854" max="4042" width="11.42578125" style="15"/>
    <col min="4043" max="4046" width="0" style="15" hidden="1" customWidth="1"/>
    <col min="4047" max="4047" width="4" style="15" customWidth="1"/>
    <col min="4048" max="4057" width="11.42578125" style="15" customWidth="1"/>
    <col min="4058" max="4058" width="113.42578125" style="15" customWidth="1"/>
    <col min="4059" max="4060" width="11.42578125" style="15" customWidth="1"/>
    <col min="4061" max="4061" width="54.5703125" style="15" customWidth="1"/>
    <col min="4062" max="4062" width="11" style="15" customWidth="1"/>
    <col min="4063" max="4063" width="3.5703125" style="15" customWidth="1"/>
    <col min="4064" max="4065" width="11.42578125" style="15" customWidth="1"/>
    <col min="4066" max="4066" width="15.28515625" style="15" customWidth="1"/>
    <col min="4067" max="4067" width="14.85546875" style="15" customWidth="1"/>
    <col min="4068" max="4069" width="11.42578125" style="15" customWidth="1"/>
    <col min="4070" max="4070" width="19.7109375" style="15" customWidth="1"/>
    <col min="4071" max="4071" width="16.28515625" style="15" customWidth="1"/>
    <col min="4072" max="4079" width="0" style="15" hidden="1" customWidth="1"/>
    <col min="4080" max="4080" width="14.140625" style="15" customWidth="1"/>
    <col min="4081" max="4081" width="13.85546875" style="15" customWidth="1"/>
    <col min="4082" max="4095" width="0" style="15" hidden="1" customWidth="1"/>
    <col min="4096" max="4096" width="11.42578125" style="15" customWidth="1"/>
    <col min="4097" max="4097" width="15.140625" style="15" customWidth="1"/>
    <col min="4098" max="4098" width="12.140625" style="15" customWidth="1"/>
    <col min="4099" max="4099" width="11.42578125" style="15" customWidth="1"/>
    <col min="4100" max="4107" width="0" style="15" hidden="1" customWidth="1"/>
    <col min="4108" max="4109" width="18.85546875" style="15" customWidth="1"/>
    <col min="4110" max="4298" width="11.42578125" style="15"/>
    <col min="4299" max="4302" width="0" style="15" hidden="1" customWidth="1"/>
    <col min="4303" max="4303" width="4" style="15" customWidth="1"/>
    <col min="4304" max="4313" width="11.42578125" style="15" customWidth="1"/>
    <col min="4314" max="4314" width="113.42578125" style="15" customWidth="1"/>
    <col min="4315" max="4316" width="11.42578125" style="15" customWidth="1"/>
    <col min="4317" max="4317" width="54.5703125" style="15" customWidth="1"/>
    <col min="4318" max="4318" width="11" style="15" customWidth="1"/>
    <col min="4319" max="4319" width="3.5703125" style="15" customWidth="1"/>
    <col min="4320" max="4321" width="11.42578125" style="15" customWidth="1"/>
    <col min="4322" max="4322" width="15.28515625" style="15" customWidth="1"/>
    <col min="4323" max="4323" width="14.85546875" style="15" customWidth="1"/>
    <col min="4324" max="4325" width="11.42578125" style="15" customWidth="1"/>
    <col min="4326" max="4326" width="19.7109375" style="15" customWidth="1"/>
    <col min="4327" max="4327" width="16.28515625" style="15" customWidth="1"/>
    <col min="4328" max="4335" width="0" style="15" hidden="1" customWidth="1"/>
    <col min="4336" max="4336" width="14.140625" style="15" customWidth="1"/>
    <col min="4337" max="4337" width="13.85546875" style="15" customWidth="1"/>
    <col min="4338" max="4351" width="0" style="15" hidden="1" customWidth="1"/>
    <col min="4352" max="4352" width="11.42578125" style="15" customWidth="1"/>
    <col min="4353" max="4353" width="15.140625" style="15" customWidth="1"/>
    <col min="4354" max="4354" width="12.140625" style="15" customWidth="1"/>
    <col min="4355" max="4355" width="11.42578125" style="15" customWidth="1"/>
    <col min="4356" max="4363" width="0" style="15" hidden="1" customWidth="1"/>
    <col min="4364" max="4365" width="18.85546875" style="15" customWidth="1"/>
    <col min="4366" max="4554" width="11.42578125" style="15"/>
    <col min="4555" max="4558" width="0" style="15" hidden="1" customWidth="1"/>
    <col min="4559" max="4559" width="4" style="15" customWidth="1"/>
    <col min="4560" max="4569" width="11.42578125" style="15" customWidth="1"/>
    <col min="4570" max="4570" width="113.42578125" style="15" customWidth="1"/>
    <col min="4571" max="4572" width="11.42578125" style="15" customWidth="1"/>
    <col min="4573" max="4573" width="54.5703125" style="15" customWidth="1"/>
    <col min="4574" max="4574" width="11" style="15" customWidth="1"/>
    <col min="4575" max="4575" width="3.5703125" style="15" customWidth="1"/>
    <col min="4576" max="4577" width="11.42578125" style="15" customWidth="1"/>
    <col min="4578" max="4578" width="15.28515625" style="15" customWidth="1"/>
    <col min="4579" max="4579" width="14.85546875" style="15" customWidth="1"/>
    <col min="4580" max="4581" width="11.42578125" style="15" customWidth="1"/>
    <col min="4582" max="4582" width="19.7109375" style="15" customWidth="1"/>
    <col min="4583" max="4583" width="16.28515625" style="15" customWidth="1"/>
    <col min="4584" max="4591" width="0" style="15" hidden="1" customWidth="1"/>
    <col min="4592" max="4592" width="14.140625" style="15" customWidth="1"/>
    <col min="4593" max="4593" width="13.85546875" style="15" customWidth="1"/>
    <col min="4594" max="4607" width="0" style="15" hidden="1" customWidth="1"/>
    <col min="4608" max="4608" width="11.42578125" style="15" customWidth="1"/>
    <col min="4609" max="4609" width="15.140625" style="15" customWidth="1"/>
    <col min="4610" max="4610" width="12.140625" style="15" customWidth="1"/>
    <col min="4611" max="4611" width="11.42578125" style="15" customWidth="1"/>
    <col min="4612" max="4619" width="0" style="15" hidden="1" customWidth="1"/>
    <col min="4620" max="4621" width="18.85546875" style="15" customWidth="1"/>
    <col min="4622" max="4810" width="11.42578125" style="15"/>
    <col min="4811" max="4814" width="0" style="15" hidden="1" customWidth="1"/>
    <col min="4815" max="4815" width="4" style="15" customWidth="1"/>
    <col min="4816" max="4825" width="11.42578125" style="15" customWidth="1"/>
    <col min="4826" max="4826" width="113.42578125" style="15" customWidth="1"/>
    <col min="4827" max="4828" width="11.42578125" style="15" customWidth="1"/>
    <col min="4829" max="4829" width="54.5703125" style="15" customWidth="1"/>
    <col min="4830" max="4830" width="11" style="15" customWidth="1"/>
    <col min="4831" max="4831" width="3.5703125" style="15" customWidth="1"/>
    <col min="4832" max="4833" width="11.42578125" style="15" customWidth="1"/>
    <col min="4834" max="4834" width="15.28515625" style="15" customWidth="1"/>
    <col min="4835" max="4835" width="14.85546875" style="15" customWidth="1"/>
    <col min="4836" max="4837" width="11.42578125" style="15" customWidth="1"/>
    <col min="4838" max="4838" width="19.7109375" style="15" customWidth="1"/>
    <col min="4839" max="4839" width="16.28515625" style="15" customWidth="1"/>
    <col min="4840" max="4847" width="0" style="15" hidden="1" customWidth="1"/>
    <col min="4848" max="4848" width="14.140625" style="15" customWidth="1"/>
    <col min="4849" max="4849" width="13.85546875" style="15" customWidth="1"/>
    <col min="4850" max="4863" width="0" style="15" hidden="1" customWidth="1"/>
    <col min="4864" max="4864" width="11.42578125" style="15" customWidth="1"/>
    <col min="4865" max="4865" width="15.140625" style="15" customWidth="1"/>
    <col min="4866" max="4866" width="12.140625" style="15" customWidth="1"/>
    <col min="4867" max="4867" width="11.42578125" style="15" customWidth="1"/>
    <col min="4868" max="4875" width="0" style="15" hidden="1" customWidth="1"/>
    <col min="4876" max="4877" width="18.85546875" style="15" customWidth="1"/>
    <col min="4878" max="5066" width="11.42578125" style="15"/>
    <col min="5067" max="5070" width="0" style="15" hidden="1" customWidth="1"/>
    <col min="5071" max="5071" width="4" style="15" customWidth="1"/>
    <col min="5072" max="5081" width="11.42578125" style="15" customWidth="1"/>
    <col min="5082" max="5082" width="113.42578125" style="15" customWidth="1"/>
    <col min="5083" max="5084" width="11.42578125" style="15" customWidth="1"/>
    <col min="5085" max="5085" width="54.5703125" style="15" customWidth="1"/>
    <col min="5086" max="5086" width="11" style="15" customWidth="1"/>
    <col min="5087" max="5087" width="3.5703125" style="15" customWidth="1"/>
    <col min="5088" max="5089" width="11.42578125" style="15" customWidth="1"/>
    <col min="5090" max="5090" width="15.28515625" style="15" customWidth="1"/>
    <col min="5091" max="5091" width="14.85546875" style="15" customWidth="1"/>
    <col min="5092" max="5093" width="11.42578125" style="15" customWidth="1"/>
    <col min="5094" max="5094" width="19.7109375" style="15" customWidth="1"/>
    <col min="5095" max="5095" width="16.28515625" style="15" customWidth="1"/>
    <col min="5096" max="5103" width="0" style="15" hidden="1" customWidth="1"/>
    <col min="5104" max="5104" width="14.140625" style="15" customWidth="1"/>
    <col min="5105" max="5105" width="13.85546875" style="15" customWidth="1"/>
    <col min="5106" max="5119" width="0" style="15" hidden="1" customWidth="1"/>
    <col min="5120" max="5120" width="11.42578125" style="15" customWidth="1"/>
    <col min="5121" max="5121" width="15.140625" style="15" customWidth="1"/>
    <col min="5122" max="5122" width="12.140625" style="15" customWidth="1"/>
    <col min="5123" max="5123" width="11.42578125" style="15" customWidth="1"/>
    <col min="5124" max="5131" width="0" style="15" hidden="1" customWidth="1"/>
    <col min="5132" max="5133" width="18.85546875" style="15" customWidth="1"/>
    <col min="5134" max="5322" width="11.42578125" style="15"/>
    <col min="5323" max="5326" width="0" style="15" hidden="1" customWidth="1"/>
    <col min="5327" max="5327" width="4" style="15" customWidth="1"/>
    <col min="5328" max="5337" width="11.42578125" style="15" customWidth="1"/>
    <col min="5338" max="5338" width="113.42578125" style="15" customWidth="1"/>
    <col min="5339" max="5340" width="11.42578125" style="15" customWidth="1"/>
    <col min="5341" max="5341" width="54.5703125" style="15" customWidth="1"/>
    <col min="5342" max="5342" width="11" style="15" customWidth="1"/>
    <col min="5343" max="5343" width="3.5703125" style="15" customWidth="1"/>
    <col min="5344" max="5345" width="11.42578125" style="15" customWidth="1"/>
    <col min="5346" max="5346" width="15.28515625" style="15" customWidth="1"/>
    <col min="5347" max="5347" width="14.85546875" style="15" customWidth="1"/>
    <col min="5348" max="5349" width="11.42578125" style="15" customWidth="1"/>
    <col min="5350" max="5350" width="19.7109375" style="15" customWidth="1"/>
    <col min="5351" max="5351" width="16.28515625" style="15" customWidth="1"/>
    <col min="5352" max="5359" width="0" style="15" hidden="1" customWidth="1"/>
    <col min="5360" max="5360" width="14.140625" style="15" customWidth="1"/>
    <col min="5361" max="5361" width="13.85546875" style="15" customWidth="1"/>
    <col min="5362" max="5375" width="0" style="15" hidden="1" customWidth="1"/>
    <col min="5376" max="5376" width="11.42578125" style="15" customWidth="1"/>
    <col min="5377" max="5377" width="15.140625" style="15" customWidth="1"/>
    <col min="5378" max="5378" width="12.140625" style="15" customWidth="1"/>
    <col min="5379" max="5379" width="11.42578125" style="15" customWidth="1"/>
    <col min="5380" max="5387" width="0" style="15" hidden="1" customWidth="1"/>
    <col min="5388" max="5389" width="18.85546875" style="15" customWidth="1"/>
    <col min="5390" max="5578" width="11.42578125" style="15"/>
    <col min="5579" max="5582" width="0" style="15" hidden="1" customWidth="1"/>
    <col min="5583" max="5583" width="4" style="15" customWidth="1"/>
    <col min="5584" max="5593" width="11.42578125" style="15" customWidth="1"/>
    <col min="5594" max="5594" width="113.42578125" style="15" customWidth="1"/>
    <col min="5595" max="5596" width="11.42578125" style="15" customWidth="1"/>
    <col min="5597" max="5597" width="54.5703125" style="15" customWidth="1"/>
    <col min="5598" max="5598" width="11" style="15" customWidth="1"/>
    <col min="5599" max="5599" width="3.5703125" style="15" customWidth="1"/>
    <col min="5600" max="5601" width="11.42578125" style="15" customWidth="1"/>
    <col min="5602" max="5602" width="15.28515625" style="15" customWidth="1"/>
    <col min="5603" max="5603" width="14.85546875" style="15" customWidth="1"/>
    <col min="5604" max="5605" width="11.42578125" style="15" customWidth="1"/>
    <col min="5606" max="5606" width="19.7109375" style="15" customWidth="1"/>
    <col min="5607" max="5607" width="16.28515625" style="15" customWidth="1"/>
    <col min="5608" max="5615" width="0" style="15" hidden="1" customWidth="1"/>
    <col min="5616" max="5616" width="14.140625" style="15" customWidth="1"/>
    <col min="5617" max="5617" width="13.85546875" style="15" customWidth="1"/>
    <col min="5618" max="5631" width="0" style="15" hidden="1" customWidth="1"/>
    <col min="5632" max="5632" width="11.42578125" style="15" customWidth="1"/>
    <col min="5633" max="5633" width="15.140625" style="15" customWidth="1"/>
    <col min="5634" max="5634" width="12.140625" style="15" customWidth="1"/>
    <col min="5635" max="5635" width="11.42578125" style="15" customWidth="1"/>
    <col min="5636" max="5643" width="0" style="15" hidden="1" customWidth="1"/>
    <col min="5644" max="5645" width="18.85546875" style="15" customWidth="1"/>
    <col min="5646" max="5834" width="11.42578125" style="15"/>
    <col min="5835" max="5838" width="0" style="15" hidden="1" customWidth="1"/>
    <col min="5839" max="5839" width="4" style="15" customWidth="1"/>
    <col min="5840" max="5849" width="11.42578125" style="15" customWidth="1"/>
    <col min="5850" max="5850" width="113.42578125" style="15" customWidth="1"/>
    <col min="5851" max="5852" width="11.42578125" style="15" customWidth="1"/>
    <col min="5853" max="5853" width="54.5703125" style="15" customWidth="1"/>
    <col min="5854" max="5854" width="11" style="15" customWidth="1"/>
    <col min="5855" max="5855" width="3.5703125" style="15" customWidth="1"/>
    <col min="5856" max="5857" width="11.42578125" style="15" customWidth="1"/>
    <col min="5858" max="5858" width="15.28515625" style="15" customWidth="1"/>
    <col min="5859" max="5859" width="14.85546875" style="15" customWidth="1"/>
    <col min="5860" max="5861" width="11.42578125" style="15" customWidth="1"/>
    <col min="5862" max="5862" width="19.7109375" style="15" customWidth="1"/>
    <col min="5863" max="5863" width="16.28515625" style="15" customWidth="1"/>
    <col min="5864" max="5871" width="0" style="15" hidden="1" customWidth="1"/>
    <col min="5872" max="5872" width="14.140625" style="15" customWidth="1"/>
    <col min="5873" max="5873" width="13.85546875" style="15" customWidth="1"/>
    <col min="5874" max="5887" width="0" style="15" hidden="1" customWidth="1"/>
    <col min="5888" max="5888" width="11.42578125" style="15" customWidth="1"/>
    <col min="5889" max="5889" width="15.140625" style="15" customWidth="1"/>
    <col min="5890" max="5890" width="12.140625" style="15" customWidth="1"/>
    <col min="5891" max="5891" width="11.42578125" style="15" customWidth="1"/>
    <col min="5892" max="5899" width="0" style="15" hidden="1" customWidth="1"/>
    <col min="5900" max="5901" width="18.85546875" style="15" customWidth="1"/>
    <col min="5902" max="6090" width="11.42578125" style="15"/>
    <col min="6091" max="6094" width="0" style="15" hidden="1" customWidth="1"/>
    <col min="6095" max="6095" width="4" style="15" customWidth="1"/>
    <col min="6096" max="6105" width="11.42578125" style="15" customWidth="1"/>
    <col min="6106" max="6106" width="113.42578125" style="15" customWidth="1"/>
    <col min="6107" max="6108" width="11.42578125" style="15" customWidth="1"/>
    <col min="6109" max="6109" width="54.5703125" style="15" customWidth="1"/>
    <col min="6110" max="6110" width="11" style="15" customWidth="1"/>
    <col min="6111" max="6111" width="3.5703125" style="15" customWidth="1"/>
    <col min="6112" max="6113" width="11.42578125" style="15" customWidth="1"/>
    <col min="6114" max="6114" width="15.28515625" style="15" customWidth="1"/>
    <col min="6115" max="6115" width="14.85546875" style="15" customWidth="1"/>
    <col min="6116" max="6117" width="11.42578125" style="15" customWidth="1"/>
    <col min="6118" max="6118" width="19.7109375" style="15" customWidth="1"/>
    <col min="6119" max="6119" width="16.28515625" style="15" customWidth="1"/>
    <col min="6120" max="6127" width="0" style="15" hidden="1" customWidth="1"/>
    <col min="6128" max="6128" width="14.140625" style="15" customWidth="1"/>
    <col min="6129" max="6129" width="13.85546875" style="15" customWidth="1"/>
    <col min="6130" max="6143" width="0" style="15" hidden="1" customWidth="1"/>
    <col min="6144" max="6144" width="11.42578125" style="15" customWidth="1"/>
    <col min="6145" max="6145" width="15.140625" style="15" customWidth="1"/>
    <col min="6146" max="6146" width="12.140625" style="15" customWidth="1"/>
    <col min="6147" max="6147" width="11.42578125" style="15" customWidth="1"/>
    <col min="6148" max="6155" width="0" style="15" hidden="1" customWidth="1"/>
    <col min="6156" max="6157" width="18.85546875" style="15" customWidth="1"/>
    <col min="6158" max="6346" width="11.42578125" style="15"/>
    <col min="6347" max="6350" width="0" style="15" hidden="1" customWidth="1"/>
    <col min="6351" max="6351" width="4" style="15" customWidth="1"/>
    <col min="6352" max="6361" width="11.42578125" style="15" customWidth="1"/>
    <col min="6362" max="6362" width="113.42578125" style="15" customWidth="1"/>
    <col min="6363" max="6364" width="11.42578125" style="15" customWidth="1"/>
    <col min="6365" max="6365" width="54.5703125" style="15" customWidth="1"/>
    <col min="6366" max="6366" width="11" style="15" customWidth="1"/>
    <col min="6367" max="6367" width="3.5703125" style="15" customWidth="1"/>
    <col min="6368" max="6369" width="11.42578125" style="15" customWidth="1"/>
    <col min="6370" max="6370" width="15.28515625" style="15" customWidth="1"/>
    <col min="6371" max="6371" width="14.85546875" style="15" customWidth="1"/>
    <col min="6372" max="6373" width="11.42578125" style="15" customWidth="1"/>
    <col min="6374" max="6374" width="19.7109375" style="15" customWidth="1"/>
    <col min="6375" max="6375" width="16.28515625" style="15" customWidth="1"/>
    <col min="6376" max="6383" width="0" style="15" hidden="1" customWidth="1"/>
    <col min="6384" max="6384" width="14.140625" style="15" customWidth="1"/>
    <col min="6385" max="6385" width="13.85546875" style="15" customWidth="1"/>
    <col min="6386" max="6399" width="0" style="15" hidden="1" customWidth="1"/>
    <col min="6400" max="6400" width="11.42578125" style="15" customWidth="1"/>
    <col min="6401" max="6401" width="15.140625" style="15" customWidth="1"/>
    <col min="6402" max="6402" width="12.140625" style="15" customWidth="1"/>
    <col min="6403" max="6403" width="11.42578125" style="15" customWidth="1"/>
    <col min="6404" max="6411" width="0" style="15" hidden="1" customWidth="1"/>
    <col min="6412" max="6413" width="18.85546875" style="15" customWidth="1"/>
    <col min="6414" max="6602" width="11.42578125" style="15"/>
    <col min="6603" max="6606" width="0" style="15" hidden="1" customWidth="1"/>
    <col min="6607" max="6607" width="4" style="15" customWidth="1"/>
    <col min="6608" max="6617" width="11.42578125" style="15" customWidth="1"/>
    <col min="6618" max="6618" width="113.42578125" style="15" customWidth="1"/>
    <col min="6619" max="6620" width="11.42578125" style="15" customWidth="1"/>
    <col min="6621" max="6621" width="54.5703125" style="15" customWidth="1"/>
    <col min="6622" max="6622" width="11" style="15" customWidth="1"/>
    <col min="6623" max="6623" width="3.5703125" style="15" customWidth="1"/>
    <col min="6624" max="6625" width="11.42578125" style="15" customWidth="1"/>
    <col min="6626" max="6626" width="15.28515625" style="15" customWidth="1"/>
    <col min="6627" max="6627" width="14.85546875" style="15" customWidth="1"/>
    <col min="6628" max="6629" width="11.42578125" style="15" customWidth="1"/>
    <col min="6630" max="6630" width="19.7109375" style="15" customWidth="1"/>
    <col min="6631" max="6631" width="16.28515625" style="15" customWidth="1"/>
    <col min="6632" max="6639" width="0" style="15" hidden="1" customWidth="1"/>
    <col min="6640" max="6640" width="14.140625" style="15" customWidth="1"/>
    <col min="6641" max="6641" width="13.85546875" style="15" customWidth="1"/>
    <col min="6642" max="6655" width="0" style="15" hidden="1" customWidth="1"/>
    <col min="6656" max="6656" width="11.42578125" style="15" customWidth="1"/>
    <col min="6657" max="6657" width="15.140625" style="15" customWidth="1"/>
    <col min="6658" max="6658" width="12.140625" style="15" customWidth="1"/>
    <col min="6659" max="6659" width="11.42578125" style="15" customWidth="1"/>
    <col min="6660" max="6667" width="0" style="15" hidden="1" customWidth="1"/>
    <col min="6668" max="6669" width="18.85546875" style="15" customWidth="1"/>
    <col min="6670" max="6858" width="11.42578125" style="15"/>
    <col min="6859" max="6862" width="0" style="15" hidden="1" customWidth="1"/>
    <col min="6863" max="6863" width="4" style="15" customWidth="1"/>
    <col min="6864" max="6873" width="11.42578125" style="15" customWidth="1"/>
    <col min="6874" max="6874" width="113.42578125" style="15" customWidth="1"/>
    <col min="6875" max="6876" width="11.42578125" style="15" customWidth="1"/>
    <col min="6877" max="6877" width="54.5703125" style="15" customWidth="1"/>
    <col min="6878" max="6878" width="11" style="15" customWidth="1"/>
    <col min="6879" max="6879" width="3.5703125" style="15" customWidth="1"/>
    <col min="6880" max="6881" width="11.42578125" style="15" customWidth="1"/>
    <col min="6882" max="6882" width="15.28515625" style="15" customWidth="1"/>
    <col min="6883" max="6883" width="14.85546875" style="15" customWidth="1"/>
    <col min="6884" max="6885" width="11.42578125" style="15" customWidth="1"/>
    <col min="6886" max="6886" width="19.7109375" style="15" customWidth="1"/>
    <col min="6887" max="6887" width="16.28515625" style="15" customWidth="1"/>
    <col min="6888" max="6895" width="0" style="15" hidden="1" customWidth="1"/>
    <col min="6896" max="6896" width="14.140625" style="15" customWidth="1"/>
    <col min="6897" max="6897" width="13.85546875" style="15" customWidth="1"/>
    <col min="6898" max="6911" width="0" style="15" hidden="1" customWidth="1"/>
    <col min="6912" max="6912" width="11.42578125" style="15" customWidth="1"/>
    <col min="6913" max="6913" width="15.140625" style="15" customWidth="1"/>
    <col min="6914" max="6914" width="12.140625" style="15" customWidth="1"/>
    <col min="6915" max="6915" width="11.42578125" style="15" customWidth="1"/>
    <col min="6916" max="6923" width="0" style="15" hidden="1" customWidth="1"/>
    <col min="6924" max="6925" width="18.85546875" style="15" customWidth="1"/>
    <col min="6926" max="7114" width="11.42578125" style="15"/>
    <col min="7115" max="7118" width="0" style="15" hidden="1" customWidth="1"/>
    <col min="7119" max="7119" width="4" style="15" customWidth="1"/>
    <col min="7120" max="7129" width="11.42578125" style="15" customWidth="1"/>
    <col min="7130" max="7130" width="113.42578125" style="15" customWidth="1"/>
    <col min="7131" max="7132" width="11.42578125" style="15" customWidth="1"/>
    <col min="7133" max="7133" width="54.5703125" style="15" customWidth="1"/>
    <col min="7134" max="7134" width="11" style="15" customWidth="1"/>
    <col min="7135" max="7135" width="3.5703125" style="15" customWidth="1"/>
    <col min="7136" max="7137" width="11.42578125" style="15" customWidth="1"/>
    <col min="7138" max="7138" width="15.28515625" style="15" customWidth="1"/>
    <col min="7139" max="7139" width="14.85546875" style="15" customWidth="1"/>
    <col min="7140" max="7141" width="11.42578125" style="15" customWidth="1"/>
    <col min="7142" max="7142" width="19.7109375" style="15" customWidth="1"/>
    <col min="7143" max="7143" width="16.28515625" style="15" customWidth="1"/>
    <col min="7144" max="7151" width="0" style="15" hidden="1" customWidth="1"/>
    <col min="7152" max="7152" width="14.140625" style="15" customWidth="1"/>
    <col min="7153" max="7153" width="13.85546875" style="15" customWidth="1"/>
    <col min="7154" max="7167" width="0" style="15" hidden="1" customWidth="1"/>
    <col min="7168" max="7168" width="11.42578125" style="15" customWidth="1"/>
    <col min="7169" max="7169" width="15.140625" style="15" customWidth="1"/>
    <col min="7170" max="7170" width="12.140625" style="15" customWidth="1"/>
    <col min="7171" max="7171" width="11.42578125" style="15" customWidth="1"/>
    <col min="7172" max="7179" width="0" style="15" hidden="1" customWidth="1"/>
    <col min="7180" max="7181" width="18.85546875" style="15" customWidth="1"/>
    <col min="7182" max="7370" width="11.42578125" style="15"/>
    <col min="7371" max="7374" width="0" style="15" hidden="1" customWidth="1"/>
    <col min="7375" max="7375" width="4" style="15" customWidth="1"/>
    <col min="7376" max="7385" width="11.42578125" style="15" customWidth="1"/>
    <col min="7386" max="7386" width="113.42578125" style="15" customWidth="1"/>
    <col min="7387" max="7388" width="11.42578125" style="15" customWidth="1"/>
    <col min="7389" max="7389" width="54.5703125" style="15" customWidth="1"/>
    <col min="7390" max="7390" width="11" style="15" customWidth="1"/>
    <col min="7391" max="7391" width="3.5703125" style="15" customWidth="1"/>
    <col min="7392" max="7393" width="11.42578125" style="15" customWidth="1"/>
    <col min="7394" max="7394" width="15.28515625" style="15" customWidth="1"/>
    <col min="7395" max="7395" width="14.85546875" style="15" customWidth="1"/>
    <col min="7396" max="7397" width="11.42578125" style="15" customWidth="1"/>
    <col min="7398" max="7398" width="19.7109375" style="15" customWidth="1"/>
    <col min="7399" max="7399" width="16.28515625" style="15" customWidth="1"/>
    <col min="7400" max="7407" width="0" style="15" hidden="1" customWidth="1"/>
    <col min="7408" max="7408" width="14.140625" style="15" customWidth="1"/>
    <col min="7409" max="7409" width="13.85546875" style="15" customWidth="1"/>
    <col min="7410" max="7423" width="0" style="15" hidden="1" customWidth="1"/>
    <col min="7424" max="7424" width="11.42578125" style="15" customWidth="1"/>
    <col min="7425" max="7425" width="15.140625" style="15" customWidth="1"/>
    <col min="7426" max="7426" width="12.140625" style="15" customWidth="1"/>
    <col min="7427" max="7427" width="11.42578125" style="15" customWidth="1"/>
    <col min="7428" max="7435" width="0" style="15" hidden="1" customWidth="1"/>
    <col min="7436" max="7437" width="18.85546875" style="15" customWidth="1"/>
    <col min="7438" max="7626" width="11.42578125" style="15"/>
    <col min="7627" max="7630" width="0" style="15" hidden="1" customWidth="1"/>
    <col min="7631" max="7631" width="4" style="15" customWidth="1"/>
    <col min="7632" max="7641" width="11.42578125" style="15" customWidth="1"/>
    <col min="7642" max="7642" width="113.42578125" style="15" customWidth="1"/>
    <col min="7643" max="7644" width="11.42578125" style="15" customWidth="1"/>
    <col min="7645" max="7645" width="54.5703125" style="15" customWidth="1"/>
    <col min="7646" max="7646" width="11" style="15" customWidth="1"/>
    <col min="7647" max="7647" width="3.5703125" style="15" customWidth="1"/>
    <col min="7648" max="7649" width="11.42578125" style="15" customWidth="1"/>
    <col min="7650" max="7650" width="15.28515625" style="15" customWidth="1"/>
    <col min="7651" max="7651" width="14.85546875" style="15" customWidth="1"/>
    <col min="7652" max="7653" width="11.42578125" style="15" customWidth="1"/>
    <col min="7654" max="7654" width="19.7109375" style="15" customWidth="1"/>
    <col min="7655" max="7655" width="16.28515625" style="15" customWidth="1"/>
    <col min="7656" max="7663" width="0" style="15" hidden="1" customWidth="1"/>
    <col min="7664" max="7664" width="14.140625" style="15" customWidth="1"/>
    <col min="7665" max="7665" width="13.85546875" style="15" customWidth="1"/>
    <col min="7666" max="7679" width="0" style="15" hidden="1" customWidth="1"/>
    <col min="7680" max="7680" width="11.42578125" style="15" customWidth="1"/>
    <col min="7681" max="7681" width="15.140625" style="15" customWidth="1"/>
    <col min="7682" max="7682" width="12.140625" style="15" customWidth="1"/>
    <col min="7683" max="7683" width="11.42578125" style="15" customWidth="1"/>
    <col min="7684" max="7691" width="0" style="15" hidden="1" customWidth="1"/>
    <col min="7692" max="7693" width="18.85546875" style="15" customWidth="1"/>
    <col min="7694" max="7882" width="11.42578125" style="15"/>
    <col min="7883" max="7886" width="0" style="15" hidden="1" customWidth="1"/>
    <col min="7887" max="7887" width="4" style="15" customWidth="1"/>
    <col min="7888" max="7897" width="11.42578125" style="15" customWidth="1"/>
    <col min="7898" max="7898" width="113.42578125" style="15" customWidth="1"/>
    <col min="7899" max="7900" width="11.42578125" style="15" customWidth="1"/>
    <col min="7901" max="7901" width="54.5703125" style="15" customWidth="1"/>
    <col min="7902" max="7902" width="11" style="15" customWidth="1"/>
    <col min="7903" max="7903" width="3.5703125" style="15" customWidth="1"/>
    <col min="7904" max="7905" width="11.42578125" style="15" customWidth="1"/>
    <col min="7906" max="7906" width="15.28515625" style="15" customWidth="1"/>
    <col min="7907" max="7907" width="14.85546875" style="15" customWidth="1"/>
    <col min="7908" max="7909" width="11.42578125" style="15" customWidth="1"/>
    <col min="7910" max="7910" width="19.7109375" style="15" customWidth="1"/>
    <col min="7911" max="7911" width="16.28515625" style="15" customWidth="1"/>
    <col min="7912" max="7919" width="0" style="15" hidden="1" customWidth="1"/>
    <col min="7920" max="7920" width="14.140625" style="15" customWidth="1"/>
    <col min="7921" max="7921" width="13.85546875" style="15" customWidth="1"/>
    <col min="7922" max="7935" width="0" style="15" hidden="1" customWidth="1"/>
    <col min="7936" max="7936" width="11.42578125" style="15" customWidth="1"/>
    <col min="7937" max="7937" width="15.140625" style="15" customWidth="1"/>
    <col min="7938" max="7938" width="12.140625" style="15" customWidth="1"/>
    <col min="7939" max="7939" width="11.42578125" style="15" customWidth="1"/>
    <col min="7940" max="7947" width="0" style="15" hidden="1" customWidth="1"/>
    <col min="7948" max="7949" width="18.85546875" style="15" customWidth="1"/>
    <col min="7950" max="8138" width="11.42578125" style="15"/>
    <col min="8139" max="8142" width="0" style="15" hidden="1" customWidth="1"/>
    <col min="8143" max="8143" width="4" style="15" customWidth="1"/>
    <col min="8144" max="8153" width="11.42578125" style="15" customWidth="1"/>
    <col min="8154" max="8154" width="113.42578125" style="15" customWidth="1"/>
    <col min="8155" max="8156" width="11.42578125" style="15" customWidth="1"/>
    <col min="8157" max="8157" width="54.5703125" style="15" customWidth="1"/>
    <col min="8158" max="8158" width="11" style="15" customWidth="1"/>
    <col min="8159" max="8159" width="3.5703125" style="15" customWidth="1"/>
    <col min="8160" max="8161" width="11.42578125" style="15" customWidth="1"/>
    <col min="8162" max="8162" width="15.28515625" style="15" customWidth="1"/>
    <col min="8163" max="8163" width="14.85546875" style="15" customWidth="1"/>
    <col min="8164" max="8165" width="11.42578125" style="15" customWidth="1"/>
    <col min="8166" max="8166" width="19.7109375" style="15" customWidth="1"/>
    <col min="8167" max="8167" width="16.28515625" style="15" customWidth="1"/>
    <col min="8168" max="8175" width="0" style="15" hidden="1" customWidth="1"/>
    <col min="8176" max="8176" width="14.140625" style="15" customWidth="1"/>
    <col min="8177" max="8177" width="13.85546875" style="15" customWidth="1"/>
    <col min="8178" max="8191" width="0" style="15" hidden="1" customWidth="1"/>
    <col min="8192" max="8192" width="11.42578125" style="15" customWidth="1"/>
    <col min="8193" max="8193" width="15.140625" style="15" customWidth="1"/>
    <col min="8194" max="8194" width="12.140625" style="15" customWidth="1"/>
    <col min="8195" max="8195" width="11.42578125" style="15" customWidth="1"/>
    <col min="8196" max="8203" width="0" style="15" hidden="1" customWidth="1"/>
    <col min="8204" max="8205" width="18.85546875" style="15" customWidth="1"/>
    <col min="8206" max="8394" width="11.42578125" style="15"/>
    <col min="8395" max="8398" width="0" style="15" hidden="1" customWidth="1"/>
    <col min="8399" max="8399" width="4" style="15" customWidth="1"/>
    <col min="8400" max="8409" width="11.42578125" style="15" customWidth="1"/>
    <col min="8410" max="8410" width="113.42578125" style="15" customWidth="1"/>
    <col min="8411" max="8412" width="11.42578125" style="15" customWidth="1"/>
    <col min="8413" max="8413" width="54.5703125" style="15" customWidth="1"/>
    <col min="8414" max="8414" width="11" style="15" customWidth="1"/>
    <col min="8415" max="8415" width="3.5703125" style="15" customWidth="1"/>
    <col min="8416" max="8417" width="11.42578125" style="15" customWidth="1"/>
    <col min="8418" max="8418" width="15.28515625" style="15" customWidth="1"/>
    <col min="8419" max="8419" width="14.85546875" style="15" customWidth="1"/>
    <col min="8420" max="8421" width="11.42578125" style="15" customWidth="1"/>
    <col min="8422" max="8422" width="19.7109375" style="15" customWidth="1"/>
    <col min="8423" max="8423" width="16.28515625" style="15" customWidth="1"/>
    <col min="8424" max="8431" width="0" style="15" hidden="1" customWidth="1"/>
    <col min="8432" max="8432" width="14.140625" style="15" customWidth="1"/>
    <col min="8433" max="8433" width="13.85546875" style="15" customWidth="1"/>
    <col min="8434" max="8447" width="0" style="15" hidden="1" customWidth="1"/>
    <col min="8448" max="8448" width="11.42578125" style="15" customWidth="1"/>
    <col min="8449" max="8449" width="15.140625" style="15" customWidth="1"/>
    <col min="8450" max="8450" width="12.140625" style="15" customWidth="1"/>
    <col min="8451" max="8451" width="11.42578125" style="15" customWidth="1"/>
    <col min="8452" max="8459" width="0" style="15" hidden="1" customWidth="1"/>
    <col min="8460" max="8461" width="18.85546875" style="15" customWidth="1"/>
    <col min="8462" max="8650" width="11.42578125" style="15"/>
    <col min="8651" max="8654" width="0" style="15" hidden="1" customWidth="1"/>
    <col min="8655" max="8655" width="4" style="15" customWidth="1"/>
    <col min="8656" max="8665" width="11.42578125" style="15" customWidth="1"/>
    <col min="8666" max="8666" width="113.42578125" style="15" customWidth="1"/>
    <col min="8667" max="8668" width="11.42578125" style="15" customWidth="1"/>
    <col min="8669" max="8669" width="54.5703125" style="15" customWidth="1"/>
    <col min="8670" max="8670" width="11" style="15" customWidth="1"/>
    <col min="8671" max="8671" width="3.5703125" style="15" customWidth="1"/>
    <col min="8672" max="8673" width="11.42578125" style="15" customWidth="1"/>
    <col min="8674" max="8674" width="15.28515625" style="15" customWidth="1"/>
    <col min="8675" max="8675" width="14.85546875" style="15" customWidth="1"/>
    <col min="8676" max="8677" width="11.42578125" style="15" customWidth="1"/>
    <col min="8678" max="8678" width="19.7109375" style="15" customWidth="1"/>
    <col min="8679" max="8679" width="16.28515625" style="15" customWidth="1"/>
    <col min="8680" max="8687" width="0" style="15" hidden="1" customWidth="1"/>
    <col min="8688" max="8688" width="14.140625" style="15" customWidth="1"/>
    <col min="8689" max="8689" width="13.85546875" style="15" customWidth="1"/>
    <col min="8690" max="8703" width="0" style="15" hidden="1" customWidth="1"/>
    <col min="8704" max="8704" width="11.42578125" style="15" customWidth="1"/>
    <col min="8705" max="8705" width="15.140625" style="15" customWidth="1"/>
    <col min="8706" max="8706" width="12.140625" style="15" customWidth="1"/>
    <col min="8707" max="8707" width="11.42578125" style="15" customWidth="1"/>
    <col min="8708" max="8715" width="0" style="15" hidden="1" customWidth="1"/>
    <col min="8716" max="8717" width="18.85546875" style="15" customWidth="1"/>
    <col min="8718" max="8906" width="11.42578125" style="15"/>
    <col min="8907" max="8910" width="0" style="15" hidden="1" customWidth="1"/>
    <col min="8911" max="8911" width="4" style="15" customWidth="1"/>
    <col min="8912" max="8921" width="11.42578125" style="15" customWidth="1"/>
    <col min="8922" max="8922" width="113.42578125" style="15" customWidth="1"/>
    <col min="8923" max="8924" width="11.42578125" style="15" customWidth="1"/>
    <col min="8925" max="8925" width="54.5703125" style="15" customWidth="1"/>
    <col min="8926" max="8926" width="11" style="15" customWidth="1"/>
    <col min="8927" max="8927" width="3.5703125" style="15" customWidth="1"/>
    <col min="8928" max="8929" width="11.42578125" style="15" customWidth="1"/>
    <col min="8930" max="8930" width="15.28515625" style="15" customWidth="1"/>
    <col min="8931" max="8931" width="14.85546875" style="15" customWidth="1"/>
    <col min="8932" max="8933" width="11.42578125" style="15" customWidth="1"/>
    <col min="8934" max="8934" width="19.7109375" style="15" customWidth="1"/>
    <col min="8935" max="8935" width="16.28515625" style="15" customWidth="1"/>
    <col min="8936" max="8943" width="0" style="15" hidden="1" customWidth="1"/>
    <col min="8944" max="8944" width="14.140625" style="15" customWidth="1"/>
    <col min="8945" max="8945" width="13.85546875" style="15" customWidth="1"/>
    <col min="8946" max="8959" width="0" style="15" hidden="1" customWidth="1"/>
    <col min="8960" max="8960" width="11.42578125" style="15" customWidth="1"/>
    <col min="8961" max="8961" width="15.140625" style="15" customWidth="1"/>
    <col min="8962" max="8962" width="12.140625" style="15" customWidth="1"/>
    <col min="8963" max="8963" width="11.42578125" style="15" customWidth="1"/>
    <col min="8964" max="8971" width="0" style="15" hidden="1" customWidth="1"/>
    <col min="8972" max="8973" width="18.85546875" style="15" customWidth="1"/>
    <col min="8974" max="9162" width="11.42578125" style="15"/>
    <col min="9163" max="9166" width="0" style="15" hidden="1" customWidth="1"/>
    <col min="9167" max="9167" width="4" style="15" customWidth="1"/>
    <col min="9168" max="9177" width="11.42578125" style="15" customWidth="1"/>
    <col min="9178" max="9178" width="113.42578125" style="15" customWidth="1"/>
    <col min="9179" max="9180" width="11.42578125" style="15" customWidth="1"/>
    <col min="9181" max="9181" width="54.5703125" style="15" customWidth="1"/>
    <col min="9182" max="9182" width="11" style="15" customWidth="1"/>
    <col min="9183" max="9183" width="3.5703125" style="15" customWidth="1"/>
    <col min="9184" max="9185" width="11.42578125" style="15" customWidth="1"/>
    <col min="9186" max="9186" width="15.28515625" style="15" customWidth="1"/>
    <col min="9187" max="9187" width="14.85546875" style="15" customWidth="1"/>
    <col min="9188" max="9189" width="11.42578125" style="15" customWidth="1"/>
    <col min="9190" max="9190" width="19.7109375" style="15" customWidth="1"/>
    <col min="9191" max="9191" width="16.28515625" style="15" customWidth="1"/>
    <col min="9192" max="9199" width="0" style="15" hidden="1" customWidth="1"/>
    <col min="9200" max="9200" width="14.140625" style="15" customWidth="1"/>
    <col min="9201" max="9201" width="13.85546875" style="15" customWidth="1"/>
    <col min="9202" max="9215" width="0" style="15" hidden="1" customWidth="1"/>
    <col min="9216" max="9216" width="11.42578125" style="15" customWidth="1"/>
    <col min="9217" max="9217" width="15.140625" style="15" customWidth="1"/>
    <col min="9218" max="9218" width="12.140625" style="15" customWidth="1"/>
    <col min="9219" max="9219" width="11.42578125" style="15" customWidth="1"/>
    <col min="9220" max="9227" width="0" style="15" hidden="1" customWidth="1"/>
    <col min="9228" max="9229" width="18.85546875" style="15" customWidth="1"/>
    <col min="9230" max="9418" width="11.42578125" style="15"/>
    <col min="9419" max="9422" width="0" style="15" hidden="1" customWidth="1"/>
    <col min="9423" max="9423" width="4" style="15" customWidth="1"/>
    <col min="9424" max="9433" width="11.42578125" style="15" customWidth="1"/>
    <col min="9434" max="9434" width="113.42578125" style="15" customWidth="1"/>
    <col min="9435" max="9436" width="11.42578125" style="15" customWidth="1"/>
    <col min="9437" max="9437" width="54.5703125" style="15" customWidth="1"/>
    <col min="9438" max="9438" width="11" style="15" customWidth="1"/>
    <col min="9439" max="9439" width="3.5703125" style="15" customWidth="1"/>
    <col min="9440" max="9441" width="11.42578125" style="15" customWidth="1"/>
    <col min="9442" max="9442" width="15.28515625" style="15" customWidth="1"/>
    <col min="9443" max="9443" width="14.85546875" style="15" customWidth="1"/>
    <col min="9444" max="9445" width="11.42578125" style="15" customWidth="1"/>
    <col min="9446" max="9446" width="19.7109375" style="15" customWidth="1"/>
    <col min="9447" max="9447" width="16.28515625" style="15" customWidth="1"/>
    <col min="9448" max="9455" width="0" style="15" hidden="1" customWidth="1"/>
    <col min="9456" max="9456" width="14.140625" style="15" customWidth="1"/>
    <col min="9457" max="9457" width="13.85546875" style="15" customWidth="1"/>
    <col min="9458" max="9471" width="0" style="15" hidden="1" customWidth="1"/>
    <col min="9472" max="9472" width="11.42578125" style="15" customWidth="1"/>
    <col min="9473" max="9473" width="15.140625" style="15" customWidth="1"/>
    <col min="9474" max="9474" width="12.140625" style="15" customWidth="1"/>
    <col min="9475" max="9475" width="11.42578125" style="15" customWidth="1"/>
    <col min="9476" max="9483" width="0" style="15" hidden="1" customWidth="1"/>
    <col min="9484" max="9485" width="18.85546875" style="15" customWidth="1"/>
    <col min="9486" max="9674" width="11.42578125" style="15"/>
    <col min="9675" max="9678" width="0" style="15" hidden="1" customWidth="1"/>
    <col min="9679" max="9679" width="4" style="15" customWidth="1"/>
    <col min="9680" max="9689" width="11.42578125" style="15" customWidth="1"/>
    <col min="9690" max="9690" width="113.42578125" style="15" customWidth="1"/>
    <col min="9691" max="9692" width="11.42578125" style="15" customWidth="1"/>
    <col min="9693" max="9693" width="54.5703125" style="15" customWidth="1"/>
    <col min="9694" max="9694" width="11" style="15" customWidth="1"/>
    <col min="9695" max="9695" width="3.5703125" style="15" customWidth="1"/>
    <col min="9696" max="9697" width="11.42578125" style="15" customWidth="1"/>
    <col min="9698" max="9698" width="15.28515625" style="15" customWidth="1"/>
    <col min="9699" max="9699" width="14.85546875" style="15" customWidth="1"/>
    <col min="9700" max="9701" width="11.42578125" style="15" customWidth="1"/>
    <col min="9702" max="9702" width="19.7109375" style="15" customWidth="1"/>
    <col min="9703" max="9703" width="16.28515625" style="15" customWidth="1"/>
    <col min="9704" max="9711" width="0" style="15" hidden="1" customWidth="1"/>
    <col min="9712" max="9712" width="14.140625" style="15" customWidth="1"/>
    <col min="9713" max="9713" width="13.85546875" style="15" customWidth="1"/>
    <col min="9714" max="9727" width="0" style="15" hidden="1" customWidth="1"/>
    <col min="9728" max="9728" width="11.42578125" style="15" customWidth="1"/>
    <col min="9729" max="9729" width="15.140625" style="15" customWidth="1"/>
    <col min="9730" max="9730" width="12.140625" style="15" customWidth="1"/>
    <col min="9731" max="9731" width="11.42578125" style="15" customWidth="1"/>
    <col min="9732" max="9739" width="0" style="15" hidden="1" customWidth="1"/>
    <col min="9740" max="9741" width="18.85546875" style="15" customWidth="1"/>
    <col min="9742" max="9930" width="11.42578125" style="15"/>
    <col min="9931" max="9934" width="0" style="15" hidden="1" customWidth="1"/>
    <col min="9935" max="9935" width="4" style="15" customWidth="1"/>
    <col min="9936" max="9945" width="11.42578125" style="15" customWidth="1"/>
    <col min="9946" max="9946" width="113.42578125" style="15" customWidth="1"/>
    <col min="9947" max="9948" width="11.42578125" style="15" customWidth="1"/>
    <col min="9949" max="9949" width="54.5703125" style="15" customWidth="1"/>
    <col min="9950" max="9950" width="11" style="15" customWidth="1"/>
    <col min="9951" max="9951" width="3.5703125" style="15" customWidth="1"/>
    <col min="9952" max="9953" width="11.42578125" style="15" customWidth="1"/>
    <col min="9954" max="9954" width="15.28515625" style="15" customWidth="1"/>
    <col min="9955" max="9955" width="14.85546875" style="15" customWidth="1"/>
    <col min="9956" max="9957" width="11.42578125" style="15" customWidth="1"/>
    <col min="9958" max="9958" width="19.7109375" style="15" customWidth="1"/>
    <col min="9959" max="9959" width="16.28515625" style="15" customWidth="1"/>
    <col min="9960" max="9967" width="0" style="15" hidden="1" customWidth="1"/>
    <col min="9968" max="9968" width="14.140625" style="15" customWidth="1"/>
    <col min="9969" max="9969" width="13.85546875" style="15" customWidth="1"/>
    <col min="9970" max="9983" width="0" style="15" hidden="1" customWidth="1"/>
    <col min="9984" max="9984" width="11.42578125" style="15" customWidth="1"/>
    <col min="9985" max="9985" width="15.140625" style="15" customWidth="1"/>
    <col min="9986" max="9986" width="12.140625" style="15" customWidth="1"/>
    <col min="9987" max="9987" width="11.42578125" style="15" customWidth="1"/>
    <col min="9988" max="9995" width="0" style="15" hidden="1" customWidth="1"/>
    <col min="9996" max="9997" width="18.85546875" style="15" customWidth="1"/>
    <col min="9998" max="10186" width="11.42578125" style="15"/>
    <col min="10187" max="10190" width="0" style="15" hidden="1" customWidth="1"/>
    <col min="10191" max="10191" width="4" style="15" customWidth="1"/>
    <col min="10192" max="10201" width="11.42578125" style="15" customWidth="1"/>
    <col min="10202" max="10202" width="113.42578125" style="15" customWidth="1"/>
    <col min="10203" max="10204" width="11.42578125" style="15" customWidth="1"/>
    <col min="10205" max="10205" width="54.5703125" style="15" customWidth="1"/>
    <col min="10206" max="10206" width="11" style="15" customWidth="1"/>
    <col min="10207" max="10207" width="3.5703125" style="15" customWidth="1"/>
    <col min="10208" max="10209" width="11.42578125" style="15" customWidth="1"/>
    <col min="10210" max="10210" width="15.28515625" style="15" customWidth="1"/>
    <col min="10211" max="10211" width="14.85546875" style="15" customWidth="1"/>
    <col min="10212" max="10213" width="11.42578125" style="15" customWidth="1"/>
    <col min="10214" max="10214" width="19.7109375" style="15" customWidth="1"/>
    <col min="10215" max="10215" width="16.28515625" style="15" customWidth="1"/>
    <col min="10216" max="10223" width="0" style="15" hidden="1" customWidth="1"/>
    <col min="10224" max="10224" width="14.140625" style="15" customWidth="1"/>
    <col min="10225" max="10225" width="13.85546875" style="15" customWidth="1"/>
    <col min="10226" max="10239" width="0" style="15" hidden="1" customWidth="1"/>
    <col min="10240" max="10240" width="11.42578125" style="15" customWidth="1"/>
    <col min="10241" max="10241" width="15.140625" style="15" customWidth="1"/>
    <col min="10242" max="10242" width="12.140625" style="15" customWidth="1"/>
    <col min="10243" max="10243" width="11.42578125" style="15" customWidth="1"/>
    <col min="10244" max="10251" width="0" style="15" hidden="1" customWidth="1"/>
    <col min="10252" max="10253" width="18.85546875" style="15" customWidth="1"/>
    <col min="10254" max="10442" width="11.42578125" style="15"/>
    <col min="10443" max="10446" width="0" style="15" hidden="1" customWidth="1"/>
    <col min="10447" max="10447" width="4" style="15" customWidth="1"/>
    <col min="10448" max="10457" width="11.42578125" style="15" customWidth="1"/>
    <col min="10458" max="10458" width="113.42578125" style="15" customWidth="1"/>
    <col min="10459" max="10460" width="11.42578125" style="15" customWidth="1"/>
    <col min="10461" max="10461" width="54.5703125" style="15" customWidth="1"/>
    <col min="10462" max="10462" width="11" style="15" customWidth="1"/>
    <col min="10463" max="10463" width="3.5703125" style="15" customWidth="1"/>
    <col min="10464" max="10465" width="11.42578125" style="15" customWidth="1"/>
    <col min="10466" max="10466" width="15.28515625" style="15" customWidth="1"/>
    <col min="10467" max="10467" width="14.85546875" style="15" customWidth="1"/>
    <col min="10468" max="10469" width="11.42578125" style="15" customWidth="1"/>
    <col min="10470" max="10470" width="19.7109375" style="15" customWidth="1"/>
    <col min="10471" max="10471" width="16.28515625" style="15" customWidth="1"/>
    <col min="10472" max="10479" width="0" style="15" hidden="1" customWidth="1"/>
    <col min="10480" max="10480" width="14.140625" style="15" customWidth="1"/>
    <col min="10481" max="10481" width="13.85546875" style="15" customWidth="1"/>
    <col min="10482" max="10495" width="0" style="15" hidden="1" customWidth="1"/>
    <col min="10496" max="10496" width="11.42578125" style="15" customWidth="1"/>
    <col min="10497" max="10497" width="15.140625" style="15" customWidth="1"/>
    <col min="10498" max="10498" width="12.140625" style="15" customWidth="1"/>
    <col min="10499" max="10499" width="11.42578125" style="15" customWidth="1"/>
    <col min="10500" max="10507" width="0" style="15" hidden="1" customWidth="1"/>
    <col min="10508" max="10509" width="18.85546875" style="15" customWidth="1"/>
    <col min="10510" max="10698" width="11.42578125" style="15"/>
    <col min="10699" max="10702" width="0" style="15" hidden="1" customWidth="1"/>
    <col min="10703" max="10703" width="4" style="15" customWidth="1"/>
    <col min="10704" max="10713" width="11.42578125" style="15" customWidth="1"/>
    <col min="10714" max="10714" width="113.42578125" style="15" customWidth="1"/>
    <col min="10715" max="10716" width="11.42578125" style="15" customWidth="1"/>
    <col min="10717" max="10717" width="54.5703125" style="15" customWidth="1"/>
    <col min="10718" max="10718" width="11" style="15" customWidth="1"/>
    <col min="10719" max="10719" width="3.5703125" style="15" customWidth="1"/>
    <col min="10720" max="10721" width="11.42578125" style="15" customWidth="1"/>
    <col min="10722" max="10722" width="15.28515625" style="15" customWidth="1"/>
    <col min="10723" max="10723" width="14.85546875" style="15" customWidth="1"/>
    <col min="10724" max="10725" width="11.42578125" style="15" customWidth="1"/>
    <col min="10726" max="10726" width="19.7109375" style="15" customWidth="1"/>
    <col min="10727" max="10727" width="16.28515625" style="15" customWidth="1"/>
    <col min="10728" max="10735" width="0" style="15" hidden="1" customWidth="1"/>
    <col min="10736" max="10736" width="14.140625" style="15" customWidth="1"/>
    <col min="10737" max="10737" width="13.85546875" style="15" customWidth="1"/>
    <col min="10738" max="10751" width="0" style="15" hidden="1" customWidth="1"/>
    <col min="10752" max="10752" width="11.42578125" style="15" customWidth="1"/>
    <col min="10753" max="10753" width="15.140625" style="15" customWidth="1"/>
    <col min="10754" max="10754" width="12.140625" style="15" customWidth="1"/>
    <col min="10755" max="10755" width="11.42578125" style="15" customWidth="1"/>
    <col min="10756" max="10763" width="0" style="15" hidden="1" customWidth="1"/>
    <col min="10764" max="10765" width="18.85546875" style="15" customWidth="1"/>
    <col min="10766" max="10954" width="11.42578125" style="15"/>
    <col min="10955" max="10958" width="0" style="15" hidden="1" customWidth="1"/>
    <col min="10959" max="10959" width="4" style="15" customWidth="1"/>
    <col min="10960" max="10969" width="11.42578125" style="15" customWidth="1"/>
    <col min="10970" max="10970" width="113.42578125" style="15" customWidth="1"/>
    <col min="10971" max="10972" width="11.42578125" style="15" customWidth="1"/>
    <col min="10973" max="10973" width="54.5703125" style="15" customWidth="1"/>
    <col min="10974" max="10974" width="11" style="15" customWidth="1"/>
    <col min="10975" max="10975" width="3.5703125" style="15" customWidth="1"/>
    <col min="10976" max="10977" width="11.42578125" style="15" customWidth="1"/>
    <col min="10978" max="10978" width="15.28515625" style="15" customWidth="1"/>
    <col min="10979" max="10979" width="14.85546875" style="15" customWidth="1"/>
    <col min="10980" max="10981" width="11.42578125" style="15" customWidth="1"/>
    <col min="10982" max="10982" width="19.7109375" style="15" customWidth="1"/>
    <col min="10983" max="10983" width="16.28515625" style="15" customWidth="1"/>
    <col min="10984" max="10991" width="0" style="15" hidden="1" customWidth="1"/>
    <col min="10992" max="10992" width="14.140625" style="15" customWidth="1"/>
    <col min="10993" max="10993" width="13.85546875" style="15" customWidth="1"/>
    <col min="10994" max="11007" width="0" style="15" hidden="1" customWidth="1"/>
    <col min="11008" max="11008" width="11.42578125" style="15" customWidth="1"/>
    <col min="11009" max="11009" width="15.140625" style="15" customWidth="1"/>
    <col min="11010" max="11010" width="12.140625" style="15" customWidth="1"/>
    <col min="11011" max="11011" width="11.42578125" style="15" customWidth="1"/>
    <col min="11012" max="11019" width="0" style="15" hidden="1" customWidth="1"/>
    <col min="11020" max="11021" width="18.85546875" style="15" customWidth="1"/>
    <col min="11022" max="11210" width="11.42578125" style="15"/>
    <col min="11211" max="11214" width="0" style="15" hidden="1" customWidth="1"/>
    <col min="11215" max="11215" width="4" style="15" customWidth="1"/>
    <col min="11216" max="11225" width="11.42578125" style="15" customWidth="1"/>
    <col min="11226" max="11226" width="113.42578125" style="15" customWidth="1"/>
    <col min="11227" max="11228" width="11.42578125" style="15" customWidth="1"/>
    <col min="11229" max="11229" width="54.5703125" style="15" customWidth="1"/>
    <col min="11230" max="11230" width="11" style="15" customWidth="1"/>
    <col min="11231" max="11231" width="3.5703125" style="15" customWidth="1"/>
    <col min="11232" max="11233" width="11.42578125" style="15" customWidth="1"/>
    <col min="11234" max="11234" width="15.28515625" style="15" customWidth="1"/>
    <col min="11235" max="11235" width="14.85546875" style="15" customWidth="1"/>
    <col min="11236" max="11237" width="11.42578125" style="15" customWidth="1"/>
    <col min="11238" max="11238" width="19.7109375" style="15" customWidth="1"/>
    <col min="11239" max="11239" width="16.28515625" style="15" customWidth="1"/>
    <col min="11240" max="11247" width="0" style="15" hidden="1" customWidth="1"/>
    <col min="11248" max="11248" width="14.140625" style="15" customWidth="1"/>
    <col min="11249" max="11249" width="13.85546875" style="15" customWidth="1"/>
    <col min="11250" max="11263" width="0" style="15" hidden="1" customWidth="1"/>
    <col min="11264" max="11264" width="11.42578125" style="15" customWidth="1"/>
    <col min="11265" max="11265" width="15.140625" style="15" customWidth="1"/>
    <col min="11266" max="11266" width="12.140625" style="15" customWidth="1"/>
    <col min="11267" max="11267" width="11.42578125" style="15" customWidth="1"/>
    <col min="11268" max="11275" width="0" style="15" hidden="1" customWidth="1"/>
    <col min="11276" max="11277" width="18.85546875" style="15" customWidth="1"/>
    <col min="11278" max="11466" width="11.42578125" style="15"/>
    <col min="11467" max="11470" width="0" style="15" hidden="1" customWidth="1"/>
    <col min="11471" max="11471" width="4" style="15" customWidth="1"/>
    <col min="11472" max="11481" width="11.42578125" style="15" customWidth="1"/>
    <col min="11482" max="11482" width="113.42578125" style="15" customWidth="1"/>
    <col min="11483" max="11484" width="11.42578125" style="15" customWidth="1"/>
    <col min="11485" max="11485" width="54.5703125" style="15" customWidth="1"/>
    <col min="11486" max="11486" width="11" style="15" customWidth="1"/>
    <col min="11487" max="11487" width="3.5703125" style="15" customWidth="1"/>
    <col min="11488" max="11489" width="11.42578125" style="15" customWidth="1"/>
    <col min="11490" max="11490" width="15.28515625" style="15" customWidth="1"/>
    <col min="11491" max="11491" width="14.85546875" style="15" customWidth="1"/>
    <col min="11492" max="11493" width="11.42578125" style="15" customWidth="1"/>
    <col min="11494" max="11494" width="19.7109375" style="15" customWidth="1"/>
    <col min="11495" max="11495" width="16.28515625" style="15" customWidth="1"/>
    <col min="11496" max="11503" width="0" style="15" hidden="1" customWidth="1"/>
    <col min="11504" max="11504" width="14.140625" style="15" customWidth="1"/>
    <col min="11505" max="11505" width="13.85546875" style="15" customWidth="1"/>
    <col min="11506" max="11519" width="0" style="15" hidden="1" customWidth="1"/>
    <col min="11520" max="11520" width="11.42578125" style="15" customWidth="1"/>
    <col min="11521" max="11521" width="15.140625" style="15" customWidth="1"/>
    <col min="11522" max="11522" width="12.140625" style="15" customWidth="1"/>
    <col min="11523" max="11523" width="11.42578125" style="15" customWidth="1"/>
    <col min="11524" max="11531" width="0" style="15" hidden="1" customWidth="1"/>
    <col min="11532" max="11533" width="18.85546875" style="15" customWidth="1"/>
    <col min="11534" max="11722" width="11.42578125" style="15"/>
    <col min="11723" max="11726" width="0" style="15" hidden="1" customWidth="1"/>
    <col min="11727" max="11727" width="4" style="15" customWidth="1"/>
    <col min="11728" max="11737" width="11.42578125" style="15" customWidth="1"/>
    <col min="11738" max="11738" width="113.42578125" style="15" customWidth="1"/>
    <col min="11739" max="11740" width="11.42578125" style="15" customWidth="1"/>
    <col min="11741" max="11741" width="54.5703125" style="15" customWidth="1"/>
    <col min="11742" max="11742" width="11" style="15" customWidth="1"/>
    <col min="11743" max="11743" width="3.5703125" style="15" customWidth="1"/>
    <col min="11744" max="11745" width="11.42578125" style="15" customWidth="1"/>
    <col min="11746" max="11746" width="15.28515625" style="15" customWidth="1"/>
    <col min="11747" max="11747" width="14.85546875" style="15" customWidth="1"/>
    <col min="11748" max="11749" width="11.42578125" style="15" customWidth="1"/>
    <col min="11750" max="11750" width="19.7109375" style="15" customWidth="1"/>
    <col min="11751" max="11751" width="16.28515625" style="15" customWidth="1"/>
    <col min="11752" max="11759" width="0" style="15" hidden="1" customWidth="1"/>
    <col min="11760" max="11760" width="14.140625" style="15" customWidth="1"/>
    <col min="11761" max="11761" width="13.85546875" style="15" customWidth="1"/>
    <col min="11762" max="11775" width="0" style="15" hidden="1" customWidth="1"/>
    <col min="11776" max="11776" width="11.42578125" style="15" customWidth="1"/>
    <col min="11777" max="11777" width="15.140625" style="15" customWidth="1"/>
    <col min="11778" max="11778" width="12.140625" style="15" customWidth="1"/>
    <col min="11779" max="11779" width="11.42578125" style="15" customWidth="1"/>
    <col min="11780" max="11787" width="0" style="15" hidden="1" customWidth="1"/>
    <col min="11788" max="11789" width="18.85546875" style="15" customWidth="1"/>
    <col min="11790" max="11978" width="11.42578125" style="15"/>
    <col min="11979" max="11982" width="0" style="15" hidden="1" customWidth="1"/>
    <col min="11983" max="11983" width="4" style="15" customWidth="1"/>
    <col min="11984" max="11993" width="11.42578125" style="15" customWidth="1"/>
    <col min="11994" max="11994" width="113.42578125" style="15" customWidth="1"/>
    <col min="11995" max="11996" width="11.42578125" style="15" customWidth="1"/>
    <col min="11997" max="11997" width="54.5703125" style="15" customWidth="1"/>
    <col min="11998" max="11998" width="11" style="15" customWidth="1"/>
    <col min="11999" max="11999" width="3.5703125" style="15" customWidth="1"/>
    <col min="12000" max="12001" width="11.42578125" style="15" customWidth="1"/>
    <col min="12002" max="12002" width="15.28515625" style="15" customWidth="1"/>
    <col min="12003" max="12003" width="14.85546875" style="15" customWidth="1"/>
    <col min="12004" max="12005" width="11.42578125" style="15" customWidth="1"/>
    <col min="12006" max="12006" width="19.7109375" style="15" customWidth="1"/>
    <col min="12007" max="12007" width="16.28515625" style="15" customWidth="1"/>
    <col min="12008" max="12015" width="0" style="15" hidden="1" customWidth="1"/>
    <col min="12016" max="12016" width="14.140625" style="15" customWidth="1"/>
    <col min="12017" max="12017" width="13.85546875" style="15" customWidth="1"/>
    <col min="12018" max="12031" width="0" style="15" hidden="1" customWidth="1"/>
    <col min="12032" max="12032" width="11.42578125" style="15" customWidth="1"/>
    <col min="12033" max="12033" width="15.140625" style="15" customWidth="1"/>
    <col min="12034" max="12034" width="12.140625" style="15" customWidth="1"/>
    <col min="12035" max="12035" width="11.42578125" style="15" customWidth="1"/>
    <col min="12036" max="12043" width="0" style="15" hidden="1" customWidth="1"/>
    <col min="12044" max="12045" width="18.85546875" style="15" customWidth="1"/>
    <col min="12046" max="12234" width="11.42578125" style="15"/>
    <col min="12235" max="12238" width="0" style="15" hidden="1" customWidth="1"/>
    <col min="12239" max="12239" width="4" style="15" customWidth="1"/>
    <col min="12240" max="12249" width="11.42578125" style="15" customWidth="1"/>
    <col min="12250" max="12250" width="113.42578125" style="15" customWidth="1"/>
    <col min="12251" max="12252" width="11.42578125" style="15" customWidth="1"/>
    <col min="12253" max="12253" width="54.5703125" style="15" customWidth="1"/>
    <col min="12254" max="12254" width="11" style="15" customWidth="1"/>
    <col min="12255" max="12255" width="3.5703125" style="15" customWidth="1"/>
    <col min="12256" max="12257" width="11.42578125" style="15" customWidth="1"/>
    <col min="12258" max="12258" width="15.28515625" style="15" customWidth="1"/>
    <col min="12259" max="12259" width="14.85546875" style="15" customWidth="1"/>
    <col min="12260" max="12261" width="11.42578125" style="15" customWidth="1"/>
    <col min="12262" max="12262" width="19.7109375" style="15" customWidth="1"/>
    <col min="12263" max="12263" width="16.28515625" style="15" customWidth="1"/>
    <col min="12264" max="12271" width="0" style="15" hidden="1" customWidth="1"/>
    <col min="12272" max="12272" width="14.140625" style="15" customWidth="1"/>
    <col min="12273" max="12273" width="13.85546875" style="15" customWidth="1"/>
    <col min="12274" max="12287" width="0" style="15" hidden="1" customWidth="1"/>
    <col min="12288" max="12288" width="11.42578125" style="15" customWidth="1"/>
    <col min="12289" max="12289" width="15.140625" style="15" customWidth="1"/>
    <col min="12290" max="12290" width="12.140625" style="15" customWidth="1"/>
    <col min="12291" max="12291" width="11.42578125" style="15" customWidth="1"/>
    <col min="12292" max="12299" width="0" style="15" hidden="1" customWidth="1"/>
    <col min="12300" max="12301" width="18.85546875" style="15" customWidth="1"/>
    <col min="12302" max="12490" width="11.42578125" style="15"/>
    <col min="12491" max="12494" width="0" style="15" hidden="1" customWidth="1"/>
    <col min="12495" max="12495" width="4" style="15" customWidth="1"/>
    <col min="12496" max="12505" width="11.42578125" style="15" customWidth="1"/>
    <col min="12506" max="12506" width="113.42578125" style="15" customWidth="1"/>
    <col min="12507" max="12508" width="11.42578125" style="15" customWidth="1"/>
    <col min="12509" max="12509" width="54.5703125" style="15" customWidth="1"/>
    <col min="12510" max="12510" width="11" style="15" customWidth="1"/>
    <col min="12511" max="12511" width="3.5703125" style="15" customWidth="1"/>
    <col min="12512" max="12513" width="11.42578125" style="15" customWidth="1"/>
    <col min="12514" max="12514" width="15.28515625" style="15" customWidth="1"/>
    <col min="12515" max="12515" width="14.85546875" style="15" customWidth="1"/>
    <col min="12516" max="12517" width="11.42578125" style="15" customWidth="1"/>
    <col min="12518" max="12518" width="19.7109375" style="15" customWidth="1"/>
    <col min="12519" max="12519" width="16.28515625" style="15" customWidth="1"/>
    <col min="12520" max="12527" width="0" style="15" hidden="1" customWidth="1"/>
    <col min="12528" max="12528" width="14.140625" style="15" customWidth="1"/>
    <col min="12529" max="12529" width="13.85546875" style="15" customWidth="1"/>
    <col min="12530" max="12543" width="0" style="15" hidden="1" customWidth="1"/>
    <col min="12544" max="12544" width="11.42578125" style="15" customWidth="1"/>
    <col min="12545" max="12545" width="15.140625" style="15" customWidth="1"/>
    <col min="12546" max="12546" width="12.140625" style="15" customWidth="1"/>
    <col min="12547" max="12547" width="11.42578125" style="15" customWidth="1"/>
    <col min="12548" max="12555" width="0" style="15" hidden="1" customWidth="1"/>
    <col min="12556" max="12557" width="18.85546875" style="15" customWidth="1"/>
    <col min="12558" max="12746" width="11.42578125" style="15"/>
    <col min="12747" max="12750" width="0" style="15" hidden="1" customWidth="1"/>
    <col min="12751" max="12751" width="4" style="15" customWidth="1"/>
    <col min="12752" max="12761" width="11.42578125" style="15" customWidth="1"/>
    <col min="12762" max="12762" width="113.42578125" style="15" customWidth="1"/>
    <col min="12763" max="12764" width="11.42578125" style="15" customWidth="1"/>
    <col min="12765" max="12765" width="54.5703125" style="15" customWidth="1"/>
    <col min="12766" max="12766" width="11" style="15" customWidth="1"/>
    <col min="12767" max="12767" width="3.5703125" style="15" customWidth="1"/>
    <col min="12768" max="12769" width="11.42578125" style="15" customWidth="1"/>
    <col min="12770" max="12770" width="15.28515625" style="15" customWidth="1"/>
    <col min="12771" max="12771" width="14.85546875" style="15" customWidth="1"/>
    <col min="12772" max="12773" width="11.42578125" style="15" customWidth="1"/>
    <col min="12774" max="12774" width="19.7109375" style="15" customWidth="1"/>
    <col min="12775" max="12775" width="16.28515625" style="15" customWidth="1"/>
    <col min="12776" max="12783" width="0" style="15" hidden="1" customWidth="1"/>
    <col min="12784" max="12784" width="14.140625" style="15" customWidth="1"/>
    <col min="12785" max="12785" width="13.85546875" style="15" customWidth="1"/>
    <col min="12786" max="12799" width="0" style="15" hidden="1" customWidth="1"/>
    <col min="12800" max="12800" width="11.42578125" style="15" customWidth="1"/>
    <col min="12801" max="12801" width="15.140625" style="15" customWidth="1"/>
    <col min="12802" max="12802" width="12.140625" style="15" customWidth="1"/>
    <col min="12803" max="12803" width="11.42578125" style="15" customWidth="1"/>
    <col min="12804" max="12811" width="0" style="15" hidden="1" customWidth="1"/>
    <col min="12812" max="12813" width="18.85546875" style="15" customWidth="1"/>
    <col min="12814" max="13002" width="11.42578125" style="15"/>
    <col min="13003" max="13006" width="0" style="15" hidden="1" customWidth="1"/>
    <col min="13007" max="13007" width="4" style="15" customWidth="1"/>
    <col min="13008" max="13017" width="11.42578125" style="15" customWidth="1"/>
    <col min="13018" max="13018" width="113.42578125" style="15" customWidth="1"/>
    <col min="13019" max="13020" width="11.42578125" style="15" customWidth="1"/>
    <col min="13021" max="13021" width="54.5703125" style="15" customWidth="1"/>
    <col min="13022" max="13022" width="11" style="15" customWidth="1"/>
    <col min="13023" max="13023" width="3.5703125" style="15" customWidth="1"/>
    <col min="13024" max="13025" width="11.42578125" style="15" customWidth="1"/>
    <col min="13026" max="13026" width="15.28515625" style="15" customWidth="1"/>
    <col min="13027" max="13027" width="14.85546875" style="15" customWidth="1"/>
    <col min="13028" max="13029" width="11.42578125" style="15" customWidth="1"/>
    <col min="13030" max="13030" width="19.7109375" style="15" customWidth="1"/>
    <col min="13031" max="13031" width="16.28515625" style="15" customWidth="1"/>
    <col min="13032" max="13039" width="0" style="15" hidden="1" customWidth="1"/>
    <col min="13040" max="13040" width="14.140625" style="15" customWidth="1"/>
    <col min="13041" max="13041" width="13.85546875" style="15" customWidth="1"/>
    <col min="13042" max="13055" width="0" style="15" hidden="1" customWidth="1"/>
    <col min="13056" max="13056" width="11.42578125" style="15" customWidth="1"/>
    <col min="13057" max="13057" width="15.140625" style="15" customWidth="1"/>
    <col min="13058" max="13058" width="12.140625" style="15" customWidth="1"/>
    <col min="13059" max="13059" width="11.42578125" style="15" customWidth="1"/>
    <col min="13060" max="13067" width="0" style="15" hidden="1" customWidth="1"/>
    <col min="13068" max="13069" width="18.85546875" style="15" customWidth="1"/>
    <col min="13070" max="13258" width="11.42578125" style="15"/>
    <col min="13259" max="13262" width="0" style="15" hidden="1" customWidth="1"/>
    <col min="13263" max="13263" width="4" style="15" customWidth="1"/>
    <col min="13264" max="13273" width="11.42578125" style="15" customWidth="1"/>
    <col min="13274" max="13274" width="113.42578125" style="15" customWidth="1"/>
    <col min="13275" max="13276" width="11.42578125" style="15" customWidth="1"/>
    <col min="13277" max="13277" width="54.5703125" style="15" customWidth="1"/>
    <col min="13278" max="13278" width="11" style="15" customWidth="1"/>
    <col min="13279" max="13279" width="3.5703125" style="15" customWidth="1"/>
    <col min="13280" max="13281" width="11.42578125" style="15" customWidth="1"/>
    <col min="13282" max="13282" width="15.28515625" style="15" customWidth="1"/>
    <col min="13283" max="13283" width="14.85546875" style="15" customWidth="1"/>
    <col min="13284" max="13285" width="11.42578125" style="15" customWidth="1"/>
    <col min="13286" max="13286" width="19.7109375" style="15" customWidth="1"/>
    <col min="13287" max="13287" width="16.28515625" style="15" customWidth="1"/>
    <col min="13288" max="13295" width="0" style="15" hidden="1" customWidth="1"/>
    <col min="13296" max="13296" width="14.140625" style="15" customWidth="1"/>
    <col min="13297" max="13297" width="13.85546875" style="15" customWidth="1"/>
    <col min="13298" max="13311" width="0" style="15" hidden="1" customWidth="1"/>
    <col min="13312" max="13312" width="11.42578125" style="15" customWidth="1"/>
    <col min="13313" max="13313" width="15.140625" style="15" customWidth="1"/>
    <col min="13314" max="13314" width="12.140625" style="15" customWidth="1"/>
    <col min="13315" max="13315" width="11.42578125" style="15" customWidth="1"/>
    <col min="13316" max="13323" width="0" style="15" hidden="1" customWidth="1"/>
    <col min="13324" max="13325" width="18.85546875" style="15" customWidth="1"/>
    <col min="13326" max="13514" width="11.42578125" style="15"/>
    <col min="13515" max="13518" width="0" style="15" hidden="1" customWidth="1"/>
    <col min="13519" max="13519" width="4" style="15" customWidth="1"/>
    <col min="13520" max="13529" width="11.42578125" style="15" customWidth="1"/>
    <col min="13530" max="13530" width="113.42578125" style="15" customWidth="1"/>
    <col min="13531" max="13532" width="11.42578125" style="15" customWidth="1"/>
    <col min="13533" max="13533" width="54.5703125" style="15" customWidth="1"/>
    <col min="13534" max="13534" width="11" style="15" customWidth="1"/>
    <col min="13535" max="13535" width="3.5703125" style="15" customWidth="1"/>
    <col min="13536" max="13537" width="11.42578125" style="15" customWidth="1"/>
    <col min="13538" max="13538" width="15.28515625" style="15" customWidth="1"/>
    <col min="13539" max="13539" width="14.85546875" style="15" customWidth="1"/>
    <col min="13540" max="13541" width="11.42578125" style="15" customWidth="1"/>
    <col min="13542" max="13542" width="19.7109375" style="15" customWidth="1"/>
    <col min="13543" max="13543" width="16.28515625" style="15" customWidth="1"/>
    <col min="13544" max="13551" width="0" style="15" hidden="1" customWidth="1"/>
    <col min="13552" max="13552" width="14.140625" style="15" customWidth="1"/>
    <col min="13553" max="13553" width="13.85546875" style="15" customWidth="1"/>
    <col min="13554" max="13567" width="0" style="15" hidden="1" customWidth="1"/>
    <col min="13568" max="13568" width="11.42578125" style="15" customWidth="1"/>
    <col min="13569" max="13569" width="15.140625" style="15" customWidth="1"/>
    <col min="13570" max="13570" width="12.140625" style="15" customWidth="1"/>
    <col min="13571" max="13571" width="11.42578125" style="15" customWidth="1"/>
    <col min="13572" max="13579" width="0" style="15" hidden="1" customWidth="1"/>
    <col min="13580" max="13581" width="18.85546875" style="15" customWidth="1"/>
    <col min="13582" max="13770" width="11.42578125" style="15"/>
    <col min="13771" max="13774" width="0" style="15" hidden="1" customWidth="1"/>
    <col min="13775" max="13775" width="4" style="15" customWidth="1"/>
    <col min="13776" max="13785" width="11.42578125" style="15" customWidth="1"/>
    <col min="13786" max="13786" width="113.42578125" style="15" customWidth="1"/>
    <col min="13787" max="13788" width="11.42578125" style="15" customWidth="1"/>
    <col min="13789" max="13789" width="54.5703125" style="15" customWidth="1"/>
    <col min="13790" max="13790" width="11" style="15" customWidth="1"/>
    <col min="13791" max="13791" width="3.5703125" style="15" customWidth="1"/>
    <col min="13792" max="13793" width="11.42578125" style="15" customWidth="1"/>
    <col min="13794" max="13794" width="15.28515625" style="15" customWidth="1"/>
    <col min="13795" max="13795" width="14.85546875" style="15" customWidth="1"/>
    <col min="13796" max="13797" width="11.42578125" style="15" customWidth="1"/>
    <col min="13798" max="13798" width="19.7109375" style="15" customWidth="1"/>
    <col min="13799" max="13799" width="16.28515625" style="15" customWidth="1"/>
    <col min="13800" max="13807" width="0" style="15" hidden="1" customWidth="1"/>
    <col min="13808" max="13808" width="14.140625" style="15" customWidth="1"/>
    <col min="13809" max="13809" width="13.85546875" style="15" customWidth="1"/>
    <col min="13810" max="13823" width="0" style="15" hidden="1" customWidth="1"/>
    <col min="13824" max="13824" width="11.42578125" style="15" customWidth="1"/>
    <col min="13825" max="13825" width="15.140625" style="15" customWidth="1"/>
    <col min="13826" max="13826" width="12.140625" style="15" customWidth="1"/>
    <col min="13827" max="13827" width="11.42578125" style="15" customWidth="1"/>
    <col min="13828" max="13835" width="0" style="15" hidden="1" customWidth="1"/>
    <col min="13836" max="13837" width="18.85546875" style="15" customWidth="1"/>
    <col min="13838" max="14026" width="11.42578125" style="15"/>
    <col min="14027" max="14030" width="0" style="15" hidden="1" customWidth="1"/>
    <col min="14031" max="14031" width="4" style="15" customWidth="1"/>
    <col min="14032" max="14041" width="11.42578125" style="15" customWidth="1"/>
    <col min="14042" max="14042" width="113.42578125" style="15" customWidth="1"/>
    <col min="14043" max="14044" width="11.42578125" style="15" customWidth="1"/>
    <col min="14045" max="14045" width="54.5703125" style="15" customWidth="1"/>
    <col min="14046" max="14046" width="11" style="15" customWidth="1"/>
    <col min="14047" max="14047" width="3.5703125" style="15" customWidth="1"/>
    <col min="14048" max="14049" width="11.42578125" style="15" customWidth="1"/>
    <col min="14050" max="14050" width="15.28515625" style="15" customWidth="1"/>
    <col min="14051" max="14051" width="14.85546875" style="15" customWidth="1"/>
    <col min="14052" max="14053" width="11.42578125" style="15" customWidth="1"/>
    <col min="14054" max="14054" width="19.7109375" style="15" customWidth="1"/>
    <col min="14055" max="14055" width="16.28515625" style="15" customWidth="1"/>
    <col min="14056" max="14063" width="0" style="15" hidden="1" customWidth="1"/>
    <col min="14064" max="14064" width="14.140625" style="15" customWidth="1"/>
    <col min="14065" max="14065" width="13.85546875" style="15" customWidth="1"/>
    <col min="14066" max="14079" width="0" style="15" hidden="1" customWidth="1"/>
    <col min="14080" max="14080" width="11.42578125" style="15" customWidth="1"/>
    <col min="14081" max="14081" width="15.140625" style="15" customWidth="1"/>
    <col min="14082" max="14082" width="12.140625" style="15" customWidth="1"/>
    <col min="14083" max="14083" width="11.42578125" style="15" customWidth="1"/>
    <col min="14084" max="14091" width="0" style="15" hidden="1" customWidth="1"/>
    <col min="14092" max="14093" width="18.85546875" style="15" customWidth="1"/>
    <col min="14094" max="14282" width="11.42578125" style="15"/>
    <col min="14283" max="14286" width="0" style="15" hidden="1" customWidth="1"/>
    <col min="14287" max="14287" width="4" style="15" customWidth="1"/>
    <col min="14288" max="14297" width="11.42578125" style="15" customWidth="1"/>
    <col min="14298" max="14298" width="113.42578125" style="15" customWidth="1"/>
    <col min="14299" max="14300" width="11.42578125" style="15" customWidth="1"/>
    <col min="14301" max="14301" width="54.5703125" style="15" customWidth="1"/>
    <col min="14302" max="14302" width="11" style="15" customWidth="1"/>
    <col min="14303" max="14303" width="3.5703125" style="15" customWidth="1"/>
    <col min="14304" max="14305" width="11.42578125" style="15" customWidth="1"/>
    <col min="14306" max="14306" width="15.28515625" style="15" customWidth="1"/>
    <col min="14307" max="14307" width="14.85546875" style="15" customWidth="1"/>
    <col min="14308" max="14309" width="11.42578125" style="15" customWidth="1"/>
    <col min="14310" max="14310" width="19.7109375" style="15" customWidth="1"/>
    <col min="14311" max="14311" width="16.28515625" style="15" customWidth="1"/>
    <col min="14312" max="14319" width="0" style="15" hidden="1" customWidth="1"/>
    <col min="14320" max="14320" width="14.140625" style="15" customWidth="1"/>
    <col min="14321" max="14321" width="13.85546875" style="15" customWidth="1"/>
    <col min="14322" max="14335" width="0" style="15" hidden="1" customWidth="1"/>
    <col min="14336" max="14336" width="11.42578125" style="15" customWidth="1"/>
    <col min="14337" max="14337" width="15.140625" style="15" customWidth="1"/>
    <col min="14338" max="14338" width="12.140625" style="15" customWidth="1"/>
    <col min="14339" max="14339" width="11.42578125" style="15" customWidth="1"/>
    <col min="14340" max="14347" width="0" style="15" hidden="1" customWidth="1"/>
    <col min="14348" max="14349" width="18.85546875" style="15" customWidth="1"/>
    <col min="14350" max="14538" width="11.42578125" style="15"/>
    <col min="14539" max="14542" width="0" style="15" hidden="1" customWidth="1"/>
    <col min="14543" max="14543" width="4" style="15" customWidth="1"/>
    <col min="14544" max="14553" width="11.42578125" style="15" customWidth="1"/>
    <col min="14554" max="14554" width="113.42578125" style="15" customWidth="1"/>
    <col min="14555" max="14556" width="11.42578125" style="15" customWidth="1"/>
    <col min="14557" max="14557" width="54.5703125" style="15" customWidth="1"/>
    <col min="14558" max="14558" width="11" style="15" customWidth="1"/>
    <col min="14559" max="14559" width="3.5703125" style="15" customWidth="1"/>
    <col min="14560" max="14561" width="11.42578125" style="15" customWidth="1"/>
    <col min="14562" max="14562" width="15.28515625" style="15" customWidth="1"/>
    <col min="14563" max="14563" width="14.85546875" style="15" customWidth="1"/>
    <col min="14564" max="14565" width="11.42578125" style="15" customWidth="1"/>
    <col min="14566" max="14566" width="19.7109375" style="15" customWidth="1"/>
    <col min="14567" max="14567" width="16.28515625" style="15" customWidth="1"/>
    <col min="14568" max="14575" width="0" style="15" hidden="1" customWidth="1"/>
    <col min="14576" max="14576" width="14.140625" style="15" customWidth="1"/>
    <col min="14577" max="14577" width="13.85546875" style="15" customWidth="1"/>
    <col min="14578" max="14591" width="0" style="15" hidden="1" customWidth="1"/>
    <col min="14592" max="14592" width="11.42578125" style="15" customWidth="1"/>
    <col min="14593" max="14593" width="15.140625" style="15" customWidth="1"/>
    <col min="14594" max="14594" width="12.140625" style="15" customWidth="1"/>
    <col min="14595" max="14595" width="11.42578125" style="15" customWidth="1"/>
    <col min="14596" max="14603" width="0" style="15" hidden="1" customWidth="1"/>
    <col min="14604" max="14605" width="18.85546875" style="15" customWidth="1"/>
    <col min="14606" max="14794" width="11.42578125" style="15"/>
    <col min="14795" max="14798" width="0" style="15" hidden="1" customWidth="1"/>
    <col min="14799" max="14799" width="4" style="15" customWidth="1"/>
    <col min="14800" max="14809" width="11.42578125" style="15" customWidth="1"/>
    <col min="14810" max="14810" width="113.42578125" style="15" customWidth="1"/>
    <col min="14811" max="14812" width="11.42578125" style="15" customWidth="1"/>
    <col min="14813" max="14813" width="54.5703125" style="15" customWidth="1"/>
    <col min="14814" max="14814" width="11" style="15" customWidth="1"/>
    <col min="14815" max="14815" width="3.5703125" style="15" customWidth="1"/>
    <col min="14816" max="14817" width="11.42578125" style="15" customWidth="1"/>
    <col min="14818" max="14818" width="15.28515625" style="15" customWidth="1"/>
    <col min="14819" max="14819" width="14.85546875" style="15" customWidth="1"/>
    <col min="14820" max="14821" width="11.42578125" style="15" customWidth="1"/>
    <col min="14822" max="14822" width="19.7109375" style="15" customWidth="1"/>
    <col min="14823" max="14823" width="16.28515625" style="15" customWidth="1"/>
    <col min="14824" max="14831" width="0" style="15" hidden="1" customWidth="1"/>
    <col min="14832" max="14832" width="14.140625" style="15" customWidth="1"/>
    <col min="14833" max="14833" width="13.85546875" style="15" customWidth="1"/>
    <col min="14834" max="14847" width="0" style="15" hidden="1" customWidth="1"/>
    <col min="14848" max="14848" width="11.42578125" style="15" customWidth="1"/>
    <col min="14849" max="14849" width="15.140625" style="15" customWidth="1"/>
    <col min="14850" max="14850" width="12.140625" style="15" customWidth="1"/>
    <col min="14851" max="14851" width="11.42578125" style="15" customWidth="1"/>
    <col min="14852" max="14859" width="0" style="15" hidden="1" customWidth="1"/>
    <col min="14860" max="14861" width="18.85546875" style="15" customWidth="1"/>
    <col min="14862" max="15050" width="11.42578125" style="15"/>
    <col min="15051" max="15054" width="0" style="15" hidden="1" customWidth="1"/>
    <col min="15055" max="15055" width="4" style="15" customWidth="1"/>
    <col min="15056" max="15065" width="11.42578125" style="15" customWidth="1"/>
    <col min="15066" max="15066" width="113.42578125" style="15" customWidth="1"/>
    <col min="15067" max="15068" width="11.42578125" style="15" customWidth="1"/>
    <col min="15069" max="15069" width="54.5703125" style="15" customWidth="1"/>
    <col min="15070" max="15070" width="11" style="15" customWidth="1"/>
    <col min="15071" max="15071" width="3.5703125" style="15" customWidth="1"/>
    <col min="15072" max="15073" width="11.42578125" style="15" customWidth="1"/>
    <col min="15074" max="15074" width="15.28515625" style="15" customWidth="1"/>
    <col min="15075" max="15075" width="14.85546875" style="15" customWidth="1"/>
    <col min="15076" max="15077" width="11.42578125" style="15" customWidth="1"/>
    <col min="15078" max="15078" width="19.7109375" style="15" customWidth="1"/>
    <col min="15079" max="15079" width="16.28515625" style="15" customWidth="1"/>
    <col min="15080" max="15087" width="0" style="15" hidden="1" customWidth="1"/>
    <col min="15088" max="15088" width="14.140625" style="15" customWidth="1"/>
    <col min="15089" max="15089" width="13.85546875" style="15" customWidth="1"/>
    <col min="15090" max="15103" width="0" style="15" hidden="1" customWidth="1"/>
    <col min="15104" max="15104" width="11.42578125" style="15" customWidth="1"/>
    <col min="15105" max="15105" width="15.140625" style="15" customWidth="1"/>
    <col min="15106" max="15106" width="12.140625" style="15" customWidth="1"/>
    <col min="15107" max="15107" width="11.42578125" style="15" customWidth="1"/>
    <col min="15108" max="15115" width="0" style="15" hidden="1" customWidth="1"/>
    <col min="15116" max="15117" width="18.85546875" style="15" customWidth="1"/>
    <col min="15118" max="15306" width="11.42578125" style="15"/>
    <col min="15307" max="15310" width="0" style="15" hidden="1" customWidth="1"/>
    <col min="15311" max="15311" width="4" style="15" customWidth="1"/>
    <col min="15312" max="15321" width="11.42578125" style="15" customWidth="1"/>
    <col min="15322" max="15322" width="113.42578125" style="15" customWidth="1"/>
    <col min="15323" max="15324" width="11.42578125" style="15" customWidth="1"/>
    <col min="15325" max="15325" width="54.5703125" style="15" customWidth="1"/>
    <col min="15326" max="15326" width="11" style="15" customWidth="1"/>
    <col min="15327" max="15327" width="3.5703125" style="15" customWidth="1"/>
    <col min="15328" max="15329" width="11.42578125" style="15" customWidth="1"/>
    <col min="15330" max="15330" width="15.28515625" style="15" customWidth="1"/>
    <col min="15331" max="15331" width="14.85546875" style="15" customWidth="1"/>
    <col min="15332" max="15333" width="11.42578125" style="15" customWidth="1"/>
    <col min="15334" max="15334" width="19.7109375" style="15" customWidth="1"/>
    <col min="15335" max="15335" width="16.28515625" style="15" customWidth="1"/>
    <col min="15336" max="15343" width="0" style="15" hidden="1" customWidth="1"/>
    <col min="15344" max="15344" width="14.140625" style="15" customWidth="1"/>
    <col min="15345" max="15345" width="13.85546875" style="15" customWidth="1"/>
    <col min="15346" max="15359" width="0" style="15" hidden="1" customWidth="1"/>
    <col min="15360" max="15360" width="11.42578125" style="15" customWidth="1"/>
    <col min="15361" max="15361" width="15.140625" style="15" customWidth="1"/>
    <col min="15362" max="15362" width="12.140625" style="15" customWidth="1"/>
    <col min="15363" max="15363" width="11.42578125" style="15" customWidth="1"/>
    <col min="15364" max="15371" width="0" style="15" hidden="1" customWidth="1"/>
    <col min="15372" max="15373" width="18.85546875" style="15" customWidth="1"/>
    <col min="15374" max="15562" width="11.42578125" style="15"/>
    <col min="15563" max="15566" width="0" style="15" hidden="1" customWidth="1"/>
    <col min="15567" max="15567" width="4" style="15" customWidth="1"/>
    <col min="15568" max="15577" width="11.42578125" style="15" customWidth="1"/>
    <col min="15578" max="15578" width="113.42578125" style="15" customWidth="1"/>
    <col min="15579" max="15580" width="11.42578125" style="15" customWidth="1"/>
    <col min="15581" max="15581" width="54.5703125" style="15" customWidth="1"/>
    <col min="15582" max="15582" width="11" style="15" customWidth="1"/>
    <col min="15583" max="15583" width="3.5703125" style="15" customWidth="1"/>
    <col min="15584" max="15585" width="11.42578125" style="15" customWidth="1"/>
    <col min="15586" max="15586" width="15.28515625" style="15" customWidth="1"/>
    <col min="15587" max="15587" width="14.85546875" style="15" customWidth="1"/>
    <col min="15588" max="15589" width="11.42578125" style="15" customWidth="1"/>
    <col min="15590" max="15590" width="19.7109375" style="15" customWidth="1"/>
    <col min="15591" max="15591" width="16.28515625" style="15" customWidth="1"/>
    <col min="15592" max="15599" width="0" style="15" hidden="1" customWidth="1"/>
    <col min="15600" max="15600" width="14.140625" style="15" customWidth="1"/>
    <col min="15601" max="15601" width="13.85546875" style="15" customWidth="1"/>
    <col min="15602" max="15615" width="0" style="15" hidden="1" customWidth="1"/>
    <col min="15616" max="15616" width="11.42578125" style="15" customWidth="1"/>
    <col min="15617" max="15617" width="15.140625" style="15" customWidth="1"/>
    <col min="15618" max="15618" width="12.140625" style="15" customWidth="1"/>
    <col min="15619" max="15619" width="11.42578125" style="15" customWidth="1"/>
    <col min="15620" max="15627" width="0" style="15" hidden="1" customWidth="1"/>
    <col min="15628" max="15629" width="18.85546875" style="15" customWidth="1"/>
    <col min="15630" max="15818" width="11.42578125" style="15"/>
    <col min="15819" max="15822" width="0" style="15" hidden="1" customWidth="1"/>
    <col min="15823" max="15823" width="4" style="15" customWidth="1"/>
    <col min="15824" max="15833" width="11.42578125" style="15" customWidth="1"/>
    <col min="15834" max="15834" width="113.42578125" style="15" customWidth="1"/>
    <col min="15835" max="15836" width="11.42578125" style="15" customWidth="1"/>
    <col min="15837" max="15837" width="54.5703125" style="15" customWidth="1"/>
    <col min="15838" max="15838" width="11" style="15" customWidth="1"/>
    <col min="15839" max="15839" width="3.5703125" style="15" customWidth="1"/>
    <col min="15840" max="15841" width="11.42578125" style="15" customWidth="1"/>
    <col min="15842" max="15842" width="15.28515625" style="15" customWidth="1"/>
    <col min="15843" max="15843" width="14.85546875" style="15" customWidth="1"/>
    <col min="15844" max="15845" width="11.42578125" style="15" customWidth="1"/>
    <col min="15846" max="15846" width="19.7109375" style="15" customWidth="1"/>
    <col min="15847" max="15847" width="16.28515625" style="15" customWidth="1"/>
    <col min="15848" max="15855" width="0" style="15" hidden="1" customWidth="1"/>
    <col min="15856" max="15856" width="14.140625" style="15" customWidth="1"/>
    <col min="15857" max="15857" width="13.85546875" style="15" customWidth="1"/>
    <col min="15858" max="15871" width="0" style="15" hidden="1" customWidth="1"/>
    <col min="15872" max="15872" width="11.42578125" style="15" customWidth="1"/>
    <col min="15873" max="15873" width="15.140625" style="15" customWidth="1"/>
    <col min="15874" max="15874" width="12.140625" style="15" customWidth="1"/>
    <col min="15875" max="15875" width="11.42578125" style="15" customWidth="1"/>
    <col min="15876" max="15883" width="0" style="15" hidden="1" customWidth="1"/>
    <col min="15884" max="15885" width="18.85546875" style="15" customWidth="1"/>
    <col min="15886" max="16074" width="11.42578125" style="15"/>
    <col min="16075" max="16078" width="0" style="15" hidden="1" customWidth="1"/>
    <col min="16079" max="16079" width="4" style="15" customWidth="1"/>
    <col min="16080" max="16089" width="11.42578125" style="15" customWidth="1"/>
    <col min="16090" max="16090" width="113.42578125" style="15" customWidth="1"/>
    <col min="16091" max="16092" width="11.42578125" style="15" customWidth="1"/>
    <col min="16093" max="16093" width="54.5703125" style="15" customWidth="1"/>
    <col min="16094" max="16094" width="11" style="15" customWidth="1"/>
    <col min="16095" max="16095" width="3.5703125" style="15" customWidth="1"/>
    <col min="16096" max="16097" width="11.42578125" style="15" customWidth="1"/>
    <col min="16098" max="16098" width="15.28515625" style="15" customWidth="1"/>
    <col min="16099" max="16099" width="14.85546875" style="15" customWidth="1"/>
    <col min="16100" max="16101" width="11.42578125" style="15" customWidth="1"/>
    <col min="16102" max="16102" width="19.7109375" style="15" customWidth="1"/>
    <col min="16103" max="16103" width="16.28515625" style="15" customWidth="1"/>
    <col min="16104" max="16111" width="0" style="15" hidden="1" customWidth="1"/>
    <col min="16112" max="16112" width="14.140625" style="15" customWidth="1"/>
    <col min="16113" max="16113" width="13.85546875" style="15" customWidth="1"/>
    <col min="16114" max="16127" width="0" style="15" hidden="1" customWidth="1"/>
    <col min="16128" max="16128" width="11.42578125" style="15" customWidth="1"/>
    <col min="16129" max="16129" width="15.140625" style="15" customWidth="1"/>
    <col min="16130" max="16130" width="12.140625" style="15" customWidth="1"/>
    <col min="16131" max="16131" width="11.42578125" style="15" customWidth="1"/>
    <col min="16132" max="16139" width="0" style="15" hidden="1" customWidth="1"/>
    <col min="16140" max="16141" width="18.85546875" style="15" customWidth="1"/>
    <col min="16142" max="16384" width="11.42578125" style="15"/>
  </cols>
  <sheetData>
    <row r="1" spans="2:14" ht="23.25" hidden="1" customHeight="1" x14ac:dyDescent="0.2"/>
    <row r="2" spans="2:14" ht="23.25" hidden="1" customHeight="1" x14ac:dyDescent="0.2"/>
    <row r="3" spans="2:14" ht="24.75" hidden="1" customHeight="1" x14ac:dyDescent="0.2"/>
    <row r="4" spans="2:14" ht="6" customHeight="1" x14ac:dyDescent="0.2"/>
    <row r="5" spans="2:14" ht="21" customHeight="1" x14ac:dyDescent="0.2">
      <c r="B5" s="30" t="s">
        <v>496</v>
      </c>
      <c r="C5" s="31" t="s">
        <v>503</v>
      </c>
      <c r="E5" s="30" t="s">
        <v>8</v>
      </c>
      <c r="F5" s="31">
        <v>900</v>
      </c>
    </row>
    <row r="6" spans="2:14" ht="22.5" customHeight="1" x14ac:dyDescent="0.2"/>
    <row r="7" spans="2:14" ht="21.75" customHeight="1" x14ac:dyDescent="0.2">
      <c r="L7" s="32"/>
      <c r="M7" s="295"/>
      <c r="N7" s="295"/>
    </row>
    <row r="9" spans="2:14" x14ac:dyDescent="0.2">
      <c r="M9" s="25"/>
    </row>
    <row r="12" spans="2:14" x14ac:dyDescent="0.2">
      <c r="M12" s="25"/>
    </row>
    <row r="15" spans="2:14" x14ac:dyDescent="0.2">
      <c r="M15" s="25"/>
    </row>
    <row r="18" spans="12:16" x14ac:dyDescent="0.2">
      <c r="M18" s="25"/>
    </row>
    <row r="32" spans="12:16" ht="17.25" customHeight="1" x14ac:dyDescent="0.4">
      <c r="L32" s="32"/>
      <c r="M32" s="295"/>
      <c r="N32" s="295"/>
      <c r="P32" s="247"/>
    </row>
    <row r="33" spans="13:13" ht="16.5" customHeight="1" x14ac:dyDescent="0.2"/>
    <row r="34" spans="13:13" x14ac:dyDescent="0.2">
      <c r="M34" s="25"/>
    </row>
    <row r="37" spans="13:13" x14ac:dyDescent="0.2">
      <c r="M37" s="25"/>
    </row>
    <row r="40" spans="13:13" x14ac:dyDescent="0.2">
      <c r="M40" s="25"/>
    </row>
    <row r="55" spans="12:14" x14ac:dyDescent="0.2">
      <c r="L55" s="39"/>
      <c r="M55" s="296"/>
      <c r="N55" s="296"/>
    </row>
    <row r="57" spans="12:14" x14ac:dyDescent="0.2">
      <c r="M57" s="25"/>
    </row>
    <row r="60" spans="12:14" ht="15" customHeight="1" x14ac:dyDescent="0.2">
      <c r="M60" s="25"/>
    </row>
    <row r="61" spans="12:14" ht="18.75" customHeight="1" x14ac:dyDescent="0.2"/>
    <row r="63" spans="12:14" x14ac:dyDescent="0.2">
      <c r="M63" s="25"/>
    </row>
    <row r="81" spans="13:14" x14ac:dyDescent="0.2">
      <c r="M81" s="46"/>
      <c r="N81" s="47"/>
    </row>
    <row r="83" spans="13:14" x14ac:dyDescent="0.2">
      <c r="M83" s="25"/>
    </row>
    <row r="86" spans="13:14" x14ac:dyDescent="0.2">
      <c r="M86" s="25"/>
    </row>
    <row r="87" spans="13:14" ht="16.5" customHeight="1" x14ac:dyDescent="0.2"/>
    <row r="89" spans="13:14" x14ac:dyDescent="0.2">
      <c r="M89" s="25"/>
    </row>
    <row r="92" spans="13:14" ht="18" customHeight="1" x14ac:dyDescent="0.2"/>
  </sheetData>
  <mergeCells count="3">
    <mergeCell ref="M7:N7"/>
    <mergeCell ref="M55:N55"/>
    <mergeCell ref="M32:N32"/>
  </mergeCells>
  <dataValidations count="3">
    <dataValidation type="list" allowBlank="1" showInputMessage="1" showErrorMessage="1" sqref="WTO983043 WJS983043 VZW983043 VQA983043 VGE983043 UWI983043 UMM983043 UCQ983043 TSU983043 TIY983043 SZC983043 SPG983043 SFK983043 RVO983043 RLS983043 RBW983043 QSA983043 QIE983043 PYI983043 POM983043 PEQ983043 OUU983043 OKY983043 OBC983043 NRG983043 NHK983043 MXO983043 MNS983043 MDW983043 LUA983043 LKE983043 LAI983043 KQM983043 KGQ983043 JWU983043 JMY983043 JDC983043 ITG983043 IJK983043 HZO983043 HPS983043 HFW983043 GWA983043 GME983043 GCI983043 FSM983043 FIQ983043 EYU983043 EOY983043 EFC983043 DVG983043 DLK983043 DBO983043 CRS983043 CHW983043 BYA983043 BOE983043 BEI983043 AUM983043 AKQ983043 AAU983043 QY983043 HC983043 E983043 WTO917507 WJS917507 VZW917507 VQA917507 VGE917507 UWI917507 UMM917507 UCQ917507 TSU917507 TIY917507 SZC917507 SPG917507 SFK917507 RVO917507 RLS917507 RBW917507 QSA917507 QIE917507 PYI917507 POM917507 PEQ917507 OUU917507 OKY917507 OBC917507 NRG917507 NHK917507 MXO917507 MNS917507 MDW917507 LUA917507 LKE917507 LAI917507 KQM917507 KGQ917507 JWU917507 JMY917507 JDC917507 ITG917507 IJK917507 HZO917507 HPS917507 HFW917507 GWA917507 GME917507 GCI917507 FSM917507 FIQ917507 EYU917507 EOY917507 EFC917507 DVG917507 DLK917507 DBO917507 CRS917507 CHW917507 BYA917507 BOE917507 BEI917507 AUM917507 AKQ917507 AAU917507 QY917507 HC917507 E917507 WTO851971 WJS851971 VZW851971 VQA851971 VGE851971 UWI851971 UMM851971 UCQ851971 TSU851971 TIY851971 SZC851971 SPG851971 SFK851971 RVO851971 RLS851971 RBW851971 QSA851971 QIE851971 PYI851971 POM851971 PEQ851971 OUU851971 OKY851971 OBC851971 NRG851971 NHK851971 MXO851971 MNS851971 MDW851971 LUA851971 LKE851971 LAI851971 KQM851971 KGQ851971 JWU851971 JMY851971 JDC851971 ITG851971 IJK851971 HZO851971 HPS851971 HFW851971 GWA851971 GME851971 GCI851971 FSM851971 FIQ851971 EYU851971 EOY851971 EFC851971 DVG851971 DLK851971 DBO851971 CRS851971 CHW851971 BYA851971 BOE851971 BEI851971 AUM851971 AKQ851971 AAU851971 QY851971 HC851971 E851971 WTO786435 WJS786435 VZW786435 VQA786435 VGE786435 UWI786435 UMM786435 UCQ786435 TSU786435 TIY786435 SZC786435 SPG786435 SFK786435 RVO786435 RLS786435 RBW786435 QSA786435 QIE786435 PYI786435 POM786435 PEQ786435 OUU786435 OKY786435 OBC786435 NRG786435 NHK786435 MXO786435 MNS786435 MDW786435 LUA786435 LKE786435 LAI786435 KQM786435 KGQ786435 JWU786435 JMY786435 JDC786435 ITG786435 IJK786435 HZO786435 HPS786435 HFW786435 GWA786435 GME786435 GCI786435 FSM786435 FIQ786435 EYU786435 EOY786435 EFC786435 DVG786435 DLK786435 DBO786435 CRS786435 CHW786435 BYA786435 BOE786435 BEI786435 AUM786435 AKQ786435 AAU786435 QY786435 HC786435 E786435 WTO720899 WJS720899 VZW720899 VQA720899 VGE720899 UWI720899 UMM720899 UCQ720899 TSU720899 TIY720899 SZC720899 SPG720899 SFK720899 RVO720899 RLS720899 RBW720899 QSA720899 QIE720899 PYI720899 POM720899 PEQ720899 OUU720899 OKY720899 OBC720899 NRG720899 NHK720899 MXO720899 MNS720899 MDW720899 LUA720899 LKE720899 LAI720899 KQM720899 KGQ720899 JWU720899 JMY720899 JDC720899 ITG720899 IJK720899 HZO720899 HPS720899 HFW720899 GWA720899 GME720899 GCI720899 FSM720899 FIQ720899 EYU720899 EOY720899 EFC720899 DVG720899 DLK720899 DBO720899 CRS720899 CHW720899 BYA720899 BOE720899 BEI720899 AUM720899 AKQ720899 AAU720899 QY720899 HC720899 E720899 WTO655363 WJS655363 VZW655363 VQA655363 VGE655363 UWI655363 UMM655363 UCQ655363 TSU655363 TIY655363 SZC655363 SPG655363 SFK655363 RVO655363 RLS655363 RBW655363 QSA655363 QIE655363 PYI655363 POM655363 PEQ655363 OUU655363 OKY655363 OBC655363 NRG655363 NHK655363 MXO655363 MNS655363 MDW655363 LUA655363 LKE655363 LAI655363 KQM655363 KGQ655363 JWU655363 JMY655363 JDC655363 ITG655363 IJK655363 HZO655363 HPS655363 HFW655363 GWA655363 GME655363 GCI655363 FSM655363 FIQ655363 EYU655363 EOY655363 EFC655363 DVG655363 DLK655363 DBO655363 CRS655363 CHW655363 BYA655363 BOE655363 BEI655363 AUM655363 AKQ655363 AAU655363 QY655363 HC655363 E655363 WTO589827 WJS589827 VZW589827 VQA589827 VGE589827 UWI589827 UMM589827 UCQ589827 TSU589827 TIY589827 SZC589827 SPG589827 SFK589827 RVO589827 RLS589827 RBW589827 QSA589827 QIE589827 PYI589827 POM589827 PEQ589827 OUU589827 OKY589827 OBC589827 NRG589827 NHK589827 MXO589827 MNS589827 MDW589827 LUA589827 LKE589827 LAI589827 KQM589827 KGQ589827 JWU589827 JMY589827 JDC589827 ITG589827 IJK589827 HZO589827 HPS589827 HFW589827 GWA589827 GME589827 GCI589827 FSM589827 FIQ589827 EYU589827 EOY589827 EFC589827 DVG589827 DLK589827 DBO589827 CRS589827 CHW589827 BYA589827 BOE589827 BEI589827 AUM589827 AKQ589827 AAU589827 QY589827 HC589827 E589827 WTO524291 WJS524291 VZW524291 VQA524291 VGE524291 UWI524291 UMM524291 UCQ524291 TSU524291 TIY524291 SZC524291 SPG524291 SFK524291 RVO524291 RLS524291 RBW524291 QSA524291 QIE524291 PYI524291 POM524291 PEQ524291 OUU524291 OKY524291 OBC524291 NRG524291 NHK524291 MXO524291 MNS524291 MDW524291 LUA524291 LKE524291 LAI524291 KQM524291 KGQ524291 JWU524291 JMY524291 JDC524291 ITG524291 IJK524291 HZO524291 HPS524291 HFW524291 GWA524291 GME524291 GCI524291 FSM524291 FIQ524291 EYU524291 EOY524291 EFC524291 DVG524291 DLK524291 DBO524291 CRS524291 CHW524291 BYA524291 BOE524291 BEI524291 AUM524291 AKQ524291 AAU524291 QY524291 HC524291 E524291 WTO458755 WJS458755 VZW458755 VQA458755 VGE458755 UWI458755 UMM458755 UCQ458755 TSU458755 TIY458755 SZC458755 SPG458755 SFK458755 RVO458755 RLS458755 RBW458755 QSA458755 QIE458755 PYI458755 POM458755 PEQ458755 OUU458755 OKY458755 OBC458755 NRG458755 NHK458755 MXO458755 MNS458755 MDW458755 LUA458755 LKE458755 LAI458755 KQM458755 KGQ458755 JWU458755 JMY458755 JDC458755 ITG458755 IJK458755 HZO458755 HPS458755 HFW458755 GWA458755 GME458755 GCI458755 FSM458755 FIQ458755 EYU458755 EOY458755 EFC458755 DVG458755 DLK458755 DBO458755 CRS458755 CHW458755 BYA458755 BOE458755 BEI458755 AUM458755 AKQ458755 AAU458755 QY458755 HC458755 E458755 WTO393219 WJS393219 VZW393219 VQA393219 VGE393219 UWI393219 UMM393219 UCQ393219 TSU393219 TIY393219 SZC393219 SPG393219 SFK393219 RVO393219 RLS393219 RBW393219 QSA393219 QIE393219 PYI393219 POM393219 PEQ393219 OUU393219 OKY393219 OBC393219 NRG393219 NHK393219 MXO393219 MNS393219 MDW393219 LUA393219 LKE393219 LAI393219 KQM393219 KGQ393219 JWU393219 JMY393219 JDC393219 ITG393219 IJK393219 HZO393219 HPS393219 HFW393219 GWA393219 GME393219 GCI393219 FSM393219 FIQ393219 EYU393219 EOY393219 EFC393219 DVG393219 DLK393219 DBO393219 CRS393219 CHW393219 BYA393219 BOE393219 BEI393219 AUM393219 AKQ393219 AAU393219 QY393219 HC393219 E393219 WTO327683 WJS327683 VZW327683 VQA327683 VGE327683 UWI327683 UMM327683 UCQ327683 TSU327683 TIY327683 SZC327683 SPG327683 SFK327683 RVO327683 RLS327683 RBW327683 QSA327683 QIE327683 PYI327683 POM327683 PEQ327683 OUU327683 OKY327683 OBC327683 NRG327683 NHK327683 MXO327683 MNS327683 MDW327683 LUA327683 LKE327683 LAI327683 KQM327683 KGQ327683 JWU327683 JMY327683 JDC327683 ITG327683 IJK327683 HZO327683 HPS327683 HFW327683 GWA327683 GME327683 GCI327683 FSM327683 FIQ327683 EYU327683 EOY327683 EFC327683 DVG327683 DLK327683 DBO327683 CRS327683 CHW327683 BYA327683 BOE327683 BEI327683 AUM327683 AKQ327683 AAU327683 QY327683 HC327683 E327683 WTO262147 WJS262147 VZW262147 VQA262147 VGE262147 UWI262147 UMM262147 UCQ262147 TSU262147 TIY262147 SZC262147 SPG262147 SFK262147 RVO262147 RLS262147 RBW262147 QSA262147 QIE262147 PYI262147 POM262147 PEQ262147 OUU262147 OKY262147 OBC262147 NRG262147 NHK262147 MXO262147 MNS262147 MDW262147 LUA262147 LKE262147 LAI262147 KQM262147 KGQ262147 JWU262147 JMY262147 JDC262147 ITG262147 IJK262147 HZO262147 HPS262147 HFW262147 GWA262147 GME262147 GCI262147 FSM262147 FIQ262147 EYU262147 EOY262147 EFC262147 DVG262147 DLK262147 DBO262147 CRS262147 CHW262147 BYA262147 BOE262147 BEI262147 AUM262147 AKQ262147 AAU262147 QY262147 HC262147 E262147 WTO196611 WJS196611 VZW196611 VQA196611 VGE196611 UWI196611 UMM196611 UCQ196611 TSU196611 TIY196611 SZC196611 SPG196611 SFK196611 RVO196611 RLS196611 RBW196611 QSA196611 QIE196611 PYI196611 POM196611 PEQ196611 OUU196611 OKY196611 OBC196611 NRG196611 NHK196611 MXO196611 MNS196611 MDW196611 LUA196611 LKE196611 LAI196611 KQM196611 KGQ196611 JWU196611 JMY196611 JDC196611 ITG196611 IJK196611 HZO196611 HPS196611 HFW196611 GWA196611 GME196611 GCI196611 FSM196611 FIQ196611 EYU196611 EOY196611 EFC196611 DVG196611 DLK196611 DBO196611 CRS196611 CHW196611 BYA196611 BOE196611 BEI196611 AUM196611 AKQ196611 AAU196611 QY196611 HC196611 E196611 WTO131075 WJS131075 VZW131075 VQA131075 VGE131075 UWI131075 UMM131075 UCQ131075 TSU131075 TIY131075 SZC131075 SPG131075 SFK131075 RVO131075 RLS131075 RBW131075 QSA131075 QIE131075 PYI131075 POM131075 PEQ131075 OUU131075 OKY131075 OBC131075 NRG131075 NHK131075 MXO131075 MNS131075 MDW131075 LUA131075 LKE131075 LAI131075 KQM131075 KGQ131075 JWU131075 JMY131075 JDC131075 ITG131075 IJK131075 HZO131075 HPS131075 HFW131075 GWA131075 GME131075 GCI131075 FSM131075 FIQ131075 EYU131075 EOY131075 EFC131075 DVG131075 DLK131075 DBO131075 CRS131075 CHW131075 BYA131075 BOE131075 BEI131075 AUM131075 AKQ131075 AAU131075 QY131075 HC131075 E131075 WTO65539 WJS65539 VZW65539 VQA65539 VGE65539 UWI65539 UMM65539 UCQ65539 TSU65539 TIY65539 SZC65539 SPG65539 SFK65539 RVO65539 RLS65539 RBW65539 QSA65539 QIE65539 PYI65539 POM65539 PEQ65539 OUU65539 OKY65539 OBC65539 NRG65539 NHK65539 MXO65539 MNS65539 MDW65539 LUA65539 LKE65539 LAI65539 KQM65539 KGQ65539 JWU65539 JMY65539 JDC65539 ITG65539 IJK65539 HZO65539 HPS65539 HFW65539 GWA65539 GME65539 GCI65539 FSM65539 FIQ65539 EYU65539 EOY65539 EFC65539 DVG65539 DLK65539 DBO65539 CRS65539 CHW65539 BYA65539 BOE65539 BEI65539 AUM65539 AKQ65539 AAU65539 QY65539 HC65539 E65539 WTO3 WJS3 VZW3 VQA3 VGE3 UWI3 UMM3 UCQ3 TSU3 TIY3 SZC3 SPG3 SFK3 RVO3 RLS3 RBW3 QSA3 QIE3 PYI3 POM3 PEQ3 OUU3 OKY3 OBC3 NRG3 NHK3 MXO3 MNS3 MDW3 LUA3 LKE3 LAI3 KQM3 KGQ3 JWU3 JMY3 JDC3 ITG3 IJK3 HZO3 HPS3 HFW3 GWA3 GME3 GCI3 FSM3 FIQ3 EYU3 EOY3 EFC3 DVG3 DLK3 DBO3 CRS3 CHW3 BYA3 BOE3 BEI3 AUM3 AKQ3 AAU3 QY3 HC3">
      <formula1>#REF!</formula1>
    </dataValidation>
    <dataValidation type="list" allowBlank="1" showInputMessage="1" showErrorMessage="1" sqref="WTN983043 WJR983043 VZV983043 VPZ983043 VGD983043 UWH983043 UML983043 UCP983043 TST983043 TIX983043 SZB983043 SPF983043 SFJ983043 RVN983043 RLR983043 RBV983043 QRZ983043 QID983043 PYH983043 POL983043 PEP983043 OUT983043 OKX983043 OBB983043 NRF983043 NHJ983043 MXN983043 MNR983043 MDV983043 LTZ983043 LKD983043 LAH983043 KQL983043 KGP983043 JWT983043 JMX983043 JDB983043 ITF983043 IJJ983043 HZN983043 HPR983043 HFV983043 GVZ983043 GMD983043 GCH983043 FSL983043 FIP983043 EYT983043 EOX983043 EFB983043 DVF983043 DLJ983043 DBN983043 CRR983043 CHV983043 BXZ983043 BOD983043 BEH983043 AUL983043 AKP983043 AAT983043 QX983043 HB983043 D983043 WTN917507 WJR917507 VZV917507 VPZ917507 VGD917507 UWH917507 UML917507 UCP917507 TST917507 TIX917507 SZB917507 SPF917507 SFJ917507 RVN917507 RLR917507 RBV917507 QRZ917507 QID917507 PYH917507 POL917507 PEP917507 OUT917507 OKX917507 OBB917507 NRF917507 NHJ917507 MXN917507 MNR917507 MDV917507 LTZ917507 LKD917507 LAH917507 KQL917507 KGP917507 JWT917507 JMX917507 JDB917507 ITF917507 IJJ917507 HZN917507 HPR917507 HFV917507 GVZ917507 GMD917507 GCH917507 FSL917507 FIP917507 EYT917507 EOX917507 EFB917507 DVF917507 DLJ917507 DBN917507 CRR917507 CHV917507 BXZ917507 BOD917507 BEH917507 AUL917507 AKP917507 AAT917507 QX917507 HB917507 D917507 WTN851971 WJR851971 VZV851971 VPZ851971 VGD851971 UWH851971 UML851971 UCP851971 TST851971 TIX851971 SZB851971 SPF851971 SFJ851971 RVN851971 RLR851971 RBV851971 QRZ851971 QID851971 PYH851971 POL851971 PEP851971 OUT851971 OKX851971 OBB851971 NRF851971 NHJ851971 MXN851971 MNR851971 MDV851971 LTZ851971 LKD851971 LAH851971 KQL851971 KGP851971 JWT851971 JMX851971 JDB851971 ITF851971 IJJ851971 HZN851971 HPR851971 HFV851971 GVZ851971 GMD851971 GCH851971 FSL851971 FIP851971 EYT851971 EOX851971 EFB851971 DVF851971 DLJ851971 DBN851971 CRR851971 CHV851971 BXZ851971 BOD851971 BEH851971 AUL851971 AKP851971 AAT851971 QX851971 HB851971 D851971 WTN786435 WJR786435 VZV786435 VPZ786435 VGD786435 UWH786435 UML786435 UCP786435 TST786435 TIX786435 SZB786435 SPF786435 SFJ786435 RVN786435 RLR786435 RBV786435 QRZ786435 QID786435 PYH786435 POL786435 PEP786435 OUT786435 OKX786435 OBB786435 NRF786435 NHJ786435 MXN786435 MNR786435 MDV786435 LTZ786435 LKD786435 LAH786435 KQL786435 KGP786435 JWT786435 JMX786435 JDB786435 ITF786435 IJJ786435 HZN786435 HPR786435 HFV786435 GVZ786435 GMD786435 GCH786435 FSL786435 FIP786435 EYT786435 EOX786435 EFB786435 DVF786435 DLJ786435 DBN786435 CRR786435 CHV786435 BXZ786435 BOD786435 BEH786435 AUL786435 AKP786435 AAT786435 QX786435 HB786435 D786435 WTN720899 WJR720899 VZV720899 VPZ720899 VGD720899 UWH720899 UML720899 UCP720899 TST720899 TIX720899 SZB720899 SPF720899 SFJ720899 RVN720899 RLR720899 RBV720899 QRZ720899 QID720899 PYH720899 POL720899 PEP720899 OUT720899 OKX720899 OBB720899 NRF720899 NHJ720899 MXN720899 MNR720899 MDV720899 LTZ720899 LKD720899 LAH720899 KQL720899 KGP720899 JWT720899 JMX720899 JDB720899 ITF720899 IJJ720899 HZN720899 HPR720899 HFV720899 GVZ720899 GMD720899 GCH720899 FSL720899 FIP720899 EYT720899 EOX720899 EFB720899 DVF720899 DLJ720899 DBN720899 CRR720899 CHV720899 BXZ720899 BOD720899 BEH720899 AUL720899 AKP720899 AAT720899 QX720899 HB720899 D720899 WTN655363 WJR655363 VZV655363 VPZ655363 VGD655363 UWH655363 UML655363 UCP655363 TST655363 TIX655363 SZB655363 SPF655363 SFJ655363 RVN655363 RLR655363 RBV655363 QRZ655363 QID655363 PYH655363 POL655363 PEP655363 OUT655363 OKX655363 OBB655363 NRF655363 NHJ655363 MXN655363 MNR655363 MDV655363 LTZ655363 LKD655363 LAH655363 KQL655363 KGP655363 JWT655363 JMX655363 JDB655363 ITF655363 IJJ655363 HZN655363 HPR655363 HFV655363 GVZ655363 GMD655363 GCH655363 FSL655363 FIP655363 EYT655363 EOX655363 EFB655363 DVF655363 DLJ655363 DBN655363 CRR655363 CHV655363 BXZ655363 BOD655363 BEH655363 AUL655363 AKP655363 AAT655363 QX655363 HB655363 D655363 WTN589827 WJR589827 VZV589827 VPZ589827 VGD589827 UWH589827 UML589827 UCP589827 TST589827 TIX589827 SZB589827 SPF589827 SFJ589827 RVN589827 RLR589827 RBV589827 QRZ589827 QID589827 PYH589827 POL589827 PEP589827 OUT589827 OKX589827 OBB589827 NRF589827 NHJ589827 MXN589827 MNR589827 MDV589827 LTZ589827 LKD589827 LAH589827 KQL589827 KGP589827 JWT589827 JMX589827 JDB589827 ITF589827 IJJ589827 HZN589827 HPR589827 HFV589827 GVZ589827 GMD589827 GCH589827 FSL589827 FIP589827 EYT589827 EOX589827 EFB589827 DVF589827 DLJ589827 DBN589827 CRR589827 CHV589827 BXZ589827 BOD589827 BEH589827 AUL589827 AKP589827 AAT589827 QX589827 HB589827 D589827 WTN524291 WJR524291 VZV524291 VPZ524291 VGD524291 UWH524291 UML524291 UCP524291 TST524291 TIX524291 SZB524291 SPF524291 SFJ524291 RVN524291 RLR524291 RBV524291 QRZ524291 QID524291 PYH524291 POL524291 PEP524291 OUT524291 OKX524291 OBB524291 NRF524291 NHJ524291 MXN524291 MNR524291 MDV524291 LTZ524291 LKD524291 LAH524291 KQL524291 KGP524291 JWT524291 JMX524291 JDB524291 ITF524291 IJJ524291 HZN524291 HPR524291 HFV524291 GVZ524291 GMD524291 GCH524291 FSL524291 FIP524291 EYT524291 EOX524291 EFB524291 DVF524291 DLJ524291 DBN524291 CRR524291 CHV524291 BXZ524291 BOD524291 BEH524291 AUL524291 AKP524291 AAT524291 QX524291 HB524291 D524291 WTN458755 WJR458755 VZV458755 VPZ458755 VGD458755 UWH458755 UML458755 UCP458755 TST458755 TIX458755 SZB458755 SPF458755 SFJ458755 RVN458755 RLR458755 RBV458755 QRZ458755 QID458755 PYH458755 POL458755 PEP458755 OUT458755 OKX458755 OBB458755 NRF458755 NHJ458755 MXN458755 MNR458755 MDV458755 LTZ458755 LKD458755 LAH458755 KQL458755 KGP458755 JWT458755 JMX458755 JDB458755 ITF458755 IJJ458755 HZN458755 HPR458755 HFV458755 GVZ458755 GMD458755 GCH458755 FSL458755 FIP458755 EYT458755 EOX458755 EFB458755 DVF458755 DLJ458755 DBN458755 CRR458755 CHV458755 BXZ458755 BOD458755 BEH458755 AUL458755 AKP458755 AAT458755 QX458755 HB458755 D458755 WTN393219 WJR393219 VZV393219 VPZ393219 VGD393219 UWH393219 UML393219 UCP393219 TST393219 TIX393219 SZB393219 SPF393219 SFJ393219 RVN393219 RLR393219 RBV393219 QRZ393219 QID393219 PYH393219 POL393219 PEP393219 OUT393219 OKX393219 OBB393219 NRF393219 NHJ393219 MXN393219 MNR393219 MDV393219 LTZ393219 LKD393219 LAH393219 KQL393219 KGP393219 JWT393219 JMX393219 JDB393219 ITF393219 IJJ393219 HZN393219 HPR393219 HFV393219 GVZ393219 GMD393219 GCH393219 FSL393219 FIP393219 EYT393219 EOX393219 EFB393219 DVF393219 DLJ393219 DBN393219 CRR393219 CHV393219 BXZ393219 BOD393219 BEH393219 AUL393219 AKP393219 AAT393219 QX393219 HB393219 D393219 WTN327683 WJR327683 VZV327683 VPZ327683 VGD327683 UWH327683 UML327683 UCP327683 TST327683 TIX327683 SZB327683 SPF327683 SFJ327683 RVN327683 RLR327683 RBV327683 QRZ327683 QID327683 PYH327683 POL327683 PEP327683 OUT327683 OKX327683 OBB327683 NRF327683 NHJ327683 MXN327683 MNR327683 MDV327683 LTZ327683 LKD327683 LAH327683 KQL327683 KGP327683 JWT327683 JMX327683 JDB327683 ITF327683 IJJ327683 HZN327683 HPR327683 HFV327683 GVZ327683 GMD327683 GCH327683 FSL327683 FIP327683 EYT327683 EOX327683 EFB327683 DVF327683 DLJ327683 DBN327683 CRR327683 CHV327683 BXZ327683 BOD327683 BEH327683 AUL327683 AKP327683 AAT327683 QX327683 HB327683 D327683 WTN262147 WJR262147 VZV262147 VPZ262147 VGD262147 UWH262147 UML262147 UCP262147 TST262147 TIX262147 SZB262147 SPF262147 SFJ262147 RVN262147 RLR262147 RBV262147 QRZ262147 QID262147 PYH262147 POL262147 PEP262147 OUT262147 OKX262147 OBB262147 NRF262147 NHJ262147 MXN262147 MNR262147 MDV262147 LTZ262147 LKD262147 LAH262147 KQL262147 KGP262147 JWT262147 JMX262147 JDB262147 ITF262147 IJJ262147 HZN262147 HPR262147 HFV262147 GVZ262147 GMD262147 GCH262147 FSL262147 FIP262147 EYT262147 EOX262147 EFB262147 DVF262147 DLJ262147 DBN262147 CRR262147 CHV262147 BXZ262147 BOD262147 BEH262147 AUL262147 AKP262147 AAT262147 QX262147 HB262147 D262147 WTN196611 WJR196611 VZV196611 VPZ196611 VGD196611 UWH196611 UML196611 UCP196611 TST196611 TIX196611 SZB196611 SPF196611 SFJ196611 RVN196611 RLR196611 RBV196611 QRZ196611 QID196611 PYH196611 POL196611 PEP196611 OUT196611 OKX196611 OBB196611 NRF196611 NHJ196611 MXN196611 MNR196611 MDV196611 LTZ196611 LKD196611 LAH196611 KQL196611 KGP196611 JWT196611 JMX196611 JDB196611 ITF196611 IJJ196611 HZN196611 HPR196611 HFV196611 GVZ196611 GMD196611 GCH196611 FSL196611 FIP196611 EYT196611 EOX196611 EFB196611 DVF196611 DLJ196611 DBN196611 CRR196611 CHV196611 BXZ196611 BOD196611 BEH196611 AUL196611 AKP196611 AAT196611 QX196611 HB196611 D196611 WTN131075 WJR131075 VZV131075 VPZ131075 VGD131075 UWH131075 UML131075 UCP131075 TST131075 TIX131075 SZB131075 SPF131075 SFJ131075 RVN131075 RLR131075 RBV131075 QRZ131075 QID131075 PYH131075 POL131075 PEP131075 OUT131075 OKX131075 OBB131075 NRF131075 NHJ131075 MXN131075 MNR131075 MDV131075 LTZ131075 LKD131075 LAH131075 KQL131075 KGP131075 JWT131075 JMX131075 JDB131075 ITF131075 IJJ131075 HZN131075 HPR131075 HFV131075 GVZ131075 GMD131075 GCH131075 FSL131075 FIP131075 EYT131075 EOX131075 EFB131075 DVF131075 DLJ131075 DBN131075 CRR131075 CHV131075 BXZ131075 BOD131075 BEH131075 AUL131075 AKP131075 AAT131075 QX131075 HB131075 D131075 WTN65539 WJR65539 VZV65539 VPZ65539 VGD65539 UWH65539 UML65539 UCP65539 TST65539 TIX65539 SZB65539 SPF65539 SFJ65539 RVN65539 RLR65539 RBV65539 QRZ65539 QID65539 PYH65539 POL65539 PEP65539 OUT65539 OKX65539 OBB65539 NRF65539 NHJ65539 MXN65539 MNR65539 MDV65539 LTZ65539 LKD65539 LAH65539 KQL65539 KGP65539 JWT65539 JMX65539 JDB65539 ITF65539 IJJ65539 HZN65539 HPR65539 HFV65539 GVZ65539 GMD65539 GCH65539 FSL65539 FIP65539 EYT65539 EOX65539 EFB65539 DVF65539 DLJ65539 DBN65539 CRR65539 CHV65539 BXZ65539 BOD65539 BEH65539 AUL65539 AKP65539 AAT65539 QX65539 HB65539 D65539 WTN3 WJR3 VZV3 VPZ3 VGD3 UWH3 UML3 UCP3 TST3 TIX3 SZB3 SPF3 SFJ3 RVN3 RLR3 RBV3 QRZ3 QID3 PYH3 POL3 PEP3 OUT3 OKX3 OBB3 NRF3 NHJ3 MXN3 MNR3 MDV3 LTZ3 LKD3 LAH3 KQL3 KGP3 JWT3 JMX3 JDB3 ITF3 IJJ3 HZN3 HPR3 HFV3 GVZ3 GMD3 GCH3 FSL3 FIP3 EYT3 EOX3 EFB3 DVF3 DLJ3 DBN3 CRR3 CHV3 BXZ3 BOD3 BEH3 AUL3 AKP3 AAT3 QX3 HB3 WTP983043 WJT983043 VZX983043 VQB983043 VGF983043 UWJ983043 UMN983043 UCR983043 TSV983043 TIZ983043 SZD983043 SPH983043 SFL983043 RVP983043 RLT983043 RBX983043 QSB983043 QIF983043 PYJ983043 PON983043 PER983043 OUV983043 OKZ983043 OBD983043 NRH983043 NHL983043 MXP983043 MNT983043 MDX983043 LUB983043 LKF983043 LAJ983043 KQN983043 KGR983043 JWV983043 JMZ983043 JDD983043 ITH983043 IJL983043 HZP983043 HPT983043 HFX983043 GWB983043 GMF983043 GCJ983043 FSN983043 FIR983043 EYV983043 EOZ983043 EFD983043 DVH983043 DLL983043 DBP983043 CRT983043 CHX983043 BYB983043 BOF983043 BEJ983043 AUN983043 AKR983043 AAV983043 QZ983043 HD983043 F983043 WTP917507 WJT917507 VZX917507 VQB917507 VGF917507 UWJ917507 UMN917507 UCR917507 TSV917507 TIZ917507 SZD917507 SPH917507 SFL917507 RVP917507 RLT917507 RBX917507 QSB917507 QIF917507 PYJ917507 PON917507 PER917507 OUV917507 OKZ917507 OBD917507 NRH917507 NHL917507 MXP917507 MNT917507 MDX917507 LUB917507 LKF917507 LAJ917507 KQN917507 KGR917507 JWV917507 JMZ917507 JDD917507 ITH917507 IJL917507 HZP917507 HPT917507 HFX917507 GWB917507 GMF917507 GCJ917507 FSN917507 FIR917507 EYV917507 EOZ917507 EFD917507 DVH917507 DLL917507 DBP917507 CRT917507 CHX917507 BYB917507 BOF917507 BEJ917507 AUN917507 AKR917507 AAV917507 QZ917507 HD917507 F917507 WTP851971 WJT851971 VZX851971 VQB851971 VGF851971 UWJ851971 UMN851971 UCR851971 TSV851971 TIZ851971 SZD851971 SPH851971 SFL851971 RVP851971 RLT851971 RBX851971 QSB851971 QIF851971 PYJ851971 PON851971 PER851971 OUV851971 OKZ851971 OBD851971 NRH851971 NHL851971 MXP851971 MNT851971 MDX851971 LUB851971 LKF851971 LAJ851971 KQN851971 KGR851971 JWV851971 JMZ851971 JDD851971 ITH851971 IJL851971 HZP851971 HPT851971 HFX851971 GWB851971 GMF851971 GCJ851971 FSN851971 FIR851971 EYV851971 EOZ851971 EFD851971 DVH851971 DLL851971 DBP851971 CRT851971 CHX851971 BYB851971 BOF851971 BEJ851971 AUN851971 AKR851971 AAV851971 QZ851971 HD851971 F851971 WTP786435 WJT786435 VZX786435 VQB786435 VGF786435 UWJ786435 UMN786435 UCR786435 TSV786435 TIZ786435 SZD786435 SPH786435 SFL786435 RVP786435 RLT786435 RBX786435 QSB786435 QIF786435 PYJ786435 PON786435 PER786435 OUV786435 OKZ786435 OBD786435 NRH786435 NHL786435 MXP786435 MNT786435 MDX786435 LUB786435 LKF786435 LAJ786435 KQN786435 KGR786435 JWV786435 JMZ786435 JDD786435 ITH786435 IJL786435 HZP786435 HPT786435 HFX786435 GWB786435 GMF786435 GCJ786435 FSN786435 FIR786435 EYV786435 EOZ786435 EFD786435 DVH786435 DLL786435 DBP786435 CRT786435 CHX786435 BYB786435 BOF786435 BEJ786435 AUN786435 AKR786435 AAV786435 QZ786435 HD786435 F786435 WTP720899 WJT720899 VZX720899 VQB720899 VGF720899 UWJ720899 UMN720899 UCR720899 TSV720899 TIZ720899 SZD720899 SPH720899 SFL720899 RVP720899 RLT720899 RBX720899 QSB720899 QIF720899 PYJ720899 PON720899 PER720899 OUV720899 OKZ720899 OBD720899 NRH720899 NHL720899 MXP720899 MNT720899 MDX720899 LUB720899 LKF720899 LAJ720899 KQN720899 KGR720899 JWV720899 JMZ720899 JDD720899 ITH720899 IJL720899 HZP720899 HPT720899 HFX720899 GWB720899 GMF720899 GCJ720899 FSN720899 FIR720899 EYV720899 EOZ720899 EFD720899 DVH720899 DLL720899 DBP720899 CRT720899 CHX720899 BYB720899 BOF720899 BEJ720899 AUN720899 AKR720899 AAV720899 QZ720899 HD720899 F720899 WTP655363 WJT655363 VZX655363 VQB655363 VGF655363 UWJ655363 UMN655363 UCR655363 TSV655363 TIZ655363 SZD655363 SPH655363 SFL655363 RVP655363 RLT655363 RBX655363 QSB655363 QIF655363 PYJ655363 PON655363 PER655363 OUV655363 OKZ655363 OBD655363 NRH655363 NHL655363 MXP655363 MNT655363 MDX655363 LUB655363 LKF655363 LAJ655363 KQN655363 KGR655363 JWV655363 JMZ655363 JDD655363 ITH655363 IJL655363 HZP655363 HPT655363 HFX655363 GWB655363 GMF655363 GCJ655363 FSN655363 FIR655363 EYV655363 EOZ655363 EFD655363 DVH655363 DLL655363 DBP655363 CRT655363 CHX655363 BYB655363 BOF655363 BEJ655363 AUN655363 AKR655363 AAV655363 QZ655363 HD655363 F655363 WTP589827 WJT589827 VZX589827 VQB589827 VGF589827 UWJ589827 UMN589827 UCR589827 TSV589827 TIZ589827 SZD589827 SPH589827 SFL589827 RVP589827 RLT589827 RBX589827 QSB589827 QIF589827 PYJ589827 PON589827 PER589827 OUV589827 OKZ589827 OBD589827 NRH589827 NHL589827 MXP589827 MNT589827 MDX589827 LUB589827 LKF589827 LAJ589827 KQN589827 KGR589827 JWV589827 JMZ589827 JDD589827 ITH589827 IJL589827 HZP589827 HPT589827 HFX589827 GWB589827 GMF589827 GCJ589827 FSN589827 FIR589827 EYV589827 EOZ589827 EFD589827 DVH589827 DLL589827 DBP589827 CRT589827 CHX589827 BYB589827 BOF589827 BEJ589827 AUN589827 AKR589827 AAV589827 QZ589827 HD589827 F589827 WTP524291 WJT524291 VZX524291 VQB524291 VGF524291 UWJ524291 UMN524291 UCR524291 TSV524291 TIZ524291 SZD524291 SPH524291 SFL524291 RVP524291 RLT524291 RBX524291 QSB524291 QIF524291 PYJ524291 PON524291 PER524291 OUV524291 OKZ524291 OBD524291 NRH524291 NHL524291 MXP524291 MNT524291 MDX524291 LUB524291 LKF524291 LAJ524291 KQN524291 KGR524291 JWV524291 JMZ524291 JDD524291 ITH524291 IJL524291 HZP524291 HPT524291 HFX524291 GWB524291 GMF524291 GCJ524291 FSN524291 FIR524291 EYV524291 EOZ524291 EFD524291 DVH524291 DLL524291 DBP524291 CRT524291 CHX524291 BYB524291 BOF524291 BEJ524291 AUN524291 AKR524291 AAV524291 QZ524291 HD524291 F524291 WTP458755 WJT458755 VZX458755 VQB458755 VGF458755 UWJ458755 UMN458755 UCR458755 TSV458755 TIZ458755 SZD458755 SPH458755 SFL458755 RVP458755 RLT458755 RBX458755 QSB458755 QIF458755 PYJ458755 PON458755 PER458755 OUV458755 OKZ458755 OBD458755 NRH458755 NHL458755 MXP458755 MNT458755 MDX458755 LUB458755 LKF458755 LAJ458755 KQN458755 KGR458755 JWV458755 JMZ458755 JDD458755 ITH458755 IJL458755 HZP458755 HPT458755 HFX458755 GWB458755 GMF458755 GCJ458755 FSN458755 FIR458755 EYV458755 EOZ458755 EFD458755 DVH458755 DLL458755 DBP458755 CRT458755 CHX458755 BYB458755 BOF458755 BEJ458755 AUN458755 AKR458755 AAV458755 QZ458755 HD458755 F458755 WTP393219 WJT393219 VZX393219 VQB393219 VGF393219 UWJ393219 UMN393219 UCR393219 TSV393219 TIZ393219 SZD393219 SPH393219 SFL393219 RVP393219 RLT393219 RBX393219 QSB393219 QIF393219 PYJ393219 PON393219 PER393219 OUV393219 OKZ393219 OBD393219 NRH393219 NHL393219 MXP393219 MNT393219 MDX393219 LUB393219 LKF393219 LAJ393219 KQN393219 KGR393219 JWV393219 JMZ393219 JDD393219 ITH393219 IJL393219 HZP393219 HPT393219 HFX393219 GWB393219 GMF393219 GCJ393219 FSN393219 FIR393219 EYV393219 EOZ393219 EFD393219 DVH393219 DLL393219 DBP393219 CRT393219 CHX393219 BYB393219 BOF393219 BEJ393219 AUN393219 AKR393219 AAV393219 QZ393219 HD393219 F393219 WTP327683 WJT327683 VZX327683 VQB327683 VGF327683 UWJ327683 UMN327683 UCR327683 TSV327683 TIZ327683 SZD327683 SPH327683 SFL327683 RVP327683 RLT327683 RBX327683 QSB327683 QIF327683 PYJ327683 PON327683 PER327683 OUV327683 OKZ327683 OBD327683 NRH327683 NHL327683 MXP327683 MNT327683 MDX327683 LUB327683 LKF327683 LAJ327683 KQN327683 KGR327683 JWV327683 JMZ327683 JDD327683 ITH327683 IJL327683 HZP327683 HPT327683 HFX327683 GWB327683 GMF327683 GCJ327683 FSN327683 FIR327683 EYV327683 EOZ327683 EFD327683 DVH327683 DLL327683 DBP327683 CRT327683 CHX327683 BYB327683 BOF327683 BEJ327683 AUN327683 AKR327683 AAV327683 QZ327683 HD327683 F327683 WTP262147 WJT262147 VZX262147 VQB262147 VGF262147 UWJ262147 UMN262147 UCR262147 TSV262147 TIZ262147 SZD262147 SPH262147 SFL262147 RVP262147 RLT262147 RBX262147 QSB262147 QIF262147 PYJ262147 PON262147 PER262147 OUV262147 OKZ262147 OBD262147 NRH262147 NHL262147 MXP262147 MNT262147 MDX262147 LUB262147 LKF262147 LAJ262147 KQN262147 KGR262147 JWV262147 JMZ262147 JDD262147 ITH262147 IJL262147 HZP262147 HPT262147 HFX262147 GWB262147 GMF262147 GCJ262147 FSN262147 FIR262147 EYV262147 EOZ262147 EFD262147 DVH262147 DLL262147 DBP262147 CRT262147 CHX262147 BYB262147 BOF262147 BEJ262147 AUN262147 AKR262147 AAV262147 QZ262147 HD262147 F262147 WTP196611 WJT196611 VZX196611 VQB196611 VGF196611 UWJ196611 UMN196611 UCR196611 TSV196611 TIZ196611 SZD196611 SPH196611 SFL196611 RVP196611 RLT196611 RBX196611 QSB196611 QIF196611 PYJ196611 PON196611 PER196611 OUV196611 OKZ196611 OBD196611 NRH196611 NHL196611 MXP196611 MNT196611 MDX196611 LUB196611 LKF196611 LAJ196611 KQN196611 KGR196611 JWV196611 JMZ196611 JDD196611 ITH196611 IJL196611 HZP196611 HPT196611 HFX196611 GWB196611 GMF196611 GCJ196611 FSN196611 FIR196611 EYV196611 EOZ196611 EFD196611 DVH196611 DLL196611 DBP196611 CRT196611 CHX196611 BYB196611 BOF196611 BEJ196611 AUN196611 AKR196611 AAV196611 QZ196611 HD196611 F196611 WTP131075 WJT131075 VZX131075 VQB131075 VGF131075 UWJ131075 UMN131075 UCR131075 TSV131075 TIZ131075 SZD131075 SPH131075 SFL131075 RVP131075 RLT131075 RBX131075 QSB131075 QIF131075 PYJ131075 PON131075 PER131075 OUV131075 OKZ131075 OBD131075 NRH131075 NHL131075 MXP131075 MNT131075 MDX131075 LUB131075 LKF131075 LAJ131075 KQN131075 KGR131075 JWV131075 JMZ131075 JDD131075 ITH131075 IJL131075 HZP131075 HPT131075 HFX131075 GWB131075 GMF131075 GCJ131075 FSN131075 FIR131075 EYV131075 EOZ131075 EFD131075 DVH131075 DLL131075 DBP131075 CRT131075 CHX131075 BYB131075 BOF131075 BEJ131075 AUN131075 AKR131075 AAV131075 QZ131075 HD131075 F131075 WTP65539 WJT65539 VZX65539 VQB65539 VGF65539 UWJ65539 UMN65539 UCR65539 TSV65539 TIZ65539 SZD65539 SPH65539 SFL65539 RVP65539 RLT65539 RBX65539 QSB65539 QIF65539 PYJ65539 PON65539 PER65539 OUV65539 OKZ65539 OBD65539 NRH65539 NHL65539 MXP65539 MNT65539 MDX65539 LUB65539 LKF65539 LAJ65539 KQN65539 KGR65539 JWV65539 JMZ65539 JDD65539 ITH65539 IJL65539 HZP65539 HPT65539 HFX65539 GWB65539 GMF65539 GCJ65539 FSN65539 FIR65539 EYV65539 EOZ65539 EFD65539 DVH65539 DLL65539 DBP65539 CRT65539 CHX65539 BYB65539 BOF65539 BEJ65539 AUN65539 AKR65539 AAV65539 QZ65539 HD65539 F65539 WTP3 WJT3 VZX3 VQB3 VGF3 UWJ3 UMN3 UCR3 TSV3 TIZ3 SZD3 SPH3 SFL3 RVP3 RLT3 RBX3 QSB3 QIF3 PYJ3 PON3 PER3 OUV3 OKZ3 OBD3 NRH3 NHL3 MXP3 MNT3 MDX3 LUB3 LKF3 LAJ3 KQN3 KGR3 JWV3 JMZ3 JDD3 ITH3 IJL3 HZP3 HPT3 HFX3 GWB3 GMF3 GCJ3 FSN3 FIR3 EYV3 EOZ3 EFD3 DVH3 DLL3 DBP3 CRT3 CHX3 BYB3 BOF3 BEJ3 AUN3 AKR3 AAV3 QZ3 HD3">
      <formula1>#REF!</formula1>
    </dataValidation>
    <dataValidation type="list" allowBlank="1" showInputMessage="1" showErrorMessage="1" sqref="WTM983045 HA5 QW5 AAS5 AKO5 AUK5 BEG5 BOC5 BXY5 CHU5 CRQ5 DBM5 DLI5 DVE5 EFA5 EOW5 EYS5 FIO5 FSK5 GCG5 GMC5 GVY5 HFU5 HPQ5 HZM5 IJI5 ITE5 JDA5 JMW5 JWS5 KGO5 KQK5 LAG5 LKC5 LTY5 MDU5 MNQ5 MXM5 NHI5 NRE5 OBA5 OKW5 OUS5 PEO5 POK5 PYG5 QIC5 QRY5 RBU5 RLQ5 RVM5 SFI5 SPE5 SZA5 TIW5 TSS5 UCO5 UMK5 UWG5 VGC5 VPY5 VZU5 WJQ5 WTM5 C65541 HA65541 QW65541 AAS65541 AKO65541 AUK65541 BEG65541 BOC65541 BXY65541 CHU65541 CRQ65541 DBM65541 DLI65541 DVE65541 EFA65541 EOW65541 EYS65541 FIO65541 FSK65541 GCG65541 GMC65541 GVY65541 HFU65541 HPQ65541 HZM65541 IJI65541 ITE65541 JDA65541 JMW65541 JWS65541 KGO65541 KQK65541 LAG65541 LKC65541 LTY65541 MDU65541 MNQ65541 MXM65541 NHI65541 NRE65541 OBA65541 OKW65541 OUS65541 PEO65541 POK65541 PYG65541 QIC65541 QRY65541 RBU65541 RLQ65541 RVM65541 SFI65541 SPE65541 SZA65541 TIW65541 TSS65541 UCO65541 UMK65541 UWG65541 VGC65541 VPY65541 VZU65541 WJQ65541 WTM65541 C131077 HA131077 QW131077 AAS131077 AKO131077 AUK131077 BEG131077 BOC131077 BXY131077 CHU131077 CRQ131077 DBM131077 DLI131077 DVE131077 EFA131077 EOW131077 EYS131077 FIO131077 FSK131077 GCG131077 GMC131077 GVY131077 HFU131077 HPQ131077 HZM131077 IJI131077 ITE131077 JDA131077 JMW131077 JWS131077 KGO131077 KQK131077 LAG131077 LKC131077 LTY131077 MDU131077 MNQ131077 MXM131077 NHI131077 NRE131077 OBA131077 OKW131077 OUS131077 PEO131077 POK131077 PYG131077 QIC131077 QRY131077 RBU131077 RLQ131077 RVM131077 SFI131077 SPE131077 SZA131077 TIW131077 TSS131077 UCO131077 UMK131077 UWG131077 VGC131077 VPY131077 VZU131077 WJQ131077 WTM131077 C196613 HA196613 QW196613 AAS196613 AKO196613 AUK196613 BEG196613 BOC196613 BXY196613 CHU196613 CRQ196613 DBM196613 DLI196613 DVE196613 EFA196613 EOW196613 EYS196613 FIO196613 FSK196613 GCG196613 GMC196613 GVY196613 HFU196613 HPQ196613 HZM196613 IJI196613 ITE196613 JDA196613 JMW196613 JWS196613 KGO196613 KQK196613 LAG196613 LKC196613 LTY196613 MDU196613 MNQ196613 MXM196613 NHI196613 NRE196613 OBA196613 OKW196613 OUS196613 PEO196613 POK196613 PYG196613 QIC196613 QRY196613 RBU196613 RLQ196613 RVM196613 SFI196613 SPE196613 SZA196613 TIW196613 TSS196613 UCO196613 UMK196613 UWG196613 VGC196613 VPY196613 VZU196613 WJQ196613 WTM196613 C262149 HA262149 QW262149 AAS262149 AKO262149 AUK262149 BEG262149 BOC262149 BXY262149 CHU262149 CRQ262149 DBM262149 DLI262149 DVE262149 EFA262149 EOW262149 EYS262149 FIO262149 FSK262149 GCG262149 GMC262149 GVY262149 HFU262149 HPQ262149 HZM262149 IJI262149 ITE262149 JDA262149 JMW262149 JWS262149 KGO262149 KQK262149 LAG262149 LKC262149 LTY262149 MDU262149 MNQ262149 MXM262149 NHI262149 NRE262149 OBA262149 OKW262149 OUS262149 PEO262149 POK262149 PYG262149 QIC262149 QRY262149 RBU262149 RLQ262149 RVM262149 SFI262149 SPE262149 SZA262149 TIW262149 TSS262149 UCO262149 UMK262149 UWG262149 VGC262149 VPY262149 VZU262149 WJQ262149 WTM262149 C327685 HA327685 QW327685 AAS327685 AKO327685 AUK327685 BEG327685 BOC327685 BXY327685 CHU327685 CRQ327685 DBM327685 DLI327685 DVE327685 EFA327685 EOW327685 EYS327685 FIO327685 FSK327685 GCG327685 GMC327685 GVY327685 HFU327685 HPQ327685 HZM327685 IJI327685 ITE327685 JDA327685 JMW327685 JWS327685 KGO327685 KQK327685 LAG327685 LKC327685 LTY327685 MDU327685 MNQ327685 MXM327685 NHI327685 NRE327685 OBA327685 OKW327685 OUS327685 PEO327685 POK327685 PYG327685 QIC327685 QRY327685 RBU327685 RLQ327685 RVM327685 SFI327685 SPE327685 SZA327685 TIW327685 TSS327685 UCO327685 UMK327685 UWG327685 VGC327685 VPY327685 VZU327685 WJQ327685 WTM327685 C393221 HA393221 QW393221 AAS393221 AKO393221 AUK393221 BEG393221 BOC393221 BXY393221 CHU393221 CRQ393221 DBM393221 DLI393221 DVE393221 EFA393221 EOW393221 EYS393221 FIO393221 FSK393221 GCG393221 GMC393221 GVY393221 HFU393221 HPQ393221 HZM393221 IJI393221 ITE393221 JDA393221 JMW393221 JWS393221 KGO393221 KQK393221 LAG393221 LKC393221 LTY393221 MDU393221 MNQ393221 MXM393221 NHI393221 NRE393221 OBA393221 OKW393221 OUS393221 PEO393221 POK393221 PYG393221 QIC393221 QRY393221 RBU393221 RLQ393221 RVM393221 SFI393221 SPE393221 SZA393221 TIW393221 TSS393221 UCO393221 UMK393221 UWG393221 VGC393221 VPY393221 VZU393221 WJQ393221 WTM393221 C458757 HA458757 QW458757 AAS458757 AKO458757 AUK458757 BEG458757 BOC458757 BXY458757 CHU458757 CRQ458757 DBM458757 DLI458757 DVE458757 EFA458757 EOW458757 EYS458757 FIO458757 FSK458757 GCG458757 GMC458757 GVY458757 HFU458757 HPQ458757 HZM458757 IJI458757 ITE458757 JDA458757 JMW458757 JWS458757 KGO458757 KQK458757 LAG458757 LKC458757 LTY458757 MDU458757 MNQ458757 MXM458757 NHI458757 NRE458757 OBA458757 OKW458757 OUS458757 PEO458757 POK458757 PYG458757 QIC458757 QRY458757 RBU458757 RLQ458757 RVM458757 SFI458757 SPE458757 SZA458757 TIW458757 TSS458757 UCO458757 UMK458757 UWG458757 VGC458757 VPY458757 VZU458757 WJQ458757 WTM458757 C524293 HA524293 QW524293 AAS524293 AKO524293 AUK524293 BEG524293 BOC524293 BXY524293 CHU524293 CRQ524293 DBM524293 DLI524293 DVE524293 EFA524293 EOW524293 EYS524293 FIO524293 FSK524293 GCG524293 GMC524293 GVY524293 HFU524293 HPQ524293 HZM524293 IJI524293 ITE524293 JDA524293 JMW524293 JWS524293 KGO524293 KQK524293 LAG524293 LKC524293 LTY524293 MDU524293 MNQ524293 MXM524293 NHI524293 NRE524293 OBA524293 OKW524293 OUS524293 PEO524293 POK524293 PYG524293 QIC524293 QRY524293 RBU524293 RLQ524293 RVM524293 SFI524293 SPE524293 SZA524293 TIW524293 TSS524293 UCO524293 UMK524293 UWG524293 VGC524293 VPY524293 VZU524293 WJQ524293 WTM524293 C589829 HA589829 QW589829 AAS589829 AKO589829 AUK589829 BEG589829 BOC589829 BXY589829 CHU589829 CRQ589829 DBM589829 DLI589829 DVE589829 EFA589829 EOW589829 EYS589829 FIO589829 FSK589829 GCG589829 GMC589829 GVY589829 HFU589829 HPQ589829 HZM589829 IJI589829 ITE589829 JDA589829 JMW589829 JWS589829 KGO589829 KQK589829 LAG589829 LKC589829 LTY589829 MDU589829 MNQ589829 MXM589829 NHI589829 NRE589829 OBA589829 OKW589829 OUS589829 PEO589829 POK589829 PYG589829 QIC589829 QRY589829 RBU589829 RLQ589829 RVM589829 SFI589829 SPE589829 SZA589829 TIW589829 TSS589829 UCO589829 UMK589829 UWG589829 VGC589829 VPY589829 VZU589829 WJQ589829 WTM589829 C655365 HA655365 QW655365 AAS655365 AKO655365 AUK655365 BEG655365 BOC655365 BXY655365 CHU655365 CRQ655365 DBM655365 DLI655365 DVE655365 EFA655365 EOW655365 EYS655365 FIO655365 FSK655365 GCG655365 GMC655365 GVY655365 HFU655365 HPQ655365 HZM655365 IJI655365 ITE655365 JDA655365 JMW655365 JWS655365 KGO655365 KQK655365 LAG655365 LKC655365 LTY655365 MDU655365 MNQ655365 MXM655365 NHI655365 NRE655365 OBA655365 OKW655365 OUS655365 PEO655365 POK655365 PYG655365 QIC655365 QRY655365 RBU655365 RLQ655365 RVM655365 SFI655365 SPE655365 SZA655365 TIW655365 TSS655365 UCO655365 UMK655365 UWG655365 VGC655365 VPY655365 VZU655365 WJQ655365 WTM655365 C720901 HA720901 QW720901 AAS720901 AKO720901 AUK720901 BEG720901 BOC720901 BXY720901 CHU720901 CRQ720901 DBM720901 DLI720901 DVE720901 EFA720901 EOW720901 EYS720901 FIO720901 FSK720901 GCG720901 GMC720901 GVY720901 HFU720901 HPQ720901 HZM720901 IJI720901 ITE720901 JDA720901 JMW720901 JWS720901 KGO720901 KQK720901 LAG720901 LKC720901 LTY720901 MDU720901 MNQ720901 MXM720901 NHI720901 NRE720901 OBA720901 OKW720901 OUS720901 PEO720901 POK720901 PYG720901 QIC720901 QRY720901 RBU720901 RLQ720901 RVM720901 SFI720901 SPE720901 SZA720901 TIW720901 TSS720901 UCO720901 UMK720901 UWG720901 VGC720901 VPY720901 VZU720901 WJQ720901 WTM720901 C786437 HA786437 QW786437 AAS786437 AKO786437 AUK786437 BEG786437 BOC786437 BXY786437 CHU786437 CRQ786437 DBM786437 DLI786437 DVE786437 EFA786437 EOW786437 EYS786437 FIO786437 FSK786437 GCG786437 GMC786437 GVY786437 HFU786437 HPQ786437 HZM786437 IJI786437 ITE786437 JDA786437 JMW786437 JWS786437 KGO786437 KQK786437 LAG786437 LKC786437 LTY786437 MDU786437 MNQ786437 MXM786437 NHI786437 NRE786437 OBA786437 OKW786437 OUS786437 PEO786437 POK786437 PYG786437 QIC786437 QRY786437 RBU786437 RLQ786437 RVM786437 SFI786437 SPE786437 SZA786437 TIW786437 TSS786437 UCO786437 UMK786437 UWG786437 VGC786437 VPY786437 VZU786437 WJQ786437 WTM786437 C851973 HA851973 QW851973 AAS851973 AKO851973 AUK851973 BEG851973 BOC851973 BXY851973 CHU851973 CRQ851973 DBM851973 DLI851973 DVE851973 EFA851973 EOW851973 EYS851973 FIO851973 FSK851973 GCG851973 GMC851973 GVY851973 HFU851973 HPQ851973 HZM851973 IJI851973 ITE851973 JDA851973 JMW851973 JWS851973 KGO851973 KQK851973 LAG851973 LKC851973 LTY851973 MDU851973 MNQ851973 MXM851973 NHI851973 NRE851973 OBA851973 OKW851973 OUS851973 PEO851973 POK851973 PYG851973 QIC851973 QRY851973 RBU851973 RLQ851973 RVM851973 SFI851973 SPE851973 SZA851973 TIW851973 TSS851973 UCO851973 UMK851973 UWG851973 VGC851973 VPY851973 VZU851973 WJQ851973 WTM851973 C917509 HA917509 QW917509 AAS917509 AKO917509 AUK917509 BEG917509 BOC917509 BXY917509 CHU917509 CRQ917509 DBM917509 DLI917509 DVE917509 EFA917509 EOW917509 EYS917509 FIO917509 FSK917509 GCG917509 GMC917509 GVY917509 HFU917509 HPQ917509 HZM917509 IJI917509 ITE917509 JDA917509 JMW917509 JWS917509 KGO917509 KQK917509 LAG917509 LKC917509 LTY917509 MDU917509 MNQ917509 MXM917509 NHI917509 NRE917509 OBA917509 OKW917509 OUS917509 PEO917509 POK917509 PYG917509 QIC917509 QRY917509 RBU917509 RLQ917509 RVM917509 SFI917509 SPE917509 SZA917509 TIW917509 TSS917509 UCO917509 UMK917509 UWG917509 VGC917509 VPY917509 VZU917509 WJQ917509 WTM917509 C983045 HA983045 QW983045 AAS983045 AKO983045 AUK983045 BEG983045 BOC983045 BXY983045 CHU983045 CRQ983045 DBM983045 DLI983045 DVE983045 EFA983045 EOW983045 EYS983045 FIO983045 FSK983045 GCG983045 GMC983045 GVY983045 HFU983045 HPQ983045 HZM983045 IJI983045 ITE983045 JDA983045 JMW983045 JWS983045 KGO983045 KQK983045 LAG983045 LKC983045 LTY983045 MDU983045 MNQ983045 MXM983045 NHI983045 NRE983045 OBA983045 OKW983045 OUS983045 PEO983045 POK983045 PYG983045 QIC983045 QRY983045 RBU983045 RLQ983045 RVM983045 SFI983045 SPE983045 SZA983045 TIW983045 TSS983045 UCO983045 UMK983045 UWG983045 VGC983045 VPY983045 VZU983045 WJQ983045">
      <formula1>"900,1000"</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6" r:id="rId3" name="Scroll Bar 6">
              <controlPr defaultSize="0" autoPict="0" macro="[0]!Barrededéfilement6_QuandChangement">
                <anchor moveWithCells="1">
                  <from>
                    <xdr:col>3</xdr:col>
                    <xdr:colOff>133350</xdr:colOff>
                    <xdr:row>42</xdr:row>
                    <xdr:rowOff>28575</xdr:rowOff>
                  </from>
                  <to>
                    <xdr:col>9</xdr:col>
                    <xdr:colOff>561975</xdr:colOff>
                    <xdr:row>45</xdr:row>
                    <xdr:rowOff>9525</xdr:rowOff>
                  </to>
                </anchor>
              </controlPr>
            </control>
          </mc:Choice>
        </mc:AlternateContent>
        <mc:AlternateContent xmlns:mc="http://schemas.openxmlformats.org/markup-compatibility/2006">
          <mc:Choice Requires="x14">
            <control shapeId="5148" r:id="rId4" name="Scroll Bar 28">
              <controlPr defaultSize="0" autoPict="0" macro="[0]!Barrededéfilement28_QuandChangement">
                <anchor moveWithCells="1">
                  <from>
                    <xdr:col>3</xdr:col>
                    <xdr:colOff>190500</xdr:colOff>
                    <xdr:row>87</xdr:row>
                    <xdr:rowOff>47625</xdr:rowOff>
                  </from>
                  <to>
                    <xdr:col>9</xdr:col>
                    <xdr:colOff>628650</xdr:colOff>
                    <xdr:row>90</xdr:row>
                    <xdr:rowOff>19050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LISTE!$D$2:$D$3</xm:f>
          </x14:formula1>
          <xm:sqref>C5</xm:sqref>
        </x14:dataValidation>
        <x14:dataValidation type="list" allowBlank="1" showInputMessage="1" showErrorMessage="1">
          <x14:formula1>
            <xm:f>LISTE!$E$2:$E$4</xm:f>
          </x14:formula1>
          <xm:sqref>F5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C1:T111"/>
  <sheetViews>
    <sheetView topLeftCell="F13" zoomScaleNormal="100" workbookViewId="0">
      <selection activeCell="I28" sqref="I27:I28"/>
    </sheetView>
  </sheetViews>
  <sheetFormatPr baseColWidth="10" defaultColWidth="9.140625" defaultRowHeight="15" x14ac:dyDescent="0.25"/>
  <cols>
    <col min="3" max="3" width="10.5703125" customWidth="1"/>
    <col min="4" max="4" width="13.5703125" customWidth="1"/>
    <col min="6" max="6" width="15.42578125" customWidth="1"/>
    <col min="7" max="7" width="20" customWidth="1"/>
    <col min="8" max="8" width="21.7109375" customWidth="1"/>
    <col min="9" max="9" width="22.85546875" customWidth="1"/>
    <col min="10" max="10" width="16.5703125" customWidth="1"/>
    <col min="12" max="12" width="27.42578125" customWidth="1"/>
    <col min="15" max="15" width="10.140625" customWidth="1"/>
    <col min="16" max="16" width="26.140625" customWidth="1"/>
    <col min="17" max="17" width="19.7109375" customWidth="1"/>
    <col min="18" max="18" width="20" customWidth="1"/>
    <col min="19" max="19" width="25.85546875" customWidth="1"/>
    <col min="20" max="20" width="21.42578125" customWidth="1"/>
  </cols>
  <sheetData>
    <row r="1" spans="4:20" ht="16.5" customHeight="1" thickBot="1" x14ac:dyDescent="0.3"/>
    <row r="2" spans="4:20" ht="27.75" customHeight="1" thickBot="1" x14ac:dyDescent="0.3">
      <c r="D2" s="9" t="s">
        <v>503</v>
      </c>
      <c r="E2" s="9">
        <v>900</v>
      </c>
      <c r="F2" s="9" t="s">
        <v>551</v>
      </c>
      <c r="G2" s="9" t="s">
        <v>526</v>
      </c>
      <c r="H2" s="9" t="s">
        <v>188</v>
      </c>
      <c r="I2" s="9">
        <v>50</v>
      </c>
      <c r="J2" s="9" t="s">
        <v>202</v>
      </c>
      <c r="L2" s="26" t="s">
        <v>8</v>
      </c>
      <c r="O2" s="329" t="s">
        <v>564</v>
      </c>
      <c r="P2" s="330"/>
      <c r="Q2" s="330"/>
      <c r="R2" s="330"/>
      <c r="S2" s="330"/>
      <c r="T2" s="331"/>
    </row>
    <row r="3" spans="4:20" ht="22.5" customHeight="1" thickBot="1" x14ac:dyDescent="0.3">
      <c r="D3" s="9" t="s">
        <v>504</v>
      </c>
      <c r="E3" s="9">
        <v>1000</v>
      </c>
      <c r="F3" s="9" t="s">
        <v>552</v>
      </c>
      <c r="G3" s="9" t="s">
        <v>528</v>
      </c>
      <c r="H3" s="9" t="s">
        <v>122</v>
      </c>
      <c r="I3" s="9">
        <v>58</v>
      </c>
      <c r="J3" s="9" t="s">
        <v>205</v>
      </c>
      <c r="L3" s="29" t="str">
        <f>IF('t100 dynamiques'!$F$5=900,"&lt;&gt;1000",
IF('t100 dynamiques'!$F$5=1000,"*1000","*"))</f>
        <v>&lt;&gt;1000</v>
      </c>
      <c r="O3" s="123" t="s">
        <v>496</v>
      </c>
      <c r="P3" s="115" t="s">
        <v>565</v>
      </c>
      <c r="Q3" s="115" t="s">
        <v>566</v>
      </c>
      <c r="R3" s="115" t="s">
        <v>567</v>
      </c>
      <c r="S3" s="116" t="s">
        <v>8</v>
      </c>
      <c r="T3" s="116" t="s">
        <v>576</v>
      </c>
    </row>
    <row r="4" spans="4:20" x14ac:dyDescent="0.25">
      <c r="D4" s="9"/>
      <c r="E4" s="9" t="s">
        <v>199</v>
      </c>
      <c r="F4" s="9" t="s">
        <v>508</v>
      </c>
      <c r="G4" s="9"/>
      <c r="H4" s="9" t="s">
        <v>519</v>
      </c>
      <c r="I4" s="9">
        <v>60</v>
      </c>
      <c r="J4" s="9" t="s">
        <v>191</v>
      </c>
      <c r="O4" s="179" t="s">
        <v>503</v>
      </c>
      <c r="P4" s="180" t="s">
        <v>526</v>
      </c>
      <c r="Q4" s="180" t="s">
        <v>571</v>
      </c>
      <c r="R4" s="181">
        <v>433.22</v>
      </c>
      <c r="S4" s="182">
        <v>900</v>
      </c>
      <c r="T4" s="199">
        <v>408</v>
      </c>
    </row>
    <row r="5" spans="4:20" x14ac:dyDescent="0.25">
      <c r="D5" s="9"/>
      <c r="E5" s="9"/>
      <c r="F5" s="9" t="s">
        <v>509</v>
      </c>
      <c r="G5" s="9"/>
      <c r="H5" s="9"/>
      <c r="I5" s="9"/>
      <c r="J5" s="9" t="s">
        <v>133</v>
      </c>
      <c r="L5" s="149">
        <f>IF(OR($F$34=59,$F$34=65,$F$34=71,$F$34=71,$F$34=88,$F$34=102,$F$34=110,$F$34=118,$F$34=127,$F$34=139,$F$34=147,$F$34=163,$F$34=179),1000,900)</f>
        <v>1000</v>
      </c>
      <c r="O5" s="183" t="s">
        <v>503</v>
      </c>
      <c r="P5" s="184" t="s">
        <v>526</v>
      </c>
      <c r="Q5" s="185" t="s">
        <v>572</v>
      </c>
      <c r="R5" s="185">
        <v>277.04000000000002</v>
      </c>
      <c r="S5" s="186">
        <v>900</v>
      </c>
      <c r="T5" s="200">
        <v>229</v>
      </c>
    </row>
    <row r="6" spans="4:20" x14ac:dyDescent="0.25">
      <c r="D6" s="9"/>
      <c r="E6" s="9"/>
      <c r="F6" s="9" t="s">
        <v>507</v>
      </c>
      <c r="G6" s="9"/>
      <c r="H6" s="9"/>
      <c r="I6" s="9"/>
      <c r="J6" s="9" t="s">
        <v>196</v>
      </c>
      <c r="L6" s="149" t="str">
        <f>"STD "&amp;L5</f>
        <v>STD 1000</v>
      </c>
      <c r="O6" s="183" t="s">
        <v>504</v>
      </c>
      <c r="P6" s="184" t="s">
        <v>526</v>
      </c>
      <c r="Q6" s="187" t="s">
        <v>571</v>
      </c>
      <c r="R6" s="185">
        <v>245.7</v>
      </c>
      <c r="S6" s="186">
        <v>900</v>
      </c>
      <c r="T6" s="200">
        <v>136</v>
      </c>
    </row>
    <row r="7" spans="4:20" x14ac:dyDescent="0.25">
      <c r="D7" s="9"/>
      <c r="E7" s="9"/>
      <c r="F7" s="9" t="s">
        <v>553</v>
      </c>
      <c r="G7" s="9"/>
      <c r="H7" s="9"/>
      <c r="I7" s="9"/>
      <c r="J7" s="9" t="s">
        <v>521</v>
      </c>
      <c r="L7" s="151" t="e">
        <f ca="1">G34</f>
        <v>#REF!</v>
      </c>
      <c r="O7" s="183" t="s">
        <v>504</v>
      </c>
      <c r="P7" s="184" t="s">
        <v>526</v>
      </c>
      <c r="Q7" s="185" t="s">
        <v>572</v>
      </c>
      <c r="R7" s="185">
        <v>91.6</v>
      </c>
      <c r="S7" s="186">
        <v>900</v>
      </c>
      <c r="T7" s="200">
        <v>136</v>
      </c>
    </row>
    <row r="8" spans="4:20" x14ac:dyDescent="0.25">
      <c r="D8" s="9"/>
      <c r="E8" s="9"/>
      <c r="F8" s="9" t="s">
        <v>554</v>
      </c>
      <c r="G8" s="9"/>
      <c r="H8" s="9"/>
      <c r="I8" s="9"/>
      <c r="J8" s="9" t="s">
        <v>522</v>
      </c>
      <c r="L8" s="269" t="e">
        <f ca="1">"t100 " &amp; ROUND(L7,0)&amp;"h"</f>
        <v>#REF!</v>
      </c>
      <c r="O8" s="183" t="s">
        <v>503</v>
      </c>
      <c r="P8" s="188" t="s">
        <v>528</v>
      </c>
      <c r="Q8" s="188" t="s">
        <v>510</v>
      </c>
      <c r="R8" s="189">
        <v>1517.6</v>
      </c>
      <c r="S8" s="190">
        <v>900</v>
      </c>
      <c r="T8" s="200">
        <v>779.7</v>
      </c>
    </row>
    <row r="9" spans="4:20" x14ac:dyDescent="0.25">
      <c r="D9" s="9"/>
      <c r="E9" s="9"/>
      <c r="F9" s="9" t="s">
        <v>282</v>
      </c>
      <c r="G9" s="9"/>
      <c r="H9" s="9"/>
      <c r="I9" s="9"/>
      <c r="J9" s="9"/>
      <c r="L9" s="149" t="str">
        <f>"MSN " &amp;F34</f>
        <v>MSN 59</v>
      </c>
      <c r="O9" s="183" t="s">
        <v>503</v>
      </c>
      <c r="P9" s="188" t="s">
        <v>528</v>
      </c>
      <c r="Q9" s="188" t="s">
        <v>511</v>
      </c>
      <c r="R9" s="189">
        <v>543.42999999999995</v>
      </c>
      <c r="S9" s="190">
        <v>900</v>
      </c>
      <c r="T9" s="200">
        <v>779.7</v>
      </c>
    </row>
    <row r="10" spans="4:20" x14ac:dyDescent="0.25">
      <c r="D10" s="9"/>
      <c r="E10" s="9"/>
      <c r="F10" s="9" t="s">
        <v>555</v>
      </c>
      <c r="G10" s="9"/>
      <c r="H10" s="9"/>
      <c r="I10" s="9"/>
      <c r="J10" s="9"/>
      <c r="L10" s="149" t="e">
        <f ca="1">ROUND(H49,0)&amp; "%"</f>
        <v>#REF!</v>
      </c>
      <c r="O10" s="183" t="s">
        <v>503</v>
      </c>
      <c r="P10" s="188" t="s">
        <v>528</v>
      </c>
      <c r="Q10" s="188" t="s">
        <v>512</v>
      </c>
      <c r="R10" s="189">
        <v>903.4</v>
      </c>
      <c r="S10" s="190">
        <v>900</v>
      </c>
      <c r="T10" s="200">
        <v>779.7</v>
      </c>
    </row>
    <row r="11" spans="4:20" x14ac:dyDescent="0.25">
      <c r="D11" s="9"/>
      <c r="E11" s="9"/>
      <c r="F11" s="9" t="s">
        <v>556</v>
      </c>
      <c r="G11" s="9"/>
      <c r="H11" s="9"/>
      <c r="I11" s="9"/>
      <c r="J11" s="9"/>
      <c r="L11" s="269" t="e">
        <f ca="1">"DELTA t100-TARGET " &amp; ROUND(J34,0)&amp;"h"</f>
        <v>#REF!</v>
      </c>
      <c r="O11" s="183" t="s">
        <v>504</v>
      </c>
      <c r="P11" s="188" t="s">
        <v>528</v>
      </c>
      <c r="Q11" s="188" t="s">
        <v>510</v>
      </c>
      <c r="R11" s="189">
        <v>525.70000000000005</v>
      </c>
      <c r="S11" s="190">
        <v>900</v>
      </c>
      <c r="T11" s="200">
        <v>473</v>
      </c>
    </row>
    <row r="12" spans="4:20" x14ac:dyDescent="0.25">
      <c r="D12" s="9"/>
      <c r="E12" s="9"/>
      <c r="F12" s="9" t="s">
        <v>510</v>
      </c>
      <c r="G12" s="9"/>
      <c r="H12" s="9"/>
      <c r="I12" s="9"/>
      <c r="J12" s="9"/>
      <c r="L12" s="269">
        <f>I34</f>
        <v>637</v>
      </c>
      <c r="O12" s="183" t="s">
        <v>504</v>
      </c>
      <c r="P12" s="188" t="s">
        <v>528</v>
      </c>
      <c r="Q12" s="188" t="s">
        <v>513</v>
      </c>
      <c r="R12" s="189">
        <v>525.70000000000005</v>
      </c>
      <c r="S12" s="190">
        <v>900</v>
      </c>
      <c r="T12" s="200">
        <v>473</v>
      </c>
    </row>
    <row r="13" spans="4:20" x14ac:dyDescent="0.25">
      <c r="D13" s="9"/>
      <c r="E13" s="9"/>
      <c r="F13" s="9" t="s">
        <v>511</v>
      </c>
      <c r="G13" s="9"/>
      <c r="H13" s="9"/>
      <c r="I13" s="9"/>
      <c r="J13" s="9"/>
      <c r="L13" s="269" t="str">
        <f>"TARGET " &amp; ROUND(L12,0)&amp;"h"</f>
        <v>TARGET 637h</v>
      </c>
      <c r="O13" s="183" t="s">
        <v>504</v>
      </c>
      <c r="P13" s="188" t="s">
        <v>528</v>
      </c>
      <c r="Q13" s="188" t="s">
        <v>514</v>
      </c>
      <c r="R13" s="189">
        <v>525.70000000000005</v>
      </c>
      <c r="S13" s="190">
        <v>900</v>
      </c>
      <c r="T13" s="200">
        <v>473</v>
      </c>
    </row>
    <row r="14" spans="4:20" x14ac:dyDescent="0.25">
      <c r="D14" s="9"/>
      <c r="E14" s="9"/>
      <c r="F14" s="9" t="s">
        <v>512</v>
      </c>
      <c r="G14" s="9"/>
      <c r="H14" s="9"/>
      <c r="I14" s="9"/>
      <c r="J14" s="9"/>
      <c r="L14" s="149" t="e">
        <f ca="1">ROUND(J49,0)&amp; "%"</f>
        <v>#REF!</v>
      </c>
      <c r="O14" s="193" t="s">
        <v>503</v>
      </c>
      <c r="P14" s="194" t="s">
        <v>526</v>
      </c>
      <c r="Q14" s="194" t="s">
        <v>571</v>
      </c>
      <c r="R14" s="203">
        <v>490.4</v>
      </c>
      <c r="S14" s="196">
        <v>1000</v>
      </c>
      <c r="T14" s="202">
        <v>408</v>
      </c>
    </row>
    <row r="15" spans="4:20" x14ac:dyDescent="0.25">
      <c r="D15" s="9"/>
      <c r="E15" s="9"/>
      <c r="F15" s="9" t="s">
        <v>513</v>
      </c>
      <c r="G15" s="9"/>
      <c r="H15" s="9"/>
      <c r="I15" s="9"/>
      <c r="J15" s="9"/>
      <c r="L15" s="269" t="e">
        <f ca="1">"t100 " &amp; ROUND(L16,0)&amp;"h"</f>
        <v>#REF!</v>
      </c>
      <c r="O15" s="193" t="s">
        <v>503</v>
      </c>
      <c r="P15" s="194" t="s">
        <v>526</v>
      </c>
      <c r="Q15" s="194" t="s">
        <v>572</v>
      </c>
      <c r="R15" s="203">
        <v>282.45</v>
      </c>
      <c r="S15" s="196">
        <v>1000</v>
      </c>
      <c r="T15" s="202">
        <v>100</v>
      </c>
    </row>
    <row r="16" spans="4:20" x14ac:dyDescent="0.25">
      <c r="D16" s="9"/>
      <c r="E16" s="9"/>
      <c r="F16" s="9" t="s">
        <v>514</v>
      </c>
      <c r="G16" s="9"/>
      <c r="H16" s="9"/>
      <c r="I16" s="9"/>
      <c r="J16" s="9"/>
      <c r="L16" s="248" t="e">
        <f ca="1">G38</f>
        <v>#REF!</v>
      </c>
      <c r="O16" s="193" t="s">
        <v>504</v>
      </c>
      <c r="P16" s="197" t="s">
        <v>526</v>
      </c>
      <c r="Q16" s="198" t="s">
        <v>571</v>
      </c>
      <c r="R16" s="204">
        <v>245.7</v>
      </c>
      <c r="S16" s="195">
        <v>1000</v>
      </c>
      <c r="T16" s="205">
        <f>227.6</f>
        <v>227.6</v>
      </c>
    </row>
    <row r="17" spans="3:20" x14ac:dyDescent="0.25">
      <c r="D17" s="9"/>
      <c r="E17" s="9"/>
      <c r="F17" s="9" t="s">
        <v>515</v>
      </c>
      <c r="G17" s="9"/>
      <c r="H17" s="9"/>
      <c r="I17" s="9"/>
      <c r="J17" s="9"/>
      <c r="L17" s="269" t="e">
        <f ca="1">"DELTA t100-TARGET " &amp; ROUND(J38,0)&amp;"h"</f>
        <v>#REF!</v>
      </c>
      <c r="O17" s="193" t="s">
        <v>504</v>
      </c>
      <c r="P17" s="197" t="s">
        <v>526</v>
      </c>
      <c r="Q17" s="198" t="s">
        <v>572</v>
      </c>
      <c r="R17" s="204">
        <v>91.6</v>
      </c>
      <c r="S17" s="195">
        <v>1000</v>
      </c>
      <c r="T17" s="205">
        <v>145</v>
      </c>
    </row>
    <row r="18" spans="3:20" x14ac:dyDescent="0.25">
      <c r="D18" s="9"/>
      <c r="E18" s="9"/>
      <c r="F18" s="9" t="s">
        <v>516</v>
      </c>
      <c r="G18" s="9"/>
      <c r="H18" s="9"/>
      <c r="I18" s="9"/>
      <c r="J18" s="9"/>
      <c r="L18" s="269"/>
      <c r="O18" s="193" t="s">
        <v>503</v>
      </c>
      <c r="P18" s="194" t="s">
        <v>528</v>
      </c>
      <c r="Q18" s="194" t="s">
        <v>510</v>
      </c>
      <c r="R18" s="203">
        <v>1517.6</v>
      </c>
      <c r="S18" s="195">
        <v>1000</v>
      </c>
      <c r="T18" s="202">
        <v>779.7</v>
      </c>
    </row>
    <row r="19" spans="3:20" x14ac:dyDescent="0.25">
      <c r="D19" s="9"/>
      <c r="E19" s="9"/>
      <c r="F19" s="9"/>
      <c r="G19" s="9"/>
      <c r="H19" s="9"/>
      <c r="I19" s="9"/>
      <c r="J19" s="9"/>
      <c r="L19" s="269" t="str">
        <f>"MSN " &amp;F38</f>
        <v>MSN 40</v>
      </c>
      <c r="O19" s="193" t="s">
        <v>503</v>
      </c>
      <c r="P19" s="194" t="s">
        <v>528</v>
      </c>
      <c r="Q19" s="194" t="s">
        <v>511</v>
      </c>
      <c r="R19" s="203">
        <v>543.42999999999995</v>
      </c>
      <c r="S19" s="195">
        <v>1000</v>
      </c>
      <c r="T19" s="202">
        <v>779.7</v>
      </c>
    </row>
    <row r="20" spans="3:20" x14ac:dyDescent="0.25">
      <c r="L20" s="269" t="str">
        <f>"TARGET " &amp; ROUND(I38,0)&amp;"h"</f>
        <v>TARGET 2339h</v>
      </c>
      <c r="O20" s="193" t="s">
        <v>503</v>
      </c>
      <c r="P20" s="195" t="s">
        <v>528</v>
      </c>
      <c r="Q20" s="194" t="s">
        <v>512</v>
      </c>
      <c r="R20" s="203">
        <v>903.4</v>
      </c>
      <c r="S20" s="195">
        <v>1000</v>
      </c>
      <c r="T20" s="202">
        <v>779.7</v>
      </c>
    </row>
    <row r="21" spans="3:20" x14ac:dyDescent="0.25">
      <c r="L21" s="149" t="e">
        <f ca="1">ROUND(P49,0)&amp; "%"</f>
        <v>#REF!</v>
      </c>
      <c r="O21" s="193" t="s">
        <v>504</v>
      </c>
      <c r="P21" s="195" t="s">
        <v>528</v>
      </c>
      <c r="Q21" s="194" t="s">
        <v>510</v>
      </c>
      <c r="R21" s="201">
        <v>658</v>
      </c>
      <c r="S21" s="195">
        <v>1000</v>
      </c>
      <c r="T21" s="202">
        <v>473</v>
      </c>
    </row>
    <row r="22" spans="3:20" x14ac:dyDescent="0.25">
      <c r="L22" s="149" t="e">
        <f ca="1">ROUND(R49,0)&amp; "%"</f>
        <v>#REF!</v>
      </c>
      <c r="O22" s="193" t="s">
        <v>504</v>
      </c>
      <c r="P22" s="195" t="s">
        <v>528</v>
      </c>
      <c r="Q22" s="194" t="s">
        <v>513</v>
      </c>
      <c r="R22" s="201">
        <v>658</v>
      </c>
      <c r="S22" s="195">
        <v>1000</v>
      </c>
      <c r="T22" s="202">
        <v>473</v>
      </c>
    </row>
    <row r="23" spans="3:20" x14ac:dyDescent="0.25">
      <c r="L23" s="149" t="e">
        <f ca="1">ROUND(P64,0)&amp; "%"</f>
        <v>#REF!</v>
      </c>
      <c r="O23" s="193" t="s">
        <v>504</v>
      </c>
      <c r="P23" s="194" t="s">
        <v>528</v>
      </c>
      <c r="Q23" s="195" t="s">
        <v>514</v>
      </c>
      <c r="R23" s="201">
        <v>658</v>
      </c>
      <c r="S23" s="195">
        <v>1000</v>
      </c>
      <c r="T23" s="202">
        <v>473</v>
      </c>
    </row>
    <row r="24" spans="3:20" x14ac:dyDescent="0.25">
      <c r="L24" s="149" t="e">
        <f ca="1">ROUND($R$64,0)&amp; "%"</f>
        <v>#REF!</v>
      </c>
      <c r="O24" s="120" t="s">
        <v>503</v>
      </c>
      <c r="P24" s="117" t="s">
        <v>526</v>
      </c>
      <c r="Q24" s="118" t="s">
        <v>572</v>
      </c>
      <c r="R24" s="118">
        <v>282.45</v>
      </c>
      <c r="S24" s="131">
        <v>1000</v>
      </c>
      <c r="T24" s="172"/>
    </row>
    <row r="25" spans="3:20" x14ac:dyDescent="0.25">
      <c r="L25" s="149" t="e">
        <f ca="1">ROUND(T64,0)&amp; "%"</f>
        <v>#REF!</v>
      </c>
      <c r="O25" s="120" t="s">
        <v>503</v>
      </c>
      <c r="P25" s="117" t="s">
        <v>526</v>
      </c>
      <c r="Q25" s="117" t="s">
        <v>569</v>
      </c>
      <c r="R25" s="118">
        <v>73.25</v>
      </c>
      <c r="S25" s="131">
        <v>1000</v>
      </c>
      <c r="T25" s="172"/>
    </row>
    <row r="26" spans="3:20" x14ac:dyDescent="0.25">
      <c r="L26" s="287">
        <f ca="1">TODAY()</f>
        <v>42218</v>
      </c>
      <c r="O26" s="120" t="s">
        <v>503</v>
      </c>
      <c r="P26" s="117" t="s">
        <v>526</v>
      </c>
      <c r="Q26" s="117" t="s">
        <v>570</v>
      </c>
      <c r="R26" s="118">
        <v>224</v>
      </c>
      <c r="S26" s="131">
        <v>1000</v>
      </c>
      <c r="T26" s="172"/>
    </row>
    <row r="27" spans="3:20" x14ac:dyDescent="0.25">
      <c r="L27" s="287">
        <f ca="1">TODAY()-DAY(TODAY())+1</f>
        <v>42217</v>
      </c>
      <c r="O27" s="120" t="s">
        <v>503</v>
      </c>
      <c r="P27" s="117" t="s">
        <v>573</v>
      </c>
      <c r="Q27" s="117" t="s">
        <v>527</v>
      </c>
      <c r="R27" s="118">
        <v>899</v>
      </c>
      <c r="S27" s="131">
        <v>1000</v>
      </c>
      <c r="T27" s="172"/>
    </row>
    <row r="28" spans="3:20" x14ac:dyDescent="0.25">
      <c r="O28" s="120" t="s">
        <v>503</v>
      </c>
      <c r="P28" s="117" t="s">
        <v>573</v>
      </c>
      <c r="Q28" s="117" t="s">
        <v>569</v>
      </c>
      <c r="R28" s="118">
        <v>78.8</v>
      </c>
      <c r="S28" s="131">
        <v>1000</v>
      </c>
      <c r="T28" s="172"/>
    </row>
    <row r="29" spans="3:20" ht="15.75" thickBot="1" x14ac:dyDescent="0.3">
      <c r="O29" s="121" t="s">
        <v>503</v>
      </c>
      <c r="P29" s="119" t="s">
        <v>573</v>
      </c>
      <c r="Q29" s="119" t="s">
        <v>570</v>
      </c>
      <c r="R29" s="122">
        <v>86.1</v>
      </c>
      <c r="S29" s="132">
        <v>1000</v>
      </c>
      <c r="T29" s="173"/>
    </row>
    <row r="31" spans="3:20" ht="15.75" thickBot="1" x14ac:dyDescent="0.3"/>
    <row r="32" spans="3:20" ht="15.75" thickBot="1" x14ac:dyDescent="0.3">
      <c r="C32" s="23"/>
      <c r="D32" s="22"/>
      <c r="E32" s="22"/>
      <c r="F32" s="22"/>
      <c r="G32" s="22"/>
      <c r="H32" s="22"/>
      <c r="I32" s="22"/>
      <c r="J32" s="22"/>
      <c r="K32" s="22"/>
      <c r="L32" s="22"/>
      <c r="M32" s="22"/>
      <c r="N32" s="21"/>
    </row>
    <row r="33" spans="3:18" ht="35.25" customHeight="1" x14ac:dyDescent="0.25">
      <c r="C33" s="312" t="s">
        <v>529</v>
      </c>
      <c r="D33" s="313"/>
      <c r="E33" s="314"/>
      <c r="F33" s="231" t="s">
        <v>530</v>
      </c>
      <c r="G33" s="342" t="s">
        <v>531</v>
      </c>
      <c r="H33" s="342"/>
      <c r="I33" s="232" t="s">
        <v>532</v>
      </c>
      <c r="J33" s="343" t="s">
        <v>533</v>
      </c>
      <c r="K33" s="344"/>
      <c r="L33" s="304"/>
      <c r="M33" s="14"/>
      <c r="N33" s="18"/>
    </row>
    <row r="34" spans="3:18" ht="20.25" customHeight="1" x14ac:dyDescent="0.25">
      <c r="C34" s="315"/>
      <c r="D34" s="316"/>
      <c r="E34" s="317"/>
      <c r="F34" s="233">
        <v>59</v>
      </c>
      <c r="G34" s="345" t="e">
        <f ca="1">OFFSET(FC!I63,MATCH(LISTE!$F$34,FC!$B$63:$B$154,0)-1,0)</f>
        <v>#REF!</v>
      </c>
      <c r="H34" s="346"/>
      <c r="I34" s="234">
        <f>FC!I4</f>
        <v>637</v>
      </c>
      <c r="J34" s="308" t="e">
        <f ca="1">G34-I34</f>
        <v>#REF!</v>
      </c>
      <c r="K34" s="309"/>
      <c r="L34" s="305"/>
      <c r="M34" s="19"/>
      <c r="N34" s="18"/>
    </row>
    <row r="35" spans="3:18" ht="20.25" x14ac:dyDescent="0.25">
      <c r="C35" s="315"/>
      <c r="D35" s="316"/>
      <c r="E35" s="317"/>
      <c r="F35" s="235" t="s">
        <v>578</v>
      </c>
      <c r="G35" s="345" t="e">
        <f ca="1">OFFSET(FC!J63,MATCH(LISTE!$F$34,FC!$B$63:$B$154,0)-1,0)</f>
        <v>#REF!</v>
      </c>
      <c r="H35" s="346"/>
      <c r="I35" s="234">
        <f>FC!J4</f>
        <v>408</v>
      </c>
      <c r="J35" s="308" t="e">
        <f ca="1">G35-I35</f>
        <v>#REF!</v>
      </c>
      <c r="K35" s="309"/>
      <c r="L35" s="305"/>
      <c r="M35" s="14"/>
      <c r="N35" s="18"/>
    </row>
    <row r="36" spans="3:18" ht="21" thickBot="1" x14ac:dyDescent="0.3">
      <c r="C36" s="318"/>
      <c r="D36" s="319"/>
      <c r="E36" s="320"/>
      <c r="F36" s="236" t="s">
        <v>579</v>
      </c>
      <c r="G36" s="347" t="e">
        <f ca="1">OFFSET(FC!K63,MATCH(LISTE!$F$34,FC!$B$63:$B$154,0)-1,0)</f>
        <v>#REF!</v>
      </c>
      <c r="H36" s="348"/>
      <c r="I36" s="237">
        <f>FC!K4</f>
        <v>229</v>
      </c>
      <c r="J36" s="310" t="e">
        <f ca="1">G36-I36</f>
        <v>#REF!</v>
      </c>
      <c r="K36" s="311"/>
      <c r="L36" s="305"/>
      <c r="M36" s="14"/>
      <c r="N36" s="40"/>
    </row>
    <row r="37" spans="3:18" ht="40.5" customHeight="1" thickBot="1" x14ac:dyDescent="0.3">
      <c r="C37" s="297" t="s">
        <v>529</v>
      </c>
      <c r="D37" s="298"/>
      <c r="E37" s="299"/>
      <c r="F37" s="243" t="s">
        <v>530</v>
      </c>
      <c r="G37" s="335" t="s">
        <v>531</v>
      </c>
      <c r="H37" s="335"/>
      <c r="I37" s="244" t="s">
        <v>532</v>
      </c>
      <c r="J37" s="336" t="s">
        <v>582</v>
      </c>
      <c r="K37" s="337"/>
      <c r="L37" s="305"/>
      <c r="M37" s="14"/>
      <c r="N37" s="18"/>
    </row>
    <row r="38" spans="3:18" ht="20.25" x14ac:dyDescent="0.3">
      <c r="C38" s="300"/>
      <c r="D38" s="301"/>
      <c r="E38" s="301"/>
      <c r="F38" s="245">
        <v>40</v>
      </c>
      <c r="G38" s="338" t="e">
        <f ca="1">OFFSET(FC!S44,MATCH(LISTE!$F$38,FC!$B$44:$B$154,0)-1,0)</f>
        <v>#REF!</v>
      </c>
      <c r="H38" s="339"/>
      <c r="I38" s="246">
        <f>FC!S4</f>
        <v>2339.1000000000004</v>
      </c>
      <c r="J38" s="340" t="e">
        <f ca="1">$G$38-$I$38</f>
        <v>#REF!</v>
      </c>
      <c r="K38" s="341"/>
      <c r="L38" s="306"/>
      <c r="M38" s="14"/>
      <c r="N38" s="18"/>
    </row>
    <row r="39" spans="3:18" ht="20.25" x14ac:dyDescent="0.3">
      <c r="C39" s="300"/>
      <c r="D39" s="301"/>
      <c r="E39" s="301"/>
      <c r="F39" s="240" t="s">
        <v>510</v>
      </c>
      <c r="G39" s="321" t="e">
        <f ca="1">OFFSET(FC!T44,MATCH(LISTE!$F$38,FC!$B$44:$B$154,0)-1,0)</f>
        <v>#REF!</v>
      </c>
      <c r="H39" s="322"/>
      <c r="I39" s="238">
        <f>FC!T4</f>
        <v>779.7</v>
      </c>
      <c r="J39" s="323" t="e">
        <f ca="1">$G$39-$I$39</f>
        <v>#REF!</v>
      </c>
      <c r="K39" s="324"/>
      <c r="L39" s="306"/>
      <c r="M39" s="14"/>
      <c r="N39" s="18"/>
    </row>
    <row r="40" spans="3:18" ht="20.25" x14ac:dyDescent="0.3">
      <c r="C40" s="300"/>
      <c r="D40" s="301"/>
      <c r="E40" s="301"/>
      <c r="F40" s="240" t="str">
        <f>IF('t100 dynamiques'!$C$5="CWB","AGC","AGV")</f>
        <v>AGC</v>
      </c>
      <c r="G40" s="321" t="e">
        <f ca="1">OFFSET(FC!U44,MATCH(LISTE!$F$38,FC!$B$44:$B$154,0)-1,0)</f>
        <v>#REF!</v>
      </c>
      <c r="H40" s="322"/>
      <c r="I40" s="238">
        <f>FC!U4</f>
        <v>779.7</v>
      </c>
      <c r="J40" s="323" t="e">
        <f ca="1">$G$40-$I$40</f>
        <v>#REF!</v>
      </c>
      <c r="K40" s="324"/>
      <c r="L40" s="306"/>
      <c r="M40" s="14"/>
      <c r="N40" s="18"/>
    </row>
    <row r="41" spans="3:18" ht="21" thickBot="1" x14ac:dyDescent="0.35">
      <c r="C41" s="302"/>
      <c r="D41" s="303"/>
      <c r="E41" s="303"/>
      <c r="F41" s="241" t="str">
        <f>IF('t100 dynamiques'!$C$5="CWB","AGF","AGH")</f>
        <v>AGF</v>
      </c>
      <c r="G41" s="325" t="e">
        <f ca="1">OFFSET(FC!V44,MATCH(LISTE!$F$38,FC!B44:B154,0)-1,0)</f>
        <v>#REF!</v>
      </c>
      <c r="H41" s="326"/>
      <c r="I41" s="239">
        <f>FC!V4</f>
        <v>779.7</v>
      </c>
      <c r="J41" s="327" t="e">
        <f ca="1">$G$41-$I$41</f>
        <v>#REF!</v>
      </c>
      <c r="K41" s="328"/>
      <c r="L41" s="306"/>
      <c r="M41" s="14"/>
      <c r="N41" s="18"/>
    </row>
    <row r="42" spans="3:18" x14ac:dyDescent="0.25">
      <c r="C42" s="20"/>
      <c r="D42" s="349" t="s">
        <v>534</v>
      </c>
      <c r="E42" s="350"/>
      <c r="F42" s="351"/>
      <c r="G42" s="228" t="s">
        <v>535</v>
      </c>
      <c r="H42" s="229">
        <v>33</v>
      </c>
      <c r="I42" s="256" t="s">
        <v>535</v>
      </c>
      <c r="J42" s="257">
        <v>33</v>
      </c>
      <c r="K42" s="19"/>
      <c r="L42" s="19"/>
      <c r="M42" s="19"/>
      <c r="N42" s="18"/>
      <c r="O42" s="228" t="s">
        <v>535</v>
      </c>
      <c r="P42" s="229">
        <v>33</v>
      </c>
      <c r="Q42" s="228" t="s">
        <v>535</v>
      </c>
      <c r="R42" s="229">
        <v>33</v>
      </c>
    </row>
    <row r="43" spans="3:18" x14ac:dyDescent="0.25">
      <c r="C43" s="20"/>
      <c r="D43" s="218">
        <f>F34</f>
        <v>59</v>
      </c>
      <c r="E43" s="219"/>
      <c r="F43" s="220">
        <v>1100</v>
      </c>
      <c r="G43" s="222" t="s">
        <v>536</v>
      </c>
      <c r="H43" s="224">
        <v>33</v>
      </c>
      <c r="I43" s="258" t="s">
        <v>536</v>
      </c>
      <c r="J43" s="259">
        <v>33</v>
      </c>
      <c r="K43" s="19"/>
      <c r="L43" s="19"/>
      <c r="M43" s="19"/>
      <c r="N43" s="18"/>
      <c r="O43" s="222" t="s">
        <v>536</v>
      </c>
      <c r="P43" s="224">
        <v>33</v>
      </c>
      <c r="Q43" s="222" t="s">
        <v>536</v>
      </c>
      <c r="R43" s="224">
        <v>33</v>
      </c>
    </row>
    <row r="44" spans="3:18" x14ac:dyDescent="0.25">
      <c r="C44" s="20"/>
      <c r="D44" s="218">
        <f>F34</f>
        <v>59</v>
      </c>
      <c r="E44" s="219"/>
      <c r="F44" s="220">
        <v>100</v>
      </c>
      <c r="G44" s="222" t="s">
        <v>537</v>
      </c>
      <c r="H44" s="224">
        <v>33</v>
      </c>
      <c r="I44" s="258" t="s">
        <v>537</v>
      </c>
      <c r="J44" s="259">
        <v>33</v>
      </c>
      <c r="K44" s="19"/>
      <c r="L44" s="19"/>
      <c r="M44" s="14"/>
      <c r="N44" s="40"/>
      <c r="O44" s="222" t="s">
        <v>537</v>
      </c>
      <c r="P44" s="224">
        <v>33</v>
      </c>
      <c r="Q44" s="222" t="s">
        <v>537</v>
      </c>
      <c r="R44" s="224">
        <v>33</v>
      </c>
    </row>
    <row r="45" spans="3:18" x14ac:dyDescent="0.25">
      <c r="C45" s="20"/>
      <c r="D45" s="352" t="s">
        <v>538</v>
      </c>
      <c r="E45" s="353"/>
      <c r="F45" s="354"/>
      <c r="G45" s="222" t="s">
        <v>539</v>
      </c>
      <c r="H45" s="224">
        <f>SUM(H42:H44)</f>
        <v>99</v>
      </c>
      <c r="I45" s="258" t="s">
        <v>539</v>
      </c>
      <c r="J45" s="259">
        <f>SUM(J42:J44)</f>
        <v>99</v>
      </c>
      <c r="K45" s="19"/>
      <c r="L45" s="19"/>
      <c r="M45" s="19"/>
      <c r="N45" s="18"/>
      <c r="O45" s="222" t="s">
        <v>539</v>
      </c>
      <c r="P45" s="224">
        <f>SUM(P42:P44)</f>
        <v>99</v>
      </c>
      <c r="Q45" s="222" t="s">
        <v>539</v>
      </c>
      <c r="R45" s="224">
        <f>SUM(R42:R44)</f>
        <v>99</v>
      </c>
    </row>
    <row r="46" spans="3:18" x14ac:dyDescent="0.25">
      <c r="C46" s="20"/>
      <c r="D46" s="218">
        <f>F34</f>
        <v>59</v>
      </c>
      <c r="E46" s="219"/>
      <c r="F46" s="221" t="e">
        <f ca="1">G34</f>
        <v>#REF!</v>
      </c>
      <c r="G46" s="222"/>
      <c r="H46" s="224"/>
      <c r="I46" s="258"/>
      <c r="J46" s="259"/>
      <c r="K46" s="19"/>
      <c r="L46" s="19"/>
      <c r="M46" s="19"/>
      <c r="N46" s="18"/>
      <c r="O46" s="222"/>
      <c r="P46" s="224"/>
      <c r="Q46" s="222"/>
      <c r="R46" s="224"/>
    </row>
    <row r="47" spans="3:18" x14ac:dyDescent="0.25">
      <c r="C47" s="20"/>
      <c r="D47" s="218">
        <f>D46</f>
        <v>59</v>
      </c>
      <c r="E47" s="219"/>
      <c r="F47" s="221">
        <v>1100</v>
      </c>
      <c r="G47" s="222"/>
      <c r="H47" s="224"/>
      <c r="I47" s="258"/>
      <c r="J47" s="259"/>
      <c r="K47" s="19"/>
      <c r="L47" s="19"/>
      <c r="M47" s="19"/>
      <c r="N47" s="18"/>
      <c r="O47" s="222"/>
      <c r="P47" s="224"/>
      <c r="Q47" s="222"/>
      <c r="R47" s="224"/>
    </row>
    <row r="48" spans="3:18" x14ac:dyDescent="0.25">
      <c r="C48" s="20"/>
      <c r="D48" s="222"/>
      <c r="E48" s="223"/>
      <c r="F48" s="224"/>
      <c r="G48" s="222"/>
      <c r="H48" s="224"/>
      <c r="I48" s="258"/>
      <c r="J48" s="259"/>
      <c r="K48" s="19"/>
      <c r="L48" s="24"/>
      <c r="M48" s="19"/>
      <c r="N48" s="18"/>
      <c r="O48" s="222"/>
      <c r="P48" s="224"/>
      <c r="Q48" s="222"/>
      <c r="R48" s="224"/>
    </row>
    <row r="49" spans="3:20" ht="15.75" thickBot="1" x14ac:dyDescent="0.3">
      <c r="C49" s="20"/>
      <c r="D49" s="225"/>
      <c r="E49" s="226"/>
      <c r="F49" s="227"/>
      <c r="G49" s="222" t="s">
        <v>540</v>
      </c>
      <c r="H49" s="230" t="e">
        <f ca="1">(I34/G34)*100</f>
        <v>#REF!</v>
      </c>
      <c r="I49" s="258" t="s">
        <v>540</v>
      </c>
      <c r="J49" s="260" t="e">
        <f ca="1">(I38/G38)*100</f>
        <v>#REF!</v>
      </c>
      <c r="K49" s="19"/>
      <c r="L49" s="19"/>
      <c r="M49" s="19"/>
      <c r="N49" s="18"/>
      <c r="O49" s="222" t="s">
        <v>540</v>
      </c>
      <c r="P49" s="230" t="e">
        <f ca="1">(I35/G35)*100</f>
        <v>#REF!</v>
      </c>
      <c r="Q49" s="222" t="s">
        <v>540</v>
      </c>
      <c r="R49" s="230" t="e">
        <f ca="1">(I36/G36)*100</f>
        <v>#REF!</v>
      </c>
    </row>
    <row r="50" spans="3:20" x14ac:dyDescent="0.25">
      <c r="C50" s="20"/>
      <c r="D50" s="355" t="s">
        <v>534</v>
      </c>
      <c r="E50" s="356"/>
      <c r="F50" s="357"/>
      <c r="G50" s="222" t="s">
        <v>541</v>
      </c>
      <c r="H50" s="224">
        <v>5</v>
      </c>
      <c r="I50" s="258" t="s">
        <v>541</v>
      </c>
      <c r="J50" s="259">
        <v>5</v>
      </c>
      <c r="K50" s="19"/>
      <c r="L50" s="24"/>
      <c r="M50" s="19"/>
      <c r="N50" s="40"/>
      <c r="O50" s="222" t="s">
        <v>541</v>
      </c>
      <c r="P50" s="224">
        <v>5</v>
      </c>
      <c r="Q50" s="222" t="s">
        <v>541</v>
      </c>
      <c r="R50" s="224">
        <v>5</v>
      </c>
    </row>
    <row r="51" spans="3:20" ht="15.75" thickBot="1" x14ac:dyDescent="0.3">
      <c r="C51" s="20"/>
      <c r="D51" s="249">
        <f>F38</f>
        <v>40</v>
      </c>
      <c r="E51" s="250"/>
      <c r="F51" s="251">
        <v>3500</v>
      </c>
      <c r="G51" s="222" t="s">
        <v>539</v>
      </c>
      <c r="H51" s="230" t="e">
        <f ca="1">SUM(H42:H45)-(H49+H50)</f>
        <v>#REF!</v>
      </c>
      <c r="I51" s="258" t="s">
        <v>539</v>
      </c>
      <c r="J51" s="260" t="e">
        <f ca="1">SUM(J42:J45)-(J49+J50)</f>
        <v>#REF!</v>
      </c>
      <c r="K51" s="19"/>
      <c r="L51" s="19"/>
      <c r="M51" s="19"/>
      <c r="N51" s="40"/>
      <c r="O51" s="222" t="s">
        <v>539</v>
      </c>
      <c r="P51" s="230" t="e">
        <f ca="1">SUM(P42:P45)-(P49+P50)</f>
        <v>#REF!</v>
      </c>
      <c r="Q51" s="222" t="s">
        <v>539</v>
      </c>
      <c r="R51" s="230" t="e">
        <f ca="1">SUM(R42:R45)-(R49+R50)</f>
        <v>#REF!</v>
      </c>
    </row>
    <row r="52" spans="3:20" ht="15.75" thickBot="1" x14ac:dyDescent="0.3">
      <c r="C52" s="20"/>
      <c r="D52" s="249">
        <f>F38</f>
        <v>40</v>
      </c>
      <c r="E52" s="250"/>
      <c r="F52" s="251">
        <v>100</v>
      </c>
      <c r="G52" s="222"/>
      <c r="H52" s="224"/>
      <c r="I52" s="258"/>
      <c r="J52" s="259"/>
      <c r="K52" s="19"/>
      <c r="L52" s="13" t="str">
        <f>"MSN"&amp;F34</f>
        <v>MSN59</v>
      </c>
      <c r="M52" s="19"/>
      <c r="N52" s="45"/>
      <c r="O52" s="222"/>
      <c r="P52" s="224"/>
      <c r="Q52" s="222"/>
      <c r="R52" s="224"/>
    </row>
    <row r="53" spans="3:20" ht="15.75" thickBot="1" x14ac:dyDescent="0.3">
      <c r="C53" s="20"/>
      <c r="D53" s="358" t="s">
        <v>538</v>
      </c>
      <c r="E53" s="359"/>
      <c r="F53" s="360"/>
      <c r="G53" s="222"/>
      <c r="H53" s="224"/>
      <c r="I53" s="258"/>
      <c r="J53" s="259"/>
      <c r="K53" s="19"/>
      <c r="L53" s="19"/>
      <c r="M53" s="19"/>
      <c r="N53" s="45"/>
      <c r="O53" s="222"/>
      <c r="P53" s="224"/>
      <c r="Q53" s="222"/>
      <c r="R53" s="224"/>
    </row>
    <row r="54" spans="3:20" ht="15.75" thickBot="1" x14ac:dyDescent="0.3">
      <c r="C54" s="20"/>
      <c r="D54" s="249">
        <f>F38</f>
        <v>40</v>
      </c>
      <c r="E54" s="250"/>
      <c r="F54" s="252" t="e">
        <f ca="1">G38</f>
        <v>#REF!</v>
      </c>
      <c r="G54" s="222" t="s">
        <v>542</v>
      </c>
      <c r="H54" s="224"/>
      <c r="I54" s="258" t="s">
        <v>542</v>
      </c>
      <c r="J54" s="259"/>
      <c r="K54" s="19"/>
      <c r="L54" s="13" t="str">
        <f>"MSN"&amp;F38</f>
        <v>MSN40</v>
      </c>
      <c r="M54" s="19"/>
      <c r="N54" s="45"/>
      <c r="O54" s="222" t="s">
        <v>542</v>
      </c>
      <c r="P54" s="224"/>
      <c r="Q54" s="222" t="s">
        <v>542</v>
      </c>
      <c r="R54" s="224"/>
    </row>
    <row r="55" spans="3:20" ht="15.75" thickBot="1" x14ac:dyDescent="0.3">
      <c r="C55" s="20"/>
      <c r="D55" s="253">
        <f>F38</f>
        <v>40</v>
      </c>
      <c r="E55" s="254"/>
      <c r="F55" s="255">
        <v>3500</v>
      </c>
      <c r="G55" s="222" t="s">
        <v>543</v>
      </c>
      <c r="H55" s="230" t="e">
        <f ca="1">H49</f>
        <v>#REF!</v>
      </c>
      <c r="I55" s="258" t="s">
        <v>543</v>
      </c>
      <c r="J55" s="260" t="e">
        <f ca="1">J49</f>
        <v>#REF!</v>
      </c>
      <c r="K55" s="19"/>
      <c r="L55" s="19"/>
      <c r="M55" s="19"/>
      <c r="N55" s="45"/>
      <c r="O55" s="222" t="s">
        <v>543</v>
      </c>
      <c r="P55" s="230" t="e">
        <f ca="1">P49</f>
        <v>#REF!</v>
      </c>
      <c r="Q55" s="222" t="s">
        <v>543</v>
      </c>
      <c r="R55" s="230" t="e">
        <f ca="1">R49</f>
        <v>#REF!</v>
      </c>
    </row>
    <row r="56" spans="3:20" ht="15.75" thickBot="1" x14ac:dyDescent="0.3">
      <c r="C56" s="20"/>
      <c r="D56" s="19"/>
      <c r="E56" s="19"/>
      <c r="F56" s="19"/>
      <c r="G56" s="225" t="s">
        <v>542</v>
      </c>
      <c r="H56" s="227"/>
      <c r="I56" s="261" t="s">
        <v>542</v>
      </c>
      <c r="J56" s="262"/>
      <c r="K56" s="19"/>
      <c r="L56" s="19"/>
      <c r="M56" s="19"/>
      <c r="N56" s="18"/>
      <c r="O56" s="225" t="s">
        <v>542</v>
      </c>
      <c r="P56" s="227"/>
      <c r="Q56" s="225" t="s">
        <v>542</v>
      </c>
      <c r="R56" s="227"/>
    </row>
    <row r="57" spans="3:20" x14ac:dyDescent="0.25">
      <c r="C57" s="20"/>
      <c r="D57" s="19"/>
      <c r="E57" s="19"/>
      <c r="F57" s="19"/>
      <c r="G57" s="19"/>
      <c r="H57" s="19"/>
      <c r="I57" s="19"/>
      <c r="J57" s="19"/>
      <c r="K57" s="19"/>
      <c r="L57" s="19"/>
      <c r="M57" s="19"/>
      <c r="N57" s="19"/>
      <c r="O57" s="274" t="s">
        <v>535</v>
      </c>
      <c r="P57" s="257">
        <v>33</v>
      </c>
      <c r="Q57" s="274" t="s">
        <v>535</v>
      </c>
      <c r="R57" s="257">
        <v>33</v>
      </c>
      <c r="S57" s="274" t="s">
        <v>535</v>
      </c>
      <c r="T57" s="257">
        <v>33</v>
      </c>
    </row>
    <row r="58" spans="3:20" ht="15.75" thickBot="1" x14ac:dyDescent="0.3">
      <c r="C58" s="17"/>
      <c r="D58" s="16"/>
      <c r="E58" s="16"/>
      <c r="F58" s="16"/>
      <c r="G58" s="16"/>
      <c r="H58" s="16"/>
      <c r="I58" s="16"/>
      <c r="J58" s="16"/>
      <c r="K58" s="16"/>
      <c r="L58" s="16"/>
      <c r="M58" s="16"/>
      <c r="N58" s="16"/>
      <c r="O58" s="275" t="s">
        <v>536</v>
      </c>
      <c r="P58" s="259">
        <v>33</v>
      </c>
      <c r="Q58" s="275" t="s">
        <v>536</v>
      </c>
      <c r="R58" s="259">
        <v>33</v>
      </c>
      <c r="S58" s="275" t="s">
        <v>536</v>
      </c>
      <c r="T58" s="259">
        <v>33</v>
      </c>
    </row>
    <row r="59" spans="3:20" x14ac:dyDescent="0.25">
      <c r="C59" s="20"/>
      <c r="D59" s="19"/>
      <c r="E59" s="19"/>
      <c r="F59" s="19"/>
      <c r="G59" s="19"/>
      <c r="H59" s="19"/>
      <c r="I59" s="19"/>
      <c r="J59" s="19"/>
      <c r="K59" s="19"/>
      <c r="L59" s="19"/>
      <c r="M59" s="19"/>
      <c r="N59" s="19"/>
      <c r="O59" s="275" t="s">
        <v>537</v>
      </c>
      <c r="P59" s="259">
        <v>33</v>
      </c>
      <c r="Q59" s="275" t="s">
        <v>537</v>
      </c>
      <c r="R59" s="259">
        <v>33</v>
      </c>
      <c r="S59" s="275" t="s">
        <v>537</v>
      </c>
      <c r="T59" s="259">
        <v>33</v>
      </c>
    </row>
    <row r="60" spans="3:20" x14ac:dyDescent="0.25">
      <c r="C60" s="20"/>
      <c r="D60" s="19"/>
      <c r="E60" s="19"/>
      <c r="F60" s="19"/>
      <c r="G60" s="19"/>
      <c r="H60" s="19"/>
      <c r="I60" s="19"/>
      <c r="J60" s="19"/>
      <c r="K60" s="19"/>
      <c r="L60" s="19"/>
      <c r="M60" s="19"/>
      <c r="N60" s="19"/>
      <c r="O60" s="275" t="s">
        <v>539</v>
      </c>
      <c r="P60" s="259">
        <f>SUM(P57:P59)</f>
        <v>99</v>
      </c>
      <c r="Q60" s="275" t="s">
        <v>539</v>
      </c>
      <c r="R60" s="259">
        <f>SUM(R57:R59)</f>
        <v>99</v>
      </c>
      <c r="S60" s="275" t="s">
        <v>539</v>
      </c>
      <c r="T60" s="259">
        <f>SUM(T57:T59)</f>
        <v>99</v>
      </c>
    </row>
    <row r="61" spans="3:20" x14ac:dyDescent="0.25">
      <c r="C61" s="20"/>
      <c r="D61" s="19"/>
      <c r="E61" s="19"/>
      <c r="F61" s="19"/>
      <c r="G61" s="19"/>
      <c r="H61" s="19"/>
      <c r="I61" s="19"/>
      <c r="J61" s="19"/>
      <c r="K61" s="19"/>
      <c r="L61" s="19"/>
      <c r="M61" s="19"/>
      <c r="N61" s="19"/>
      <c r="O61" s="275"/>
      <c r="P61" s="259"/>
      <c r="Q61" s="275"/>
      <c r="R61" s="259"/>
      <c r="S61" s="275"/>
      <c r="T61" s="259"/>
    </row>
    <row r="62" spans="3:20" x14ac:dyDescent="0.25">
      <c r="C62" s="20"/>
      <c r="D62" s="19"/>
      <c r="E62" s="19"/>
      <c r="F62" s="19"/>
      <c r="G62" s="19"/>
      <c r="H62" s="19"/>
      <c r="I62" s="19"/>
      <c r="J62" s="19"/>
      <c r="K62" s="19"/>
      <c r="L62" s="19"/>
      <c r="M62" s="19"/>
      <c r="N62" s="19"/>
      <c r="O62" s="275"/>
      <c r="P62" s="259"/>
      <c r="Q62" s="275"/>
      <c r="R62" s="259"/>
      <c r="S62" s="275"/>
      <c r="T62" s="259"/>
    </row>
    <row r="63" spans="3:20" ht="15.75" thickBot="1" x14ac:dyDescent="0.3">
      <c r="C63" s="17"/>
      <c r="D63" s="16"/>
      <c r="E63" s="16"/>
      <c r="F63" s="16"/>
      <c r="G63" s="19"/>
      <c r="H63" s="19"/>
      <c r="I63" s="19"/>
      <c r="J63" s="19"/>
      <c r="K63" s="19"/>
      <c r="L63" s="19"/>
      <c r="M63" s="19"/>
      <c r="N63" s="19"/>
      <c r="O63" s="275"/>
      <c r="P63" s="259"/>
      <c r="Q63" s="275"/>
      <c r="R63" s="259"/>
      <c r="S63" s="275"/>
      <c r="T63" s="259"/>
    </row>
    <row r="64" spans="3:20" ht="15.75" thickBot="1" x14ac:dyDescent="0.3">
      <c r="C64" s="307"/>
      <c r="D64" s="307"/>
      <c r="E64" s="307"/>
      <c r="F64" s="307"/>
      <c r="G64" s="41" t="s">
        <v>520</v>
      </c>
      <c r="H64" s="52" t="s">
        <v>520</v>
      </c>
      <c r="I64" s="52" t="s">
        <v>523</v>
      </c>
      <c r="J64" s="52" t="s">
        <v>544</v>
      </c>
      <c r="K64" s="52" t="s">
        <v>545</v>
      </c>
      <c r="L64" s="52" t="s">
        <v>546</v>
      </c>
      <c r="M64" s="176"/>
      <c r="N64" s="270"/>
      <c r="O64" s="275" t="s">
        <v>540</v>
      </c>
      <c r="P64" s="260" t="e">
        <f ca="1">(I39/G39)*100</f>
        <v>#REF!</v>
      </c>
      <c r="Q64" s="275" t="s">
        <v>540</v>
      </c>
      <c r="R64" s="260" t="e">
        <f ca="1">(I40/G40)*100</f>
        <v>#REF!</v>
      </c>
      <c r="S64" s="275" t="s">
        <v>540</v>
      </c>
      <c r="T64" s="260" t="e">
        <f ca="1">(I41/G41)*100</f>
        <v>#REF!</v>
      </c>
    </row>
    <row r="65" spans="3:20" ht="15.75" x14ac:dyDescent="0.25">
      <c r="C65" s="154" t="s">
        <v>547</v>
      </c>
      <c r="D65" s="157" t="str">
        <f>G37</f>
        <v>t100 (h)</v>
      </c>
      <c r="E65" s="153" t="s">
        <v>577</v>
      </c>
      <c r="F65" s="152" t="s">
        <v>523</v>
      </c>
      <c r="G65" s="42" t="s">
        <v>520</v>
      </c>
      <c r="H65" s="53"/>
      <c r="I65" s="53"/>
      <c r="J65" s="53"/>
      <c r="K65" s="53"/>
      <c r="L65" s="53" t="e">
        <f ca="1">D68</f>
        <v>#REF!</v>
      </c>
      <c r="M65" s="43" t="e">
        <f ca="1">ROUND((E66/D66)*100,0)&amp;"%"</f>
        <v>#REF!</v>
      </c>
      <c r="N65" s="271" t="e">
        <f ca="1">(ROUND($D$66-$E$66,0))&amp;"h"</f>
        <v>#REF!</v>
      </c>
      <c r="O65" s="275" t="s">
        <v>541</v>
      </c>
      <c r="P65" s="259">
        <v>5</v>
      </c>
      <c r="Q65" s="275" t="s">
        <v>541</v>
      </c>
      <c r="R65" s="259">
        <v>5</v>
      </c>
      <c r="S65" s="275" t="s">
        <v>541</v>
      </c>
      <c r="T65" s="259">
        <v>5</v>
      </c>
    </row>
    <row r="66" spans="3:20" x14ac:dyDescent="0.25">
      <c r="C66" s="54" t="s">
        <v>526</v>
      </c>
      <c r="D66" s="55" t="e">
        <f ca="1">G35</f>
        <v>#REF!</v>
      </c>
      <c r="E66" s="55">
        <f>I35</f>
        <v>408</v>
      </c>
      <c r="F66" s="175" t="e">
        <f ca="1">E66-D66</f>
        <v>#REF!</v>
      </c>
      <c r="G66" s="42" t="s">
        <v>548</v>
      </c>
      <c r="H66" s="53" t="e">
        <f ca="1">H65+K65+L65-J66</f>
        <v>#REF!</v>
      </c>
      <c r="I66" s="53"/>
      <c r="J66" s="53" t="e">
        <f ca="1">IF(E66&lt;D66,D66-E66,0)</f>
        <v>#REF!</v>
      </c>
      <c r="K66" s="53" t="e">
        <f ca="1">IF(E66&gt;D66,E66-D66,0)</f>
        <v>#REF!</v>
      </c>
      <c r="L66" s="53"/>
      <c r="M66" s="43" t="e">
        <f ca="1">ROUND((E67/D67)*100,0)&amp;"%"</f>
        <v>#REF!</v>
      </c>
      <c r="N66" s="271" t="e">
        <f ca="1">(ROUND($D$67-$E$67,0))&amp;"h"</f>
        <v>#REF!</v>
      </c>
      <c r="O66" s="275" t="s">
        <v>539</v>
      </c>
      <c r="P66" s="260" t="e">
        <f ca="1">SUM(P57:P60)-(P64+P65)</f>
        <v>#REF!</v>
      </c>
      <c r="Q66" s="275" t="s">
        <v>539</v>
      </c>
      <c r="R66" s="260" t="e">
        <f ca="1">SUM(R57:R60)-(R64+R65)</f>
        <v>#REF!</v>
      </c>
      <c r="S66" s="275" t="s">
        <v>539</v>
      </c>
      <c r="T66" s="260" t="e">
        <f ca="1">SUM(T57:T60)-(T64+T65)</f>
        <v>#REF!</v>
      </c>
    </row>
    <row r="67" spans="3:20" x14ac:dyDescent="0.25">
      <c r="C67" s="54" t="s">
        <v>227</v>
      </c>
      <c r="D67" s="55" t="e">
        <f ca="1">G36</f>
        <v>#REF!</v>
      </c>
      <c r="E67" s="55">
        <f>I36</f>
        <v>229</v>
      </c>
      <c r="F67" s="175" t="e">
        <f ca="1">E67-D67</f>
        <v>#REF!</v>
      </c>
      <c r="G67" s="42" t="s">
        <v>549</v>
      </c>
      <c r="H67" s="53" t="e">
        <f ca="1">H66+K66+L66-J67</f>
        <v>#REF!</v>
      </c>
      <c r="I67" s="53"/>
      <c r="J67" s="53" t="e">
        <f ca="1">IF(E67&lt;D67,D67-E67,0)</f>
        <v>#REF!</v>
      </c>
      <c r="K67" s="53" t="e">
        <f ca="1">IF(E67&gt;D67,E67-D67,0)</f>
        <v>#REF!</v>
      </c>
      <c r="L67" s="53"/>
      <c r="M67" s="12"/>
      <c r="N67" s="272"/>
      <c r="O67" s="275"/>
      <c r="P67" s="259"/>
      <c r="Q67" s="275"/>
      <c r="R67" s="259"/>
      <c r="S67" s="275"/>
      <c r="T67" s="259"/>
    </row>
    <row r="68" spans="3:20" ht="16.5" thickBot="1" x14ac:dyDescent="0.3">
      <c r="C68" s="155" t="s">
        <v>550</v>
      </c>
      <c r="D68" s="158" t="e">
        <f ca="1">D66+D67</f>
        <v>#REF!</v>
      </c>
      <c r="E68" s="158">
        <f>E66+E67</f>
        <v>637</v>
      </c>
      <c r="F68" s="156" t="e">
        <f ca="1">SUM(F66:F67)</f>
        <v>#REF!</v>
      </c>
      <c r="G68" s="48" t="s">
        <v>523</v>
      </c>
      <c r="H68" s="56"/>
      <c r="I68" s="56">
        <f>I34</f>
        <v>637</v>
      </c>
      <c r="J68" s="56"/>
      <c r="K68" s="56"/>
      <c r="L68" s="56"/>
      <c r="M68" s="177"/>
      <c r="N68" s="273"/>
      <c r="O68" s="275"/>
      <c r="P68" s="259"/>
      <c r="Q68" s="275"/>
      <c r="R68" s="259"/>
      <c r="S68" s="275"/>
      <c r="T68" s="259"/>
    </row>
    <row r="69" spans="3:20" ht="15.75" thickBot="1" x14ac:dyDescent="0.3">
      <c r="C69" s="49"/>
      <c r="E69" s="49"/>
      <c r="F69" s="49"/>
      <c r="G69" s="49"/>
      <c r="H69" s="49"/>
      <c r="I69" s="49"/>
      <c r="J69" s="49"/>
      <c r="K69" s="49"/>
      <c r="L69" s="49"/>
      <c r="M69" s="49"/>
      <c r="N69" s="49"/>
      <c r="O69" s="275" t="s">
        <v>542</v>
      </c>
      <c r="P69" s="259"/>
      <c r="Q69" s="275" t="s">
        <v>542</v>
      </c>
      <c r="R69" s="259"/>
      <c r="S69" s="275" t="s">
        <v>542</v>
      </c>
      <c r="T69" s="259"/>
    </row>
    <row r="70" spans="3:20" ht="15.75" thickBot="1" x14ac:dyDescent="0.3">
      <c r="C70" s="307"/>
      <c r="D70" s="307"/>
      <c r="E70" s="307"/>
      <c r="F70" s="307"/>
      <c r="G70" s="41"/>
      <c r="H70" s="52" t="s">
        <v>520</v>
      </c>
      <c r="I70" s="52" t="s">
        <v>523</v>
      </c>
      <c r="J70" s="52" t="s">
        <v>544</v>
      </c>
      <c r="K70" s="52" t="s">
        <v>545</v>
      </c>
      <c r="L70" s="52" t="s">
        <v>546</v>
      </c>
      <c r="M70" s="176"/>
      <c r="N70" s="270"/>
      <c r="O70" s="275" t="s">
        <v>543</v>
      </c>
      <c r="P70" s="260" t="e">
        <f ca="1">P64</f>
        <v>#REF!</v>
      </c>
      <c r="Q70" s="275" t="s">
        <v>543</v>
      </c>
      <c r="R70" s="260" t="e">
        <f ca="1">R64</f>
        <v>#REF!</v>
      </c>
      <c r="S70" s="275" t="s">
        <v>543</v>
      </c>
      <c r="T70" s="260" t="e">
        <f ca="1">T64</f>
        <v>#REF!</v>
      </c>
    </row>
    <row r="71" spans="3:20" ht="16.5" thickBot="1" x14ac:dyDescent="0.3">
      <c r="C71" s="154" t="s">
        <v>547</v>
      </c>
      <c r="D71" s="157" t="str">
        <f>G37</f>
        <v>t100 (h)</v>
      </c>
      <c r="E71" s="153" t="s">
        <v>577</v>
      </c>
      <c r="F71" s="152" t="s">
        <v>523</v>
      </c>
      <c r="G71" s="41" t="s">
        <v>520</v>
      </c>
      <c r="H71" s="53"/>
      <c r="I71" s="53"/>
      <c r="J71" s="53"/>
      <c r="K71" s="53"/>
      <c r="L71" s="53" t="e">
        <f ca="1">D75</f>
        <v>#REF!</v>
      </c>
      <c r="M71" s="43" t="e">
        <f ca="1">ROUND((E72/D72)*100,0)&amp;"%"</f>
        <v>#REF!</v>
      </c>
      <c r="N71" s="271" t="e">
        <f ca="1">(ROUND($D$72-$E$72,0))&amp;"h"</f>
        <v>#REF!</v>
      </c>
      <c r="O71" s="276" t="s">
        <v>542</v>
      </c>
      <c r="P71" s="262"/>
      <c r="Q71" s="276" t="s">
        <v>542</v>
      </c>
      <c r="R71" s="262"/>
      <c r="S71" s="276" t="s">
        <v>542</v>
      </c>
      <c r="T71" s="262"/>
    </row>
    <row r="72" spans="3:20" x14ac:dyDescent="0.25">
      <c r="C72" s="54" t="str">
        <f t="shared" ref="C72:D74" si="0">F39</f>
        <v>S/E</v>
      </c>
      <c r="D72" s="55" t="e">
        <f t="shared" ca="1" si="0"/>
        <v>#REF!</v>
      </c>
      <c r="E72" s="55">
        <f>I39</f>
        <v>779.7</v>
      </c>
      <c r="F72" s="175" t="e">
        <f ca="1">E72-D72</f>
        <v>#REF!</v>
      </c>
      <c r="G72" s="54" t="str">
        <f>F39</f>
        <v>S/E</v>
      </c>
      <c r="H72" s="53" t="e">
        <f ca="1">H71+K71+L71-J72</f>
        <v>#REF!</v>
      </c>
      <c r="I72" s="53"/>
      <c r="J72" s="53" t="e">
        <f ca="1">IF(E72&lt;D72,D72-E72,0)</f>
        <v>#REF!</v>
      </c>
      <c r="K72" s="53" t="e">
        <f ca="1">IF(E72&gt;D72,E72-D72,0)</f>
        <v>#REF!</v>
      </c>
      <c r="L72" s="53"/>
      <c r="M72" s="43" t="e">
        <f ca="1">ROUND((E73/D73)*100,0)&amp;"%"</f>
        <v>#REF!</v>
      </c>
      <c r="N72" s="44" t="e">
        <f ca="1">(ROUND($D$73-$E$73,0))&amp;"h"</f>
        <v>#REF!</v>
      </c>
    </row>
    <row r="73" spans="3:20" x14ac:dyDescent="0.25">
      <c r="C73" s="54" t="str">
        <f t="shared" si="0"/>
        <v>AGC</v>
      </c>
      <c r="D73" s="55" t="e">
        <f t="shared" ca="1" si="0"/>
        <v>#REF!</v>
      </c>
      <c r="E73" s="55">
        <f>I40</f>
        <v>779.7</v>
      </c>
      <c r="F73" s="175" t="e">
        <f ca="1">E73-D73</f>
        <v>#REF!</v>
      </c>
      <c r="G73" s="42" t="str">
        <f>F40</f>
        <v>AGC</v>
      </c>
      <c r="H73" s="53" t="e">
        <f ca="1">H72+K72+L72-J73</f>
        <v>#REF!</v>
      </c>
      <c r="I73" s="53"/>
      <c r="J73" s="53" t="e">
        <f ca="1">IF(E73&lt;D73,D73-E73,0)</f>
        <v>#REF!</v>
      </c>
      <c r="K73" s="53" t="e">
        <f ca="1">IF(E73&gt;D73,E73-D73,0)</f>
        <v>#REF!</v>
      </c>
      <c r="L73" s="53"/>
      <c r="M73" s="43" t="e">
        <f ca="1">ROUND((E74/D74)*100,0)&amp;"%"</f>
        <v>#REF!</v>
      </c>
      <c r="N73" s="44" t="e">
        <f ca="1">(ROUND($D$74-$E$74,0))&amp;"h"</f>
        <v>#REF!</v>
      </c>
    </row>
    <row r="74" spans="3:20" x14ac:dyDescent="0.25">
      <c r="C74" s="263" t="str">
        <f t="shared" si="0"/>
        <v>AGF</v>
      </c>
      <c r="D74" s="264" t="e">
        <f t="shared" ca="1" si="0"/>
        <v>#REF!</v>
      </c>
      <c r="E74" s="264">
        <f>I41</f>
        <v>779.7</v>
      </c>
      <c r="F74" s="175" t="e">
        <f ca="1">E74-D74</f>
        <v>#REF!</v>
      </c>
      <c r="G74" s="265" t="str">
        <f>F41</f>
        <v>AGF</v>
      </c>
      <c r="H74" s="53" t="e">
        <f ca="1">H73+K73+L73-J74</f>
        <v>#REF!</v>
      </c>
      <c r="I74" s="266"/>
      <c r="J74" s="53" t="e">
        <f ca="1">IF(E74&lt;D74,D74-E74,0)</f>
        <v>#REF!</v>
      </c>
      <c r="K74" s="53" t="e">
        <f ca="1">IF(E74&gt;D74,E74-D74,0)</f>
        <v>#REF!</v>
      </c>
      <c r="L74" s="266"/>
      <c r="M74" s="267"/>
      <c r="N74" s="268"/>
    </row>
    <row r="75" spans="3:20" ht="16.5" thickBot="1" x14ac:dyDescent="0.3">
      <c r="C75" s="155" t="s">
        <v>550</v>
      </c>
      <c r="D75" s="158" t="e">
        <f ca="1">D72+D73+D74</f>
        <v>#REF!</v>
      </c>
      <c r="E75" s="158">
        <f>E72+E73+E74</f>
        <v>2339.1000000000004</v>
      </c>
      <c r="F75" s="156" t="e">
        <f ca="1">SUM(F72:F74)</f>
        <v>#REF!</v>
      </c>
      <c r="G75" s="48" t="s">
        <v>523</v>
      </c>
      <c r="H75" s="56"/>
      <c r="I75" s="56">
        <f>I38</f>
        <v>2339.1000000000004</v>
      </c>
      <c r="J75" s="56"/>
      <c r="K75" s="56"/>
      <c r="L75" s="56"/>
      <c r="M75" s="177"/>
      <c r="N75" s="178"/>
    </row>
    <row r="76" spans="3:20" x14ac:dyDescent="0.25">
      <c r="C76" s="49"/>
      <c r="D76" s="49"/>
      <c r="E76" s="49"/>
      <c r="F76" s="49"/>
      <c r="G76" s="49"/>
      <c r="H76" s="49"/>
      <c r="I76" s="49"/>
      <c r="J76" s="49"/>
      <c r="K76" s="49"/>
      <c r="L76" s="49"/>
      <c r="M76" s="49"/>
      <c r="N76" s="49"/>
    </row>
    <row r="77" spans="3:20" x14ac:dyDescent="0.25">
      <c r="C77" s="49"/>
      <c r="D77" s="49"/>
      <c r="E77" s="49"/>
      <c r="F77" s="49"/>
      <c r="G77" s="49"/>
      <c r="H77" s="49"/>
      <c r="I77" s="49"/>
      <c r="J77" s="49"/>
      <c r="K77" s="49"/>
      <c r="L77" s="49"/>
      <c r="M77" s="49"/>
      <c r="N77" s="49"/>
    </row>
    <row r="78" spans="3:20" x14ac:dyDescent="0.25">
      <c r="C78" s="49"/>
      <c r="D78" s="49"/>
      <c r="E78" s="49"/>
      <c r="F78" s="49"/>
      <c r="G78" s="49"/>
      <c r="H78" s="49"/>
      <c r="I78" s="49"/>
      <c r="J78" s="49"/>
      <c r="K78" s="49"/>
      <c r="L78" s="49"/>
      <c r="M78" s="49"/>
      <c r="N78" s="49"/>
    </row>
    <row r="79" spans="3:20" x14ac:dyDescent="0.25">
      <c r="C79" s="49"/>
      <c r="D79" s="49"/>
      <c r="E79" s="49"/>
      <c r="F79" s="49"/>
      <c r="G79" s="49"/>
      <c r="H79" s="49"/>
      <c r="I79" s="49"/>
      <c r="J79" s="49"/>
      <c r="K79" s="49"/>
      <c r="L79" s="49"/>
      <c r="M79" s="49"/>
      <c r="N79" s="49"/>
    </row>
    <row r="80" spans="3:20" x14ac:dyDescent="0.25">
      <c r="C80" s="49"/>
      <c r="D80" s="49"/>
      <c r="E80" s="49"/>
      <c r="F80" s="49"/>
      <c r="G80" s="49"/>
      <c r="H80" s="49"/>
      <c r="I80" s="49"/>
      <c r="J80" s="49"/>
      <c r="K80" s="49"/>
      <c r="L80" s="49"/>
      <c r="M80" s="49"/>
      <c r="N80" s="49"/>
    </row>
    <row r="81" spans="3:14" x14ac:dyDescent="0.25">
      <c r="C81" s="49"/>
      <c r="D81" s="49"/>
      <c r="E81" s="49"/>
      <c r="F81" s="49"/>
      <c r="G81" s="49"/>
      <c r="H81" s="49"/>
      <c r="I81" s="49"/>
      <c r="J81" s="49"/>
      <c r="K81" s="49"/>
      <c r="L81" s="49"/>
      <c r="M81" s="49"/>
      <c r="N81" s="49"/>
    </row>
    <row r="82" spans="3:14" x14ac:dyDescent="0.25">
      <c r="C82" s="15"/>
      <c r="D82" s="15"/>
      <c r="E82" s="15"/>
      <c r="F82" s="15"/>
      <c r="G82" s="15"/>
      <c r="H82" s="15"/>
      <c r="I82" s="15"/>
      <c r="J82" s="15"/>
      <c r="K82" s="15"/>
      <c r="L82" s="15"/>
      <c r="M82" s="15"/>
      <c r="N82" s="15"/>
    </row>
    <row r="83" spans="3:14" ht="15.75" thickBot="1" x14ac:dyDescent="0.3"/>
    <row r="84" spans="3:14" ht="18.75" thickBot="1" x14ac:dyDescent="0.3">
      <c r="F84" s="332" t="s">
        <v>564</v>
      </c>
      <c r="G84" s="333"/>
      <c r="H84" s="333"/>
      <c r="I84" s="334"/>
    </row>
    <row r="85" spans="3:14" ht="15.75" thickBot="1" x14ac:dyDescent="0.3">
      <c r="F85" s="112" t="s">
        <v>565</v>
      </c>
      <c r="G85" s="111" t="s">
        <v>566</v>
      </c>
      <c r="H85" s="111" t="s">
        <v>567</v>
      </c>
      <c r="I85" s="110" t="s">
        <v>568</v>
      </c>
    </row>
    <row r="86" spans="3:14" ht="15.75" thickBot="1" x14ac:dyDescent="0.3">
      <c r="F86" s="109" t="s">
        <v>528</v>
      </c>
      <c r="G86" s="108" t="s">
        <v>527</v>
      </c>
      <c r="H86" s="107">
        <v>2964.43</v>
      </c>
      <c r="I86" s="106">
        <v>900</v>
      </c>
    </row>
    <row r="87" spans="3:14" ht="15.75" thickBot="1" x14ac:dyDescent="0.3">
      <c r="F87" s="109" t="s">
        <v>528</v>
      </c>
      <c r="G87" s="108" t="s">
        <v>569</v>
      </c>
      <c r="H87" s="107">
        <v>145.6</v>
      </c>
      <c r="I87" s="106">
        <v>900</v>
      </c>
    </row>
    <row r="88" spans="3:14" x14ac:dyDescent="0.25">
      <c r="F88" s="109" t="s">
        <v>528</v>
      </c>
      <c r="G88" s="108" t="s">
        <v>570</v>
      </c>
      <c r="H88" s="107">
        <v>606.5</v>
      </c>
      <c r="I88" s="106">
        <v>900</v>
      </c>
    </row>
    <row r="89" spans="3:14" x14ac:dyDescent="0.25">
      <c r="F89" s="105" t="s">
        <v>282</v>
      </c>
      <c r="G89" s="113" t="s">
        <v>527</v>
      </c>
      <c r="H89" s="104">
        <v>156.30000000000001</v>
      </c>
      <c r="I89" s="103">
        <v>900</v>
      </c>
    </row>
    <row r="90" spans="3:14" x14ac:dyDescent="0.25">
      <c r="F90" s="105" t="s">
        <v>282</v>
      </c>
      <c r="G90" s="113" t="s">
        <v>569</v>
      </c>
      <c r="H90" s="104">
        <v>8</v>
      </c>
      <c r="I90" s="103">
        <v>900</v>
      </c>
    </row>
    <row r="91" spans="3:14" ht="15.75" thickBot="1" x14ac:dyDescent="0.3">
      <c r="F91" s="102" t="s">
        <v>282</v>
      </c>
      <c r="G91" s="101" t="s">
        <v>570</v>
      </c>
      <c r="H91" s="100">
        <v>33.799999999999997</v>
      </c>
      <c r="I91" s="99">
        <v>900</v>
      </c>
    </row>
    <row r="92" spans="3:14" x14ac:dyDescent="0.25">
      <c r="F92" s="98" t="s">
        <v>526</v>
      </c>
      <c r="G92" s="97" t="s">
        <v>571</v>
      </c>
      <c r="H92" s="96">
        <v>433.22</v>
      </c>
      <c r="I92" s="95">
        <v>900</v>
      </c>
    </row>
    <row r="93" spans="3:14" ht="15.75" thickBot="1" x14ac:dyDescent="0.3">
      <c r="F93" s="94" t="s">
        <v>526</v>
      </c>
      <c r="G93" s="93" t="s">
        <v>572</v>
      </c>
      <c r="H93" s="92">
        <v>277.04000000000002</v>
      </c>
      <c r="I93" s="91">
        <v>900</v>
      </c>
    </row>
    <row r="94" spans="3:14" x14ac:dyDescent="0.25">
      <c r="F94" s="109" t="s">
        <v>526</v>
      </c>
      <c r="G94" s="108" t="s">
        <v>569</v>
      </c>
      <c r="H94" s="107">
        <v>139.1</v>
      </c>
      <c r="I94" s="106">
        <v>900</v>
      </c>
    </row>
    <row r="95" spans="3:14" ht="15.75" thickBot="1" x14ac:dyDescent="0.3">
      <c r="F95" s="90" t="s">
        <v>526</v>
      </c>
      <c r="G95" s="101" t="s">
        <v>570</v>
      </c>
      <c r="H95" s="100">
        <v>194</v>
      </c>
      <c r="I95" s="99">
        <v>900</v>
      </c>
    </row>
    <row r="96" spans="3:14" x14ac:dyDescent="0.25">
      <c r="F96" s="89" t="s">
        <v>573</v>
      </c>
      <c r="G96" s="113" t="s">
        <v>527</v>
      </c>
      <c r="H96" s="104">
        <v>987.95</v>
      </c>
      <c r="I96" s="103">
        <v>900</v>
      </c>
    </row>
    <row r="97" spans="6:9" x14ac:dyDescent="0.25">
      <c r="F97" s="89" t="s">
        <v>573</v>
      </c>
      <c r="G97" s="113" t="s">
        <v>569</v>
      </c>
      <c r="H97" s="104">
        <v>84.3</v>
      </c>
      <c r="I97" s="103">
        <v>900</v>
      </c>
    </row>
    <row r="98" spans="6:9" ht="15.75" thickBot="1" x14ac:dyDescent="0.3">
      <c r="F98" s="88" t="s">
        <v>573</v>
      </c>
      <c r="G98" s="87" t="s">
        <v>570</v>
      </c>
      <c r="H98" s="86">
        <v>232.75</v>
      </c>
      <c r="I98" s="85">
        <v>900</v>
      </c>
    </row>
    <row r="99" spans="6:9" ht="15.75" thickTop="1" x14ac:dyDescent="0.25">
      <c r="F99" s="84" t="s">
        <v>528</v>
      </c>
      <c r="G99" s="83" t="s">
        <v>527</v>
      </c>
      <c r="H99" s="82">
        <v>2819.65</v>
      </c>
      <c r="I99" s="81">
        <v>1000</v>
      </c>
    </row>
    <row r="100" spans="6:9" x14ac:dyDescent="0.25">
      <c r="F100" s="89" t="s">
        <v>528</v>
      </c>
      <c r="G100" s="113" t="s">
        <v>569</v>
      </c>
      <c r="H100" s="114">
        <v>274.87</v>
      </c>
      <c r="I100" s="103">
        <v>1000</v>
      </c>
    </row>
    <row r="101" spans="6:9" x14ac:dyDescent="0.25">
      <c r="F101" s="89" t="s">
        <v>528</v>
      </c>
      <c r="G101" s="113" t="s">
        <v>570</v>
      </c>
      <c r="H101" s="114">
        <v>616.20000000000005</v>
      </c>
      <c r="I101" s="103">
        <v>1000</v>
      </c>
    </row>
    <row r="102" spans="6:9" x14ac:dyDescent="0.25">
      <c r="F102" s="105" t="s">
        <v>282</v>
      </c>
      <c r="G102" s="113" t="s">
        <v>527</v>
      </c>
      <c r="H102" s="114">
        <v>90.44</v>
      </c>
      <c r="I102" s="103">
        <v>1000</v>
      </c>
    </row>
    <row r="103" spans="6:9" x14ac:dyDescent="0.25">
      <c r="F103" s="105" t="s">
        <v>282</v>
      </c>
      <c r="G103" s="113" t="s">
        <v>569</v>
      </c>
      <c r="H103" s="114">
        <v>8.57</v>
      </c>
      <c r="I103" s="103">
        <v>1000</v>
      </c>
    </row>
    <row r="104" spans="6:9" x14ac:dyDescent="0.25">
      <c r="F104" s="105" t="s">
        <v>282</v>
      </c>
      <c r="G104" s="113" t="s">
        <v>570</v>
      </c>
      <c r="H104" s="114">
        <v>16.66</v>
      </c>
      <c r="I104" s="103">
        <v>1000</v>
      </c>
    </row>
    <row r="105" spans="6:9" x14ac:dyDescent="0.25">
      <c r="F105" s="89" t="s">
        <v>526</v>
      </c>
      <c r="G105" s="114" t="s">
        <v>571</v>
      </c>
      <c r="H105" s="114">
        <v>490.4</v>
      </c>
      <c r="I105" s="103">
        <v>1000</v>
      </c>
    </row>
    <row r="106" spans="6:9" x14ac:dyDescent="0.25">
      <c r="F106" s="89" t="s">
        <v>526</v>
      </c>
      <c r="G106" s="114" t="s">
        <v>572</v>
      </c>
      <c r="H106" s="114">
        <v>282.45</v>
      </c>
      <c r="I106" s="103">
        <v>1000</v>
      </c>
    </row>
    <row r="107" spans="6:9" x14ac:dyDescent="0.25">
      <c r="F107" s="89" t="s">
        <v>526</v>
      </c>
      <c r="G107" s="113" t="s">
        <v>569</v>
      </c>
      <c r="H107" s="114">
        <v>73.25</v>
      </c>
      <c r="I107" s="103">
        <v>1000</v>
      </c>
    </row>
    <row r="108" spans="6:9" x14ac:dyDescent="0.25">
      <c r="F108" s="89" t="s">
        <v>526</v>
      </c>
      <c r="G108" s="113" t="s">
        <v>570</v>
      </c>
      <c r="H108" s="114">
        <v>224</v>
      </c>
      <c r="I108" s="103">
        <v>1000</v>
      </c>
    </row>
    <row r="109" spans="6:9" x14ac:dyDescent="0.25">
      <c r="F109" s="89" t="s">
        <v>573</v>
      </c>
      <c r="G109" s="113" t="s">
        <v>527</v>
      </c>
      <c r="H109" s="114">
        <v>899</v>
      </c>
      <c r="I109" s="103">
        <v>1000</v>
      </c>
    </row>
    <row r="110" spans="6:9" x14ac:dyDescent="0.25">
      <c r="F110" s="89" t="s">
        <v>573</v>
      </c>
      <c r="G110" s="113" t="s">
        <v>569</v>
      </c>
      <c r="H110" s="114">
        <v>78.8</v>
      </c>
      <c r="I110" s="103">
        <v>1000</v>
      </c>
    </row>
    <row r="111" spans="6:9" ht="15.75" thickBot="1" x14ac:dyDescent="0.3">
      <c r="F111" s="90" t="s">
        <v>573</v>
      </c>
      <c r="G111" s="101" t="s">
        <v>570</v>
      </c>
      <c r="H111" s="80">
        <v>86.1</v>
      </c>
      <c r="I111" s="99">
        <v>1000</v>
      </c>
    </row>
  </sheetData>
  <mergeCells count="29">
    <mergeCell ref="O2:T2"/>
    <mergeCell ref="F84:I84"/>
    <mergeCell ref="G37:H37"/>
    <mergeCell ref="J37:K37"/>
    <mergeCell ref="G38:H38"/>
    <mergeCell ref="J38:K38"/>
    <mergeCell ref="G33:H33"/>
    <mergeCell ref="J33:K33"/>
    <mergeCell ref="G34:H34"/>
    <mergeCell ref="J34:K34"/>
    <mergeCell ref="G35:H35"/>
    <mergeCell ref="G36:H36"/>
    <mergeCell ref="D42:F42"/>
    <mergeCell ref="D45:F45"/>
    <mergeCell ref="D50:F50"/>
    <mergeCell ref="D53:F53"/>
    <mergeCell ref="C37:E41"/>
    <mergeCell ref="L33:L41"/>
    <mergeCell ref="C70:F70"/>
    <mergeCell ref="C64:F64"/>
    <mergeCell ref="J35:K35"/>
    <mergeCell ref="J36:K36"/>
    <mergeCell ref="C33:E36"/>
    <mergeCell ref="G39:H39"/>
    <mergeCell ref="J39:K39"/>
    <mergeCell ref="G40:H40"/>
    <mergeCell ref="J40:K40"/>
    <mergeCell ref="G41:H41"/>
    <mergeCell ref="J41:K41"/>
  </mergeCells>
  <pageMargins left="0.7" right="0.7" top="0.75" bottom="0.75" header="0.3" footer="0.3"/>
  <pageSetup paperSize="9" orientation="portrait" r:id="rId1"/>
  <ignoredErrors>
    <ignoredError sqref="D68 E66:E67 J39 E72:E74 L23" formula="1"/>
    <ignoredError sqref="G41" formulaRange="1"/>
    <ignoredError sqref="P66" evalError="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1:AQ154"/>
  <sheetViews>
    <sheetView zoomScaleNormal="100" workbookViewId="0">
      <selection activeCell="J23" sqref="J23"/>
    </sheetView>
  </sheetViews>
  <sheetFormatPr baseColWidth="10" defaultRowHeight="15" x14ac:dyDescent="0.25"/>
  <cols>
    <col min="3" max="3" width="6.7109375" style="124" customWidth="1"/>
    <col min="4" max="4" width="18.140625" customWidth="1"/>
    <col min="5" max="5" width="14.140625" customWidth="1"/>
    <col min="6" max="6" width="12.5703125" customWidth="1"/>
    <col min="7" max="7" width="17.140625" customWidth="1"/>
    <col min="8" max="8" width="13.7109375" customWidth="1"/>
    <col min="9" max="9" width="13.42578125" customWidth="1"/>
    <col min="10" max="10" width="18.5703125" customWidth="1"/>
    <col min="11" max="11" width="19" customWidth="1"/>
    <col min="12" max="23" width="13.28515625" customWidth="1"/>
    <col min="25" max="25" width="14.28515625" customWidth="1"/>
    <col min="28" max="28" width="16" customWidth="1"/>
    <col min="29" max="29" width="15" customWidth="1"/>
    <col min="32" max="32" width="15.7109375" customWidth="1"/>
  </cols>
  <sheetData>
    <row r="1" spans="2:43" ht="15.75" thickBot="1" x14ac:dyDescent="0.3">
      <c r="I1" s="79" t="s">
        <v>563</v>
      </c>
      <c r="J1" s="79" t="s">
        <v>563</v>
      </c>
      <c r="K1" s="79" t="s">
        <v>563</v>
      </c>
      <c r="L1" s="362" t="s">
        <v>523</v>
      </c>
      <c r="S1" s="78" t="s">
        <v>563</v>
      </c>
      <c r="T1" s="78" t="s">
        <v>563</v>
      </c>
      <c r="U1" s="78" t="s">
        <v>563</v>
      </c>
      <c r="V1" s="78" t="s">
        <v>563</v>
      </c>
      <c r="W1" s="362" t="s">
        <v>523</v>
      </c>
    </row>
    <row r="2" spans="2:43" ht="18" customHeight="1" thickBot="1" x14ac:dyDescent="0.3">
      <c r="I2" s="79">
        <f>J2+K2</f>
        <v>710.26</v>
      </c>
      <c r="J2" s="79">
        <f>SUMIFS(LISTE!$R$4:$R$29,LISTE!$O$4:$O$29,'t100 dynamiques'!$C$5,LISTE!$P$4:$P$29,LISTE!$P$4,LISTE!$Q$4:$Q$29,LISTE!$Q$4,LISTE!$S$4:$S$29,'t100 dynamiques'!$F$5)</f>
        <v>433.22</v>
      </c>
      <c r="K2" s="79">
        <f>SUMIFS(LISTE!$R$4:$R$29,LISTE!$O$4:$O$29,'t100 dynamiques'!$C$5,LISTE!$P$4:$P$29,LISTE!$P$5,LISTE!$Q$4:$Q$29,LISTE!$Q$5,LISTE!$S$4:$S$29,'t100 dynamiques'!$F$5)</f>
        <v>277.04000000000002</v>
      </c>
      <c r="L2" s="363"/>
      <c r="S2" s="79">
        <f>$T$2+$U$2+$V$2</f>
        <v>2964.43</v>
      </c>
      <c r="T2" s="78">
        <f>SUMIFS(LISTE!$R$4:$R$29,LISTE!$O$4:$O$29,'t100 dynamiques'!$C$5,LISTE!$P$4:$P$29,LISTE!$P$8,LISTE!$Q$4:$Q$29,$T$3,LISTE!$S$4:$S$29,'t100 dynamiques'!$F$5)</f>
        <v>1517.6</v>
      </c>
      <c r="U2" s="78">
        <f>SUMIFS(LISTE!$R$4:$R$29,LISTE!$O$4:$O$29,'t100 dynamiques'!$C$5,LISTE!$P$4:$P$29,LISTE!$P$8,LISTE!$Q$4:$Q$29,$U$3,LISTE!$S$4:$S$29,'t100 dynamiques'!$F$5)</f>
        <v>543.42999999999995</v>
      </c>
      <c r="V2" s="78">
        <f>SUMIFS(LISTE!$R$4:$R$29,LISTE!$O$4:$O$29,'t100 dynamiques'!$C$5,LISTE!$P$4:$P$29,LISTE!$P$8,LISTE!$Q$4:$Q$29,$V$3,LISTE!$S$4:$S$29,'t100 dynamiques'!$F$5)</f>
        <v>903.4</v>
      </c>
      <c r="W2" s="363"/>
    </row>
    <row r="3" spans="2:43" ht="15.75" thickBot="1" x14ac:dyDescent="0.3">
      <c r="B3" s="142">
        <v>900</v>
      </c>
      <c r="C3" s="28"/>
      <c r="D3" s="68" t="s">
        <v>551</v>
      </c>
      <c r="E3" s="68" t="s">
        <v>552</v>
      </c>
      <c r="F3" s="68" t="s">
        <v>508</v>
      </c>
      <c r="G3" s="68" t="s">
        <v>509</v>
      </c>
      <c r="H3" s="33" t="s">
        <v>520</v>
      </c>
      <c r="I3" s="77" t="s">
        <v>580</v>
      </c>
      <c r="J3" s="77" t="s">
        <v>574</v>
      </c>
      <c r="K3" s="77" t="s">
        <v>575</v>
      </c>
      <c r="L3" s="364"/>
      <c r="M3" s="145" t="s">
        <v>510</v>
      </c>
      <c r="N3" s="161" t="str">
        <f>IF('t100 dynamiques'!$C$5="CWB","AGC","AGV")</f>
        <v>AGC</v>
      </c>
      <c r="O3" s="161" t="str">
        <f>IF('t100 dynamiques'!$C$5="CWB","AGF","AGH")</f>
        <v>AGF</v>
      </c>
      <c r="P3" s="146" t="s">
        <v>515</v>
      </c>
      <c r="Q3" s="146" t="s">
        <v>516</v>
      </c>
      <c r="R3" s="69" t="s">
        <v>497</v>
      </c>
      <c r="S3" s="159" t="s">
        <v>581</v>
      </c>
      <c r="T3" s="163" t="s">
        <v>510</v>
      </c>
      <c r="U3" s="163" t="str">
        <f>IF('t100 dynamiques'!$C$5="CWB","AGC","AGV")</f>
        <v>AGC</v>
      </c>
      <c r="V3" s="163" t="str">
        <f>IF('t100 dynamiques'!$C$5="CWB","AGF","AGH")</f>
        <v>AGF</v>
      </c>
      <c r="W3" s="364"/>
      <c r="X3" s="365" t="s">
        <v>557</v>
      </c>
      <c r="Y3" s="361"/>
      <c r="Z3" s="361" t="s">
        <v>558</v>
      </c>
      <c r="AA3" s="361"/>
      <c r="AB3" s="361"/>
      <c r="AC3" s="361"/>
      <c r="AD3" s="361" t="s">
        <v>554</v>
      </c>
      <c r="AE3" s="361"/>
      <c r="AF3" s="361"/>
      <c r="AG3" s="361"/>
      <c r="AH3" s="361" t="s">
        <v>561</v>
      </c>
      <c r="AI3" s="361"/>
      <c r="AJ3" s="361" t="s">
        <v>562</v>
      </c>
      <c r="AK3" s="361"/>
      <c r="AL3" s="361"/>
      <c r="AM3" s="361"/>
      <c r="AN3" s="361" t="s">
        <v>556</v>
      </c>
      <c r="AO3" s="361"/>
      <c r="AP3" s="361"/>
      <c r="AQ3" s="361"/>
    </row>
    <row r="4" spans="2:43" ht="15.75" thickBot="1" x14ac:dyDescent="0.3">
      <c r="B4" s="63" t="s">
        <v>525</v>
      </c>
      <c r="C4" s="27"/>
      <c r="D4" s="134" t="s">
        <v>520</v>
      </c>
      <c r="E4" s="134" t="s">
        <v>520</v>
      </c>
      <c r="F4" s="134" t="s">
        <v>520</v>
      </c>
      <c r="G4" s="134" t="s">
        <v>520</v>
      </c>
      <c r="H4" s="135"/>
      <c r="I4" s="242">
        <f>J4+K4</f>
        <v>637</v>
      </c>
      <c r="J4" s="167">
        <f>SUMIFS(LISTE!$T$4:$T$29,LISTE!$O$4:$O$29,'t100 dynamiques'!$C$5,LISTE!$S$4:$S$29,'t100 dynamiques'!$F$5,LISTE!$P$4:$P$29,LISTE!$P$4,LISTE!$Q$4:$Q$29,LISTE!$Q$4)</f>
        <v>408</v>
      </c>
      <c r="K4" s="167">
        <f>SUMIFS(LISTE!$T$4:$T$29,LISTE!$O$4:$O$29,'t100 dynamiques'!$C$5,LISTE!$S$4:$S$29,'t100 dynamiques'!$F$5,LISTE!$P$4:$P$29,LISTE!$P$4,LISTE!$Q$4:$Q$29,LISTE!$Q$5)</f>
        <v>229</v>
      </c>
      <c r="L4" s="136"/>
      <c r="M4" s="170" t="s">
        <v>520</v>
      </c>
      <c r="N4" s="171" t="s">
        <v>520</v>
      </c>
      <c r="O4" s="171" t="s">
        <v>520</v>
      </c>
      <c r="P4" s="171" t="s">
        <v>520</v>
      </c>
      <c r="Q4" s="171" t="s">
        <v>520</v>
      </c>
      <c r="R4" s="76"/>
      <c r="S4" s="168">
        <f>T4+U4+V4</f>
        <v>2339.1000000000004</v>
      </c>
      <c r="T4" s="78">
        <f>SUMIFS(LISTE!$T$4:$T$29,LISTE!$O$4:$O$29,'t100 dynamiques'!$C$5,LISTE!$P$4:$P$29,LISTE!$P$8,LISTE!$Q$4:$Q$29,$T$3,LISTE!$S$4:$S$29,'t100 dynamiques'!$F$5)</f>
        <v>779.7</v>
      </c>
      <c r="U4" s="78">
        <f>SUMIFS(LISTE!$T$4:$T$29,LISTE!$O$4:$O$29,'t100 dynamiques'!$C$5,LISTE!$P$4:$P$29,LISTE!$P$8,LISTE!$Q$4:$Q$29,$T$3,LISTE!$S$4:$S$29,'t100 dynamiques'!$F$5)</f>
        <v>779.7</v>
      </c>
      <c r="V4" s="78">
        <f>SUMIFS(LISTE!$T$4:$T$29,LISTE!$O$4:$O$29,'t100 dynamiques'!$C$5,LISTE!$P$4:$P$29,LISTE!$P$8,LISTE!$Q$4:$Q$29,$T$3,LISTE!$S$4:$S$29,'t100 dynamiques'!$F$5)</f>
        <v>779.7</v>
      </c>
      <c r="W4" s="206"/>
      <c r="X4" s="208" t="s">
        <v>9</v>
      </c>
      <c r="Y4" s="209" t="s">
        <v>524</v>
      </c>
      <c r="Z4" s="208" t="s">
        <v>9</v>
      </c>
      <c r="AA4" s="208" t="s">
        <v>10</v>
      </c>
      <c r="AB4" s="209" t="s">
        <v>524</v>
      </c>
      <c r="AC4" s="208" t="s">
        <v>560</v>
      </c>
      <c r="AD4" s="208" t="s">
        <v>9</v>
      </c>
      <c r="AE4" s="208" t="s">
        <v>10</v>
      </c>
      <c r="AF4" s="209" t="s">
        <v>524</v>
      </c>
      <c r="AG4" s="208" t="s">
        <v>559</v>
      </c>
      <c r="AH4" s="208" t="s">
        <v>9</v>
      </c>
      <c r="AI4" s="209" t="s">
        <v>524</v>
      </c>
      <c r="AJ4" s="208" t="s">
        <v>9</v>
      </c>
      <c r="AK4" s="208" t="s">
        <v>10</v>
      </c>
      <c r="AL4" s="209" t="s">
        <v>524</v>
      </c>
      <c r="AM4" s="208" t="s">
        <v>560</v>
      </c>
      <c r="AN4" s="208" t="s">
        <v>9</v>
      </c>
      <c r="AO4" s="208" t="s">
        <v>10</v>
      </c>
      <c r="AP4" s="209" t="s">
        <v>524</v>
      </c>
      <c r="AQ4" s="208" t="s">
        <v>559</v>
      </c>
    </row>
    <row r="5" spans="2:43" ht="17.25" customHeight="1" x14ac:dyDescent="0.25">
      <c r="B5" s="125">
        <v>1</v>
      </c>
      <c r="C5" s="34"/>
      <c r="D5" s="65" t="e">
        <f>SUMIFS('NEW-RTT'!#REF!,'NEW-RTT'!#REF!,'t100 dynamiques'!$C$5,'NEW-RTT'!#REF!,$B5,'NEW-RTT'!$E$6:$E$786,"G*",'NEW-RTT'!#REF!,$D$3,'NEW-RTT'!#REF!,'t100 dynamiques'!$F$5)-SUMIFS('NEW-RTT'!#REF!,'NEW-RTT'!#REF!,'t100 dynamiques'!$C$5,'NEW-RTT'!#REF!,$B5,'NEW-RTT'!$E$6:$E$786,"G*",'NEW-RTT'!#REF!,$D$3,'NEW-RTT'!#REF!,'t100 dynamiques'!$F$5)</f>
        <v>#REF!</v>
      </c>
      <c r="E5" s="66" t="e">
        <f>SUMIFS('NEW-RTT'!#REF!,'NEW-RTT'!#REF!,'t100 dynamiques'!$C$5,'NEW-RTT'!#REF!,$B5,'NEW-RTT'!$E$6:$E$786,"G*",'NEW-RTT'!#REF!,$E$3,'NEW-RTT'!#REF!,'t100 dynamiques'!$F$5)-SUMIFS('NEW-RTT'!#REF!,'NEW-RTT'!#REF!,'t100 dynamiques'!$C$5,'NEW-RTT'!#REF!,$B5,'NEW-RTT'!$E$6:$E$786,"G*",'NEW-RTT'!#REF!,$E$3,'NEW-RTT'!#REF!,'t100 dynamiques'!$F$5)</f>
        <v>#REF!</v>
      </c>
      <c r="F5" s="66" t="e">
        <f>SUMIFS('NEW-RTT'!#REF!,'NEW-RTT'!#REF!,'t100 dynamiques'!$C$5,'NEW-RTT'!#REF!,$B5,'NEW-RTT'!$E$6:$E$786,"G*",'NEW-RTT'!#REF!,$F$3,'NEW-RTT'!#REF!,'t100 dynamiques'!$F$5)-SUMIFS('NEW-RTT'!#REF!,'NEW-RTT'!#REF!,'t100 dynamiques'!$C$5,'NEW-RTT'!#REF!,$B5,'NEW-RTT'!$E$6:$E$786,"G*",'NEW-RTT'!#REF!,$F$3,'NEW-RTT'!#REF!,'t100 dynamiques'!$F$5)</f>
        <v>#REF!</v>
      </c>
      <c r="G5" s="192" t="e">
        <f>SUMIFS('NEW-RTT'!#REF!,'NEW-RTT'!#REF!,'t100 dynamiques'!$C$5,'NEW-RTT'!#REF!,$B5,'NEW-RTT'!$E$6:$E$786,"G*",'NEW-RTT'!#REF!,$G$3,'NEW-RTT'!#REF!,'t100 dynamiques'!$F$5)-SUMIFS('NEW-RTT'!#REF!,'NEW-RTT'!#REF!,'t100 dynamiques'!$C$5,'NEW-RTT'!#REF!,$B5,'NEW-RTT'!$E$6:$E$786,"G*",'NEW-RTT'!#REF!,$G$3,'NEW-RTT'!#REF!,'t100 dynamiques'!$F$5)</f>
        <v>#REF!</v>
      </c>
      <c r="H5" s="72" t="e">
        <f t="shared" ref="H5:H36" si="0">$D5+$E5</f>
        <v>#REF!</v>
      </c>
      <c r="I5" s="138"/>
      <c r="J5" s="138"/>
      <c r="K5" s="138"/>
      <c r="L5" s="73">
        <f>SUMIFS(LISTE!$T$4:$T$29,LISTE!$O$4:$O$29,'t100 dynamiques'!$C$5,LISTE!$S$4:$S$29,'t100 dynamiques'!$F$5,LISTE!$P$4:$P$29,LISTE!$P$4)</f>
        <v>637</v>
      </c>
      <c r="M5" s="191" t="e">
        <f>SUMIFS('NEW-RTT'!#REF!,'NEW-RTT'!#REF!,'t100 dynamiques'!$C$5,'NEW-RTT'!#REF!,$B5,'NEW-RTT'!$E$6:$E$786,"G*",'NEW-RTT'!#REF!,$M$3,'NEW-RTT'!#REF!,'t100 dynamiques'!$F$5)-SUMIFS('NEW-RTT'!#REF!,'NEW-RTT'!#REF!,'t100 dynamiques'!$C$5,'NEW-RTT'!#REF!,$B5,'NEW-RTT'!$E$6:$E$786,"G*",'NEW-RTT'!#REF!,$M$3,'NEW-RTT'!#REF!,'t100 dynamiques'!$F$5)</f>
        <v>#REF!</v>
      </c>
      <c r="N5" s="66" t="e">
        <f>SUMIFS('NEW-RTT'!#REF!,'NEW-RTT'!#REF!,'t100 dynamiques'!$C$5,'NEW-RTT'!#REF!,$B5,'NEW-RTT'!$E$6:$E$786,"G*",'NEW-RTT'!#REF!,$N$3,'NEW-RTT'!#REF!,'t100 dynamiques'!$F$5)-SUMIFS('NEW-RTT'!#REF!,'NEW-RTT'!#REF!,'t100 dynamiques'!$C$5,'NEW-RTT'!#REF!,$B5,'NEW-RTT'!$E$6:$E$786,"G*",'NEW-RTT'!#REF!,$N$3,'NEW-RTT'!#REF!,'t100 dynamiques'!$F$5)</f>
        <v>#REF!</v>
      </c>
      <c r="O5" s="66" t="e">
        <f>SUMIFS('NEW-RTT'!#REF!,'NEW-RTT'!#REF!,'t100 dynamiques'!$C$5,'NEW-RTT'!#REF!,$B5,'NEW-RTT'!$E$6:$E$786,"G*",'NEW-RTT'!#REF!,$O$3,'NEW-RTT'!#REF!,'t100 dynamiques'!$F$5)-SUMIFS('NEW-RTT'!#REF!,'NEW-RTT'!#REF!,'t100 dynamiques'!$C$5,'NEW-RTT'!#REF!,$B5,'NEW-RTT'!$E$6:$E$786,"G*",'NEW-RTT'!#REF!,$O$3,'NEW-RTT'!#REF!,'t100 dynamiques'!$F$5)</f>
        <v>#REF!</v>
      </c>
      <c r="P5" s="66" t="e">
        <f>SUMIFS('NEW-RTT'!#REF!,'NEW-RTT'!#REF!,'t100 dynamiques'!$C$5,'NEW-RTT'!#REF!,$B5,'NEW-RTT'!$E$6:$E$786,"G*",'NEW-RTT'!#REF!,$P$3,'NEW-RTT'!#REF!,'t100 dynamiques'!$F$5)-SUMIFS('NEW-RTT'!#REF!,'NEW-RTT'!#REF!,'t100 dynamiques'!$C$5,'NEW-RTT'!#REF!,$B5,'NEW-RTT'!$E$6:$E$786,"G*",'NEW-RTT'!#REF!,$P$3,'NEW-RTT'!#REF!,'t100 dynamiques'!$F$5)</f>
        <v>#REF!</v>
      </c>
      <c r="Q5" s="66" t="e">
        <f>SUMIFS('NEW-RTT'!#REF!,'NEW-RTT'!#REF!,'t100 dynamiques'!$C$5,'NEW-RTT'!#REF!,$B5,'NEW-RTT'!$E$6:$E$786,"G*",'NEW-RTT'!#REF!,$Q$3,'NEW-RTT'!#REF!,'t100 dynamiques'!$F$5)-SUMIFS('NEW-RTT'!#REF!,'NEW-RTT'!#REF!,'t100 dynamiques'!$C$5,'NEW-RTT'!#REF!,$B5,'NEW-RTT'!$E$6:$E$786,"G*",'NEW-RTT'!#REF!,$Q$3,'NEW-RTT'!#REF!,'t100 dynamiques'!$F$5)</f>
        <v>#REF!</v>
      </c>
      <c r="R5" s="174" t="e">
        <f t="shared" ref="R5:R44" si="1">M5+N5+O5</f>
        <v>#REF!</v>
      </c>
      <c r="S5" s="166"/>
      <c r="T5" s="166"/>
      <c r="U5" s="166"/>
      <c r="V5" s="166"/>
      <c r="W5" s="207">
        <f>SUMIFS(LISTE!$T$4:$T$29,LISTE!$O$4:$O$29,'t100 dynamiques'!$C$5,LISTE!$S$4:$S$29,'t100 dynamiques'!$F$5,LISTE!$P$4:$P$29,LISTE!$P$9)</f>
        <v>2339.1000000000004</v>
      </c>
      <c r="X5" s="208"/>
      <c r="Y5" s="208"/>
      <c r="Z5" s="208"/>
      <c r="AA5" s="208"/>
      <c r="AB5" s="208"/>
      <c r="AC5" s="208"/>
      <c r="AD5" s="208"/>
      <c r="AE5" s="208"/>
      <c r="AF5" s="208"/>
      <c r="AG5" s="208"/>
      <c r="AH5" s="208"/>
      <c r="AI5" s="208"/>
      <c r="AJ5" s="208"/>
      <c r="AK5" s="208"/>
      <c r="AL5" s="208"/>
      <c r="AM5" s="208"/>
      <c r="AN5" s="208"/>
      <c r="AO5" s="208"/>
      <c r="AP5" s="208"/>
      <c r="AQ5" s="208"/>
    </row>
    <row r="6" spans="2:43" x14ac:dyDescent="0.25">
      <c r="B6" s="35">
        <v>2</v>
      </c>
      <c r="C6" s="34"/>
      <c r="D6" s="36" t="e">
        <f>$D5+SUMIFS('NEW-RTT'!#REF!,'NEW-RTT'!#REF!,'t100 dynamiques'!$C$5,'NEW-RTT'!#REF!,$B6,'NEW-RTT'!$E$6:$E$786,"G*",'NEW-RTT'!#REF!,$D$3,'NEW-RTT'!#REF!,'t100 dynamiques'!$F$5)-SUMIFS('NEW-RTT'!#REF!,'NEW-RTT'!#REF!,'t100 dynamiques'!$C$5,'NEW-RTT'!#REF!,$B6,'NEW-RTT'!$E$6:$E$786,"G*",'NEW-RTT'!#REF!,$D$3,'NEW-RTT'!#REF!,'t100 dynamiques'!$F$5)</f>
        <v>#REF!</v>
      </c>
      <c r="E6" s="37" t="e">
        <f>$E5+SUMIFS('NEW-RTT'!#REF!,'NEW-RTT'!#REF!,'t100 dynamiques'!$C$5,'NEW-RTT'!#REF!,$B6,'NEW-RTT'!$E$6:$E$786,"G*",'NEW-RTT'!#REF!,$E$3,'NEW-RTT'!#REF!,'t100 dynamiques'!$F$5)-SUMIFS('NEW-RTT'!#REF!,'NEW-RTT'!#REF!,'t100 dynamiques'!$C$5,'NEW-RTT'!#REF!,$B6,'NEW-RTT'!$E$6:$E$786,"G*",'NEW-RTT'!#REF!,$E$3,'NEW-RTT'!#REF!,'t100 dynamiques'!$F$5)</f>
        <v>#REF!</v>
      </c>
      <c r="F6" s="37" t="e">
        <f>$F5+SUMIFS('NEW-RTT'!#REF!,'NEW-RTT'!#REF!,'t100 dynamiques'!$C$5,'NEW-RTT'!#REF!,$B6,'NEW-RTT'!$E$6:$E$786,"G*",'NEW-RTT'!#REF!,$F$3,'NEW-RTT'!#REF!,'t100 dynamiques'!$F$5)-SUMIFS('NEW-RTT'!#REF!,'NEW-RTT'!#REF!,'t100 dynamiques'!$C$5,'NEW-RTT'!#REF!,$B6,'NEW-RTT'!$E$6:$E$786,"G*",'NEW-RTT'!#REF!,$F$3,'NEW-RTT'!#REF!,'t100 dynamiques'!$F$5)</f>
        <v>#REF!</v>
      </c>
      <c r="G6" s="67" t="e">
        <f>$G5+SUMIFS('NEW-RTT'!#REF!,'NEW-RTT'!#REF!,'t100 dynamiques'!$C$5,'NEW-RTT'!#REF!,$B6,'NEW-RTT'!$E$6:$E$786,"G*",'NEW-RTT'!#REF!,$G$3,'NEW-RTT'!#REF!,'t100 dynamiques'!$F$5)-SUMIFS('NEW-RTT'!#REF!,'NEW-RTT'!#REF!,'t100 dynamiques'!$C$5,'NEW-RTT'!#REF!,$B6,'NEW-RTT'!$E$6:$E$786,"G*",'NEW-RTT'!#REF!,$G$3,'NEW-RTT'!#REF!,'t100 dynamiques'!$F$5)</f>
        <v>#REF!</v>
      </c>
      <c r="H6" s="74" t="e">
        <f t="shared" si="0"/>
        <v>#REF!</v>
      </c>
      <c r="I6" s="137"/>
      <c r="J6" s="137"/>
      <c r="K6" s="137"/>
      <c r="L6" s="139">
        <f>SUMIFS(LISTE!$T$4:$T$29,LISTE!$O$4:$O$29,'t100 dynamiques'!$C$5,LISTE!$S$4:$S$29,'t100 dynamiques'!$F$5,LISTE!$P$4:$P$29,LISTE!$P$4)</f>
        <v>637</v>
      </c>
      <c r="M6" s="70" t="e">
        <f>$M5+SUMIFS('NEW-RTT'!#REF!,'NEW-RTT'!#REF!,'t100 dynamiques'!$C$5,'NEW-RTT'!#REF!,$B6,'NEW-RTT'!$E$6:$E$786,"G*",'NEW-RTT'!#REF!,$M$3,'NEW-RTT'!#REF!,'t100 dynamiques'!$F$5)-SUMIFS('NEW-RTT'!#REF!,'NEW-RTT'!#REF!,'t100 dynamiques'!$C$5,'NEW-RTT'!#REF!,$B6,'NEW-RTT'!$E$6:$E$786,"G*",'NEW-RTT'!#REF!,$M$3,'NEW-RTT'!#REF!,'t100 dynamiques'!$F$5)</f>
        <v>#REF!</v>
      </c>
      <c r="N6" s="37" t="e">
        <f>$N5+SUMIFS('NEW-RTT'!#REF!,'NEW-RTT'!#REF!,'t100 dynamiques'!$C$5,'NEW-RTT'!#REF!,$B6,'NEW-RTT'!$E$6:$E$786,"G*",'NEW-RTT'!#REF!,$N$3,'NEW-RTT'!#REF!,'t100 dynamiques'!$F$5)-SUMIFS('NEW-RTT'!#REF!,'NEW-RTT'!#REF!,'t100 dynamiques'!$C$5,'NEW-RTT'!#REF!,$B6,'NEW-RTT'!$E$6:$E$786,"G*",'NEW-RTT'!#REF!,$N$3,'NEW-RTT'!#REF!,'t100 dynamiques'!$F$5)</f>
        <v>#REF!</v>
      </c>
      <c r="O6" s="37" t="e">
        <f>$O5+SUMIFS('NEW-RTT'!#REF!,'NEW-RTT'!#REF!,'t100 dynamiques'!$C$5,'NEW-RTT'!#REF!,$B6,'NEW-RTT'!$E$6:$E$786,"G*",'NEW-RTT'!#REF!,$O$3,'NEW-RTT'!#REF!,'t100 dynamiques'!$F$5)-SUMIFS('NEW-RTT'!#REF!,'NEW-RTT'!#REF!,'t100 dynamiques'!$C$5,'NEW-RTT'!#REF!,$B6,'NEW-RTT'!$E$6:$E$786,"G*",'NEW-RTT'!#REF!,$O$3,'NEW-RTT'!#REF!,'t100 dynamiques'!$F$5)</f>
        <v>#REF!</v>
      </c>
      <c r="P6" s="37" t="e">
        <f>$P5+SUMIFS('NEW-RTT'!#REF!,'NEW-RTT'!#REF!,'t100 dynamiques'!$C$5,'NEW-RTT'!#REF!,$B6,'NEW-RTT'!$E$6:$E$786,"G*",'NEW-RTT'!#REF!,$P$3,'NEW-RTT'!#REF!,'t100 dynamiques'!$F$5)-SUMIFS('NEW-RTT'!#REF!,'NEW-RTT'!#REF!,'t100 dynamiques'!$C$5,'NEW-RTT'!#REF!,$B6,'NEW-RTT'!$E$6:$E$786,"G*",'NEW-RTT'!#REF!,$P$3,'NEW-RTT'!#REF!,'t100 dynamiques'!$F$5)</f>
        <v>#REF!</v>
      </c>
      <c r="Q6" s="37" t="e">
        <f>$Q5+SUMIFS('NEW-RTT'!#REF!,'NEW-RTT'!#REF!,'t100 dynamiques'!$C$5,'NEW-RTT'!#REF!,$B6,'NEW-RTT'!$E$6:$E$786,"G*",'NEW-RTT'!#REF!,$Q$3,'NEW-RTT'!#REF!,'t100 dynamiques'!$F$5)-SUMIFS('NEW-RTT'!#REF!,'NEW-RTT'!#REF!,'t100 dynamiques'!$C$5,'NEW-RTT'!#REF!,$B6,'NEW-RTT'!$E$6:$E$786,"G*",'NEW-RTT'!#REF!,$Q$3,'NEW-RTT'!#REF!,'t100 dynamiques'!$F$5)</f>
        <v>#REF!</v>
      </c>
      <c r="R6" s="164" t="e">
        <f t="shared" si="1"/>
        <v>#REF!</v>
      </c>
      <c r="S6" s="137"/>
      <c r="T6" s="137"/>
      <c r="U6" s="137"/>
      <c r="V6" s="137"/>
      <c r="W6" s="169">
        <f>SUMIFS(LISTE!$T$4:$T$29,LISTE!$O$4:$O$29,'t100 dynamiques'!$C$5,LISTE!$S$4:$S$29,'t100 dynamiques'!$F$5,LISTE!$P$4:$P$29,LISTE!$P$9)</f>
        <v>2339.1000000000004</v>
      </c>
      <c r="X6" s="210"/>
      <c r="Y6" s="211"/>
      <c r="Z6" s="210"/>
      <c r="AA6" s="210"/>
      <c r="AB6" s="211"/>
      <c r="AC6" s="212"/>
      <c r="AD6" s="210"/>
      <c r="AE6" s="210"/>
      <c r="AF6" s="211"/>
      <c r="AG6" s="212"/>
      <c r="AH6" s="210"/>
      <c r="AI6" s="211"/>
      <c r="AJ6" s="210"/>
      <c r="AK6" s="210"/>
      <c r="AL6" s="211"/>
      <c r="AM6" s="212"/>
      <c r="AN6" s="210"/>
      <c r="AO6" s="210"/>
      <c r="AP6" s="211"/>
      <c r="AQ6" s="212"/>
    </row>
    <row r="7" spans="2:43" x14ac:dyDescent="0.25">
      <c r="B7" s="35">
        <v>3</v>
      </c>
      <c r="C7" s="34"/>
      <c r="D7" s="36" t="e">
        <f>$D6+SUMIFS('NEW-RTT'!#REF!,'NEW-RTT'!#REF!,'t100 dynamiques'!$C$5,'NEW-RTT'!#REF!,$B7,'NEW-RTT'!$E$6:$E$786,"G*",'NEW-RTT'!#REF!,$D$3,'NEW-RTT'!#REF!,'t100 dynamiques'!$F$5)-SUMIFS('NEW-RTT'!#REF!,'NEW-RTT'!#REF!,'t100 dynamiques'!$C$5,'NEW-RTT'!#REF!,$B7,'NEW-RTT'!$E$6:$E$786,"G*",'NEW-RTT'!#REF!,$D$3,'NEW-RTT'!#REF!,'t100 dynamiques'!$F$5)</f>
        <v>#REF!</v>
      </c>
      <c r="E7" s="37" t="e">
        <f>$E6+SUMIFS('NEW-RTT'!#REF!,'NEW-RTT'!#REF!,'t100 dynamiques'!$C$5,'NEW-RTT'!#REF!,$B7,'NEW-RTT'!$E$6:$E$786,"G*",'NEW-RTT'!#REF!,$E$3,'NEW-RTT'!#REF!,'t100 dynamiques'!$F$5)-SUMIFS('NEW-RTT'!#REF!,'NEW-RTT'!#REF!,'t100 dynamiques'!$C$5,'NEW-RTT'!#REF!,$B7,'NEW-RTT'!$E$6:$E$786,"G*",'NEW-RTT'!#REF!,$E$3,'NEW-RTT'!#REF!,'t100 dynamiques'!$F$5)</f>
        <v>#REF!</v>
      </c>
      <c r="F7" s="37" t="e">
        <f>$F6+SUMIFS('NEW-RTT'!#REF!,'NEW-RTT'!#REF!,'t100 dynamiques'!$C$5,'NEW-RTT'!#REF!,$B7,'NEW-RTT'!$E$6:$E$786,"G*",'NEW-RTT'!#REF!,$F$3,'NEW-RTT'!#REF!,'t100 dynamiques'!$F$5)-SUMIFS('NEW-RTT'!#REF!,'NEW-RTT'!#REF!,'t100 dynamiques'!$C$5,'NEW-RTT'!#REF!,$B7,'NEW-RTT'!$E$6:$E$786,"G*",'NEW-RTT'!#REF!,$F$3,'NEW-RTT'!#REF!,'t100 dynamiques'!$F$5)</f>
        <v>#REF!</v>
      </c>
      <c r="G7" s="67" t="e">
        <f>$G6+SUMIFS('NEW-RTT'!#REF!,'NEW-RTT'!#REF!,'t100 dynamiques'!$C$5,'NEW-RTT'!#REF!,$B7,'NEW-RTT'!$E$6:$E$786,"G*",'NEW-RTT'!#REF!,$G$3,'NEW-RTT'!#REF!,'t100 dynamiques'!$F$5)-SUMIFS('NEW-RTT'!#REF!,'NEW-RTT'!#REF!,'t100 dynamiques'!$C$5,'NEW-RTT'!#REF!,$B7,'NEW-RTT'!$E$6:$E$786,"G*",'NEW-RTT'!#REF!,$G$3,'NEW-RTT'!#REF!,'t100 dynamiques'!$F$5)</f>
        <v>#REF!</v>
      </c>
      <c r="H7" s="74" t="e">
        <f t="shared" si="0"/>
        <v>#REF!</v>
      </c>
      <c r="I7" s="137"/>
      <c r="J7" s="137"/>
      <c r="K7" s="137"/>
      <c r="L7" s="139">
        <f>SUMIFS(LISTE!$T$4:$T$29,LISTE!$O$4:$O$29,'t100 dynamiques'!$C$5,LISTE!$S$4:$S$29,'t100 dynamiques'!$F$5,LISTE!$P$4:$P$29,LISTE!$P$4)</f>
        <v>637</v>
      </c>
      <c r="M7" s="70" t="e">
        <f>$M6+SUMIFS('NEW-RTT'!#REF!,'NEW-RTT'!#REF!,'t100 dynamiques'!$C$5,'NEW-RTT'!#REF!,$B7,'NEW-RTT'!$E$6:$E$786,"G*",'NEW-RTT'!#REF!,$M$3,'NEW-RTT'!#REF!,'t100 dynamiques'!$F$5)-SUMIFS('NEW-RTT'!#REF!,'NEW-RTT'!#REF!,'t100 dynamiques'!$C$5,'NEW-RTT'!#REF!,$B7,'NEW-RTT'!$E$6:$E$786,"G*",'NEW-RTT'!#REF!,$M$3,'NEW-RTT'!#REF!,'t100 dynamiques'!$F$5)</f>
        <v>#REF!</v>
      </c>
      <c r="N7" s="37" t="e">
        <f>$N6+SUMIFS('NEW-RTT'!#REF!,'NEW-RTT'!#REF!,'t100 dynamiques'!$C$5,'NEW-RTT'!#REF!,$B7,'NEW-RTT'!$E$6:$E$786,"G*",'NEW-RTT'!#REF!,$N$3,'NEW-RTT'!#REF!,'t100 dynamiques'!$F$5)-SUMIFS('NEW-RTT'!#REF!,'NEW-RTT'!#REF!,'t100 dynamiques'!$C$5,'NEW-RTT'!#REF!,$B7,'NEW-RTT'!$E$6:$E$786,"G*",'NEW-RTT'!#REF!,$N$3,'NEW-RTT'!#REF!,'t100 dynamiques'!$F$5)</f>
        <v>#REF!</v>
      </c>
      <c r="O7" s="37" t="e">
        <f>$O6+SUMIFS('NEW-RTT'!#REF!,'NEW-RTT'!#REF!,'t100 dynamiques'!$C$5,'NEW-RTT'!#REF!,$B7,'NEW-RTT'!$E$6:$E$786,"G*",'NEW-RTT'!#REF!,$O$3,'NEW-RTT'!#REF!,'t100 dynamiques'!$F$5)-SUMIFS('NEW-RTT'!#REF!,'NEW-RTT'!#REF!,'t100 dynamiques'!$C$5,'NEW-RTT'!#REF!,$B7,'NEW-RTT'!$E$6:$E$786,"G*",'NEW-RTT'!#REF!,$O$3,'NEW-RTT'!#REF!,'t100 dynamiques'!$F$5)</f>
        <v>#REF!</v>
      </c>
      <c r="P7" s="37" t="e">
        <f>$P6+SUMIFS('NEW-RTT'!#REF!,'NEW-RTT'!#REF!,'t100 dynamiques'!$C$5,'NEW-RTT'!#REF!,$B7,'NEW-RTT'!$E$6:$E$786,"G*",'NEW-RTT'!#REF!,$P$3,'NEW-RTT'!#REF!,'t100 dynamiques'!$F$5)-SUMIFS('NEW-RTT'!#REF!,'NEW-RTT'!#REF!,'t100 dynamiques'!$C$5,'NEW-RTT'!#REF!,$B7,'NEW-RTT'!$E$6:$E$786,"G*",'NEW-RTT'!#REF!,$P$3,'NEW-RTT'!#REF!,'t100 dynamiques'!$F$5)</f>
        <v>#REF!</v>
      </c>
      <c r="Q7" s="37" t="e">
        <f>$Q6+SUMIFS('NEW-RTT'!#REF!,'NEW-RTT'!#REF!,'t100 dynamiques'!$C$5,'NEW-RTT'!#REF!,$B7,'NEW-RTT'!$E$6:$E$786,"G*",'NEW-RTT'!#REF!,$Q$3,'NEW-RTT'!#REF!,'t100 dynamiques'!$F$5)-SUMIFS('NEW-RTT'!#REF!,'NEW-RTT'!#REF!,'t100 dynamiques'!$C$5,'NEW-RTT'!#REF!,$B7,'NEW-RTT'!$E$6:$E$786,"G*",'NEW-RTT'!#REF!,$Q$3,'NEW-RTT'!#REF!,'t100 dynamiques'!$F$5)</f>
        <v>#REF!</v>
      </c>
      <c r="R7" s="164" t="e">
        <f t="shared" si="1"/>
        <v>#REF!</v>
      </c>
      <c r="S7" s="137"/>
      <c r="T7" s="137"/>
      <c r="U7" s="137"/>
      <c r="V7" s="137"/>
      <c r="W7" s="169">
        <f>SUMIFS(LISTE!$T$4:$T$29,LISTE!$O$4:$O$29,'t100 dynamiques'!$C$5,LISTE!$S$4:$S$29,'t100 dynamiques'!$F$5,LISTE!$P$4:$P$29,LISTE!$P$9)</f>
        <v>2339.1000000000004</v>
      </c>
      <c r="X7" s="210"/>
      <c r="Y7" s="211"/>
      <c r="Z7" s="210"/>
      <c r="AA7" s="210"/>
      <c r="AB7" s="211"/>
      <c r="AC7" s="212"/>
      <c r="AD7" s="210"/>
      <c r="AE7" s="210"/>
      <c r="AF7" s="211"/>
      <c r="AG7" s="212"/>
      <c r="AH7" s="210"/>
      <c r="AI7" s="211"/>
      <c r="AJ7" s="210"/>
      <c r="AK7" s="210"/>
      <c r="AL7" s="211"/>
      <c r="AM7" s="212"/>
      <c r="AN7" s="210"/>
      <c r="AO7" s="210"/>
      <c r="AP7" s="211"/>
      <c r="AQ7" s="212"/>
    </row>
    <row r="8" spans="2:43" x14ac:dyDescent="0.25">
      <c r="B8" s="35">
        <v>4</v>
      </c>
      <c r="C8" s="57"/>
      <c r="D8" s="36" t="e">
        <f>$D7+SUMIFS('NEW-RTT'!#REF!,'NEW-RTT'!#REF!,'t100 dynamiques'!$C$5,'NEW-RTT'!#REF!,$B8,'NEW-RTT'!$E$6:$E$786,"G*",'NEW-RTT'!#REF!,$D$3,'NEW-RTT'!#REF!,'t100 dynamiques'!$F$5)-SUMIFS('NEW-RTT'!#REF!,'NEW-RTT'!#REF!,'t100 dynamiques'!$C$5,'NEW-RTT'!#REF!,$B8,'NEW-RTT'!$E$6:$E$786,"G*",'NEW-RTT'!#REF!,$D$3,'NEW-RTT'!#REF!,'t100 dynamiques'!$F$5)</f>
        <v>#REF!</v>
      </c>
      <c r="E8" s="37" t="e">
        <f>$E7+SUMIFS('NEW-RTT'!#REF!,'NEW-RTT'!#REF!,'t100 dynamiques'!$C$5,'NEW-RTT'!#REF!,$B8,'NEW-RTT'!$E$6:$E$786,"G*",'NEW-RTT'!#REF!,$E$3,'NEW-RTT'!#REF!,'t100 dynamiques'!$F$5)-SUMIFS('NEW-RTT'!#REF!,'NEW-RTT'!#REF!,'t100 dynamiques'!$C$5,'NEW-RTT'!#REF!,$B8,'NEW-RTT'!$E$6:$E$786,"G*",'NEW-RTT'!#REF!,$E$3,'NEW-RTT'!#REF!,'t100 dynamiques'!$F$5)</f>
        <v>#REF!</v>
      </c>
      <c r="F8" s="37" t="e">
        <f>$F7+SUMIFS('NEW-RTT'!#REF!,'NEW-RTT'!#REF!,'t100 dynamiques'!$C$5,'NEW-RTT'!#REF!,$B8,'NEW-RTT'!$E$6:$E$786,"G*",'NEW-RTT'!#REF!,$F$3,'NEW-RTT'!#REF!,'t100 dynamiques'!$F$5)-SUMIFS('NEW-RTT'!#REF!,'NEW-RTT'!#REF!,'t100 dynamiques'!$C$5,'NEW-RTT'!#REF!,$B8,'NEW-RTT'!$E$6:$E$786,"G*",'NEW-RTT'!#REF!,$F$3,'NEW-RTT'!#REF!,'t100 dynamiques'!$F$5)</f>
        <v>#REF!</v>
      </c>
      <c r="G8" s="67" t="e">
        <f>$G7+SUMIFS('NEW-RTT'!#REF!,'NEW-RTT'!#REF!,'t100 dynamiques'!$C$5,'NEW-RTT'!#REF!,$B8,'NEW-RTT'!$E$6:$E$786,"G*",'NEW-RTT'!#REF!,$G$3,'NEW-RTT'!#REF!,'t100 dynamiques'!$F$5)-SUMIFS('NEW-RTT'!#REF!,'NEW-RTT'!#REF!,'t100 dynamiques'!$C$5,'NEW-RTT'!#REF!,$B8,'NEW-RTT'!$E$6:$E$786,"G*",'NEW-RTT'!#REF!,$G$3,'NEW-RTT'!#REF!,'t100 dynamiques'!$F$5)</f>
        <v>#REF!</v>
      </c>
      <c r="H8" s="74" t="e">
        <f t="shared" si="0"/>
        <v>#REF!</v>
      </c>
      <c r="I8" s="137"/>
      <c r="J8" s="137"/>
      <c r="K8" s="137"/>
      <c r="L8" s="139">
        <f>SUMIFS(LISTE!$T$4:$T$29,LISTE!$O$4:$O$29,'t100 dynamiques'!$C$5,LISTE!$S$4:$S$29,'t100 dynamiques'!$F$5,LISTE!$P$4:$P$29,LISTE!$P$4)</f>
        <v>637</v>
      </c>
      <c r="M8" s="70" t="e">
        <f>$M7+SUMIFS('NEW-RTT'!#REF!,'NEW-RTT'!#REF!,'t100 dynamiques'!$C$5,'NEW-RTT'!#REF!,$B8,'NEW-RTT'!$E$6:$E$786,"G*",'NEW-RTT'!#REF!,$M$3,'NEW-RTT'!#REF!,'t100 dynamiques'!$F$5)-SUMIFS('NEW-RTT'!#REF!,'NEW-RTT'!#REF!,'t100 dynamiques'!$C$5,'NEW-RTT'!#REF!,$B8,'NEW-RTT'!$E$6:$E$786,"G*",'NEW-RTT'!#REF!,$M$3,'NEW-RTT'!#REF!,'t100 dynamiques'!$F$5)</f>
        <v>#REF!</v>
      </c>
      <c r="N8" s="37" t="e">
        <f>$N7+SUMIFS('NEW-RTT'!#REF!,'NEW-RTT'!#REF!,'t100 dynamiques'!$C$5,'NEW-RTT'!#REF!,$B8,'NEW-RTT'!$E$6:$E$786,"G*",'NEW-RTT'!#REF!,$N$3,'NEW-RTT'!#REF!,'t100 dynamiques'!$F$5)-SUMIFS('NEW-RTT'!#REF!,'NEW-RTT'!#REF!,'t100 dynamiques'!$C$5,'NEW-RTT'!#REF!,$B8,'NEW-RTT'!$E$6:$E$786,"G*",'NEW-RTT'!#REF!,$N$3,'NEW-RTT'!#REF!,'t100 dynamiques'!$F$5)</f>
        <v>#REF!</v>
      </c>
      <c r="O8" s="37" t="e">
        <f>$O7+SUMIFS('NEW-RTT'!#REF!,'NEW-RTT'!#REF!,'t100 dynamiques'!$C$5,'NEW-RTT'!#REF!,$B8,'NEW-RTT'!$E$6:$E$786,"G*",'NEW-RTT'!#REF!,$O$3,'NEW-RTT'!#REF!,'t100 dynamiques'!$F$5)-SUMIFS('NEW-RTT'!#REF!,'NEW-RTT'!#REF!,'t100 dynamiques'!$C$5,'NEW-RTT'!#REF!,$B8,'NEW-RTT'!$E$6:$E$786,"G*",'NEW-RTT'!#REF!,$O$3,'NEW-RTT'!#REF!,'t100 dynamiques'!$F$5)</f>
        <v>#REF!</v>
      </c>
      <c r="P8" s="37" t="e">
        <f>$P7+SUMIFS('NEW-RTT'!#REF!,'NEW-RTT'!#REF!,'t100 dynamiques'!$C$5,'NEW-RTT'!#REF!,$B8,'NEW-RTT'!$E$6:$E$786,"G*",'NEW-RTT'!#REF!,$P$3,'NEW-RTT'!#REF!,'t100 dynamiques'!$F$5)-SUMIFS('NEW-RTT'!#REF!,'NEW-RTT'!#REF!,'t100 dynamiques'!$C$5,'NEW-RTT'!#REF!,$B8,'NEW-RTT'!$E$6:$E$786,"G*",'NEW-RTT'!#REF!,$P$3,'NEW-RTT'!#REF!,'t100 dynamiques'!$F$5)</f>
        <v>#REF!</v>
      </c>
      <c r="Q8" s="37" t="e">
        <f>$Q7+SUMIFS('NEW-RTT'!#REF!,'NEW-RTT'!#REF!,'t100 dynamiques'!$C$5,'NEW-RTT'!#REF!,$B8,'NEW-RTT'!$E$6:$E$786,"G*",'NEW-RTT'!#REF!,$Q$3,'NEW-RTT'!#REF!,'t100 dynamiques'!$F$5)-SUMIFS('NEW-RTT'!#REF!,'NEW-RTT'!#REF!,'t100 dynamiques'!$C$5,'NEW-RTT'!#REF!,$B8,'NEW-RTT'!$E$6:$E$786,"G*",'NEW-RTT'!#REF!,$Q$3,'NEW-RTT'!#REF!,'t100 dynamiques'!$F$5)</f>
        <v>#REF!</v>
      </c>
      <c r="R8" s="164" t="e">
        <f t="shared" si="1"/>
        <v>#REF!</v>
      </c>
      <c r="S8" s="137"/>
      <c r="T8" s="137"/>
      <c r="U8" s="137"/>
      <c r="V8" s="137"/>
      <c r="W8" s="169">
        <f>SUMIFS(LISTE!$T$4:$T$29,LISTE!$O$4:$O$29,'t100 dynamiques'!$C$5,LISTE!$S$4:$S$29,'t100 dynamiques'!$F$5,LISTE!$P$4:$P$29,LISTE!$P$9)</f>
        <v>2339.1000000000004</v>
      </c>
      <c r="X8" s="210"/>
      <c r="Y8" s="211"/>
      <c r="Z8" s="210"/>
      <c r="AA8" s="210"/>
      <c r="AB8" s="211"/>
      <c r="AC8" s="212"/>
      <c r="AD8" s="210"/>
      <c r="AE8" s="210"/>
      <c r="AF8" s="211"/>
      <c r="AG8" s="212"/>
      <c r="AH8" s="210"/>
      <c r="AI8" s="211"/>
      <c r="AJ8" s="210"/>
      <c r="AK8" s="210"/>
      <c r="AL8" s="211"/>
      <c r="AM8" s="212"/>
      <c r="AN8" s="210"/>
      <c r="AO8" s="210"/>
      <c r="AP8" s="211"/>
      <c r="AQ8" s="212"/>
    </row>
    <row r="9" spans="2:43" x14ac:dyDescent="0.25">
      <c r="B9" s="35">
        <v>5</v>
      </c>
      <c r="C9" s="34"/>
      <c r="D9" s="36" t="e">
        <f>$D8+SUMIFS('NEW-RTT'!#REF!,'NEW-RTT'!#REF!,'t100 dynamiques'!$C$5,'NEW-RTT'!#REF!,$B9,'NEW-RTT'!$E$6:$E$786,"G*",'NEW-RTT'!#REF!,$D$3,'NEW-RTT'!#REF!,'t100 dynamiques'!$F$5)-SUMIFS('NEW-RTT'!#REF!,'NEW-RTT'!#REF!,'t100 dynamiques'!$C$5,'NEW-RTT'!#REF!,$B9,'NEW-RTT'!$E$6:$E$786,"G*",'NEW-RTT'!#REF!,$D$3,'NEW-RTT'!#REF!,'t100 dynamiques'!$F$5)</f>
        <v>#REF!</v>
      </c>
      <c r="E9" s="37" t="e">
        <f>$E8+SUMIFS('NEW-RTT'!#REF!,'NEW-RTT'!#REF!,'t100 dynamiques'!$C$5,'NEW-RTT'!#REF!,$B9,'NEW-RTT'!$E$6:$E$786,"G*",'NEW-RTT'!#REF!,$E$3,'NEW-RTT'!#REF!,'t100 dynamiques'!$F$5)-SUMIFS('NEW-RTT'!#REF!,'NEW-RTT'!#REF!,'t100 dynamiques'!$C$5,'NEW-RTT'!#REF!,$B9,'NEW-RTT'!$E$6:$E$786,"G*",'NEW-RTT'!#REF!,$E$3,'NEW-RTT'!#REF!,'t100 dynamiques'!$F$5)</f>
        <v>#REF!</v>
      </c>
      <c r="F9" s="37" t="e">
        <f>$F8+SUMIFS('NEW-RTT'!#REF!,'NEW-RTT'!#REF!,'t100 dynamiques'!$C$5,'NEW-RTT'!#REF!,$B9,'NEW-RTT'!$E$6:$E$786,"G*",'NEW-RTT'!#REF!,$F$3,'NEW-RTT'!#REF!,'t100 dynamiques'!$F$5)-SUMIFS('NEW-RTT'!#REF!,'NEW-RTT'!#REF!,'t100 dynamiques'!$C$5,'NEW-RTT'!#REF!,$B9,'NEW-RTT'!$E$6:$E$786,"G*",'NEW-RTT'!#REF!,$F$3,'NEW-RTT'!#REF!,'t100 dynamiques'!$F$5)</f>
        <v>#REF!</v>
      </c>
      <c r="G9" s="67" t="e">
        <f>$G8+SUMIFS('NEW-RTT'!#REF!,'NEW-RTT'!#REF!,'t100 dynamiques'!$C$5,'NEW-RTT'!#REF!,$B9,'NEW-RTT'!$E$6:$E$786,"G*",'NEW-RTT'!#REF!,$G$3,'NEW-RTT'!#REF!,'t100 dynamiques'!$F$5)-SUMIFS('NEW-RTT'!#REF!,'NEW-RTT'!#REF!,'t100 dynamiques'!$C$5,'NEW-RTT'!#REF!,$B9,'NEW-RTT'!$E$6:$E$786,"G*",'NEW-RTT'!#REF!,$G$3,'NEW-RTT'!#REF!,'t100 dynamiques'!$F$5)</f>
        <v>#REF!</v>
      </c>
      <c r="H9" s="74" t="e">
        <f t="shared" si="0"/>
        <v>#REF!</v>
      </c>
      <c r="I9" s="137"/>
      <c r="J9" s="137"/>
      <c r="K9" s="137"/>
      <c r="L9" s="139">
        <f>SUMIFS(LISTE!$T$4:$T$29,LISTE!$O$4:$O$29,'t100 dynamiques'!$C$5,LISTE!$S$4:$S$29,'t100 dynamiques'!$F$5,LISTE!$P$4:$P$29,LISTE!$P$4)</f>
        <v>637</v>
      </c>
      <c r="M9" s="70" t="e">
        <f>$M8+SUMIFS('NEW-RTT'!#REF!,'NEW-RTT'!#REF!,'t100 dynamiques'!$C$5,'NEW-RTT'!#REF!,$B9,'NEW-RTT'!$E$6:$E$786,"G*",'NEW-RTT'!#REF!,$M$3,'NEW-RTT'!#REF!,'t100 dynamiques'!$F$5)-SUMIFS('NEW-RTT'!#REF!,'NEW-RTT'!#REF!,'t100 dynamiques'!$C$5,'NEW-RTT'!#REF!,$B9,'NEW-RTT'!$E$6:$E$786,"G*",'NEW-RTT'!#REF!,$M$3,'NEW-RTT'!#REF!,'t100 dynamiques'!$F$5)</f>
        <v>#REF!</v>
      </c>
      <c r="N9" s="37" t="e">
        <f>$N8+SUMIFS('NEW-RTT'!#REF!,'NEW-RTT'!#REF!,'t100 dynamiques'!$C$5,'NEW-RTT'!#REF!,$B9,'NEW-RTT'!$E$6:$E$786,"G*",'NEW-RTT'!#REF!,$N$3,'NEW-RTT'!#REF!,'t100 dynamiques'!$F$5)-SUMIFS('NEW-RTT'!#REF!,'NEW-RTT'!#REF!,'t100 dynamiques'!$C$5,'NEW-RTT'!#REF!,$B9,'NEW-RTT'!$E$6:$E$786,"G*",'NEW-RTT'!#REF!,$N$3,'NEW-RTT'!#REF!,'t100 dynamiques'!$F$5)</f>
        <v>#REF!</v>
      </c>
      <c r="O9" s="37" t="e">
        <f>$O8+SUMIFS('NEW-RTT'!#REF!,'NEW-RTT'!#REF!,'t100 dynamiques'!$C$5,'NEW-RTT'!#REF!,$B9,'NEW-RTT'!$E$6:$E$786,"G*",'NEW-RTT'!#REF!,$O$3,'NEW-RTT'!#REF!,'t100 dynamiques'!$F$5)-SUMIFS('NEW-RTT'!#REF!,'NEW-RTT'!#REF!,'t100 dynamiques'!$C$5,'NEW-RTT'!#REF!,$B9,'NEW-RTT'!$E$6:$E$786,"G*",'NEW-RTT'!#REF!,$O$3,'NEW-RTT'!#REF!,'t100 dynamiques'!$F$5)</f>
        <v>#REF!</v>
      </c>
      <c r="P9" s="37" t="e">
        <f>$P8+SUMIFS('NEW-RTT'!#REF!,'NEW-RTT'!#REF!,'t100 dynamiques'!$C$5,'NEW-RTT'!#REF!,$B9,'NEW-RTT'!$E$6:$E$786,"G*",'NEW-RTT'!#REF!,$P$3,'NEW-RTT'!#REF!,'t100 dynamiques'!$F$5)-SUMIFS('NEW-RTT'!#REF!,'NEW-RTT'!#REF!,'t100 dynamiques'!$C$5,'NEW-RTT'!#REF!,$B9,'NEW-RTT'!$E$6:$E$786,"G*",'NEW-RTT'!#REF!,$P$3,'NEW-RTT'!#REF!,'t100 dynamiques'!$F$5)</f>
        <v>#REF!</v>
      </c>
      <c r="Q9" s="37" t="e">
        <f>$Q8+SUMIFS('NEW-RTT'!#REF!,'NEW-RTT'!#REF!,'t100 dynamiques'!$C$5,'NEW-RTT'!#REF!,$B9,'NEW-RTT'!$E$6:$E$786,"G*",'NEW-RTT'!#REF!,$Q$3,'NEW-RTT'!#REF!,'t100 dynamiques'!$F$5)-SUMIFS('NEW-RTT'!#REF!,'NEW-RTT'!#REF!,'t100 dynamiques'!$C$5,'NEW-RTT'!#REF!,$B9,'NEW-RTT'!$E$6:$E$786,"G*",'NEW-RTT'!#REF!,$Q$3,'NEW-RTT'!#REF!,'t100 dynamiques'!$F$5)</f>
        <v>#REF!</v>
      </c>
      <c r="R9" s="164" t="e">
        <f t="shared" si="1"/>
        <v>#REF!</v>
      </c>
      <c r="S9" s="137"/>
      <c r="T9" s="137"/>
      <c r="U9" s="137"/>
      <c r="V9" s="137"/>
      <c r="W9" s="169">
        <f>SUMIFS(LISTE!$T$4:$T$29,LISTE!$O$4:$O$29,'t100 dynamiques'!$C$5,LISTE!$S$4:$S$29,'t100 dynamiques'!$F$5,LISTE!$P$4:$P$29,LISTE!$P$9)</f>
        <v>2339.1000000000004</v>
      </c>
      <c r="X9" s="210"/>
      <c r="Y9" s="211"/>
      <c r="Z9" s="210"/>
      <c r="AA9" s="210"/>
      <c r="AB9" s="211"/>
      <c r="AC9" s="212"/>
      <c r="AD9" s="210"/>
      <c r="AE9" s="210"/>
      <c r="AF9" s="211"/>
      <c r="AG9" s="212"/>
      <c r="AH9" s="210"/>
      <c r="AI9" s="211"/>
      <c r="AJ9" s="210"/>
      <c r="AK9" s="210"/>
      <c r="AL9" s="211"/>
      <c r="AM9" s="212"/>
      <c r="AN9" s="210"/>
      <c r="AO9" s="210"/>
      <c r="AP9" s="211"/>
      <c r="AQ9" s="212"/>
    </row>
    <row r="10" spans="2:43" x14ac:dyDescent="0.25">
      <c r="B10" s="35">
        <v>6</v>
      </c>
      <c r="C10" s="34"/>
      <c r="D10" s="36" t="e">
        <f>$D9+SUMIFS('NEW-RTT'!#REF!,'NEW-RTT'!#REF!,'t100 dynamiques'!$C$5,'NEW-RTT'!#REF!,$B10,'NEW-RTT'!$E$6:$E$786,"G*",'NEW-RTT'!#REF!,$D$3,'NEW-RTT'!#REF!,'t100 dynamiques'!$F$5)-SUMIFS('NEW-RTT'!#REF!,'NEW-RTT'!#REF!,'t100 dynamiques'!$C$5,'NEW-RTT'!#REF!,$B10,'NEW-RTT'!$E$6:$E$786,"G*",'NEW-RTT'!#REF!,$D$3,'NEW-RTT'!#REF!,'t100 dynamiques'!$F$5)</f>
        <v>#REF!</v>
      </c>
      <c r="E10" s="37" t="e">
        <f>$E9+SUMIFS('NEW-RTT'!#REF!,'NEW-RTT'!#REF!,'t100 dynamiques'!$C$5,'NEW-RTT'!#REF!,$B10,'NEW-RTT'!$E$6:$E$786,"G*",'NEW-RTT'!#REF!,$E$3,'NEW-RTT'!#REF!,'t100 dynamiques'!$F$5)-SUMIFS('NEW-RTT'!#REF!,'NEW-RTT'!#REF!,'t100 dynamiques'!$C$5,'NEW-RTT'!#REF!,$B10,'NEW-RTT'!$E$6:$E$786,"G*",'NEW-RTT'!#REF!,$E$3,'NEW-RTT'!#REF!,'t100 dynamiques'!$F$5)</f>
        <v>#REF!</v>
      </c>
      <c r="F10" s="37" t="e">
        <f>$F9+SUMIFS('NEW-RTT'!#REF!,'NEW-RTT'!#REF!,'t100 dynamiques'!$C$5,'NEW-RTT'!#REF!,$B10,'NEW-RTT'!$E$6:$E$786,"G*",'NEW-RTT'!#REF!,$F$3,'NEW-RTT'!#REF!,'t100 dynamiques'!$F$5)-SUMIFS('NEW-RTT'!#REF!,'NEW-RTT'!#REF!,'t100 dynamiques'!$C$5,'NEW-RTT'!#REF!,$B10,'NEW-RTT'!$E$6:$E$786,"G*",'NEW-RTT'!#REF!,$F$3,'NEW-RTT'!#REF!,'t100 dynamiques'!$F$5)</f>
        <v>#REF!</v>
      </c>
      <c r="G10" s="67" t="e">
        <f>$G9+SUMIFS('NEW-RTT'!#REF!,'NEW-RTT'!#REF!,'t100 dynamiques'!$C$5,'NEW-RTT'!#REF!,$B10,'NEW-RTT'!$E$6:$E$786,"G*",'NEW-RTT'!#REF!,$G$3,'NEW-RTT'!#REF!,'t100 dynamiques'!$F$5)-SUMIFS('NEW-RTT'!#REF!,'NEW-RTT'!#REF!,'t100 dynamiques'!$C$5,'NEW-RTT'!#REF!,$B10,'NEW-RTT'!$E$6:$E$786,"G*",'NEW-RTT'!#REF!,$G$3,'NEW-RTT'!#REF!,'t100 dynamiques'!$F$5)</f>
        <v>#REF!</v>
      </c>
      <c r="H10" s="74" t="e">
        <f t="shared" si="0"/>
        <v>#REF!</v>
      </c>
      <c r="I10" s="137"/>
      <c r="J10" s="137"/>
      <c r="K10" s="137"/>
      <c r="L10" s="139">
        <f>SUMIFS(LISTE!$T$4:$T$29,LISTE!$O$4:$O$29,'t100 dynamiques'!$C$5,LISTE!$S$4:$S$29,'t100 dynamiques'!$F$5,LISTE!$P$4:$P$29,LISTE!$P$4)</f>
        <v>637</v>
      </c>
      <c r="M10" s="70" t="e">
        <f>$M9+SUMIFS('NEW-RTT'!#REF!,'NEW-RTT'!#REF!,'t100 dynamiques'!$C$5,'NEW-RTT'!#REF!,$B10,'NEW-RTT'!$E$6:$E$786,"G*",'NEW-RTT'!#REF!,$M$3,'NEW-RTT'!#REF!,'t100 dynamiques'!$F$5)-SUMIFS('NEW-RTT'!#REF!,'NEW-RTT'!#REF!,'t100 dynamiques'!$C$5,'NEW-RTT'!#REF!,$B10,'NEW-RTT'!$E$6:$E$786,"G*",'NEW-RTT'!#REF!,$M$3,'NEW-RTT'!#REF!,'t100 dynamiques'!$F$5)</f>
        <v>#REF!</v>
      </c>
      <c r="N10" s="37" t="e">
        <f>$N9+SUMIFS('NEW-RTT'!#REF!,'NEW-RTT'!#REF!,'t100 dynamiques'!$C$5,'NEW-RTT'!#REF!,$B10,'NEW-RTT'!$E$6:$E$786,"G*",'NEW-RTT'!#REF!,$N$3,'NEW-RTT'!#REF!,'t100 dynamiques'!$F$5)-SUMIFS('NEW-RTT'!#REF!,'NEW-RTT'!#REF!,'t100 dynamiques'!$C$5,'NEW-RTT'!#REF!,$B10,'NEW-RTT'!$E$6:$E$786,"G*",'NEW-RTT'!#REF!,$N$3,'NEW-RTT'!#REF!,'t100 dynamiques'!$F$5)</f>
        <v>#REF!</v>
      </c>
      <c r="O10" s="37" t="e">
        <f>$O9+SUMIFS('NEW-RTT'!#REF!,'NEW-RTT'!#REF!,'t100 dynamiques'!$C$5,'NEW-RTT'!#REF!,$B10,'NEW-RTT'!$E$6:$E$786,"G*",'NEW-RTT'!#REF!,$O$3,'NEW-RTT'!#REF!,'t100 dynamiques'!$F$5)-SUMIFS('NEW-RTT'!#REF!,'NEW-RTT'!#REF!,'t100 dynamiques'!$C$5,'NEW-RTT'!#REF!,$B10,'NEW-RTT'!$E$6:$E$786,"G*",'NEW-RTT'!#REF!,$O$3,'NEW-RTT'!#REF!,'t100 dynamiques'!$F$5)</f>
        <v>#REF!</v>
      </c>
      <c r="P10" s="37" t="e">
        <f>$P9+SUMIFS('NEW-RTT'!#REF!,'NEW-RTT'!#REF!,'t100 dynamiques'!$C$5,'NEW-RTT'!#REF!,$B10,'NEW-RTT'!$E$6:$E$786,"G*",'NEW-RTT'!#REF!,$P$3,'NEW-RTT'!#REF!,'t100 dynamiques'!$F$5)-SUMIFS('NEW-RTT'!#REF!,'NEW-RTT'!#REF!,'t100 dynamiques'!$C$5,'NEW-RTT'!#REF!,$B10,'NEW-RTT'!$E$6:$E$786,"G*",'NEW-RTT'!#REF!,$P$3,'NEW-RTT'!#REF!,'t100 dynamiques'!$F$5)</f>
        <v>#REF!</v>
      </c>
      <c r="Q10" s="37" t="e">
        <f>$Q9+SUMIFS('NEW-RTT'!#REF!,'NEW-RTT'!#REF!,'t100 dynamiques'!$C$5,'NEW-RTT'!#REF!,$B10,'NEW-RTT'!$E$6:$E$786,"G*",'NEW-RTT'!#REF!,$Q$3,'NEW-RTT'!#REF!,'t100 dynamiques'!$F$5)-SUMIFS('NEW-RTT'!#REF!,'NEW-RTT'!#REF!,'t100 dynamiques'!$C$5,'NEW-RTT'!#REF!,$B10,'NEW-RTT'!$E$6:$E$786,"G*",'NEW-RTT'!#REF!,$Q$3,'NEW-RTT'!#REF!,'t100 dynamiques'!$F$5)</f>
        <v>#REF!</v>
      </c>
      <c r="R10" s="164" t="e">
        <f t="shared" si="1"/>
        <v>#REF!</v>
      </c>
      <c r="S10" s="137"/>
      <c r="T10" s="137"/>
      <c r="U10" s="137"/>
      <c r="V10" s="137"/>
      <c r="W10" s="169">
        <f>SUMIFS(LISTE!$T$4:$T$29,LISTE!$O$4:$O$29,'t100 dynamiques'!$C$5,LISTE!$S$4:$S$29,'t100 dynamiques'!$F$5,LISTE!$P$4:$P$29,LISTE!$P$9)</f>
        <v>2339.1000000000004</v>
      </c>
      <c r="X10" s="210"/>
      <c r="Y10" s="211"/>
      <c r="Z10" s="210"/>
      <c r="AA10" s="210"/>
      <c r="AB10" s="211"/>
      <c r="AC10" s="212"/>
      <c r="AD10" s="210"/>
      <c r="AE10" s="210"/>
      <c r="AF10" s="211"/>
      <c r="AG10" s="212"/>
      <c r="AH10" s="210"/>
      <c r="AI10" s="211"/>
      <c r="AJ10" s="210"/>
      <c r="AK10" s="210"/>
      <c r="AL10" s="211"/>
      <c r="AM10" s="212"/>
      <c r="AN10" s="210"/>
      <c r="AO10" s="210"/>
      <c r="AP10" s="211"/>
      <c r="AQ10" s="212"/>
    </row>
    <row r="11" spans="2:43" x14ac:dyDescent="0.25">
      <c r="B11" s="35">
        <v>7</v>
      </c>
      <c r="C11" s="34"/>
      <c r="D11" s="36" t="e">
        <f>$D10+SUMIFS('NEW-RTT'!#REF!,'NEW-RTT'!#REF!,'t100 dynamiques'!$C$5,'NEW-RTT'!#REF!,$B11,'NEW-RTT'!$E$6:$E$786,"G*",'NEW-RTT'!#REF!,$D$3,'NEW-RTT'!#REF!,'t100 dynamiques'!$F$5)-SUMIFS('NEW-RTT'!#REF!,'NEW-RTT'!#REF!,'t100 dynamiques'!$C$5,'NEW-RTT'!#REF!,$B11,'NEW-RTT'!$E$6:$E$786,"G*",'NEW-RTT'!#REF!,$D$3,'NEW-RTT'!#REF!,'t100 dynamiques'!$F$5)</f>
        <v>#REF!</v>
      </c>
      <c r="E11" s="37" t="e">
        <f>$E10+SUMIFS('NEW-RTT'!#REF!,'NEW-RTT'!#REF!,'t100 dynamiques'!$C$5,'NEW-RTT'!#REF!,$B11,'NEW-RTT'!$E$6:$E$786,"G*",'NEW-RTT'!#REF!,$E$3,'NEW-RTT'!#REF!,'t100 dynamiques'!$F$5)-SUMIFS('NEW-RTT'!#REF!,'NEW-RTT'!#REF!,'t100 dynamiques'!$C$5,'NEW-RTT'!#REF!,$B11,'NEW-RTT'!$E$6:$E$786,"G*",'NEW-RTT'!#REF!,$E$3,'NEW-RTT'!#REF!,'t100 dynamiques'!$F$5)</f>
        <v>#REF!</v>
      </c>
      <c r="F11" s="37" t="e">
        <f>$F10+SUMIFS('NEW-RTT'!#REF!,'NEW-RTT'!#REF!,'t100 dynamiques'!$C$5,'NEW-RTT'!#REF!,$B11,'NEW-RTT'!$E$6:$E$786,"G*",'NEW-RTT'!#REF!,$F$3,'NEW-RTT'!#REF!,'t100 dynamiques'!$F$5)-SUMIFS('NEW-RTT'!#REF!,'NEW-RTT'!#REF!,'t100 dynamiques'!$C$5,'NEW-RTT'!#REF!,$B11,'NEW-RTT'!$E$6:$E$786,"G*",'NEW-RTT'!#REF!,$F$3,'NEW-RTT'!#REF!,'t100 dynamiques'!$F$5)</f>
        <v>#REF!</v>
      </c>
      <c r="G11" s="67" t="e">
        <f>$G10+SUMIFS('NEW-RTT'!#REF!,'NEW-RTT'!#REF!,'t100 dynamiques'!$C$5,'NEW-RTT'!#REF!,$B11,'NEW-RTT'!$E$6:$E$786,"G*",'NEW-RTT'!#REF!,$G$3,'NEW-RTT'!#REF!,'t100 dynamiques'!$F$5)-SUMIFS('NEW-RTT'!#REF!,'NEW-RTT'!#REF!,'t100 dynamiques'!$C$5,'NEW-RTT'!#REF!,$B11,'NEW-RTT'!$E$6:$E$786,"G*",'NEW-RTT'!#REF!,$G$3,'NEW-RTT'!#REF!,'t100 dynamiques'!$F$5)</f>
        <v>#REF!</v>
      </c>
      <c r="H11" s="74" t="e">
        <f t="shared" si="0"/>
        <v>#REF!</v>
      </c>
      <c r="I11" s="137"/>
      <c r="J11" s="137"/>
      <c r="K11" s="137"/>
      <c r="L11" s="139">
        <f>SUMIFS(LISTE!$T$4:$T$29,LISTE!$O$4:$O$29,'t100 dynamiques'!$C$5,LISTE!$S$4:$S$29,'t100 dynamiques'!$F$5,LISTE!$P$4:$P$29,LISTE!$P$4)</f>
        <v>637</v>
      </c>
      <c r="M11" s="70" t="e">
        <f>$M10+SUMIFS('NEW-RTT'!#REF!,'NEW-RTT'!#REF!,'t100 dynamiques'!$C$5,'NEW-RTT'!#REF!,$B11,'NEW-RTT'!$E$6:$E$786,"G*",'NEW-RTT'!#REF!,$M$3,'NEW-RTT'!#REF!,'t100 dynamiques'!$F$5)-SUMIFS('NEW-RTT'!#REF!,'NEW-RTT'!#REF!,'t100 dynamiques'!$C$5,'NEW-RTT'!#REF!,$B11,'NEW-RTT'!$E$6:$E$786,"G*",'NEW-RTT'!#REF!,$M$3,'NEW-RTT'!#REF!,'t100 dynamiques'!$F$5)</f>
        <v>#REF!</v>
      </c>
      <c r="N11" s="37" t="e">
        <f>$N10+SUMIFS('NEW-RTT'!#REF!,'NEW-RTT'!#REF!,'t100 dynamiques'!$C$5,'NEW-RTT'!#REF!,$B11,'NEW-RTT'!$E$6:$E$786,"G*",'NEW-RTT'!#REF!,$N$3,'NEW-RTT'!#REF!,'t100 dynamiques'!$F$5)-SUMIFS('NEW-RTT'!#REF!,'NEW-RTT'!#REF!,'t100 dynamiques'!$C$5,'NEW-RTT'!#REF!,$B11,'NEW-RTT'!$E$6:$E$786,"G*",'NEW-RTT'!#REF!,$N$3,'NEW-RTT'!#REF!,'t100 dynamiques'!$F$5)</f>
        <v>#REF!</v>
      </c>
      <c r="O11" s="37" t="e">
        <f>$O10+SUMIFS('NEW-RTT'!#REF!,'NEW-RTT'!#REF!,'t100 dynamiques'!$C$5,'NEW-RTT'!#REF!,$B11,'NEW-RTT'!$E$6:$E$786,"G*",'NEW-RTT'!#REF!,$O$3,'NEW-RTT'!#REF!,'t100 dynamiques'!$F$5)-SUMIFS('NEW-RTT'!#REF!,'NEW-RTT'!#REF!,'t100 dynamiques'!$C$5,'NEW-RTT'!#REF!,$B11,'NEW-RTT'!$E$6:$E$786,"G*",'NEW-RTT'!#REF!,$O$3,'NEW-RTT'!#REF!,'t100 dynamiques'!$F$5)</f>
        <v>#REF!</v>
      </c>
      <c r="P11" s="37" t="e">
        <f>$P10+SUMIFS('NEW-RTT'!#REF!,'NEW-RTT'!#REF!,'t100 dynamiques'!$C$5,'NEW-RTT'!#REF!,$B11,'NEW-RTT'!$E$6:$E$786,"G*",'NEW-RTT'!#REF!,$P$3,'NEW-RTT'!#REF!,'t100 dynamiques'!$F$5)-SUMIFS('NEW-RTT'!#REF!,'NEW-RTT'!#REF!,'t100 dynamiques'!$C$5,'NEW-RTT'!#REF!,$B11,'NEW-RTT'!$E$6:$E$786,"G*",'NEW-RTT'!#REF!,$P$3,'NEW-RTT'!#REF!,'t100 dynamiques'!$F$5)</f>
        <v>#REF!</v>
      </c>
      <c r="Q11" s="37" t="e">
        <f>$Q10+SUMIFS('NEW-RTT'!#REF!,'NEW-RTT'!#REF!,'t100 dynamiques'!$C$5,'NEW-RTT'!#REF!,$B11,'NEW-RTT'!$E$6:$E$786,"G*",'NEW-RTT'!#REF!,$Q$3,'NEW-RTT'!#REF!,'t100 dynamiques'!$F$5)-SUMIFS('NEW-RTT'!#REF!,'NEW-RTT'!#REF!,'t100 dynamiques'!$C$5,'NEW-RTT'!#REF!,$B11,'NEW-RTT'!$E$6:$E$786,"G*",'NEW-RTT'!#REF!,$Q$3,'NEW-RTT'!#REF!,'t100 dynamiques'!$F$5)</f>
        <v>#REF!</v>
      </c>
      <c r="R11" s="164" t="e">
        <f t="shared" si="1"/>
        <v>#REF!</v>
      </c>
      <c r="S11" s="137"/>
      <c r="T11" s="137"/>
      <c r="U11" s="137"/>
      <c r="V11" s="137"/>
      <c r="W11" s="169">
        <f>SUMIFS(LISTE!$T$4:$T$29,LISTE!$O$4:$O$29,'t100 dynamiques'!$C$5,LISTE!$S$4:$S$29,'t100 dynamiques'!$F$5,LISTE!$P$4:$P$29,LISTE!$P$9)</f>
        <v>2339.1000000000004</v>
      </c>
      <c r="X11" s="210"/>
      <c r="Y11" s="211"/>
      <c r="Z11" s="210"/>
      <c r="AA11" s="210"/>
      <c r="AB11" s="211"/>
      <c r="AC11" s="212"/>
      <c r="AD11" s="210"/>
      <c r="AE11" s="210"/>
      <c r="AF11" s="211"/>
      <c r="AG11" s="212"/>
      <c r="AH11" s="210"/>
      <c r="AI11" s="211"/>
      <c r="AJ11" s="210"/>
      <c r="AK11" s="210"/>
      <c r="AL11" s="211"/>
      <c r="AM11" s="212"/>
      <c r="AN11" s="210"/>
      <c r="AO11" s="210"/>
      <c r="AP11" s="211"/>
      <c r="AQ11" s="212"/>
    </row>
    <row r="12" spans="2:43" x14ac:dyDescent="0.25">
      <c r="B12" s="35">
        <v>8</v>
      </c>
      <c r="C12" s="34"/>
      <c r="D12" s="36" t="e">
        <f>$D11+SUMIFS('NEW-RTT'!#REF!,'NEW-RTT'!#REF!,'t100 dynamiques'!$C$5,'NEW-RTT'!#REF!,$B12,'NEW-RTT'!$E$6:$E$786,"G*",'NEW-RTT'!#REF!,$D$3,'NEW-RTT'!#REF!,'t100 dynamiques'!$F$5)-SUMIFS('NEW-RTT'!#REF!,'NEW-RTT'!#REF!,'t100 dynamiques'!$C$5,'NEW-RTT'!#REF!,$B12,'NEW-RTT'!$E$6:$E$786,"G*",'NEW-RTT'!#REF!,$D$3,'NEW-RTT'!#REF!,'t100 dynamiques'!$F$5)</f>
        <v>#REF!</v>
      </c>
      <c r="E12" s="37" t="e">
        <f>$E11+SUMIFS('NEW-RTT'!#REF!,'NEW-RTT'!#REF!,'t100 dynamiques'!$C$5,'NEW-RTT'!#REF!,$B12,'NEW-RTT'!$E$6:$E$786,"G*",'NEW-RTT'!#REF!,$E$3,'NEW-RTT'!#REF!,'t100 dynamiques'!$F$5)-SUMIFS('NEW-RTT'!#REF!,'NEW-RTT'!#REF!,'t100 dynamiques'!$C$5,'NEW-RTT'!#REF!,$B12,'NEW-RTT'!$E$6:$E$786,"G*",'NEW-RTT'!#REF!,$E$3,'NEW-RTT'!#REF!,'t100 dynamiques'!$F$5)</f>
        <v>#REF!</v>
      </c>
      <c r="F12" s="37" t="e">
        <f>$F11+SUMIFS('NEW-RTT'!#REF!,'NEW-RTT'!#REF!,'t100 dynamiques'!$C$5,'NEW-RTT'!#REF!,$B12,'NEW-RTT'!$E$6:$E$786,"G*",'NEW-RTT'!#REF!,$F$3,'NEW-RTT'!#REF!,'t100 dynamiques'!$F$5)-SUMIFS('NEW-RTT'!#REF!,'NEW-RTT'!#REF!,'t100 dynamiques'!$C$5,'NEW-RTT'!#REF!,$B12,'NEW-RTT'!$E$6:$E$786,"G*",'NEW-RTT'!#REF!,$F$3,'NEW-RTT'!#REF!,'t100 dynamiques'!$F$5)</f>
        <v>#REF!</v>
      </c>
      <c r="G12" s="67" t="e">
        <f>$G11+SUMIFS('NEW-RTT'!#REF!,'NEW-RTT'!#REF!,'t100 dynamiques'!$C$5,'NEW-RTT'!#REF!,$B12,'NEW-RTT'!$E$6:$E$786,"G*",'NEW-RTT'!#REF!,$G$3,'NEW-RTT'!#REF!,'t100 dynamiques'!$F$5)-SUMIFS('NEW-RTT'!#REF!,'NEW-RTT'!#REF!,'t100 dynamiques'!$C$5,'NEW-RTT'!#REF!,$B12,'NEW-RTT'!$E$6:$E$786,"G*",'NEW-RTT'!#REF!,$G$3,'NEW-RTT'!#REF!,'t100 dynamiques'!$F$5)</f>
        <v>#REF!</v>
      </c>
      <c r="H12" s="74" t="e">
        <f t="shared" si="0"/>
        <v>#REF!</v>
      </c>
      <c r="I12" s="137"/>
      <c r="J12" s="137"/>
      <c r="K12" s="137"/>
      <c r="L12" s="139">
        <f>SUMIFS(LISTE!$T$4:$T$29,LISTE!$O$4:$O$29,'t100 dynamiques'!$C$5,LISTE!$S$4:$S$29,'t100 dynamiques'!$F$5,LISTE!$P$4:$P$29,LISTE!$P$4)</f>
        <v>637</v>
      </c>
      <c r="M12" s="70" t="e">
        <f>$M11+SUMIFS('NEW-RTT'!#REF!,'NEW-RTT'!#REF!,'t100 dynamiques'!$C$5,'NEW-RTT'!#REF!,$B12,'NEW-RTT'!$E$6:$E$786,"G*",'NEW-RTT'!#REF!,$M$3,'NEW-RTT'!#REF!,'t100 dynamiques'!$F$5)-SUMIFS('NEW-RTT'!#REF!,'NEW-RTT'!#REF!,'t100 dynamiques'!$C$5,'NEW-RTT'!#REF!,$B12,'NEW-RTT'!$E$6:$E$786,"G*",'NEW-RTT'!#REF!,$M$3,'NEW-RTT'!#REF!,'t100 dynamiques'!$F$5)</f>
        <v>#REF!</v>
      </c>
      <c r="N12" s="37" t="e">
        <f>$N11+SUMIFS('NEW-RTT'!#REF!,'NEW-RTT'!#REF!,'t100 dynamiques'!$C$5,'NEW-RTT'!#REF!,$B12,'NEW-RTT'!$E$6:$E$786,"G*",'NEW-RTT'!#REF!,$N$3,'NEW-RTT'!#REF!,'t100 dynamiques'!$F$5)-SUMIFS('NEW-RTT'!#REF!,'NEW-RTT'!#REF!,'t100 dynamiques'!$C$5,'NEW-RTT'!#REF!,$B12,'NEW-RTT'!$E$6:$E$786,"G*",'NEW-RTT'!#REF!,$N$3,'NEW-RTT'!#REF!,'t100 dynamiques'!$F$5)</f>
        <v>#REF!</v>
      </c>
      <c r="O12" s="37" t="e">
        <f>$O11+SUMIFS('NEW-RTT'!#REF!,'NEW-RTT'!#REF!,'t100 dynamiques'!$C$5,'NEW-RTT'!#REF!,$B12,'NEW-RTT'!$E$6:$E$786,"G*",'NEW-RTT'!#REF!,$O$3,'NEW-RTT'!#REF!,'t100 dynamiques'!$F$5)-SUMIFS('NEW-RTT'!#REF!,'NEW-RTT'!#REF!,'t100 dynamiques'!$C$5,'NEW-RTT'!#REF!,$B12,'NEW-RTT'!$E$6:$E$786,"G*",'NEW-RTT'!#REF!,$O$3,'NEW-RTT'!#REF!,'t100 dynamiques'!$F$5)</f>
        <v>#REF!</v>
      </c>
      <c r="P12" s="37" t="e">
        <f>$P11+SUMIFS('NEW-RTT'!#REF!,'NEW-RTT'!#REF!,'t100 dynamiques'!$C$5,'NEW-RTT'!#REF!,$B12,'NEW-RTT'!$E$6:$E$786,"G*",'NEW-RTT'!#REF!,$P$3,'NEW-RTT'!#REF!,'t100 dynamiques'!$F$5)-SUMIFS('NEW-RTT'!#REF!,'NEW-RTT'!#REF!,'t100 dynamiques'!$C$5,'NEW-RTT'!#REF!,$B12,'NEW-RTT'!$E$6:$E$786,"G*",'NEW-RTT'!#REF!,$P$3,'NEW-RTT'!#REF!,'t100 dynamiques'!$F$5)</f>
        <v>#REF!</v>
      </c>
      <c r="Q12" s="37" t="e">
        <f>$Q11+SUMIFS('NEW-RTT'!#REF!,'NEW-RTT'!#REF!,'t100 dynamiques'!$C$5,'NEW-RTT'!#REF!,$B12,'NEW-RTT'!$E$6:$E$786,"G*",'NEW-RTT'!#REF!,$Q$3,'NEW-RTT'!#REF!,'t100 dynamiques'!$F$5)-SUMIFS('NEW-RTT'!#REF!,'NEW-RTT'!#REF!,'t100 dynamiques'!$C$5,'NEW-RTT'!#REF!,$B12,'NEW-RTT'!$E$6:$E$786,"G*",'NEW-RTT'!#REF!,$Q$3,'NEW-RTT'!#REF!,'t100 dynamiques'!$F$5)</f>
        <v>#REF!</v>
      </c>
      <c r="R12" s="164" t="e">
        <f t="shared" si="1"/>
        <v>#REF!</v>
      </c>
      <c r="S12" s="137"/>
      <c r="T12" s="137"/>
      <c r="U12" s="137"/>
      <c r="V12" s="137"/>
      <c r="W12" s="169">
        <f>SUMIFS(LISTE!$T$4:$T$29,LISTE!$O$4:$O$29,'t100 dynamiques'!$C$5,LISTE!$S$4:$S$29,'t100 dynamiques'!$F$5,LISTE!$P$4:$P$29,LISTE!$P$9)</f>
        <v>2339.1000000000004</v>
      </c>
      <c r="X12" s="210"/>
      <c r="Y12" s="211"/>
      <c r="Z12" s="210"/>
      <c r="AA12" s="210"/>
      <c r="AB12" s="211"/>
      <c r="AC12" s="212"/>
      <c r="AD12" s="210"/>
      <c r="AE12" s="210"/>
      <c r="AF12" s="211"/>
      <c r="AG12" s="212"/>
      <c r="AH12" s="210"/>
      <c r="AI12" s="211"/>
      <c r="AJ12" s="210"/>
      <c r="AK12" s="210"/>
      <c r="AL12" s="211"/>
      <c r="AM12" s="212"/>
      <c r="AN12" s="210"/>
      <c r="AO12" s="210"/>
      <c r="AP12" s="211"/>
      <c r="AQ12" s="212"/>
    </row>
    <row r="13" spans="2:43" x14ac:dyDescent="0.25">
      <c r="B13" s="35">
        <v>9</v>
      </c>
      <c r="C13" s="34"/>
      <c r="D13" s="36" t="e">
        <f>$D12+SUMIFS('NEW-RTT'!#REF!,'NEW-RTT'!#REF!,'t100 dynamiques'!$C$5,'NEW-RTT'!#REF!,$B13,'NEW-RTT'!$E$6:$E$786,"G*",'NEW-RTT'!#REF!,$D$3,'NEW-RTT'!#REF!,'t100 dynamiques'!$F$5)-SUMIFS('NEW-RTT'!#REF!,'NEW-RTT'!#REF!,'t100 dynamiques'!$C$5,'NEW-RTT'!#REF!,$B13,'NEW-RTT'!$E$6:$E$786,"G*",'NEW-RTT'!#REF!,$D$3,'NEW-RTT'!#REF!,'t100 dynamiques'!$F$5)</f>
        <v>#REF!</v>
      </c>
      <c r="E13" s="37" t="e">
        <f>$E12+SUMIFS('NEW-RTT'!#REF!,'NEW-RTT'!#REF!,'t100 dynamiques'!$C$5,'NEW-RTT'!#REF!,$B13,'NEW-RTT'!$E$6:$E$786,"G*",'NEW-RTT'!#REF!,$E$3,'NEW-RTT'!#REF!,'t100 dynamiques'!$F$5)-SUMIFS('NEW-RTT'!#REF!,'NEW-RTT'!#REF!,'t100 dynamiques'!$C$5,'NEW-RTT'!#REF!,$B13,'NEW-RTT'!$E$6:$E$786,"G*",'NEW-RTT'!#REF!,$E$3,'NEW-RTT'!#REF!,'t100 dynamiques'!$F$5)</f>
        <v>#REF!</v>
      </c>
      <c r="F13" s="37" t="e">
        <f>$F12+SUMIFS('NEW-RTT'!#REF!,'NEW-RTT'!#REF!,'t100 dynamiques'!$C$5,'NEW-RTT'!#REF!,$B13,'NEW-RTT'!$E$6:$E$786,"G*",'NEW-RTT'!#REF!,$F$3,'NEW-RTT'!#REF!,'t100 dynamiques'!$F$5)-SUMIFS('NEW-RTT'!#REF!,'NEW-RTT'!#REF!,'t100 dynamiques'!$C$5,'NEW-RTT'!#REF!,$B13,'NEW-RTT'!$E$6:$E$786,"G*",'NEW-RTT'!#REF!,$F$3,'NEW-RTT'!#REF!,'t100 dynamiques'!$F$5)</f>
        <v>#REF!</v>
      </c>
      <c r="G13" s="67" t="e">
        <f>$G12+SUMIFS('NEW-RTT'!#REF!,'NEW-RTT'!#REF!,'t100 dynamiques'!$C$5,'NEW-RTT'!#REF!,$B13,'NEW-RTT'!$E$6:$E$786,"G*",'NEW-RTT'!#REF!,$G$3,'NEW-RTT'!#REF!,'t100 dynamiques'!$F$5)-SUMIFS('NEW-RTT'!#REF!,'NEW-RTT'!#REF!,'t100 dynamiques'!$C$5,'NEW-RTT'!#REF!,$B13,'NEW-RTT'!$E$6:$E$786,"G*",'NEW-RTT'!#REF!,$G$3,'NEW-RTT'!#REF!,'t100 dynamiques'!$F$5)</f>
        <v>#REF!</v>
      </c>
      <c r="H13" s="74" t="e">
        <f t="shared" si="0"/>
        <v>#REF!</v>
      </c>
      <c r="I13" s="137"/>
      <c r="J13" s="137"/>
      <c r="K13" s="137"/>
      <c r="L13" s="139">
        <f>SUMIFS(LISTE!$T$4:$T$29,LISTE!$O$4:$O$29,'t100 dynamiques'!$C$5,LISTE!$S$4:$S$29,'t100 dynamiques'!$F$5,LISTE!$P$4:$P$29,LISTE!$P$4)</f>
        <v>637</v>
      </c>
      <c r="M13" s="70" t="e">
        <f>$M12+SUMIFS('NEW-RTT'!#REF!,'NEW-RTT'!#REF!,'t100 dynamiques'!$C$5,'NEW-RTT'!#REF!,$B13,'NEW-RTT'!$E$6:$E$786,"G*",'NEW-RTT'!#REF!,$M$3,'NEW-RTT'!#REF!,'t100 dynamiques'!$F$5)-SUMIFS('NEW-RTT'!#REF!,'NEW-RTT'!#REF!,'t100 dynamiques'!$C$5,'NEW-RTT'!#REF!,$B13,'NEW-RTT'!$E$6:$E$786,"G*",'NEW-RTT'!#REF!,$M$3,'NEW-RTT'!#REF!,'t100 dynamiques'!$F$5)</f>
        <v>#REF!</v>
      </c>
      <c r="N13" s="37" t="e">
        <f>$N12+SUMIFS('NEW-RTT'!#REF!,'NEW-RTT'!#REF!,'t100 dynamiques'!$C$5,'NEW-RTT'!#REF!,$B13,'NEW-RTT'!$E$6:$E$786,"G*",'NEW-RTT'!#REF!,$N$3,'NEW-RTT'!#REF!,'t100 dynamiques'!$F$5)-SUMIFS('NEW-RTT'!#REF!,'NEW-RTT'!#REF!,'t100 dynamiques'!$C$5,'NEW-RTT'!#REF!,$B13,'NEW-RTT'!$E$6:$E$786,"G*",'NEW-RTT'!#REF!,$N$3,'NEW-RTT'!#REF!,'t100 dynamiques'!$F$5)</f>
        <v>#REF!</v>
      </c>
      <c r="O13" s="37" t="e">
        <f>$O12+SUMIFS('NEW-RTT'!#REF!,'NEW-RTT'!#REF!,'t100 dynamiques'!$C$5,'NEW-RTT'!#REF!,$B13,'NEW-RTT'!$E$6:$E$786,"G*",'NEW-RTT'!#REF!,$O$3,'NEW-RTT'!#REF!,'t100 dynamiques'!$F$5)-SUMIFS('NEW-RTT'!#REF!,'NEW-RTT'!#REF!,'t100 dynamiques'!$C$5,'NEW-RTT'!#REF!,$B13,'NEW-RTT'!$E$6:$E$786,"G*",'NEW-RTT'!#REF!,$O$3,'NEW-RTT'!#REF!,'t100 dynamiques'!$F$5)</f>
        <v>#REF!</v>
      </c>
      <c r="P13" s="37" t="e">
        <f>$P12+SUMIFS('NEW-RTT'!#REF!,'NEW-RTT'!#REF!,'t100 dynamiques'!$C$5,'NEW-RTT'!#REF!,$B13,'NEW-RTT'!$E$6:$E$786,"G*",'NEW-RTT'!#REF!,$P$3,'NEW-RTT'!#REF!,'t100 dynamiques'!$F$5)-SUMIFS('NEW-RTT'!#REF!,'NEW-RTT'!#REF!,'t100 dynamiques'!$C$5,'NEW-RTT'!#REF!,$B13,'NEW-RTT'!$E$6:$E$786,"G*",'NEW-RTT'!#REF!,$P$3,'NEW-RTT'!#REF!,'t100 dynamiques'!$F$5)</f>
        <v>#REF!</v>
      </c>
      <c r="Q13" s="37" t="e">
        <f>$Q12+SUMIFS('NEW-RTT'!#REF!,'NEW-RTT'!#REF!,'t100 dynamiques'!$C$5,'NEW-RTT'!#REF!,$B13,'NEW-RTT'!$E$6:$E$786,"G*",'NEW-RTT'!#REF!,$Q$3,'NEW-RTT'!#REF!,'t100 dynamiques'!$F$5)-SUMIFS('NEW-RTT'!#REF!,'NEW-RTT'!#REF!,'t100 dynamiques'!$C$5,'NEW-RTT'!#REF!,$B13,'NEW-RTT'!$E$6:$E$786,"G*",'NEW-RTT'!#REF!,$Q$3,'NEW-RTT'!#REF!,'t100 dynamiques'!$F$5)</f>
        <v>#REF!</v>
      </c>
      <c r="R13" s="164" t="e">
        <f t="shared" si="1"/>
        <v>#REF!</v>
      </c>
      <c r="S13" s="137"/>
      <c r="T13" s="137"/>
      <c r="U13" s="137"/>
      <c r="V13" s="137"/>
      <c r="W13" s="169">
        <f>SUMIFS(LISTE!$T$4:$T$29,LISTE!$O$4:$O$29,'t100 dynamiques'!$C$5,LISTE!$S$4:$S$29,'t100 dynamiques'!$F$5,LISTE!$P$4:$P$29,LISTE!$P$9)</f>
        <v>2339.1000000000004</v>
      </c>
      <c r="X13" s="210"/>
      <c r="Y13" s="211"/>
      <c r="Z13" s="210"/>
      <c r="AA13" s="210"/>
      <c r="AB13" s="211"/>
      <c r="AC13" s="212"/>
      <c r="AD13" s="210"/>
      <c r="AE13" s="210"/>
      <c r="AF13" s="211"/>
      <c r="AG13" s="212"/>
      <c r="AH13" s="210"/>
      <c r="AI13" s="211"/>
      <c r="AJ13" s="210"/>
      <c r="AK13" s="210"/>
      <c r="AL13" s="211"/>
      <c r="AM13" s="212"/>
      <c r="AN13" s="210"/>
      <c r="AO13" s="210"/>
      <c r="AP13" s="211"/>
      <c r="AQ13" s="212"/>
    </row>
    <row r="14" spans="2:43" x14ac:dyDescent="0.25">
      <c r="B14" s="35">
        <v>10</v>
      </c>
      <c r="C14" s="34"/>
      <c r="D14" s="36" t="e">
        <f>$D13+SUMIFS('NEW-RTT'!#REF!,'NEW-RTT'!#REF!,'t100 dynamiques'!$C$5,'NEW-RTT'!#REF!,$B14,'NEW-RTT'!$E$6:$E$786,"G*",'NEW-RTT'!#REF!,$D$3,'NEW-RTT'!#REF!,'t100 dynamiques'!$F$5)-SUMIFS('NEW-RTT'!#REF!,'NEW-RTT'!#REF!,'t100 dynamiques'!$C$5,'NEW-RTT'!#REF!,$B14,'NEW-RTT'!$E$6:$E$786,"G*",'NEW-RTT'!#REF!,$D$3,'NEW-RTT'!#REF!,'t100 dynamiques'!$F$5)</f>
        <v>#REF!</v>
      </c>
      <c r="E14" s="37" t="e">
        <f>$E13+SUMIFS('NEW-RTT'!#REF!,'NEW-RTT'!#REF!,'t100 dynamiques'!$C$5,'NEW-RTT'!#REF!,$B14,'NEW-RTT'!$E$6:$E$786,"G*",'NEW-RTT'!#REF!,$E$3,'NEW-RTT'!#REF!,'t100 dynamiques'!$F$5)-SUMIFS('NEW-RTT'!#REF!,'NEW-RTT'!#REF!,'t100 dynamiques'!$C$5,'NEW-RTT'!#REF!,$B14,'NEW-RTT'!$E$6:$E$786,"G*",'NEW-RTT'!#REF!,$E$3,'NEW-RTT'!#REF!,'t100 dynamiques'!$F$5)</f>
        <v>#REF!</v>
      </c>
      <c r="F14" s="37" t="e">
        <f>$F13+SUMIFS('NEW-RTT'!#REF!,'NEW-RTT'!#REF!,'t100 dynamiques'!$C$5,'NEW-RTT'!#REF!,$B14,'NEW-RTT'!$E$6:$E$786,"G*",'NEW-RTT'!#REF!,$F$3,'NEW-RTT'!#REF!,'t100 dynamiques'!$F$5)-SUMIFS('NEW-RTT'!#REF!,'NEW-RTT'!#REF!,'t100 dynamiques'!$C$5,'NEW-RTT'!#REF!,$B14,'NEW-RTT'!$E$6:$E$786,"G*",'NEW-RTT'!#REF!,$F$3,'NEW-RTT'!#REF!,'t100 dynamiques'!$F$5)</f>
        <v>#REF!</v>
      </c>
      <c r="G14" s="67" t="e">
        <f>$G13+SUMIFS('NEW-RTT'!#REF!,'NEW-RTT'!#REF!,'t100 dynamiques'!$C$5,'NEW-RTT'!#REF!,$B14,'NEW-RTT'!$E$6:$E$786,"G*",'NEW-RTT'!#REF!,$G$3,'NEW-RTT'!#REF!,'t100 dynamiques'!$F$5)-SUMIFS('NEW-RTT'!#REF!,'NEW-RTT'!#REF!,'t100 dynamiques'!$C$5,'NEW-RTT'!#REF!,$B14,'NEW-RTT'!$E$6:$E$786,"G*",'NEW-RTT'!#REF!,$G$3,'NEW-RTT'!#REF!,'t100 dynamiques'!$F$5)</f>
        <v>#REF!</v>
      </c>
      <c r="H14" s="74" t="e">
        <f t="shared" si="0"/>
        <v>#REF!</v>
      </c>
      <c r="I14" s="137"/>
      <c r="J14" s="137"/>
      <c r="K14" s="137"/>
      <c r="L14" s="139">
        <f>SUMIFS(LISTE!$T$4:$T$29,LISTE!$O$4:$O$29,'t100 dynamiques'!$C$5,LISTE!$S$4:$S$29,'t100 dynamiques'!$F$5,LISTE!$P$4:$P$29,LISTE!$P$4)</f>
        <v>637</v>
      </c>
      <c r="M14" s="70" t="e">
        <f>$M13+SUMIFS('NEW-RTT'!#REF!,'NEW-RTT'!#REF!,'t100 dynamiques'!$C$5,'NEW-RTT'!#REF!,$B14,'NEW-RTT'!$E$6:$E$786,"G*",'NEW-RTT'!#REF!,$M$3,'NEW-RTT'!#REF!,'t100 dynamiques'!$F$5)-SUMIFS('NEW-RTT'!#REF!,'NEW-RTT'!#REF!,'t100 dynamiques'!$C$5,'NEW-RTT'!#REF!,$B14,'NEW-RTT'!$E$6:$E$786,"G*",'NEW-RTT'!#REF!,$M$3,'NEW-RTT'!#REF!,'t100 dynamiques'!$F$5)</f>
        <v>#REF!</v>
      </c>
      <c r="N14" s="37" t="e">
        <f>$N13+SUMIFS('NEW-RTT'!#REF!,'NEW-RTT'!#REF!,'t100 dynamiques'!$C$5,'NEW-RTT'!#REF!,$B14,'NEW-RTT'!$E$6:$E$786,"G*",'NEW-RTT'!#REF!,$N$3,'NEW-RTT'!#REF!,'t100 dynamiques'!$F$5)-SUMIFS('NEW-RTT'!#REF!,'NEW-RTT'!#REF!,'t100 dynamiques'!$C$5,'NEW-RTT'!#REF!,$B14,'NEW-RTT'!$E$6:$E$786,"G*",'NEW-RTT'!#REF!,$N$3,'NEW-RTT'!#REF!,'t100 dynamiques'!$F$5)</f>
        <v>#REF!</v>
      </c>
      <c r="O14" s="37" t="e">
        <f>$O13+SUMIFS('NEW-RTT'!#REF!,'NEW-RTT'!#REF!,'t100 dynamiques'!$C$5,'NEW-RTT'!#REF!,$B14,'NEW-RTT'!$E$6:$E$786,"G*",'NEW-RTT'!#REF!,$O$3,'NEW-RTT'!#REF!,'t100 dynamiques'!$F$5)-SUMIFS('NEW-RTT'!#REF!,'NEW-RTT'!#REF!,'t100 dynamiques'!$C$5,'NEW-RTT'!#REF!,$B14,'NEW-RTT'!$E$6:$E$786,"G*",'NEW-RTT'!#REF!,$O$3,'NEW-RTT'!#REF!,'t100 dynamiques'!$F$5)</f>
        <v>#REF!</v>
      </c>
      <c r="P14" s="37" t="e">
        <f>$P13+SUMIFS('NEW-RTT'!#REF!,'NEW-RTT'!#REF!,'t100 dynamiques'!$C$5,'NEW-RTT'!#REF!,$B14,'NEW-RTT'!$E$6:$E$786,"G*",'NEW-RTT'!#REF!,$P$3,'NEW-RTT'!#REF!,'t100 dynamiques'!$F$5)-SUMIFS('NEW-RTT'!#REF!,'NEW-RTT'!#REF!,'t100 dynamiques'!$C$5,'NEW-RTT'!#REF!,$B14,'NEW-RTT'!$E$6:$E$786,"G*",'NEW-RTT'!#REF!,$P$3,'NEW-RTT'!#REF!,'t100 dynamiques'!$F$5)</f>
        <v>#REF!</v>
      </c>
      <c r="Q14" s="37" t="e">
        <f>$Q13+SUMIFS('NEW-RTT'!#REF!,'NEW-RTT'!#REF!,'t100 dynamiques'!$C$5,'NEW-RTT'!#REF!,$B14,'NEW-RTT'!$E$6:$E$786,"G*",'NEW-RTT'!#REF!,$Q$3,'NEW-RTT'!#REF!,'t100 dynamiques'!$F$5)-SUMIFS('NEW-RTT'!#REF!,'NEW-RTT'!#REF!,'t100 dynamiques'!$C$5,'NEW-RTT'!#REF!,$B14,'NEW-RTT'!$E$6:$E$786,"G*",'NEW-RTT'!#REF!,$Q$3,'NEW-RTT'!#REF!,'t100 dynamiques'!$F$5)</f>
        <v>#REF!</v>
      </c>
      <c r="R14" s="164" t="e">
        <f t="shared" si="1"/>
        <v>#REF!</v>
      </c>
      <c r="S14" s="137"/>
      <c r="T14" s="137"/>
      <c r="U14" s="137"/>
      <c r="V14" s="137"/>
      <c r="W14" s="169">
        <f>SUMIFS(LISTE!$T$4:$T$29,LISTE!$O$4:$O$29,'t100 dynamiques'!$C$5,LISTE!$S$4:$S$29,'t100 dynamiques'!$F$5,LISTE!$P$4:$P$29,LISTE!$P$9)</f>
        <v>2339.1000000000004</v>
      </c>
      <c r="X14" s="210"/>
      <c r="Y14" s="211"/>
      <c r="Z14" s="210"/>
      <c r="AA14" s="210"/>
      <c r="AB14" s="211"/>
      <c r="AC14" s="212"/>
      <c r="AD14" s="210"/>
      <c r="AE14" s="210"/>
      <c r="AF14" s="211"/>
      <c r="AG14" s="212"/>
      <c r="AH14" s="210"/>
      <c r="AI14" s="211"/>
      <c r="AJ14" s="210"/>
      <c r="AK14" s="210"/>
      <c r="AL14" s="211"/>
      <c r="AM14" s="212"/>
      <c r="AN14" s="210"/>
      <c r="AO14" s="210"/>
      <c r="AP14" s="211"/>
      <c r="AQ14" s="212"/>
    </row>
    <row r="15" spans="2:43" x14ac:dyDescent="0.25">
      <c r="B15" s="35">
        <v>11</v>
      </c>
      <c r="C15" s="34"/>
      <c r="D15" s="36" t="e">
        <f>$D14+SUMIFS('NEW-RTT'!#REF!,'NEW-RTT'!#REF!,'t100 dynamiques'!$C$5,'NEW-RTT'!#REF!,$B15,'NEW-RTT'!$E$6:$E$786,"G*",'NEW-RTT'!#REF!,$D$3,'NEW-RTT'!#REF!,'t100 dynamiques'!$F$5)-SUMIFS('NEW-RTT'!#REF!,'NEW-RTT'!#REF!,'t100 dynamiques'!$C$5,'NEW-RTT'!#REF!,$B15,'NEW-RTT'!$E$6:$E$786,"G*",'NEW-RTT'!#REF!,$D$3,'NEW-RTT'!#REF!,'t100 dynamiques'!$F$5)</f>
        <v>#REF!</v>
      </c>
      <c r="E15" s="37" t="e">
        <f>$E14+SUMIFS('NEW-RTT'!#REF!,'NEW-RTT'!#REF!,'t100 dynamiques'!$C$5,'NEW-RTT'!#REF!,$B15,'NEW-RTT'!$E$6:$E$786,"G*",'NEW-RTT'!#REF!,$E$3,'NEW-RTT'!#REF!,'t100 dynamiques'!$F$5)-SUMIFS('NEW-RTT'!#REF!,'NEW-RTT'!#REF!,'t100 dynamiques'!$C$5,'NEW-RTT'!#REF!,$B15,'NEW-RTT'!$E$6:$E$786,"G*",'NEW-RTT'!#REF!,$E$3,'NEW-RTT'!#REF!,'t100 dynamiques'!$F$5)</f>
        <v>#REF!</v>
      </c>
      <c r="F15" s="37" t="e">
        <f>$F14+SUMIFS('NEW-RTT'!#REF!,'NEW-RTT'!#REF!,'t100 dynamiques'!$C$5,'NEW-RTT'!#REF!,$B15,'NEW-RTT'!$E$6:$E$786,"G*",'NEW-RTT'!#REF!,$F$3,'NEW-RTT'!#REF!,'t100 dynamiques'!$F$5)-SUMIFS('NEW-RTT'!#REF!,'NEW-RTT'!#REF!,'t100 dynamiques'!$C$5,'NEW-RTT'!#REF!,$B15,'NEW-RTT'!$E$6:$E$786,"G*",'NEW-RTT'!#REF!,$F$3,'NEW-RTT'!#REF!,'t100 dynamiques'!$F$5)</f>
        <v>#REF!</v>
      </c>
      <c r="G15" s="67" t="e">
        <f>$G14+SUMIFS('NEW-RTT'!#REF!,'NEW-RTT'!#REF!,'t100 dynamiques'!$C$5,'NEW-RTT'!#REF!,$B15,'NEW-RTT'!$E$6:$E$786,"G*",'NEW-RTT'!#REF!,$G$3,'NEW-RTT'!#REF!,'t100 dynamiques'!$F$5)-SUMIFS('NEW-RTT'!#REF!,'NEW-RTT'!#REF!,'t100 dynamiques'!$C$5,'NEW-RTT'!#REF!,$B15,'NEW-RTT'!$E$6:$E$786,"G*",'NEW-RTT'!#REF!,$G$3,'NEW-RTT'!#REF!,'t100 dynamiques'!$F$5)</f>
        <v>#REF!</v>
      </c>
      <c r="H15" s="74" t="e">
        <f t="shared" si="0"/>
        <v>#REF!</v>
      </c>
      <c r="I15" s="137"/>
      <c r="J15" s="137"/>
      <c r="K15" s="137"/>
      <c r="L15" s="139">
        <f>SUMIFS(LISTE!$T$4:$T$29,LISTE!$O$4:$O$29,'t100 dynamiques'!$C$5,LISTE!$S$4:$S$29,'t100 dynamiques'!$F$5,LISTE!$P$4:$P$29,LISTE!$P$4)</f>
        <v>637</v>
      </c>
      <c r="M15" s="70" t="e">
        <f>$M14+SUMIFS('NEW-RTT'!#REF!,'NEW-RTT'!#REF!,'t100 dynamiques'!$C$5,'NEW-RTT'!#REF!,$B15,'NEW-RTT'!$E$6:$E$786,"G*",'NEW-RTT'!#REF!,$M$3,'NEW-RTT'!#REF!,'t100 dynamiques'!$F$5)-SUMIFS('NEW-RTT'!#REF!,'NEW-RTT'!#REF!,'t100 dynamiques'!$C$5,'NEW-RTT'!#REF!,$B15,'NEW-RTT'!$E$6:$E$786,"G*",'NEW-RTT'!#REF!,$M$3,'NEW-RTT'!#REF!,'t100 dynamiques'!$F$5)</f>
        <v>#REF!</v>
      </c>
      <c r="N15" s="37" t="e">
        <f>$N14+SUMIFS('NEW-RTT'!#REF!,'NEW-RTT'!#REF!,'t100 dynamiques'!$C$5,'NEW-RTT'!#REF!,$B15,'NEW-RTT'!$E$6:$E$786,"G*",'NEW-RTT'!#REF!,$N$3,'NEW-RTT'!#REF!,'t100 dynamiques'!$F$5)-SUMIFS('NEW-RTT'!#REF!,'NEW-RTT'!#REF!,'t100 dynamiques'!$C$5,'NEW-RTT'!#REF!,$B15,'NEW-RTT'!$E$6:$E$786,"G*",'NEW-RTT'!#REF!,$N$3,'NEW-RTT'!#REF!,'t100 dynamiques'!$F$5)</f>
        <v>#REF!</v>
      </c>
      <c r="O15" s="37" t="e">
        <f>$O14+SUMIFS('NEW-RTT'!#REF!,'NEW-RTT'!#REF!,'t100 dynamiques'!$C$5,'NEW-RTT'!#REF!,$B15,'NEW-RTT'!$E$6:$E$786,"G*",'NEW-RTT'!#REF!,$O$3,'NEW-RTT'!#REF!,'t100 dynamiques'!$F$5)-SUMIFS('NEW-RTT'!#REF!,'NEW-RTT'!#REF!,'t100 dynamiques'!$C$5,'NEW-RTT'!#REF!,$B15,'NEW-RTT'!$E$6:$E$786,"G*",'NEW-RTT'!#REF!,$O$3,'NEW-RTT'!#REF!,'t100 dynamiques'!$F$5)</f>
        <v>#REF!</v>
      </c>
      <c r="P15" s="37" t="e">
        <f>$P14+SUMIFS('NEW-RTT'!#REF!,'NEW-RTT'!#REF!,'t100 dynamiques'!$C$5,'NEW-RTT'!#REF!,$B15,'NEW-RTT'!$E$6:$E$786,"G*",'NEW-RTT'!#REF!,$P$3,'NEW-RTT'!#REF!,'t100 dynamiques'!$F$5)-SUMIFS('NEW-RTT'!#REF!,'NEW-RTT'!#REF!,'t100 dynamiques'!$C$5,'NEW-RTT'!#REF!,$B15,'NEW-RTT'!$E$6:$E$786,"G*",'NEW-RTT'!#REF!,$P$3,'NEW-RTT'!#REF!,'t100 dynamiques'!$F$5)</f>
        <v>#REF!</v>
      </c>
      <c r="Q15" s="37" t="e">
        <f>$Q14+SUMIFS('NEW-RTT'!#REF!,'NEW-RTT'!#REF!,'t100 dynamiques'!$C$5,'NEW-RTT'!#REF!,$B15,'NEW-RTT'!$E$6:$E$786,"G*",'NEW-RTT'!#REF!,$Q$3,'NEW-RTT'!#REF!,'t100 dynamiques'!$F$5)-SUMIFS('NEW-RTT'!#REF!,'NEW-RTT'!#REF!,'t100 dynamiques'!$C$5,'NEW-RTT'!#REF!,$B15,'NEW-RTT'!$E$6:$E$786,"G*",'NEW-RTT'!#REF!,$Q$3,'NEW-RTT'!#REF!,'t100 dynamiques'!$F$5)</f>
        <v>#REF!</v>
      </c>
      <c r="R15" s="164" t="e">
        <f t="shared" si="1"/>
        <v>#REF!</v>
      </c>
      <c r="S15" s="137"/>
      <c r="T15" s="137"/>
      <c r="U15" s="137"/>
      <c r="V15" s="137"/>
      <c r="W15" s="169">
        <f>SUMIFS(LISTE!$T$4:$T$29,LISTE!$O$4:$O$29,'t100 dynamiques'!$C$5,LISTE!$S$4:$S$29,'t100 dynamiques'!$F$5,LISTE!$P$4:$P$29,LISTE!$P$9)</f>
        <v>2339.1000000000004</v>
      </c>
      <c r="X15" s="210"/>
      <c r="Y15" s="211"/>
      <c r="Z15" s="210"/>
      <c r="AA15" s="210"/>
      <c r="AB15" s="211"/>
      <c r="AC15" s="212"/>
      <c r="AD15" s="210"/>
      <c r="AE15" s="210"/>
      <c r="AF15" s="211"/>
      <c r="AG15" s="212"/>
      <c r="AH15" s="210"/>
      <c r="AI15" s="211"/>
      <c r="AJ15" s="210"/>
      <c r="AK15" s="210"/>
      <c r="AL15" s="211"/>
      <c r="AM15" s="212"/>
      <c r="AN15" s="210"/>
      <c r="AO15" s="210"/>
      <c r="AP15" s="211"/>
      <c r="AQ15" s="212"/>
    </row>
    <row r="16" spans="2:43" x14ac:dyDescent="0.25">
      <c r="B16" s="35">
        <v>12</v>
      </c>
      <c r="C16" s="34"/>
      <c r="D16" s="36" t="e">
        <f>$D15+SUMIFS('NEW-RTT'!#REF!,'NEW-RTT'!#REF!,'t100 dynamiques'!$C$5,'NEW-RTT'!#REF!,$B16,'NEW-RTT'!$E$6:$E$786,"G*",'NEW-RTT'!#REF!,$D$3,'NEW-RTT'!#REF!,'t100 dynamiques'!$F$5)-SUMIFS('NEW-RTT'!#REF!,'NEW-RTT'!#REF!,'t100 dynamiques'!$C$5,'NEW-RTT'!#REF!,$B16,'NEW-RTT'!$E$6:$E$786,"G*",'NEW-RTT'!#REF!,$D$3,'NEW-RTT'!#REF!,'t100 dynamiques'!$F$5)</f>
        <v>#REF!</v>
      </c>
      <c r="E16" s="37" t="e">
        <f>$E15+SUMIFS('NEW-RTT'!#REF!,'NEW-RTT'!#REF!,'t100 dynamiques'!$C$5,'NEW-RTT'!#REF!,$B16,'NEW-RTT'!$E$6:$E$786,"G*",'NEW-RTT'!#REF!,$E$3,'NEW-RTT'!#REF!,'t100 dynamiques'!$F$5)-SUMIFS('NEW-RTT'!#REF!,'NEW-RTT'!#REF!,'t100 dynamiques'!$C$5,'NEW-RTT'!#REF!,$B16,'NEW-RTT'!$E$6:$E$786,"G*",'NEW-RTT'!#REF!,$E$3,'NEW-RTT'!#REF!,'t100 dynamiques'!$F$5)</f>
        <v>#REF!</v>
      </c>
      <c r="F16" s="37" t="e">
        <f>$F15+SUMIFS('NEW-RTT'!#REF!,'NEW-RTT'!#REF!,'t100 dynamiques'!$C$5,'NEW-RTT'!#REF!,$B16,'NEW-RTT'!$E$6:$E$786,"G*",'NEW-RTT'!#REF!,$F$3,'NEW-RTT'!#REF!,'t100 dynamiques'!$F$5)-SUMIFS('NEW-RTT'!#REF!,'NEW-RTT'!#REF!,'t100 dynamiques'!$C$5,'NEW-RTT'!#REF!,$B16,'NEW-RTT'!$E$6:$E$786,"G*",'NEW-RTT'!#REF!,$F$3,'NEW-RTT'!#REF!,'t100 dynamiques'!$F$5)</f>
        <v>#REF!</v>
      </c>
      <c r="G16" s="67" t="e">
        <f>$G15+SUMIFS('NEW-RTT'!#REF!,'NEW-RTT'!#REF!,'t100 dynamiques'!$C$5,'NEW-RTT'!#REF!,$B16,'NEW-RTT'!$E$6:$E$786,"G*",'NEW-RTT'!#REF!,$G$3,'NEW-RTT'!#REF!,'t100 dynamiques'!$F$5)-SUMIFS('NEW-RTT'!#REF!,'NEW-RTT'!#REF!,'t100 dynamiques'!$C$5,'NEW-RTT'!#REF!,$B16,'NEW-RTT'!$E$6:$E$786,"G*",'NEW-RTT'!#REF!,$G$3,'NEW-RTT'!#REF!,'t100 dynamiques'!$F$5)</f>
        <v>#REF!</v>
      </c>
      <c r="H16" s="74" t="e">
        <f t="shared" si="0"/>
        <v>#REF!</v>
      </c>
      <c r="I16" s="137"/>
      <c r="J16" s="137"/>
      <c r="K16" s="137"/>
      <c r="L16" s="139">
        <f>SUMIFS(LISTE!$T$4:$T$29,LISTE!$O$4:$O$29,'t100 dynamiques'!$C$5,LISTE!$S$4:$S$29,'t100 dynamiques'!$F$5,LISTE!$P$4:$P$29,LISTE!$P$4)</f>
        <v>637</v>
      </c>
      <c r="M16" s="70" t="e">
        <f>$M15+SUMIFS('NEW-RTT'!#REF!,'NEW-RTT'!#REF!,'t100 dynamiques'!$C$5,'NEW-RTT'!#REF!,$B16,'NEW-RTT'!$E$6:$E$786,"G*",'NEW-RTT'!#REF!,$M$3,'NEW-RTT'!#REF!,'t100 dynamiques'!$F$5)-SUMIFS('NEW-RTT'!#REF!,'NEW-RTT'!#REF!,'t100 dynamiques'!$C$5,'NEW-RTT'!#REF!,$B16,'NEW-RTT'!$E$6:$E$786,"G*",'NEW-RTT'!#REF!,$M$3,'NEW-RTT'!#REF!,'t100 dynamiques'!$F$5)</f>
        <v>#REF!</v>
      </c>
      <c r="N16" s="37" t="e">
        <f>$N15+SUMIFS('NEW-RTT'!#REF!,'NEW-RTT'!#REF!,'t100 dynamiques'!$C$5,'NEW-RTT'!#REF!,$B16,'NEW-RTT'!$E$6:$E$786,"G*",'NEW-RTT'!#REF!,$N$3,'NEW-RTT'!#REF!,'t100 dynamiques'!$F$5)-SUMIFS('NEW-RTT'!#REF!,'NEW-RTT'!#REF!,'t100 dynamiques'!$C$5,'NEW-RTT'!#REF!,$B16,'NEW-RTT'!$E$6:$E$786,"G*",'NEW-RTT'!#REF!,$N$3,'NEW-RTT'!#REF!,'t100 dynamiques'!$F$5)</f>
        <v>#REF!</v>
      </c>
      <c r="O16" s="37" t="e">
        <f>$O15+SUMIFS('NEW-RTT'!#REF!,'NEW-RTT'!#REF!,'t100 dynamiques'!$C$5,'NEW-RTT'!#REF!,$B16,'NEW-RTT'!$E$6:$E$786,"G*",'NEW-RTT'!#REF!,$O$3,'NEW-RTT'!#REF!,'t100 dynamiques'!$F$5)-SUMIFS('NEW-RTT'!#REF!,'NEW-RTT'!#REF!,'t100 dynamiques'!$C$5,'NEW-RTT'!#REF!,$B16,'NEW-RTT'!$E$6:$E$786,"G*",'NEW-RTT'!#REF!,$O$3,'NEW-RTT'!#REF!,'t100 dynamiques'!$F$5)</f>
        <v>#REF!</v>
      </c>
      <c r="P16" s="37" t="e">
        <f>$P15+SUMIFS('NEW-RTT'!#REF!,'NEW-RTT'!#REF!,'t100 dynamiques'!$C$5,'NEW-RTT'!#REF!,$B16,'NEW-RTT'!$E$6:$E$786,"G*",'NEW-RTT'!#REF!,$P$3,'NEW-RTT'!#REF!,'t100 dynamiques'!$F$5)-SUMIFS('NEW-RTT'!#REF!,'NEW-RTT'!#REF!,'t100 dynamiques'!$C$5,'NEW-RTT'!#REF!,$B16,'NEW-RTT'!$E$6:$E$786,"G*",'NEW-RTT'!#REF!,$P$3,'NEW-RTT'!#REF!,'t100 dynamiques'!$F$5)</f>
        <v>#REF!</v>
      </c>
      <c r="Q16" s="37" t="e">
        <f>$Q15+SUMIFS('NEW-RTT'!#REF!,'NEW-RTT'!#REF!,'t100 dynamiques'!$C$5,'NEW-RTT'!#REF!,$B16,'NEW-RTT'!$E$6:$E$786,"G*",'NEW-RTT'!#REF!,$Q$3,'NEW-RTT'!#REF!,'t100 dynamiques'!$F$5)-SUMIFS('NEW-RTT'!#REF!,'NEW-RTT'!#REF!,'t100 dynamiques'!$C$5,'NEW-RTT'!#REF!,$B16,'NEW-RTT'!$E$6:$E$786,"G*",'NEW-RTT'!#REF!,$Q$3,'NEW-RTT'!#REF!,'t100 dynamiques'!$F$5)</f>
        <v>#REF!</v>
      </c>
      <c r="R16" s="164" t="e">
        <f t="shared" si="1"/>
        <v>#REF!</v>
      </c>
      <c r="S16" s="137"/>
      <c r="T16" s="137"/>
      <c r="U16" s="137"/>
      <c r="V16" s="137"/>
      <c r="W16" s="169">
        <f>SUMIFS(LISTE!$T$4:$T$29,LISTE!$O$4:$O$29,'t100 dynamiques'!$C$5,LISTE!$S$4:$S$29,'t100 dynamiques'!$F$5,LISTE!$P$4:$P$29,LISTE!$P$9)</f>
        <v>2339.1000000000004</v>
      </c>
      <c r="X16" s="210"/>
      <c r="Y16" s="211"/>
      <c r="Z16" s="210"/>
      <c r="AA16" s="210"/>
      <c r="AB16" s="211"/>
      <c r="AC16" s="212"/>
      <c r="AD16" s="210"/>
      <c r="AE16" s="210"/>
      <c r="AF16" s="211"/>
      <c r="AG16" s="212"/>
      <c r="AH16" s="210"/>
      <c r="AI16" s="211"/>
      <c r="AJ16" s="210"/>
      <c r="AK16" s="210"/>
      <c r="AL16" s="211"/>
      <c r="AM16" s="212"/>
      <c r="AN16" s="210"/>
      <c r="AO16" s="210"/>
      <c r="AP16" s="211"/>
      <c r="AQ16" s="212"/>
    </row>
    <row r="17" spans="2:43" x14ac:dyDescent="0.25">
      <c r="B17" s="35">
        <v>13</v>
      </c>
      <c r="C17" s="34"/>
      <c r="D17" s="36" t="e">
        <f>$D16+SUMIFS('NEW-RTT'!#REF!,'NEW-RTT'!#REF!,'t100 dynamiques'!$C$5,'NEW-RTT'!#REF!,$B17,'NEW-RTT'!$E$6:$E$786,"G*",'NEW-RTT'!#REF!,$D$3,'NEW-RTT'!#REF!,'t100 dynamiques'!$F$5)-SUMIFS('NEW-RTT'!#REF!,'NEW-RTT'!#REF!,'t100 dynamiques'!$C$5,'NEW-RTT'!#REF!,$B17,'NEW-RTT'!$E$6:$E$786,"G*",'NEW-RTT'!#REF!,$D$3,'NEW-RTT'!#REF!,'t100 dynamiques'!$F$5)</f>
        <v>#REF!</v>
      </c>
      <c r="E17" s="37" t="e">
        <f>$E16+SUMIFS('NEW-RTT'!#REF!,'NEW-RTT'!#REF!,'t100 dynamiques'!$C$5,'NEW-RTT'!#REF!,$B17,'NEW-RTT'!$E$6:$E$786,"G*",'NEW-RTT'!#REF!,$E$3,'NEW-RTT'!#REF!,'t100 dynamiques'!$F$5)-SUMIFS('NEW-RTT'!#REF!,'NEW-RTT'!#REF!,'t100 dynamiques'!$C$5,'NEW-RTT'!#REF!,$B17,'NEW-RTT'!$E$6:$E$786,"G*",'NEW-RTT'!#REF!,$E$3,'NEW-RTT'!#REF!,'t100 dynamiques'!$F$5)</f>
        <v>#REF!</v>
      </c>
      <c r="F17" s="37" t="e">
        <f>$F16+SUMIFS('NEW-RTT'!#REF!,'NEW-RTT'!#REF!,'t100 dynamiques'!$C$5,'NEW-RTT'!#REF!,$B17,'NEW-RTT'!$E$6:$E$786,"G*",'NEW-RTT'!#REF!,$F$3,'NEW-RTT'!#REF!,'t100 dynamiques'!$F$5)-SUMIFS('NEW-RTT'!#REF!,'NEW-RTT'!#REF!,'t100 dynamiques'!$C$5,'NEW-RTT'!#REF!,$B17,'NEW-RTT'!$E$6:$E$786,"G*",'NEW-RTT'!#REF!,$F$3,'NEW-RTT'!#REF!,'t100 dynamiques'!$F$5)</f>
        <v>#REF!</v>
      </c>
      <c r="G17" s="67" t="e">
        <f>$G16+SUMIFS('NEW-RTT'!#REF!,'NEW-RTT'!#REF!,'t100 dynamiques'!$C$5,'NEW-RTT'!#REF!,$B17,'NEW-RTT'!$E$6:$E$786,"G*",'NEW-RTT'!#REF!,$G$3,'NEW-RTT'!#REF!,'t100 dynamiques'!$F$5)-SUMIFS('NEW-RTT'!#REF!,'NEW-RTT'!#REF!,'t100 dynamiques'!$C$5,'NEW-RTT'!#REF!,$B17,'NEW-RTT'!$E$6:$E$786,"G*",'NEW-RTT'!#REF!,$G$3,'NEW-RTT'!#REF!,'t100 dynamiques'!$F$5)</f>
        <v>#REF!</v>
      </c>
      <c r="H17" s="74" t="e">
        <f t="shared" si="0"/>
        <v>#REF!</v>
      </c>
      <c r="I17" s="137"/>
      <c r="J17" s="137"/>
      <c r="K17" s="137"/>
      <c r="L17" s="139">
        <f>SUMIFS(LISTE!$T$4:$T$29,LISTE!$O$4:$O$29,'t100 dynamiques'!$C$5,LISTE!$S$4:$S$29,'t100 dynamiques'!$F$5,LISTE!$P$4:$P$29,LISTE!$P$4)</f>
        <v>637</v>
      </c>
      <c r="M17" s="70" t="e">
        <f>$M16+SUMIFS('NEW-RTT'!#REF!,'NEW-RTT'!#REF!,'t100 dynamiques'!$C$5,'NEW-RTT'!#REF!,$B17,'NEW-RTT'!$E$6:$E$786,"G*",'NEW-RTT'!#REF!,$M$3,'NEW-RTT'!#REF!,'t100 dynamiques'!$F$5)-SUMIFS('NEW-RTT'!#REF!,'NEW-RTT'!#REF!,'t100 dynamiques'!$C$5,'NEW-RTT'!#REF!,$B17,'NEW-RTT'!$E$6:$E$786,"G*",'NEW-RTT'!#REF!,$M$3,'NEW-RTT'!#REF!,'t100 dynamiques'!$F$5)</f>
        <v>#REF!</v>
      </c>
      <c r="N17" s="37" t="e">
        <f>$N16+SUMIFS('NEW-RTT'!#REF!,'NEW-RTT'!#REF!,'t100 dynamiques'!$C$5,'NEW-RTT'!#REF!,$B17,'NEW-RTT'!$E$6:$E$786,"G*",'NEW-RTT'!#REF!,$N$3,'NEW-RTT'!#REF!,'t100 dynamiques'!$F$5)-SUMIFS('NEW-RTT'!#REF!,'NEW-RTT'!#REF!,'t100 dynamiques'!$C$5,'NEW-RTT'!#REF!,$B17,'NEW-RTT'!$E$6:$E$786,"G*",'NEW-RTT'!#REF!,$N$3,'NEW-RTT'!#REF!,'t100 dynamiques'!$F$5)</f>
        <v>#REF!</v>
      </c>
      <c r="O17" s="37" t="e">
        <f>$O16+SUMIFS('NEW-RTT'!#REF!,'NEW-RTT'!#REF!,'t100 dynamiques'!$C$5,'NEW-RTT'!#REF!,$B17,'NEW-RTT'!$E$6:$E$786,"G*",'NEW-RTT'!#REF!,$O$3,'NEW-RTT'!#REF!,'t100 dynamiques'!$F$5)-SUMIFS('NEW-RTT'!#REF!,'NEW-RTT'!#REF!,'t100 dynamiques'!$C$5,'NEW-RTT'!#REF!,$B17,'NEW-RTT'!$E$6:$E$786,"G*",'NEW-RTT'!#REF!,$O$3,'NEW-RTT'!#REF!,'t100 dynamiques'!$F$5)</f>
        <v>#REF!</v>
      </c>
      <c r="P17" s="37" t="e">
        <f>$P16+SUMIFS('NEW-RTT'!#REF!,'NEW-RTT'!#REF!,'t100 dynamiques'!$C$5,'NEW-RTT'!#REF!,$B17,'NEW-RTT'!$E$6:$E$786,"G*",'NEW-RTT'!#REF!,$P$3,'NEW-RTT'!#REF!,'t100 dynamiques'!$F$5)-SUMIFS('NEW-RTT'!#REF!,'NEW-RTT'!#REF!,'t100 dynamiques'!$C$5,'NEW-RTT'!#REF!,$B17,'NEW-RTT'!$E$6:$E$786,"G*",'NEW-RTT'!#REF!,$P$3,'NEW-RTT'!#REF!,'t100 dynamiques'!$F$5)</f>
        <v>#REF!</v>
      </c>
      <c r="Q17" s="37" t="e">
        <f>$Q16+SUMIFS('NEW-RTT'!#REF!,'NEW-RTT'!#REF!,'t100 dynamiques'!$C$5,'NEW-RTT'!#REF!,$B17,'NEW-RTT'!$E$6:$E$786,"G*",'NEW-RTT'!#REF!,$Q$3,'NEW-RTT'!#REF!,'t100 dynamiques'!$F$5)-SUMIFS('NEW-RTT'!#REF!,'NEW-RTT'!#REF!,'t100 dynamiques'!$C$5,'NEW-RTT'!#REF!,$B17,'NEW-RTT'!$E$6:$E$786,"G*",'NEW-RTT'!#REF!,$Q$3,'NEW-RTT'!#REF!,'t100 dynamiques'!$F$5)</f>
        <v>#REF!</v>
      </c>
      <c r="R17" s="164" t="e">
        <f t="shared" si="1"/>
        <v>#REF!</v>
      </c>
      <c r="S17" s="137"/>
      <c r="T17" s="137"/>
      <c r="U17" s="137"/>
      <c r="V17" s="137"/>
      <c r="W17" s="169">
        <f>SUMIFS(LISTE!$T$4:$T$29,LISTE!$O$4:$O$29,'t100 dynamiques'!$C$5,LISTE!$S$4:$S$29,'t100 dynamiques'!$F$5,LISTE!$P$4:$P$29,LISTE!$P$9)</f>
        <v>2339.1000000000004</v>
      </c>
      <c r="X17" s="210"/>
      <c r="Y17" s="211"/>
      <c r="Z17" s="210"/>
      <c r="AA17" s="210"/>
      <c r="AB17" s="211"/>
      <c r="AC17" s="212"/>
      <c r="AD17" s="210"/>
      <c r="AE17" s="210"/>
      <c r="AF17" s="211"/>
      <c r="AG17" s="212"/>
      <c r="AH17" s="210"/>
      <c r="AI17" s="211"/>
      <c r="AJ17" s="210"/>
      <c r="AK17" s="210"/>
      <c r="AL17" s="211"/>
      <c r="AM17" s="212"/>
      <c r="AN17" s="210"/>
      <c r="AO17" s="210"/>
      <c r="AP17" s="211"/>
      <c r="AQ17" s="212"/>
    </row>
    <row r="18" spans="2:43" x14ac:dyDescent="0.25">
      <c r="B18" s="35">
        <v>14</v>
      </c>
      <c r="C18" s="34"/>
      <c r="D18" s="36" t="e">
        <f>$D17+SUMIFS('NEW-RTT'!#REF!,'NEW-RTT'!#REF!,'t100 dynamiques'!$C$5,'NEW-RTT'!#REF!,$B18,'NEW-RTT'!$E$6:$E$786,"G*",'NEW-RTT'!#REF!,$D$3,'NEW-RTT'!#REF!,'t100 dynamiques'!$F$5)-SUMIFS('NEW-RTT'!#REF!,'NEW-RTT'!#REF!,'t100 dynamiques'!$C$5,'NEW-RTT'!#REF!,$B18,'NEW-RTT'!$E$6:$E$786,"G*",'NEW-RTT'!#REF!,$D$3,'NEW-RTT'!#REF!,'t100 dynamiques'!$F$5)</f>
        <v>#REF!</v>
      </c>
      <c r="E18" s="37" t="e">
        <f>$E17+SUMIFS('NEW-RTT'!#REF!,'NEW-RTT'!#REF!,'t100 dynamiques'!$C$5,'NEW-RTT'!#REF!,$B18,'NEW-RTT'!$E$6:$E$786,"G*",'NEW-RTT'!#REF!,$E$3,'NEW-RTT'!#REF!,'t100 dynamiques'!$F$5)-SUMIFS('NEW-RTT'!#REF!,'NEW-RTT'!#REF!,'t100 dynamiques'!$C$5,'NEW-RTT'!#REF!,$B18,'NEW-RTT'!$E$6:$E$786,"G*",'NEW-RTT'!#REF!,$E$3,'NEW-RTT'!#REF!,'t100 dynamiques'!$F$5)</f>
        <v>#REF!</v>
      </c>
      <c r="F18" s="37" t="e">
        <f>$F17+SUMIFS('NEW-RTT'!#REF!,'NEW-RTT'!#REF!,'t100 dynamiques'!$C$5,'NEW-RTT'!#REF!,$B18,'NEW-RTT'!$E$6:$E$786,"G*",'NEW-RTT'!#REF!,$F$3,'NEW-RTT'!#REF!,'t100 dynamiques'!$F$5)-SUMIFS('NEW-RTT'!#REF!,'NEW-RTT'!#REF!,'t100 dynamiques'!$C$5,'NEW-RTT'!#REF!,$B18,'NEW-RTT'!$E$6:$E$786,"G*",'NEW-RTT'!#REF!,$F$3,'NEW-RTT'!#REF!,'t100 dynamiques'!$F$5)</f>
        <v>#REF!</v>
      </c>
      <c r="G18" s="67" t="e">
        <f>$G17+SUMIFS('NEW-RTT'!#REF!,'NEW-RTT'!#REF!,'t100 dynamiques'!$C$5,'NEW-RTT'!#REF!,$B18,'NEW-RTT'!$E$6:$E$786,"G*",'NEW-RTT'!#REF!,$G$3,'NEW-RTT'!#REF!,'t100 dynamiques'!$F$5)-SUMIFS('NEW-RTT'!#REF!,'NEW-RTT'!#REF!,'t100 dynamiques'!$C$5,'NEW-RTT'!#REF!,$B18,'NEW-RTT'!$E$6:$E$786,"G*",'NEW-RTT'!#REF!,$G$3,'NEW-RTT'!#REF!,'t100 dynamiques'!$F$5)</f>
        <v>#REF!</v>
      </c>
      <c r="H18" s="74" t="e">
        <f t="shared" si="0"/>
        <v>#REF!</v>
      </c>
      <c r="I18" s="137"/>
      <c r="J18" s="137"/>
      <c r="K18" s="137"/>
      <c r="L18" s="139">
        <f>SUMIFS(LISTE!$T$4:$T$29,LISTE!$O$4:$O$29,'t100 dynamiques'!$C$5,LISTE!$S$4:$S$29,'t100 dynamiques'!$F$5,LISTE!$P$4:$P$29,LISTE!$P$4)</f>
        <v>637</v>
      </c>
      <c r="M18" s="70" t="e">
        <f>$M17+SUMIFS('NEW-RTT'!#REF!,'NEW-RTT'!#REF!,'t100 dynamiques'!$C$5,'NEW-RTT'!#REF!,$B18,'NEW-RTT'!$E$6:$E$786,"G*",'NEW-RTT'!#REF!,$M$3,'NEW-RTT'!#REF!,'t100 dynamiques'!$F$5)-SUMIFS('NEW-RTT'!#REF!,'NEW-RTT'!#REF!,'t100 dynamiques'!$C$5,'NEW-RTT'!#REF!,$B18,'NEW-RTT'!$E$6:$E$786,"G*",'NEW-RTT'!#REF!,$M$3,'NEW-RTT'!#REF!,'t100 dynamiques'!$F$5)</f>
        <v>#REF!</v>
      </c>
      <c r="N18" s="37" t="e">
        <f>$N17+SUMIFS('NEW-RTT'!#REF!,'NEW-RTT'!#REF!,'t100 dynamiques'!$C$5,'NEW-RTT'!#REF!,$B18,'NEW-RTT'!$E$6:$E$786,"G*",'NEW-RTT'!#REF!,$N$3,'NEW-RTT'!#REF!,'t100 dynamiques'!$F$5)-SUMIFS('NEW-RTT'!#REF!,'NEW-RTT'!#REF!,'t100 dynamiques'!$C$5,'NEW-RTT'!#REF!,$B18,'NEW-RTT'!$E$6:$E$786,"G*",'NEW-RTT'!#REF!,$N$3,'NEW-RTT'!#REF!,'t100 dynamiques'!$F$5)</f>
        <v>#REF!</v>
      </c>
      <c r="O18" s="37" t="e">
        <f>$O17+SUMIFS('NEW-RTT'!#REF!,'NEW-RTT'!#REF!,'t100 dynamiques'!$C$5,'NEW-RTT'!#REF!,$B18,'NEW-RTT'!$E$6:$E$786,"G*",'NEW-RTT'!#REF!,$O$3,'NEW-RTT'!#REF!,'t100 dynamiques'!$F$5)-SUMIFS('NEW-RTT'!#REF!,'NEW-RTT'!#REF!,'t100 dynamiques'!$C$5,'NEW-RTT'!#REF!,$B18,'NEW-RTT'!$E$6:$E$786,"G*",'NEW-RTT'!#REF!,$O$3,'NEW-RTT'!#REF!,'t100 dynamiques'!$F$5)</f>
        <v>#REF!</v>
      </c>
      <c r="P18" s="37" t="e">
        <f>$P17+SUMIFS('NEW-RTT'!#REF!,'NEW-RTT'!#REF!,'t100 dynamiques'!$C$5,'NEW-RTT'!#REF!,$B18,'NEW-RTT'!$E$6:$E$786,"G*",'NEW-RTT'!#REF!,$P$3,'NEW-RTT'!#REF!,'t100 dynamiques'!$F$5)-SUMIFS('NEW-RTT'!#REF!,'NEW-RTT'!#REF!,'t100 dynamiques'!$C$5,'NEW-RTT'!#REF!,$B18,'NEW-RTT'!$E$6:$E$786,"G*",'NEW-RTT'!#REF!,$P$3,'NEW-RTT'!#REF!,'t100 dynamiques'!$F$5)</f>
        <v>#REF!</v>
      </c>
      <c r="Q18" s="37" t="e">
        <f>$Q17+SUMIFS('NEW-RTT'!#REF!,'NEW-RTT'!#REF!,'t100 dynamiques'!$C$5,'NEW-RTT'!#REF!,$B18,'NEW-RTT'!$E$6:$E$786,"G*",'NEW-RTT'!#REF!,$Q$3,'NEW-RTT'!#REF!,'t100 dynamiques'!$F$5)-SUMIFS('NEW-RTT'!#REF!,'NEW-RTT'!#REF!,'t100 dynamiques'!$C$5,'NEW-RTT'!#REF!,$B18,'NEW-RTT'!$E$6:$E$786,"G*",'NEW-RTT'!#REF!,$Q$3,'NEW-RTT'!#REF!,'t100 dynamiques'!$F$5)</f>
        <v>#REF!</v>
      </c>
      <c r="R18" s="164" t="e">
        <f t="shared" si="1"/>
        <v>#REF!</v>
      </c>
      <c r="S18" s="137"/>
      <c r="T18" s="137"/>
      <c r="U18" s="137"/>
      <c r="V18" s="137"/>
      <c r="W18" s="169">
        <f>SUMIFS(LISTE!$T$4:$T$29,LISTE!$O$4:$O$29,'t100 dynamiques'!$C$5,LISTE!$S$4:$S$29,'t100 dynamiques'!$F$5,LISTE!$P$4:$P$29,LISTE!$P$9)</f>
        <v>2339.1000000000004</v>
      </c>
      <c r="X18" s="210"/>
      <c r="Y18" s="211"/>
      <c r="Z18" s="210"/>
      <c r="AA18" s="210"/>
      <c r="AB18" s="211"/>
      <c r="AC18" s="212"/>
      <c r="AD18" s="210"/>
      <c r="AE18" s="210"/>
      <c r="AF18" s="211"/>
      <c r="AG18" s="212"/>
      <c r="AH18" s="210"/>
      <c r="AI18" s="211"/>
      <c r="AJ18" s="210"/>
      <c r="AK18" s="210"/>
      <c r="AL18" s="211"/>
      <c r="AM18" s="212"/>
      <c r="AN18" s="210"/>
      <c r="AO18" s="210"/>
      <c r="AP18" s="211"/>
      <c r="AQ18" s="212"/>
    </row>
    <row r="19" spans="2:43" x14ac:dyDescent="0.25">
      <c r="B19" s="35">
        <v>15</v>
      </c>
      <c r="C19" s="34"/>
      <c r="D19" s="36" t="e">
        <f>$D18+SUMIFS('NEW-RTT'!#REF!,'NEW-RTT'!#REF!,'t100 dynamiques'!$C$5,'NEW-RTT'!#REF!,$B19,'NEW-RTT'!$E$6:$E$786,"G*",'NEW-RTT'!#REF!,$D$3,'NEW-RTT'!#REF!,'t100 dynamiques'!$F$5)-SUMIFS('NEW-RTT'!#REF!,'NEW-RTT'!#REF!,'t100 dynamiques'!$C$5,'NEW-RTT'!#REF!,$B19,'NEW-RTT'!$E$6:$E$786,"G*",'NEW-RTT'!#REF!,$D$3,'NEW-RTT'!#REF!,'t100 dynamiques'!$F$5)</f>
        <v>#REF!</v>
      </c>
      <c r="E19" s="37" t="e">
        <f>$E18+SUMIFS('NEW-RTT'!#REF!,'NEW-RTT'!#REF!,'t100 dynamiques'!$C$5,'NEW-RTT'!#REF!,$B19,'NEW-RTT'!$E$6:$E$786,"G*",'NEW-RTT'!#REF!,$E$3,'NEW-RTT'!#REF!,'t100 dynamiques'!$F$5)-SUMIFS('NEW-RTT'!#REF!,'NEW-RTT'!#REF!,'t100 dynamiques'!$C$5,'NEW-RTT'!#REF!,$B19,'NEW-RTT'!$E$6:$E$786,"G*",'NEW-RTT'!#REF!,$E$3,'NEW-RTT'!#REF!,'t100 dynamiques'!$F$5)</f>
        <v>#REF!</v>
      </c>
      <c r="F19" s="37" t="e">
        <f>$F18+SUMIFS('NEW-RTT'!#REF!,'NEW-RTT'!#REF!,'t100 dynamiques'!$C$5,'NEW-RTT'!#REF!,$B19,'NEW-RTT'!$E$6:$E$786,"G*",'NEW-RTT'!#REF!,$F$3,'NEW-RTT'!#REF!,'t100 dynamiques'!$F$5)-SUMIFS('NEW-RTT'!#REF!,'NEW-RTT'!#REF!,'t100 dynamiques'!$C$5,'NEW-RTT'!#REF!,$B19,'NEW-RTT'!$E$6:$E$786,"G*",'NEW-RTT'!#REF!,$F$3,'NEW-RTT'!#REF!,'t100 dynamiques'!$F$5)</f>
        <v>#REF!</v>
      </c>
      <c r="G19" s="67" t="e">
        <f>$G18+SUMIFS('NEW-RTT'!#REF!,'NEW-RTT'!#REF!,'t100 dynamiques'!$C$5,'NEW-RTT'!#REF!,$B19,'NEW-RTT'!$E$6:$E$786,"G*",'NEW-RTT'!#REF!,$G$3,'NEW-RTT'!#REF!,'t100 dynamiques'!$F$5)-SUMIFS('NEW-RTT'!#REF!,'NEW-RTT'!#REF!,'t100 dynamiques'!$C$5,'NEW-RTT'!#REF!,$B19,'NEW-RTT'!$E$6:$E$786,"G*",'NEW-RTT'!#REF!,$G$3,'NEW-RTT'!#REF!,'t100 dynamiques'!$F$5)</f>
        <v>#REF!</v>
      </c>
      <c r="H19" s="74" t="e">
        <f t="shared" si="0"/>
        <v>#REF!</v>
      </c>
      <c r="I19" s="137"/>
      <c r="J19" s="137"/>
      <c r="K19" s="137"/>
      <c r="L19" s="139">
        <f>SUMIFS(LISTE!$T$4:$T$29,LISTE!$O$4:$O$29,'t100 dynamiques'!$C$5,LISTE!$S$4:$S$29,'t100 dynamiques'!$F$5,LISTE!$P$4:$P$29,LISTE!$P$4)</f>
        <v>637</v>
      </c>
      <c r="M19" s="70" t="e">
        <f>$M18+SUMIFS('NEW-RTT'!#REF!,'NEW-RTT'!#REF!,'t100 dynamiques'!$C$5,'NEW-RTT'!#REF!,$B19,'NEW-RTT'!$E$6:$E$786,"G*",'NEW-RTT'!#REF!,$M$3,'NEW-RTT'!#REF!,'t100 dynamiques'!$F$5)-SUMIFS('NEW-RTT'!#REF!,'NEW-RTT'!#REF!,'t100 dynamiques'!$C$5,'NEW-RTT'!#REF!,$B19,'NEW-RTT'!$E$6:$E$786,"G*",'NEW-RTT'!#REF!,$M$3,'NEW-RTT'!#REF!,'t100 dynamiques'!$F$5)</f>
        <v>#REF!</v>
      </c>
      <c r="N19" s="37" t="e">
        <f>$N18+SUMIFS('NEW-RTT'!#REF!,'NEW-RTT'!#REF!,'t100 dynamiques'!$C$5,'NEW-RTT'!#REF!,$B19,'NEW-RTT'!$E$6:$E$786,"G*",'NEW-RTT'!#REF!,$N$3,'NEW-RTT'!#REF!,'t100 dynamiques'!$F$5)-SUMIFS('NEW-RTT'!#REF!,'NEW-RTT'!#REF!,'t100 dynamiques'!$C$5,'NEW-RTT'!#REF!,$B19,'NEW-RTT'!$E$6:$E$786,"G*",'NEW-RTT'!#REF!,$N$3,'NEW-RTT'!#REF!,'t100 dynamiques'!$F$5)</f>
        <v>#REF!</v>
      </c>
      <c r="O19" s="37" t="e">
        <f>$O18+SUMIFS('NEW-RTT'!#REF!,'NEW-RTT'!#REF!,'t100 dynamiques'!$C$5,'NEW-RTT'!#REF!,$B19,'NEW-RTT'!$E$6:$E$786,"G*",'NEW-RTT'!#REF!,$O$3,'NEW-RTT'!#REF!,'t100 dynamiques'!$F$5)-SUMIFS('NEW-RTT'!#REF!,'NEW-RTT'!#REF!,'t100 dynamiques'!$C$5,'NEW-RTT'!#REF!,$B19,'NEW-RTT'!$E$6:$E$786,"G*",'NEW-RTT'!#REF!,$O$3,'NEW-RTT'!#REF!,'t100 dynamiques'!$F$5)</f>
        <v>#REF!</v>
      </c>
      <c r="P19" s="37" t="e">
        <f>$P18+SUMIFS('NEW-RTT'!#REF!,'NEW-RTT'!#REF!,'t100 dynamiques'!$C$5,'NEW-RTT'!#REF!,$B19,'NEW-RTT'!$E$6:$E$786,"G*",'NEW-RTT'!#REF!,$P$3,'NEW-RTT'!#REF!,'t100 dynamiques'!$F$5)-SUMIFS('NEW-RTT'!#REF!,'NEW-RTT'!#REF!,'t100 dynamiques'!$C$5,'NEW-RTT'!#REF!,$B19,'NEW-RTT'!$E$6:$E$786,"G*",'NEW-RTT'!#REF!,$P$3,'NEW-RTT'!#REF!,'t100 dynamiques'!$F$5)</f>
        <v>#REF!</v>
      </c>
      <c r="Q19" s="37" t="e">
        <f>$Q18+SUMIFS('NEW-RTT'!#REF!,'NEW-RTT'!#REF!,'t100 dynamiques'!$C$5,'NEW-RTT'!#REF!,$B19,'NEW-RTT'!$E$6:$E$786,"G*",'NEW-RTT'!#REF!,$Q$3,'NEW-RTT'!#REF!,'t100 dynamiques'!$F$5)-SUMIFS('NEW-RTT'!#REF!,'NEW-RTT'!#REF!,'t100 dynamiques'!$C$5,'NEW-RTT'!#REF!,$B19,'NEW-RTT'!$E$6:$E$786,"G*",'NEW-RTT'!#REF!,$Q$3,'NEW-RTT'!#REF!,'t100 dynamiques'!$F$5)</f>
        <v>#REF!</v>
      </c>
      <c r="R19" s="164" t="e">
        <f t="shared" si="1"/>
        <v>#REF!</v>
      </c>
      <c r="S19" s="137"/>
      <c r="T19" s="137"/>
      <c r="U19" s="137"/>
      <c r="V19" s="137"/>
      <c r="W19" s="169">
        <f>SUMIFS(LISTE!$T$4:$T$29,LISTE!$O$4:$O$29,'t100 dynamiques'!$C$5,LISTE!$S$4:$S$29,'t100 dynamiques'!$F$5,LISTE!$P$4:$P$29,LISTE!$P$9)</f>
        <v>2339.1000000000004</v>
      </c>
      <c r="X19" s="210"/>
      <c r="Y19" s="211"/>
      <c r="Z19" s="210"/>
      <c r="AA19" s="210"/>
      <c r="AB19" s="211"/>
      <c r="AC19" s="212"/>
      <c r="AD19" s="210"/>
      <c r="AE19" s="210"/>
      <c r="AF19" s="211"/>
      <c r="AG19" s="212"/>
      <c r="AH19" s="210"/>
      <c r="AI19" s="211"/>
      <c r="AJ19" s="210"/>
      <c r="AK19" s="210"/>
      <c r="AL19" s="211"/>
      <c r="AM19" s="212"/>
      <c r="AN19" s="210"/>
      <c r="AO19" s="210"/>
      <c r="AP19" s="211"/>
      <c r="AQ19" s="212"/>
    </row>
    <row r="20" spans="2:43" x14ac:dyDescent="0.25">
      <c r="B20" s="35">
        <v>16</v>
      </c>
      <c r="C20" s="34"/>
      <c r="D20" s="36" t="e">
        <f>$D19+SUMIFS('NEW-RTT'!#REF!,'NEW-RTT'!#REF!,'t100 dynamiques'!$C$5,'NEW-RTT'!#REF!,$B20,'NEW-RTT'!$E$6:$E$786,"G*",'NEW-RTT'!#REF!,$D$3,'NEW-RTT'!#REF!,'t100 dynamiques'!$F$5)-SUMIFS('NEW-RTT'!#REF!,'NEW-RTT'!#REF!,'t100 dynamiques'!$C$5,'NEW-RTT'!#REF!,$B20,'NEW-RTT'!$E$6:$E$786,"G*",'NEW-RTT'!#REF!,$D$3,'NEW-RTT'!#REF!,'t100 dynamiques'!$F$5)</f>
        <v>#REF!</v>
      </c>
      <c r="E20" s="37" t="e">
        <f>$E19+SUMIFS('NEW-RTT'!#REF!,'NEW-RTT'!#REF!,'t100 dynamiques'!$C$5,'NEW-RTT'!#REF!,$B20,'NEW-RTT'!$E$6:$E$786,"G*",'NEW-RTT'!#REF!,$E$3,'NEW-RTT'!#REF!,'t100 dynamiques'!$F$5)-SUMIFS('NEW-RTT'!#REF!,'NEW-RTT'!#REF!,'t100 dynamiques'!$C$5,'NEW-RTT'!#REF!,$B20,'NEW-RTT'!$E$6:$E$786,"G*",'NEW-RTT'!#REF!,$E$3,'NEW-RTT'!#REF!,'t100 dynamiques'!$F$5)</f>
        <v>#REF!</v>
      </c>
      <c r="F20" s="37" t="e">
        <f>$F19+SUMIFS('NEW-RTT'!#REF!,'NEW-RTT'!#REF!,'t100 dynamiques'!$C$5,'NEW-RTT'!#REF!,$B20,'NEW-RTT'!$E$6:$E$786,"G*",'NEW-RTT'!#REF!,$F$3,'NEW-RTT'!#REF!,'t100 dynamiques'!$F$5)-SUMIFS('NEW-RTT'!#REF!,'NEW-RTT'!#REF!,'t100 dynamiques'!$C$5,'NEW-RTT'!#REF!,$B20,'NEW-RTT'!$E$6:$E$786,"G*",'NEW-RTT'!#REF!,$F$3,'NEW-RTT'!#REF!,'t100 dynamiques'!$F$5)</f>
        <v>#REF!</v>
      </c>
      <c r="G20" s="67" t="e">
        <f>$G19+SUMIFS('NEW-RTT'!#REF!,'NEW-RTT'!#REF!,'t100 dynamiques'!$C$5,'NEW-RTT'!#REF!,$B20,'NEW-RTT'!$E$6:$E$786,"G*",'NEW-RTT'!#REF!,$G$3,'NEW-RTT'!#REF!,'t100 dynamiques'!$F$5)-SUMIFS('NEW-RTT'!#REF!,'NEW-RTT'!#REF!,'t100 dynamiques'!$C$5,'NEW-RTT'!#REF!,$B20,'NEW-RTT'!$E$6:$E$786,"G*",'NEW-RTT'!#REF!,$G$3,'NEW-RTT'!#REF!,'t100 dynamiques'!$F$5)</f>
        <v>#REF!</v>
      </c>
      <c r="H20" s="74" t="e">
        <f t="shared" si="0"/>
        <v>#REF!</v>
      </c>
      <c r="I20" s="137"/>
      <c r="J20" s="137"/>
      <c r="K20" s="137"/>
      <c r="L20" s="139">
        <f>SUMIFS(LISTE!$T$4:$T$29,LISTE!$O$4:$O$29,'t100 dynamiques'!$C$5,LISTE!$S$4:$S$29,'t100 dynamiques'!$F$5,LISTE!$P$4:$P$29,LISTE!$P$4)</f>
        <v>637</v>
      </c>
      <c r="M20" s="70" t="e">
        <f>$M19+SUMIFS('NEW-RTT'!#REF!,'NEW-RTT'!#REF!,'t100 dynamiques'!$C$5,'NEW-RTT'!#REF!,$B20,'NEW-RTT'!$E$6:$E$786,"G*",'NEW-RTT'!#REF!,$M$3,'NEW-RTT'!#REF!,'t100 dynamiques'!$F$5)-SUMIFS('NEW-RTT'!#REF!,'NEW-RTT'!#REF!,'t100 dynamiques'!$C$5,'NEW-RTT'!#REF!,$B20,'NEW-RTT'!$E$6:$E$786,"G*",'NEW-RTT'!#REF!,$M$3,'NEW-RTT'!#REF!,'t100 dynamiques'!$F$5)</f>
        <v>#REF!</v>
      </c>
      <c r="N20" s="37" t="e">
        <f>$N19+SUMIFS('NEW-RTT'!#REF!,'NEW-RTT'!#REF!,'t100 dynamiques'!$C$5,'NEW-RTT'!#REF!,$B20,'NEW-RTT'!$E$6:$E$786,"G*",'NEW-RTT'!#REF!,$N$3,'NEW-RTT'!#REF!,'t100 dynamiques'!$F$5)-SUMIFS('NEW-RTT'!#REF!,'NEW-RTT'!#REF!,'t100 dynamiques'!$C$5,'NEW-RTT'!#REF!,$B20,'NEW-RTT'!$E$6:$E$786,"G*",'NEW-RTT'!#REF!,$N$3,'NEW-RTT'!#REF!,'t100 dynamiques'!$F$5)</f>
        <v>#REF!</v>
      </c>
      <c r="O20" s="37" t="e">
        <f>$O19+SUMIFS('NEW-RTT'!#REF!,'NEW-RTT'!#REF!,'t100 dynamiques'!$C$5,'NEW-RTT'!#REF!,$B20,'NEW-RTT'!$E$6:$E$786,"G*",'NEW-RTT'!#REF!,$O$3,'NEW-RTT'!#REF!,'t100 dynamiques'!$F$5)-SUMIFS('NEW-RTT'!#REF!,'NEW-RTT'!#REF!,'t100 dynamiques'!$C$5,'NEW-RTT'!#REF!,$B20,'NEW-RTT'!$E$6:$E$786,"G*",'NEW-RTT'!#REF!,$O$3,'NEW-RTT'!#REF!,'t100 dynamiques'!$F$5)</f>
        <v>#REF!</v>
      </c>
      <c r="P20" s="37" t="e">
        <f>$P19+SUMIFS('NEW-RTT'!#REF!,'NEW-RTT'!#REF!,'t100 dynamiques'!$C$5,'NEW-RTT'!#REF!,$B20,'NEW-RTT'!$E$6:$E$786,"G*",'NEW-RTT'!#REF!,$P$3,'NEW-RTT'!#REF!,'t100 dynamiques'!$F$5)-SUMIFS('NEW-RTT'!#REF!,'NEW-RTT'!#REF!,'t100 dynamiques'!$C$5,'NEW-RTT'!#REF!,$B20,'NEW-RTT'!$E$6:$E$786,"G*",'NEW-RTT'!#REF!,$P$3,'NEW-RTT'!#REF!,'t100 dynamiques'!$F$5)</f>
        <v>#REF!</v>
      </c>
      <c r="Q20" s="37" t="e">
        <f>$Q19+SUMIFS('NEW-RTT'!#REF!,'NEW-RTT'!#REF!,'t100 dynamiques'!$C$5,'NEW-RTT'!#REF!,$B20,'NEW-RTT'!$E$6:$E$786,"G*",'NEW-RTT'!#REF!,$Q$3,'NEW-RTT'!#REF!,'t100 dynamiques'!$F$5)-SUMIFS('NEW-RTT'!#REF!,'NEW-RTT'!#REF!,'t100 dynamiques'!$C$5,'NEW-RTT'!#REF!,$B20,'NEW-RTT'!$E$6:$E$786,"G*",'NEW-RTT'!#REF!,$Q$3,'NEW-RTT'!#REF!,'t100 dynamiques'!$F$5)</f>
        <v>#REF!</v>
      </c>
      <c r="R20" s="164" t="e">
        <f t="shared" si="1"/>
        <v>#REF!</v>
      </c>
      <c r="S20" s="137"/>
      <c r="T20" s="137"/>
      <c r="U20" s="137"/>
      <c r="V20" s="137"/>
      <c r="W20" s="169">
        <f>SUMIFS(LISTE!$T$4:$T$29,LISTE!$O$4:$O$29,'t100 dynamiques'!$C$5,LISTE!$S$4:$S$29,'t100 dynamiques'!$F$5,LISTE!$P$4:$P$29,LISTE!$P$9)</f>
        <v>2339.1000000000004</v>
      </c>
      <c r="X20" s="210"/>
      <c r="Y20" s="211"/>
      <c r="Z20" s="210"/>
      <c r="AA20" s="210"/>
      <c r="AB20" s="211"/>
      <c r="AC20" s="212"/>
      <c r="AD20" s="210"/>
      <c r="AE20" s="210"/>
      <c r="AF20" s="211"/>
      <c r="AG20" s="212"/>
      <c r="AH20" s="210"/>
      <c r="AI20" s="211"/>
      <c r="AJ20" s="210"/>
      <c r="AK20" s="210"/>
      <c r="AL20" s="211"/>
      <c r="AM20" s="212"/>
      <c r="AN20" s="210"/>
      <c r="AO20" s="210"/>
      <c r="AP20" s="211"/>
      <c r="AQ20" s="212"/>
    </row>
    <row r="21" spans="2:43" x14ac:dyDescent="0.25">
      <c r="B21" s="35">
        <v>17</v>
      </c>
      <c r="C21" s="34"/>
      <c r="D21" s="36" t="e">
        <f>$D20+SUMIFS('NEW-RTT'!#REF!,'NEW-RTT'!#REF!,'t100 dynamiques'!$C$5,'NEW-RTT'!#REF!,$B21,'NEW-RTT'!$E$6:$E$786,"G*",'NEW-RTT'!#REF!,$D$3,'NEW-RTT'!#REF!,'t100 dynamiques'!$F$5)-SUMIFS('NEW-RTT'!#REF!,'NEW-RTT'!#REF!,'t100 dynamiques'!$C$5,'NEW-RTT'!#REF!,$B21,'NEW-RTT'!$E$6:$E$786,"G*",'NEW-RTT'!#REF!,$D$3,'NEW-RTT'!#REF!,'t100 dynamiques'!$F$5)</f>
        <v>#REF!</v>
      </c>
      <c r="E21" s="37" t="e">
        <f>$E20+SUMIFS('NEW-RTT'!#REF!,'NEW-RTT'!#REF!,'t100 dynamiques'!$C$5,'NEW-RTT'!#REF!,$B21,'NEW-RTT'!$E$6:$E$786,"G*",'NEW-RTT'!#REF!,$E$3,'NEW-RTT'!#REF!,'t100 dynamiques'!$F$5)-SUMIFS('NEW-RTT'!#REF!,'NEW-RTT'!#REF!,'t100 dynamiques'!$C$5,'NEW-RTT'!#REF!,$B21,'NEW-RTT'!$E$6:$E$786,"G*",'NEW-RTT'!#REF!,$E$3,'NEW-RTT'!#REF!,'t100 dynamiques'!$F$5)</f>
        <v>#REF!</v>
      </c>
      <c r="F21" s="37" t="e">
        <f>$F20+SUMIFS('NEW-RTT'!#REF!,'NEW-RTT'!#REF!,'t100 dynamiques'!$C$5,'NEW-RTT'!#REF!,$B21,'NEW-RTT'!$E$6:$E$786,"G*",'NEW-RTT'!#REF!,$F$3,'NEW-RTT'!#REF!,'t100 dynamiques'!$F$5)-SUMIFS('NEW-RTT'!#REF!,'NEW-RTT'!#REF!,'t100 dynamiques'!$C$5,'NEW-RTT'!#REF!,$B21,'NEW-RTT'!$E$6:$E$786,"G*",'NEW-RTT'!#REF!,$F$3,'NEW-RTT'!#REF!,'t100 dynamiques'!$F$5)</f>
        <v>#REF!</v>
      </c>
      <c r="G21" s="67" t="e">
        <f>$G20+SUMIFS('NEW-RTT'!#REF!,'NEW-RTT'!#REF!,'t100 dynamiques'!$C$5,'NEW-RTT'!#REF!,$B21,'NEW-RTT'!$E$6:$E$786,"G*",'NEW-RTT'!#REF!,$G$3,'NEW-RTT'!#REF!,'t100 dynamiques'!$F$5)-SUMIFS('NEW-RTT'!#REF!,'NEW-RTT'!#REF!,'t100 dynamiques'!$C$5,'NEW-RTT'!#REF!,$B21,'NEW-RTT'!$E$6:$E$786,"G*",'NEW-RTT'!#REF!,$G$3,'NEW-RTT'!#REF!,'t100 dynamiques'!$F$5)</f>
        <v>#REF!</v>
      </c>
      <c r="H21" s="74" t="e">
        <f t="shared" si="0"/>
        <v>#REF!</v>
      </c>
      <c r="I21" s="137"/>
      <c r="J21" s="137"/>
      <c r="K21" s="137"/>
      <c r="L21" s="139">
        <f>SUMIFS(LISTE!$T$4:$T$29,LISTE!$O$4:$O$29,'t100 dynamiques'!$C$5,LISTE!$S$4:$S$29,'t100 dynamiques'!$F$5,LISTE!$P$4:$P$29,LISTE!$P$4)</f>
        <v>637</v>
      </c>
      <c r="M21" s="70" t="e">
        <f>$M20+SUMIFS('NEW-RTT'!#REF!,'NEW-RTT'!#REF!,'t100 dynamiques'!$C$5,'NEW-RTT'!#REF!,$B21,'NEW-RTT'!$E$6:$E$786,"G*",'NEW-RTT'!#REF!,$M$3,'NEW-RTT'!#REF!,'t100 dynamiques'!$F$5)-SUMIFS('NEW-RTT'!#REF!,'NEW-RTT'!#REF!,'t100 dynamiques'!$C$5,'NEW-RTT'!#REF!,$B21,'NEW-RTT'!$E$6:$E$786,"G*",'NEW-RTT'!#REF!,$M$3,'NEW-RTT'!#REF!,'t100 dynamiques'!$F$5)</f>
        <v>#REF!</v>
      </c>
      <c r="N21" s="37" t="e">
        <f>$N20+SUMIFS('NEW-RTT'!#REF!,'NEW-RTT'!#REF!,'t100 dynamiques'!$C$5,'NEW-RTT'!#REF!,$B21,'NEW-RTT'!$E$6:$E$786,"G*",'NEW-RTT'!#REF!,$N$3,'NEW-RTT'!#REF!,'t100 dynamiques'!$F$5)-SUMIFS('NEW-RTT'!#REF!,'NEW-RTT'!#REF!,'t100 dynamiques'!$C$5,'NEW-RTT'!#REF!,$B21,'NEW-RTT'!$E$6:$E$786,"G*",'NEW-RTT'!#REF!,$N$3,'NEW-RTT'!#REF!,'t100 dynamiques'!$F$5)</f>
        <v>#REF!</v>
      </c>
      <c r="O21" s="37" t="e">
        <f>$O20+SUMIFS('NEW-RTT'!#REF!,'NEW-RTT'!#REF!,'t100 dynamiques'!$C$5,'NEW-RTT'!#REF!,$B21,'NEW-RTT'!$E$6:$E$786,"G*",'NEW-RTT'!#REF!,$O$3,'NEW-RTT'!#REF!,'t100 dynamiques'!$F$5)-SUMIFS('NEW-RTT'!#REF!,'NEW-RTT'!#REF!,'t100 dynamiques'!$C$5,'NEW-RTT'!#REF!,$B21,'NEW-RTT'!$E$6:$E$786,"G*",'NEW-RTT'!#REF!,$O$3,'NEW-RTT'!#REF!,'t100 dynamiques'!$F$5)</f>
        <v>#REF!</v>
      </c>
      <c r="P21" s="37" t="e">
        <f>$P20+SUMIFS('NEW-RTT'!#REF!,'NEW-RTT'!#REF!,'t100 dynamiques'!$C$5,'NEW-RTT'!#REF!,$B21,'NEW-RTT'!$E$6:$E$786,"G*",'NEW-RTT'!#REF!,$P$3,'NEW-RTT'!#REF!,'t100 dynamiques'!$F$5)-SUMIFS('NEW-RTT'!#REF!,'NEW-RTT'!#REF!,'t100 dynamiques'!$C$5,'NEW-RTT'!#REF!,$B21,'NEW-RTT'!$E$6:$E$786,"G*",'NEW-RTT'!#REF!,$P$3,'NEW-RTT'!#REF!,'t100 dynamiques'!$F$5)</f>
        <v>#REF!</v>
      </c>
      <c r="Q21" s="37" t="e">
        <f>$Q20+SUMIFS('NEW-RTT'!#REF!,'NEW-RTT'!#REF!,'t100 dynamiques'!$C$5,'NEW-RTT'!#REF!,$B21,'NEW-RTT'!$E$6:$E$786,"G*",'NEW-RTT'!#REF!,$Q$3,'NEW-RTT'!#REF!,'t100 dynamiques'!$F$5)-SUMIFS('NEW-RTT'!#REF!,'NEW-RTT'!#REF!,'t100 dynamiques'!$C$5,'NEW-RTT'!#REF!,$B21,'NEW-RTT'!$E$6:$E$786,"G*",'NEW-RTT'!#REF!,$Q$3,'NEW-RTT'!#REF!,'t100 dynamiques'!$F$5)</f>
        <v>#REF!</v>
      </c>
      <c r="R21" s="164" t="e">
        <f t="shared" si="1"/>
        <v>#REF!</v>
      </c>
      <c r="S21" s="137"/>
      <c r="T21" s="137"/>
      <c r="U21" s="137"/>
      <c r="V21" s="137"/>
      <c r="W21" s="169">
        <f>SUMIFS(LISTE!$T$4:$T$29,LISTE!$O$4:$O$29,'t100 dynamiques'!$C$5,LISTE!$S$4:$S$29,'t100 dynamiques'!$F$5,LISTE!$P$4:$P$29,LISTE!$P$9)</f>
        <v>2339.1000000000004</v>
      </c>
      <c r="X21" s="210"/>
      <c r="Y21" s="211"/>
      <c r="Z21" s="210"/>
      <c r="AA21" s="210"/>
      <c r="AB21" s="211"/>
      <c r="AC21" s="212"/>
      <c r="AD21" s="210"/>
      <c r="AE21" s="210"/>
      <c r="AF21" s="211"/>
      <c r="AG21" s="212"/>
      <c r="AH21" s="210"/>
      <c r="AI21" s="211"/>
      <c r="AJ21" s="210"/>
      <c r="AK21" s="210"/>
      <c r="AL21" s="211"/>
      <c r="AM21" s="212"/>
      <c r="AN21" s="210"/>
      <c r="AO21" s="210"/>
      <c r="AP21" s="211"/>
      <c r="AQ21" s="212"/>
    </row>
    <row r="22" spans="2:43" x14ac:dyDescent="0.25">
      <c r="B22" s="35">
        <v>18</v>
      </c>
      <c r="C22" s="34"/>
      <c r="D22" s="36" t="e">
        <f>$D21+SUMIFS('NEW-RTT'!#REF!,'NEW-RTT'!#REF!,'t100 dynamiques'!$C$5,'NEW-RTT'!#REF!,$B22,'NEW-RTT'!$E$6:$E$786,"G*",'NEW-RTT'!#REF!,$D$3,'NEW-RTT'!#REF!,'t100 dynamiques'!$F$5)-SUMIFS('NEW-RTT'!#REF!,'NEW-RTT'!#REF!,'t100 dynamiques'!$C$5,'NEW-RTT'!#REF!,$B22,'NEW-RTT'!$E$6:$E$786,"G*",'NEW-RTT'!#REF!,$D$3,'NEW-RTT'!#REF!,'t100 dynamiques'!$F$5)</f>
        <v>#REF!</v>
      </c>
      <c r="E22" s="37" t="e">
        <f>$E21+SUMIFS('NEW-RTT'!#REF!,'NEW-RTT'!#REF!,'t100 dynamiques'!$C$5,'NEW-RTT'!#REF!,$B22,'NEW-RTT'!$E$6:$E$786,"G*",'NEW-RTT'!#REF!,$E$3,'NEW-RTT'!#REF!,'t100 dynamiques'!$F$5)-SUMIFS('NEW-RTT'!#REF!,'NEW-RTT'!#REF!,'t100 dynamiques'!$C$5,'NEW-RTT'!#REF!,$B22,'NEW-RTT'!$E$6:$E$786,"G*",'NEW-RTT'!#REF!,$E$3,'NEW-RTT'!#REF!,'t100 dynamiques'!$F$5)</f>
        <v>#REF!</v>
      </c>
      <c r="F22" s="37" t="e">
        <f>$F21+SUMIFS('NEW-RTT'!#REF!,'NEW-RTT'!#REF!,'t100 dynamiques'!$C$5,'NEW-RTT'!#REF!,$B22,'NEW-RTT'!$E$6:$E$786,"G*",'NEW-RTT'!#REF!,$F$3,'NEW-RTT'!#REF!,'t100 dynamiques'!$F$5)-SUMIFS('NEW-RTT'!#REF!,'NEW-RTT'!#REF!,'t100 dynamiques'!$C$5,'NEW-RTT'!#REF!,$B22,'NEW-RTT'!$E$6:$E$786,"G*",'NEW-RTT'!#REF!,$F$3,'NEW-RTT'!#REF!,'t100 dynamiques'!$F$5)</f>
        <v>#REF!</v>
      </c>
      <c r="G22" s="67" t="e">
        <f>$G21+SUMIFS('NEW-RTT'!#REF!,'NEW-RTT'!#REF!,'t100 dynamiques'!$C$5,'NEW-RTT'!#REF!,$B22,'NEW-RTT'!$E$6:$E$786,"G*",'NEW-RTT'!#REF!,$G$3,'NEW-RTT'!#REF!,'t100 dynamiques'!$F$5)-SUMIFS('NEW-RTT'!#REF!,'NEW-RTT'!#REF!,'t100 dynamiques'!$C$5,'NEW-RTT'!#REF!,$B22,'NEW-RTT'!$E$6:$E$786,"G*",'NEW-RTT'!#REF!,$G$3,'NEW-RTT'!#REF!,'t100 dynamiques'!$F$5)</f>
        <v>#REF!</v>
      </c>
      <c r="H22" s="74" t="e">
        <f t="shared" si="0"/>
        <v>#REF!</v>
      </c>
      <c r="I22" s="137"/>
      <c r="J22" s="137"/>
      <c r="K22" s="137"/>
      <c r="L22" s="139">
        <f>SUMIFS(LISTE!$T$4:$T$29,LISTE!$O$4:$O$29,'t100 dynamiques'!$C$5,LISTE!$S$4:$S$29,'t100 dynamiques'!$F$5,LISTE!$P$4:$P$29,LISTE!$P$4)</f>
        <v>637</v>
      </c>
      <c r="M22" s="70" t="e">
        <f>$M21+SUMIFS('NEW-RTT'!#REF!,'NEW-RTT'!#REF!,'t100 dynamiques'!$C$5,'NEW-RTT'!#REF!,$B22,'NEW-RTT'!$E$6:$E$786,"G*",'NEW-RTT'!#REF!,$M$3,'NEW-RTT'!#REF!,'t100 dynamiques'!$F$5)-SUMIFS('NEW-RTT'!#REF!,'NEW-RTT'!#REF!,'t100 dynamiques'!$C$5,'NEW-RTT'!#REF!,$B22,'NEW-RTT'!$E$6:$E$786,"G*",'NEW-RTT'!#REF!,$M$3,'NEW-RTT'!#REF!,'t100 dynamiques'!$F$5)</f>
        <v>#REF!</v>
      </c>
      <c r="N22" s="37" t="e">
        <f>$N21+SUMIFS('NEW-RTT'!#REF!,'NEW-RTT'!#REF!,'t100 dynamiques'!$C$5,'NEW-RTT'!#REF!,$B22,'NEW-RTT'!$E$6:$E$786,"G*",'NEW-RTT'!#REF!,$N$3,'NEW-RTT'!#REF!,'t100 dynamiques'!$F$5)-SUMIFS('NEW-RTT'!#REF!,'NEW-RTT'!#REF!,'t100 dynamiques'!$C$5,'NEW-RTT'!#REF!,$B22,'NEW-RTT'!$E$6:$E$786,"G*",'NEW-RTT'!#REF!,$N$3,'NEW-RTT'!#REF!,'t100 dynamiques'!$F$5)</f>
        <v>#REF!</v>
      </c>
      <c r="O22" s="37" t="e">
        <f>$O21+SUMIFS('NEW-RTT'!#REF!,'NEW-RTT'!#REF!,'t100 dynamiques'!$C$5,'NEW-RTT'!#REF!,$B22,'NEW-RTT'!$E$6:$E$786,"G*",'NEW-RTT'!#REF!,$O$3,'NEW-RTT'!#REF!,'t100 dynamiques'!$F$5)-SUMIFS('NEW-RTT'!#REF!,'NEW-RTT'!#REF!,'t100 dynamiques'!$C$5,'NEW-RTT'!#REF!,$B22,'NEW-RTT'!$E$6:$E$786,"G*",'NEW-RTT'!#REF!,$O$3,'NEW-RTT'!#REF!,'t100 dynamiques'!$F$5)</f>
        <v>#REF!</v>
      </c>
      <c r="P22" s="37" t="e">
        <f>$P21+SUMIFS('NEW-RTT'!#REF!,'NEW-RTT'!#REF!,'t100 dynamiques'!$C$5,'NEW-RTT'!#REF!,$B22,'NEW-RTT'!$E$6:$E$786,"G*",'NEW-RTT'!#REF!,$P$3,'NEW-RTT'!#REF!,'t100 dynamiques'!$F$5)-SUMIFS('NEW-RTT'!#REF!,'NEW-RTT'!#REF!,'t100 dynamiques'!$C$5,'NEW-RTT'!#REF!,$B22,'NEW-RTT'!$E$6:$E$786,"G*",'NEW-RTT'!#REF!,$P$3,'NEW-RTT'!#REF!,'t100 dynamiques'!$F$5)</f>
        <v>#REF!</v>
      </c>
      <c r="Q22" s="37" t="e">
        <f>$Q21+SUMIFS('NEW-RTT'!#REF!,'NEW-RTT'!#REF!,'t100 dynamiques'!$C$5,'NEW-RTT'!#REF!,$B22,'NEW-RTT'!$E$6:$E$786,"G*",'NEW-RTT'!#REF!,$Q$3,'NEW-RTT'!#REF!,'t100 dynamiques'!$F$5)-SUMIFS('NEW-RTT'!#REF!,'NEW-RTT'!#REF!,'t100 dynamiques'!$C$5,'NEW-RTT'!#REF!,$B22,'NEW-RTT'!$E$6:$E$786,"G*",'NEW-RTT'!#REF!,$Q$3,'NEW-RTT'!#REF!,'t100 dynamiques'!$F$5)</f>
        <v>#REF!</v>
      </c>
      <c r="R22" s="164" t="e">
        <f t="shared" si="1"/>
        <v>#REF!</v>
      </c>
      <c r="S22" s="137"/>
      <c r="T22" s="137"/>
      <c r="U22" s="137"/>
      <c r="V22" s="137"/>
      <c r="W22" s="169">
        <f>SUMIFS(LISTE!$T$4:$T$29,LISTE!$O$4:$O$29,'t100 dynamiques'!$C$5,LISTE!$S$4:$S$29,'t100 dynamiques'!$F$5,LISTE!$P$4:$P$29,LISTE!$P$9)</f>
        <v>2339.1000000000004</v>
      </c>
      <c r="X22" s="210"/>
      <c r="Y22" s="211"/>
      <c r="Z22" s="210"/>
      <c r="AA22" s="210"/>
      <c r="AB22" s="211"/>
      <c r="AC22" s="212"/>
      <c r="AD22" s="210"/>
      <c r="AE22" s="210"/>
      <c r="AF22" s="211"/>
      <c r="AG22" s="212"/>
      <c r="AH22" s="210"/>
      <c r="AI22" s="211"/>
      <c r="AJ22" s="210"/>
      <c r="AK22" s="210"/>
      <c r="AL22" s="211"/>
      <c r="AM22" s="212"/>
      <c r="AN22" s="210"/>
      <c r="AO22" s="210"/>
      <c r="AP22" s="211"/>
      <c r="AQ22" s="212"/>
    </row>
    <row r="23" spans="2:43" x14ac:dyDescent="0.25">
      <c r="B23" s="35">
        <v>19</v>
      </c>
      <c r="C23" s="34"/>
      <c r="D23" s="36" t="e">
        <f>$D22+SUMIFS('NEW-RTT'!#REF!,'NEW-RTT'!#REF!,'t100 dynamiques'!$C$5,'NEW-RTT'!#REF!,$B23,'NEW-RTT'!$E$6:$E$786,"G*",'NEW-RTT'!#REF!,$D$3,'NEW-RTT'!#REF!,'t100 dynamiques'!$F$5)-SUMIFS('NEW-RTT'!#REF!,'NEW-RTT'!#REF!,'t100 dynamiques'!$C$5,'NEW-RTT'!#REF!,$B23,'NEW-RTT'!$E$6:$E$786,"G*",'NEW-RTT'!#REF!,$D$3,'NEW-RTT'!#REF!,'t100 dynamiques'!$F$5)</f>
        <v>#REF!</v>
      </c>
      <c r="E23" s="37" t="e">
        <f>$E22+SUMIFS('NEW-RTT'!#REF!,'NEW-RTT'!#REF!,'t100 dynamiques'!$C$5,'NEW-RTT'!#REF!,$B23,'NEW-RTT'!$E$6:$E$786,"G*",'NEW-RTT'!#REF!,$E$3,'NEW-RTT'!#REF!,'t100 dynamiques'!$F$5)-SUMIFS('NEW-RTT'!#REF!,'NEW-RTT'!#REF!,'t100 dynamiques'!$C$5,'NEW-RTT'!#REF!,$B23,'NEW-RTT'!$E$6:$E$786,"G*",'NEW-RTT'!#REF!,$E$3,'NEW-RTT'!#REF!,'t100 dynamiques'!$F$5)</f>
        <v>#REF!</v>
      </c>
      <c r="F23" s="37" t="e">
        <f>$F22+SUMIFS('NEW-RTT'!#REF!,'NEW-RTT'!#REF!,'t100 dynamiques'!$C$5,'NEW-RTT'!#REF!,$B23,'NEW-RTT'!$E$6:$E$786,"G*",'NEW-RTT'!#REF!,$F$3,'NEW-RTT'!#REF!,'t100 dynamiques'!$F$5)-SUMIFS('NEW-RTT'!#REF!,'NEW-RTT'!#REF!,'t100 dynamiques'!$C$5,'NEW-RTT'!#REF!,$B23,'NEW-RTT'!$E$6:$E$786,"G*",'NEW-RTT'!#REF!,$F$3,'NEW-RTT'!#REF!,'t100 dynamiques'!$F$5)</f>
        <v>#REF!</v>
      </c>
      <c r="G23" s="67" t="e">
        <f>$G22+SUMIFS('NEW-RTT'!#REF!,'NEW-RTT'!#REF!,'t100 dynamiques'!$C$5,'NEW-RTT'!#REF!,$B23,'NEW-RTT'!$E$6:$E$786,"G*",'NEW-RTT'!#REF!,$G$3,'NEW-RTT'!#REF!,'t100 dynamiques'!$F$5)-SUMIFS('NEW-RTT'!#REF!,'NEW-RTT'!#REF!,'t100 dynamiques'!$C$5,'NEW-RTT'!#REF!,$B23,'NEW-RTT'!$E$6:$E$786,"G*",'NEW-RTT'!#REF!,$G$3,'NEW-RTT'!#REF!,'t100 dynamiques'!$F$5)</f>
        <v>#REF!</v>
      </c>
      <c r="H23" s="74" t="e">
        <f t="shared" si="0"/>
        <v>#REF!</v>
      </c>
      <c r="I23" s="137"/>
      <c r="J23" s="137"/>
      <c r="K23" s="137"/>
      <c r="L23" s="139">
        <f>SUMIFS(LISTE!$T$4:$T$29,LISTE!$O$4:$O$29,'t100 dynamiques'!$C$5,LISTE!$S$4:$S$29,'t100 dynamiques'!$F$5,LISTE!$P$4:$P$29,LISTE!$P$4)</f>
        <v>637</v>
      </c>
      <c r="M23" s="70" t="e">
        <f>$M22+SUMIFS('NEW-RTT'!#REF!,'NEW-RTT'!#REF!,'t100 dynamiques'!$C$5,'NEW-RTT'!#REF!,$B23,'NEW-RTT'!$E$6:$E$786,"G*",'NEW-RTT'!#REF!,$M$3,'NEW-RTT'!#REF!,'t100 dynamiques'!$F$5)-SUMIFS('NEW-RTT'!#REF!,'NEW-RTT'!#REF!,'t100 dynamiques'!$C$5,'NEW-RTT'!#REF!,$B23,'NEW-RTT'!$E$6:$E$786,"G*",'NEW-RTT'!#REF!,$M$3,'NEW-RTT'!#REF!,'t100 dynamiques'!$F$5)</f>
        <v>#REF!</v>
      </c>
      <c r="N23" s="37" t="e">
        <f>$N22+SUMIFS('NEW-RTT'!#REF!,'NEW-RTT'!#REF!,'t100 dynamiques'!$C$5,'NEW-RTT'!#REF!,$B23,'NEW-RTT'!$E$6:$E$786,"G*",'NEW-RTT'!#REF!,$N$3,'NEW-RTT'!#REF!,'t100 dynamiques'!$F$5)-SUMIFS('NEW-RTT'!#REF!,'NEW-RTT'!#REF!,'t100 dynamiques'!$C$5,'NEW-RTT'!#REF!,$B23,'NEW-RTT'!$E$6:$E$786,"G*",'NEW-RTT'!#REF!,$N$3,'NEW-RTT'!#REF!,'t100 dynamiques'!$F$5)</f>
        <v>#REF!</v>
      </c>
      <c r="O23" s="37" t="e">
        <f>$O22+SUMIFS('NEW-RTT'!#REF!,'NEW-RTT'!#REF!,'t100 dynamiques'!$C$5,'NEW-RTT'!#REF!,$B23,'NEW-RTT'!$E$6:$E$786,"G*",'NEW-RTT'!#REF!,$O$3,'NEW-RTT'!#REF!,'t100 dynamiques'!$F$5)-SUMIFS('NEW-RTT'!#REF!,'NEW-RTT'!#REF!,'t100 dynamiques'!$C$5,'NEW-RTT'!#REF!,$B23,'NEW-RTT'!$E$6:$E$786,"G*",'NEW-RTT'!#REF!,$O$3,'NEW-RTT'!#REF!,'t100 dynamiques'!$F$5)</f>
        <v>#REF!</v>
      </c>
      <c r="P23" s="37" t="e">
        <f>$P22+SUMIFS('NEW-RTT'!#REF!,'NEW-RTT'!#REF!,'t100 dynamiques'!$C$5,'NEW-RTT'!#REF!,$B23,'NEW-RTT'!$E$6:$E$786,"G*",'NEW-RTT'!#REF!,$P$3,'NEW-RTT'!#REF!,'t100 dynamiques'!$F$5)-SUMIFS('NEW-RTT'!#REF!,'NEW-RTT'!#REF!,'t100 dynamiques'!$C$5,'NEW-RTT'!#REF!,$B23,'NEW-RTT'!$E$6:$E$786,"G*",'NEW-RTT'!#REF!,$P$3,'NEW-RTT'!#REF!,'t100 dynamiques'!$F$5)</f>
        <v>#REF!</v>
      </c>
      <c r="Q23" s="37" t="e">
        <f>$Q22+SUMIFS('NEW-RTT'!#REF!,'NEW-RTT'!#REF!,'t100 dynamiques'!$C$5,'NEW-RTT'!#REF!,$B23,'NEW-RTT'!$E$6:$E$786,"G*",'NEW-RTT'!#REF!,$Q$3,'NEW-RTT'!#REF!,'t100 dynamiques'!$F$5)-SUMIFS('NEW-RTT'!#REF!,'NEW-RTT'!#REF!,'t100 dynamiques'!$C$5,'NEW-RTT'!#REF!,$B23,'NEW-RTT'!$E$6:$E$786,"G*",'NEW-RTT'!#REF!,$Q$3,'NEW-RTT'!#REF!,'t100 dynamiques'!$F$5)</f>
        <v>#REF!</v>
      </c>
      <c r="R23" s="164" t="e">
        <f t="shared" si="1"/>
        <v>#REF!</v>
      </c>
      <c r="S23" s="137"/>
      <c r="T23" s="137"/>
      <c r="U23" s="137"/>
      <c r="V23" s="137"/>
      <c r="W23" s="169">
        <f>SUMIFS(LISTE!$T$4:$T$29,LISTE!$O$4:$O$29,'t100 dynamiques'!$C$5,LISTE!$S$4:$S$29,'t100 dynamiques'!$F$5,LISTE!$P$4:$P$29,LISTE!$P$9)</f>
        <v>2339.1000000000004</v>
      </c>
      <c r="X23" s="210"/>
      <c r="Y23" s="211"/>
      <c r="Z23" s="210"/>
      <c r="AA23" s="210"/>
      <c r="AB23" s="211"/>
      <c r="AC23" s="212"/>
      <c r="AD23" s="210"/>
      <c r="AE23" s="210"/>
      <c r="AF23" s="211"/>
      <c r="AG23" s="212"/>
      <c r="AH23" s="210"/>
      <c r="AI23" s="211"/>
      <c r="AJ23" s="210"/>
      <c r="AK23" s="210"/>
      <c r="AL23" s="211"/>
      <c r="AM23" s="212"/>
      <c r="AN23" s="210"/>
      <c r="AO23" s="210"/>
      <c r="AP23" s="211"/>
      <c r="AQ23" s="212"/>
    </row>
    <row r="24" spans="2:43" x14ac:dyDescent="0.25">
      <c r="B24" s="35">
        <v>20</v>
      </c>
      <c r="C24" s="34"/>
      <c r="D24" s="36" t="e">
        <f>$D23+SUMIFS('NEW-RTT'!#REF!,'NEW-RTT'!#REF!,'t100 dynamiques'!$C$5,'NEW-RTT'!#REF!,$B24,'NEW-RTT'!$E$6:$E$786,"G*",'NEW-RTT'!#REF!,$D$3,'NEW-RTT'!#REF!,'t100 dynamiques'!$F$5)-SUMIFS('NEW-RTT'!#REF!,'NEW-RTT'!#REF!,'t100 dynamiques'!$C$5,'NEW-RTT'!#REF!,$B24,'NEW-RTT'!$E$6:$E$786,"G*",'NEW-RTT'!#REF!,$D$3,'NEW-RTT'!#REF!,'t100 dynamiques'!$F$5)</f>
        <v>#REF!</v>
      </c>
      <c r="E24" s="37" t="e">
        <f>$E23+SUMIFS('NEW-RTT'!#REF!,'NEW-RTT'!#REF!,'t100 dynamiques'!$C$5,'NEW-RTT'!#REF!,$B24,'NEW-RTT'!$E$6:$E$786,"G*",'NEW-RTT'!#REF!,$E$3,'NEW-RTT'!#REF!,'t100 dynamiques'!$F$5)-SUMIFS('NEW-RTT'!#REF!,'NEW-RTT'!#REF!,'t100 dynamiques'!$C$5,'NEW-RTT'!#REF!,$B24,'NEW-RTT'!$E$6:$E$786,"G*",'NEW-RTT'!#REF!,$E$3,'NEW-RTT'!#REF!,'t100 dynamiques'!$F$5)</f>
        <v>#REF!</v>
      </c>
      <c r="F24" s="37" t="e">
        <f>$F23+SUMIFS('NEW-RTT'!#REF!,'NEW-RTT'!#REF!,'t100 dynamiques'!$C$5,'NEW-RTT'!#REF!,$B24,'NEW-RTT'!$E$6:$E$786,"G*",'NEW-RTT'!#REF!,$F$3,'NEW-RTT'!#REF!,'t100 dynamiques'!$F$5)-SUMIFS('NEW-RTT'!#REF!,'NEW-RTT'!#REF!,'t100 dynamiques'!$C$5,'NEW-RTT'!#REF!,$B24,'NEW-RTT'!$E$6:$E$786,"G*",'NEW-RTT'!#REF!,$F$3,'NEW-RTT'!#REF!,'t100 dynamiques'!$F$5)</f>
        <v>#REF!</v>
      </c>
      <c r="G24" s="67" t="e">
        <f>$G23+SUMIFS('NEW-RTT'!#REF!,'NEW-RTT'!#REF!,'t100 dynamiques'!$C$5,'NEW-RTT'!#REF!,$B24,'NEW-RTT'!$E$6:$E$786,"G*",'NEW-RTT'!#REF!,$G$3,'NEW-RTT'!#REF!,'t100 dynamiques'!$F$5)-SUMIFS('NEW-RTT'!#REF!,'NEW-RTT'!#REF!,'t100 dynamiques'!$C$5,'NEW-RTT'!#REF!,$B24,'NEW-RTT'!$E$6:$E$786,"G*",'NEW-RTT'!#REF!,$G$3,'NEW-RTT'!#REF!,'t100 dynamiques'!$F$5)</f>
        <v>#REF!</v>
      </c>
      <c r="H24" s="74" t="e">
        <f t="shared" si="0"/>
        <v>#REF!</v>
      </c>
      <c r="I24" s="137"/>
      <c r="J24" s="137"/>
      <c r="K24" s="137"/>
      <c r="L24" s="139">
        <f>SUMIFS(LISTE!$T$4:$T$29,LISTE!$O$4:$O$29,'t100 dynamiques'!$C$5,LISTE!$S$4:$S$29,'t100 dynamiques'!$F$5,LISTE!$P$4:$P$29,LISTE!$P$4)</f>
        <v>637</v>
      </c>
      <c r="M24" s="70" t="e">
        <f>$M23+SUMIFS('NEW-RTT'!#REF!,'NEW-RTT'!#REF!,'t100 dynamiques'!$C$5,'NEW-RTT'!#REF!,$B24,'NEW-RTT'!$E$6:$E$786,"G*",'NEW-RTT'!#REF!,$M$3,'NEW-RTT'!#REF!,'t100 dynamiques'!$F$5)-SUMIFS('NEW-RTT'!#REF!,'NEW-RTT'!#REF!,'t100 dynamiques'!$C$5,'NEW-RTT'!#REF!,$B24,'NEW-RTT'!$E$6:$E$786,"G*",'NEW-RTT'!#REF!,$M$3,'NEW-RTT'!#REF!,'t100 dynamiques'!$F$5)</f>
        <v>#REF!</v>
      </c>
      <c r="N24" s="37" t="e">
        <f>$N23+SUMIFS('NEW-RTT'!#REF!,'NEW-RTT'!#REF!,'t100 dynamiques'!$C$5,'NEW-RTT'!#REF!,$B24,'NEW-RTT'!$E$6:$E$786,"G*",'NEW-RTT'!#REF!,$N$3,'NEW-RTT'!#REF!,'t100 dynamiques'!$F$5)-SUMIFS('NEW-RTT'!#REF!,'NEW-RTT'!#REF!,'t100 dynamiques'!$C$5,'NEW-RTT'!#REF!,$B24,'NEW-RTT'!$E$6:$E$786,"G*",'NEW-RTT'!#REF!,$N$3,'NEW-RTT'!#REF!,'t100 dynamiques'!$F$5)</f>
        <v>#REF!</v>
      </c>
      <c r="O24" s="37" t="e">
        <f>$O23+SUMIFS('NEW-RTT'!#REF!,'NEW-RTT'!#REF!,'t100 dynamiques'!$C$5,'NEW-RTT'!#REF!,$B24,'NEW-RTT'!$E$6:$E$786,"G*",'NEW-RTT'!#REF!,$O$3,'NEW-RTT'!#REF!,'t100 dynamiques'!$F$5)-SUMIFS('NEW-RTT'!#REF!,'NEW-RTT'!#REF!,'t100 dynamiques'!$C$5,'NEW-RTT'!#REF!,$B24,'NEW-RTT'!$E$6:$E$786,"G*",'NEW-RTT'!#REF!,$O$3,'NEW-RTT'!#REF!,'t100 dynamiques'!$F$5)</f>
        <v>#REF!</v>
      </c>
      <c r="P24" s="37" t="e">
        <f>$P23+SUMIFS('NEW-RTT'!#REF!,'NEW-RTT'!#REF!,'t100 dynamiques'!$C$5,'NEW-RTT'!#REF!,$B24,'NEW-RTT'!$E$6:$E$786,"G*",'NEW-RTT'!#REF!,$P$3,'NEW-RTT'!#REF!,'t100 dynamiques'!$F$5)-SUMIFS('NEW-RTT'!#REF!,'NEW-RTT'!#REF!,'t100 dynamiques'!$C$5,'NEW-RTT'!#REF!,$B24,'NEW-RTT'!$E$6:$E$786,"G*",'NEW-RTT'!#REF!,$P$3,'NEW-RTT'!#REF!,'t100 dynamiques'!$F$5)</f>
        <v>#REF!</v>
      </c>
      <c r="Q24" s="37" t="e">
        <f>$Q23+SUMIFS('NEW-RTT'!#REF!,'NEW-RTT'!#REF!,'t100 dynamiques'!$C$5,'NEW-RTT'!#REF!,$B24,'NEW-RTT'!$E$6:$E$786,"G*",'NEW-RTT'!#REF!,$Q$3,'NEW-RTT'!#REF!,'t100 dynamiques'!$F$5)-SUMIFS('NEW-RTT'!#REF!,'NEW-RTT'!#REF!,'t100 dynamiques'!$C$5,'NEW-RTT'!#REF!,$B24,'NEW-RTT'!$E$6:$E$786,"G*",'NEW-RTT'!#REF!,$Q$3,'NEW-RTT'!#REF!,'t100 dynamiques'!$F$5)</f>
        <v>#REF!</v>
      </c>
      <c r="R24" s="164" t="e">
        <f t="shared" si="1"/>
        <v>#REF!</v>
      </c>
      <c r="S24" s="137"/>
      <c r="T24" s="137"/>
      <c r="U24" s="137"/>
      <c r="V24" s="137"/>
      <c r="W24" s="169">
        <f>SUMIFS(LISTE!$T$4:$T$29,LISTE!$O$4:$O$29,'t100 dynamiques'!$C$5,LISTE!$S$4:$S$29,'t100 dynamiques'!$F$5,LISTE!$P$4:$P$29,LISTE!$P$9)</f>
        <v>2339.1000000000004</v>
      </c>
      <c r="X24" s="210"/>
      <c r="Y24" s="211"/>
      <c r="Z24" s="210"/>
      <c r="AA24" s="210"/>
      <c r="AB24" s="211"/>
      <c r="AC24" s="212"/>
      <c r="AD24" s="210"/>
      <c r="AE24" s="210"/>
      <c r="AF24" s="211"/>
      <c r="AG24" s="212"/>
      <c r="AH24" s="210"/>
      <c r="AI24" s="211"/>
      <c r="AJ24" s="210"/>
      <c r="AK24" s="210"/>
      <c r="AL24" s="211"/>
      <c r="AM24" s="212"/>
      <c r="AN24" s="210"/>
      <c r="AO24" s="210"/>
      <c r="AP24" s="211"/>
      <c r="AQ24" s="212"/>
    </row>
    <row r="25" spans="2:43" x14ac:dyDescent="0.25">
      <c r="B25" s="35">
        <v>21</v>
      </c>
      <c r="C25" s="34"/>
      <c r="D25" s="36" t="e">
        <f>$D24+SUMIFS('NEW-RTT'!#REF!,'NEW-RTT'!#REF!,'t100 dynamiques'!$C$5,'NEW-RTT'!#REF!,$B25,'NEW-RTT'!$E$6:$E$786,"G*",'NEW-RTT'!#REF!,$D$3,'NEW-RTT'!#REF!,'t100 dynamiques'!$F$5)-SUMIFS('NEW-RTT'!#REF!,'NEW-RTT'!#REF!,'t100 dynamiques'!$C$5,'NEW-RTT'!#REF!,$B25,'NEW-RTT'!$E$6:$E$786,"G*",'NEW-RTT'!#REF!,$D$3,'NEW-RTT'!#REF!,'t100 dynamiques'!$F$5)</f>
        <v>#REF!</v>
      </c>
      <c r="E25" s="37" t="e">
        <f>$E24+SUMIFS('NEW-RTT'!#REF!,'NEW-RTT'!#REF!,'t100 dynamiques'!$C$5,'NEW-RTT'!#REF!,$B25,'NEW-RTT'!$E$6:$E$786,"G*",'NEW-RTT'!#REF!,$E$3,'NEW-RTT'!#REF!,'t100 dynamiques'!$F$5)-SUMIFS('NEW-RTT'!#REF!,'NEW-RTT'!#REF!,'t100 dynamiques'!$C$5,'NEW-RTT'!#REF!,$B25,'NEW-RTT'!$E$6:$E$786,"G*",'NEW-RTT'!#REF!,$E$3,'NEW-RTT'!#REF!,'t100 dynamiques'!$F$5)</f>
        <v>#REF!</v>
      </c>
      <c r="F25" s="37" t="e">
        <f>$F24+SUMIFS('NEW-RTT'!#REF!,'NEW-RTT'!#REF!,'t100 dynamiques'!$C$5,'NEW-RTT'!#REF!,$B25,'NEW-RTT'!$E$6:$E$786,"G*",'NEW-RTT'!#REF!,$F$3,'NEW-RTT'!#REF!,'t100 dynamiques'!$F$5)-SUMIFS('NEW-RTT'!#REF!,'NEW-RTT'!#REF!,'t100 dynamiques'!$C$5,'NEW-RTT'!#REF!,$B25,'NEW-RTT'!$E$6:$E$786,"G*",'NEW-RTT'!#REF!,$F$3,'NEW-RTT'!#REF!,'t100 dynamiques'!$F$5)</f>
        <v>#REF!</v>
      </c>
      <c r="G25" s="67" t="e">
        <f>$G24+SUMIFS('NEW-RTT'!#REF!,'NEW-RTT'!#REF!,'t100 dynamiques'!$C$5,'NEW-RTT'!#REF!,$B25,'NEW-RTT'!$E$6:$E$786,"G*",'NEW-RTT'!#REF!,$G$3,'NEW-RTT'!#REF!,'t100 dynamiques'!$F$5)-SUMIFS('NEW-RTT'!#REF!,'NEW-RTT'!#REF!,'t100 dynamiques'!$C$5,'NEW-RTT'!#REF!,$B25,'NEW-RTT'!$E$6:$E$786,"G*",'NEW-RTT'!#REF!,$G$3,'NEW-RTT'!#REF!,'t100 dynamiques'!$F$5)</f>
        <v>#REF!</v>
      </c>
      <c r="H25" s="74" t="e">
        <f t="shared" si="0"/>
        <v>#REF!</v>
      </c>
      <c r="I25" s="137"/>
      <c r="J25" s="137"/>
      <c r="K25" s="137"/>
      <c r="L25" s="139">
        <f>SUMIFS(LISTE!$T$4:$T$29,LISTE!$O$4:$O$29,'t100 dynamiques'!$C$5,LISTE!$S$4:$S$29,'t100 dynamiques'!$F$5,LISTE!$P$4:$P$29,LISTE!$P$4)</f>
        <v>637</v>
      </c>
      <c r="M25" s="70" t="e">
        <f>$M24+SUMIFS('NEW-RTT'!#REF!,'NEW-RTT'!#REF!,'t100 dynamiques'!$C$5,'NEW-RTT'!#REF!,$B25,'NEW-RTT'!$E$6:$E$786,"G*",'NEW-RTT'!#REF!,$M$3,'NEW-RTT'!#REF!,'t100 dynamiques'!$F$5)-SUMIFS('NEW-RTT'!#REF!,'NEW-RTT'!#REF!,'t100 dynamiques'!$C$5,'NEW-RTT'!#REF!,$B25,'NEW-RTT'!$E$6:$E$786,"G*",'NEW-RTT'!#REF!,$M$3,'NEW-RTT'!#REF!,'t100 dynamiques'!$F$5)</f>
        <v>#REF!</v>
      </c>
      <c r="N25" s="37" t="e">
        <f>$N24+SUMIFS('NEW-RTT'!#REF!,'NEW-RTT'!#REF!,'t100 dynamiques'!$C$5,'NEW-RTT'!#REF!,$B25,'NEW-RTT'!$E$6:$E$786,"G*",'NEW-RTT'!#REF!,$N$3,'NEW-RTT'!#REF!,'t100 dynamiques'!$F$5)-SUMIFS('NEW-RTT'!#REF!,'NEW-RTT'!#REF!,'t100 dynamiques'!$C$5,'NEW-RTT'!#REF!,$B25,'NEW-RTT'!$E$6:$E$786,"G*",'NEW-RTT'!#REF!,$N$3,'NEW-RTT'!#REF!,'t100 dynamiques'!$F$5)</f>
        <v>#REF!</v>
      </c>
      <c r="O25" s="37" t="e">
        <f>$O24+SUMIFS('NEW-RTT'!#REF!,'NEW-RTT'!#REF!,'t100 dynamiques'!$C$5,'NEW-RTT'!#REF!,$B25,'NEW-RTT'!$E$6:$E$786,"G*",'NEW-RTT'!#REF!,$O$3,'NEW-RTT'!#REF!,'t100 dynamiques'!$F$5)-SUMIFS('NEW-RTT'!#REF!,'NEW-RTT'!#REF!,'t100 dynamiques'!$C$5,'NEW-RTT'!#REF!,$B25,'NEW-RTT'!$E$6:$E$786,"G*",'NEW-RTT'!#REF!,$O$3,'NEW-RTT'!#REF!,'t100 dynamiques'!$F$5)</f>
        <v>#REF!</v>
      </c>
      <c r="P25" s="37" t="e">
        <f>$P24+SUMIFS('NEW-RTT'!#REF!,'NEW-RTT'!#REF!,'t100 dynamiques'!$C$5,'NEW-RTT'!#REF!,$B25,'NEW-RTT'!$E$6:$E$786,"G*",'NEW-RTT'!#REF!,$P$3,'NEW-RTT'!#REF!,'t100 dynamiques'!$F$5)-SUMIFS('NEW-RTT'!#REF!,'NEW-RTT'!#REF!,'t100 dynamiques'!$C$5,'NEW-RTT'!#REF!,$B25,'NEW-RTT'!$E$6:$E$786,"G*",'NEW-RTT'!#REF!,$P$3,'NEW-RTT'!#REF!,'t100 dynamiques'!$F$5)</f>
        <v>#REF!</v>
      </c>
      <c r="Q25" s="37" t="e">
        <f>$Q24+SUMIFS('NEW-RTT'!#REF!,'NEW-RTT'!#REF!,'t100 dynamiques'!$C$5,'NEW-RTT'!#REF!,$B25,'NEW-RTT'!$E$6:$E$786,"G*",'NEW-RTT'!#REF!,$Q$3,'NEW-RTT'!#REF!,'t100 dynamiques'!$F$5)-SUMIFS('NEW-RTT'!#REF!,'NEW-RTT'!#REF!,'t100 dynamiques'!$C$5,'NEW-RTT'!#REF!,$B25,'NEW-RTT'!$E$6:$E$786,"G*",'NEW-RTT'!#REF!,$Q$3,'NEW-RTT'!#REF!,'t100 dynamiques'!$F$5)</f>
        <v>#REF!</v>
      </c>
      <c r="R25" s="164" t="e">
        <f t="shared" si="1"/>
        <v>#REF!</v>
      </c>
      <c r="S25" s="137"/>
      <c r="T25" s="137"/>
      <c r="U25" s="137"/>
      <c r="V25" s="137"/>
      <c r="W25" s="169">
        <f>SUMIFS(LISTE!$T$4:$T$29,LISTE!$O$4:$O$29,'t100 dynamiques'!$C$5,LISTE!$S$4:$S$29,'t100 dynamiques'!$F$5,LISTE!$P$4:$P$29,LISTE!$P$9)</f>
        <v>2339.1000000000004</v>
      </c>
      <c r="X25" s="210"/>
      <c r="Y25" s="211"/>
      <c r="Z25" s="210"/>
      <c r="AA25" s="210"/>
      <c r="AB25" s="211"/>
      <c r="AC25" s="212"/>
      <c r="AD25" s="210"/>
      <c r="AE25" s="210"/>
      <c r="AF25" s="211"/>
      <c r="AG25" s="212"/>
      <c r="AH25" s="210"/>
      <c r="AI25" s="211"/>
      <c r="AJ25" s="210"/>
      <c r="AK25" s="210"/>
      <c r="AL25" s="211"/>
      <c r="AM25" s="212"/>
      <c r="AN25" s="210"/>
      <c r="AO25" s="210"/>
      <c r="AP25" s="211"/>
      <c r="AQ25" s="212"/>
    </row>
    <row r="26" spans="2:43" x14ac:dyDescent="0.25">
      <c r="B26" s="35">
        <v>22</v>
      </c>
      <c r="C26" s="34"/>
      <c r="D26" s="36" t="e">
        <f>$D25+SUMIFS('NEW-RTT'!#REF!,'NEW-RTT'!#REF!,'t100 dynamiques'!$C$5,'NEW-RTT'!#REF!,$B26,'NEW-RTT'!$E$6:$E$786,"G*",'NEW-RTT'!#REF!,$D$3,'NEW-RTT'!#REF!,'t100 dynamiques'!$F$5)-SUMIFS('NEW-RTT'!#REF!,'NEW-RTT'!#REF!,'t100 dynamiques'!$C$5,'NEW-RTT'!#REF!,$B26,'NEW-RTT'!$E$6:$E$786,"G*",'NEW-RTT'!#REF!,$D$3,'NEW-RTT'!#REF!,'t100 dynamiques'!$F$5)</f>
        <v>#REF!</v>
      </c>
      <c r="E26" s="37" t="e">
        <f>$E25+SUMIFS('NEW-RTT'!#REF!,'NEW-RTT'!#REF!,'t100 dynamiques'!$C$5,'NEW-RTT'!#REF!,$B26,'NEW-RTT'!$E$6:$E$786,"G*",'NEW-RTT'!#REF!,$E$3,'NEW-RTT'!#REF!,'t100 dynamiques'!$F$5)-SUMIFS('NEW-RTT'!#REF!,'NEW-RTT'!#REF!,'t100 dynamiques'!$C$5,'NEW-RTT'!#REF!,$B26,'NEW-RTT'!$E$6:$E$786,"G*",'NEW-RTT'!#REF!,$E$3,'NEW-RTT'!#REF!,'t100 dynamiques'!$F$5)</f>
        <v>#REF!</v>
      </c>
      <c r="F26" s="37" t="e">
        <f>$F25+SUMIFS('NEW-RTT'!#REF!,'NEW-RTT'!#REF!,'t100 dynamiques'!$C$5,'NEW-RTT'!#REF!,$B26,'NEW-RTT'!$E$6:$E$786,"G*",'NEW-RTT'!#REF!,$F$3,'NEW-RTT'!#REF!,'t100 dynamiques'!$F$5)-SUMIFS('NEW-RTT'!#REF!,'NEW-RTT'!#REF!,'t100 dynamiques'!$C$5,'NEW-RTT'!#REF!,$B26,'NEW-RTT'!$E$6:$E$786,"G*",'NEW-RTT'!#REF!,$F$3,'NEW-RTT'!#REF!,'t100 dynamiques'!$F$5)</f>
        <v>#REF!</v>
      </c>
      <c r="G26" s="67" t="e">
        <f>$G25+SUMIFS('NEW-RTT'!#REF!,'NEW-RTT'!#REF!,'t100 dynamiques'!$C$5,'NEW-RTT'!#REF!,$B26,'NEW-RTT'!$E$6:$E$786,"G*",'NEW-RTT'!#REF!,$G$3,'NEW-RTT'!#REF!,'t100 dynamiques'!$F$5)-SUMIFS('NEW-RTT'!#REF!,'NEW-RTT'!#REF!,'t100 dynamiques'!$C$5,'NEW-RTT'!#REF!,$B26,'NEW-RTT'!$E$6:$E$786,"G*",'NEW-RTT'!#REF!,$G$3,'NEW-RTT'!#REF!,'t100 dynamiques'!$F$5)</f>
        <v>#REF!</v>
      </c>
      <c r="H26" s="74" t="e">
        <f t="shared" si="0"/>
        <v>#REF!</v>
      </c>
      <c r="I26" s="137"/>
      <c r="J26" s="137"/>
      <c r="K26" s="137"/>
      <c r="L26" s="139">
        <f>SUMIFS(LISTE!$T$4:$T$29,LISTE!$O$4:$O$29,'t100 dynamiques'!$C$5,LISTE!$S$4:$S$29,'t100 dynamiques'!$F$5,LISTE!$P$4:$P$29,LISTE!$P$4)</f>
        <v>637</v>
      </c>
      <c r="M26" s="70" t="e">
        <f>$M25+SUMIFS('NEW-RTT'!#REF!,'NEW-RTT'!#REF!,'t100 dynamiques'!$C$5,'NEW-RTT'!#REF!,$B26,'NEW-RTT'!$E$6:$E$786,"G*",'NEW-RTT'!#REF!,$M$3,'NEW-RTT'!#REF!,'t100 dynamiques'!$F$5)-SUMIFS('NEW-RTT'!#REF!,'NEW-RTT'!#REF!,'t100 dynamiques'!$C$5,'NEW-RTT'!#REF!,$B26,'NEW-RTT'!$E$6:$E$786,"G*",'NEW-RTT'!#REF!,$M$3,'NEW-RTT'!#REF!,'t100 dynamiques'!$F$5)</f>
        <v>#REF!</v>
      </c>
      <c r="N26" s="37" t="e">
        <f>$N25+SUMIFS('NEW-RTT'!#REF!,'NEW-RTT'!#REF!,'t100 dynamiques'!$C$5,'NEW-RTT'!#REF!,$B26,'NEW-RTT'!$E$6:$E$786,"G*",'NEW-RTT'!#REF!,$N$3,'NEW-RTT'!#REF!,'t100 dynamiques'!$F$5)-SUMIFS('NEW-RTT'!#REF!,'NEW-RTT'!#REF!,'t100 dynamiques'!$C$5,'NEW-RTT'!#REF!,$B26,'NEW-RTT'!$E$6:$E$786,"G*",'NEW-RTT'!#REF!,$N$3,'NEW-RTT'!#REF!,'t100 dynamiques'!$F$5)</f>
        <v>#REF!</v>
      </c>
      <c r="O26" s="37" t="e">
        <f>$O25+SUMIFS('NEW-RTT'!#REF!,'NEW-RTT'!#REF!,'t100 dynamiques'!$C$5,'NEW-RTT'!#REF!,$B26,'NEW-RTT'!$E$6:$E$786,"G*",'NEW-RTT'!#REF!,$O$3,'NEW-RTT'!#REF!,'t100 dynamiques'!$F$5)-SUMIFS('NEW-RTT'!#REF!,'NEW-RTT'!#REF!,'t100 dynamiques'!$C$5,'NEW-RTT'!#REF!,$B26,'NEW-RTT'!$E$6:$E$786,"G*",'NEW-RTT'!#REF!,$O$3,'NEW-RTT'!#REF!,'t100 dynamiques'!$F$5)</f>
        <v>#REF!</v>
      </c>
      <c r="P26" s="37" t="e">
        <f>$P25+SUMIFS('NEW-RTT'!#REF!,'NEW-RTT'!#REF!,'t100 dynamiques'!$C$5,'NEW-RTT'!#REF!,$B26,'NEW-RTT'!$E$6:$E$786,"G*",'NEW-RTT'!#REF!,$P$3,'NEW-RTT'!#REF!,'t100 dynamiques'!$F$5)-SUMIFS('NEW-RTT'!#REF!,'NEW-RTT'!#REF!,'t100 dynamiques'!$C$5,'NEW-RTT'!#REF!,$B26,'NEW-RTT'!$E$6:$E$786,"G*",'NEW-RTT'!#REF!,$P$3,'NEW-RTT'!#REF!,'t100 dynamiques'!$F$5)</f>
        <v>#REF!</v>
      </c>
      <c r="Q26" s="37" t="e">
        <f>$Q25+SUMIFS('NEW-RTT'!#REF!,'NEW-RTT'!#REF!,'t100 dynamiques'!$C$5,'NEW-RTT'!#REF!,$B26,'NEW-RTT'!$E$6:$E$786,"G*",'NEW-RTT'!#REF!,$Q$3,'NEW-RTT'!#REF!,'t100 dynamiques'!$F$5)-SUMIFS('NEW-RTT'!#REF!,'NEW-RTT'!#REF!,'t100 dynamiques'!$C$5,'NEW-RTT'!#REF!,$B26,'NEW-RTT'!$E$6:$E$786,"G*",'NEW-RTT'!#REF!,$Q$3,'NEW-RTT'!#REF!,'t100 dynamiques'!$F$5)</f>
        <v>#REF!</v>
      </c>
      <c r="R26" s="164" t="e">
        <f t="shared" si="1"/>
        <v>#REF!</v>
      </c>
      <c r="S26" s="137"/>
      <c r="T26" s="137"/>
      <c r="U26" s="137"/>
      <c r="V26" s="137"/>
      <c r="W26" s="169">
        <f>SUMIFS(LISTE!$T$4:$T$29,LISTE!$O$4:$O$29,'t100 dynamiques'!$C$5,LISTE!$S$4:$S$29,'t100 dynamiques'!$F$5,LISTE!$P$4:$P$29,LISTE!$P$9)</f>
        <v>2339.1000000000004</v>
      </c>
      <c r="X26" s="210"/>
      <c r="Y26" s="211"/>
      <c r="Z26" s="210"/>
      <c r="AA26" s="210"/>
      <c r="AB26" s="211"/>
      <c r="AC26" s="212"/>
      <c r="AD26" s="210"/>
      <c r="AE26" s="210"/>
      <c r="AF26" s="211"/>
      <c r="AG26" s="212"/>
      <c r="AH26" s="210"/>
      <c r="AI26" s="211"/>
      <c r="AJ26" s="210"/>
      <c r="AK26" s="210"/>
      <c r="AL26" s="211"/>
      <c r="AM26" s="212"/>
      <c r="AN26" s="210"/>
      <c r="AO26" s="210"/>
      <c r="AP26" s="211"/>
      <c r="AQ26" s="212"/>
    </row>
    <row r="27" spans="2:43" x14ac:dyDescent="0.25">
      <c r="B27" s="35">
        <v>23</v>
      </c>
      <c r="C27" s="34"/>
      <c r="D27" s="36" t="e">
        <f>$D26+SUMIFS('NEW-RTT'!#REF!,'NEW-RTT'!#REF!,'t100 dynamiques'!$C$5,'NEW-RTT'!#REF!,$B27,'NEW-RTT'!$E$6:$E$786,"G*",'NEW-RTT'!#REF!,$D$3,'NEW-RTT'!#REF!,'t100 dynamiques'!$F$5)-SUMIFS('NEW-RTT'!#REF!,'NEW-RTT'!#REF!,'t100 dynamiques'!$C$5,'NEW-RTT'!#REF!,$B27,'NEW-RTT'!$E$6:$E$786,"G*",'NEW-RTT'!#REF!,$D$3,'NEW-RTT'!#REF!,'t100 dynamiques'!$F$5)</f>
        <v>#REF!</v>
      </c>
      <c r="E27" s="37" t="e">
        <f>$E26+SUMIFS('NEW-RTT'!#REF!,'NEW-RTT'!#REF!,'t100 dynamiques'!$C$5,'NEW-RTT'!#REF!,$B27,'NEW-RTT'!$E$6:$E$786,"G*",'NEW-RTT'!#REF!,$E$3,'NEW-RTT'!#REF!,'t100 dynamiques'!$F$5)-SUMIFS('NEW-RTT'!#REF!,'NEW-RTT'!#REF!,'t100 dynamiques'!$C$5,'NEW-RTT'!#REF!,$B27,'NEW-RTT'!$E$6:$E$786,"G*",'NEW-RTT'!#REF!,$E$3,'NEW-RTT'!#REF!,'t100 dynamiques'!$F$5)</f>
        <v>#REF!</v>
      </c>
      <c r="F27" s="37" t="e">
        <f>$F26+SUMIFS('NEW-RTT'!#REF!,'NEW-RTT'!#REF!,'t100 dynamiques'!$C$5,'NEW-RTT'!#REF!,$B27,'NEW-RTT'!$E$6:$E$786,"G*",'NEW-RTT'!#REF!,$F$3,'NEW-RTT'!#REF!,'t100 dynamiques'!$F$5)-SUMIFS('NEW-RTT'!#REF!,'NEW-RTT'!#REF!,'t100 dynamiques'!$C$5,'NEW-RTT'!#REF!,$B27,'NEW-RTT'!$E$6:$E$786,"G*",'NEW-RTT'!#REF!,$F$3,'NEW-RTT'!#REF!,'t100 dynamiques'!$F$5)</f>
        <v>#REF!</v>
      </c>
      <c r="G27" s="67" t="e">
        <f>$G26+SUMIFS('NEW-RTT'!#REF!,'NEW-RTT'!#REF!,'t100 dynamiques'!$C$5,'NEW-RTT'!#REF!,$B27,'NEW-RTT'!$E$6:$E$786,"G*",'NEW-RTT'!#REF!,$G$3,'NEW-RTT'!#REF!,'t100 dynamiques'!$F$5)-SUMIFS('NEW-RTT'!#REF!,'NEW-RTT'!#REF!,'t100 dynamiques'!$C$5,'NEW-RTT'!#REF!,$B27,'NEW-RTT'!$E$6:$E$786,"G*",'NEW-RTT'!#REF!,$G$3,'NEW-RTT'!#REF!,'t100 dynamiques'!$F$5)</f>
        <v>#REF!</v>
      </c>
      <c r="H27" s="74" t="e">
        <f t="shared" si="0"/>
        <v>#REF!</v>
      </c>
      <c r="I27" s="137"/>
      <c r="J27" s="137"/>
      <c r="K27" s="137"/>
      <c r="L27" s="139">
        <f>SUMIFS(LISTE!$T$4:$T$29,LISTE!$O$4:$O$29,'t100 dynamiques'!$C$5,LISTE!$S$4:$S$29,'t100 dynamiques'!$F$5,LISTE!$P$4:$P$29,LISTE!$P$4)</f>
        <v>637</v>
      </c>
      <c r="M27" s="70" t="e">
        <f>$M26+SUMIFS('NEW-RTT'!#REF!,'NEW-RTT'!#REF!,'t100 dynamiques'!$C$5,'NEW-RTT'!#REF!,$B27,'NEW-RTT'!$E$6:$E$786,"G*",'NEW-RTT'!#REF!,$M$3,'NEW-RTT'!#REF!,'t100 dynamiques'!$F$5)-SUMIFS('NEW-RTT'!#REF!,'NEW-RTT'!#REF!,'t100 dynamiques'!$C$5,'NEW-RTT'!#REF!,$B27,'NEW-RTT'!$E$6:$E$786,"G*",'NEW-RTT'!#REF!,$M$3,'NEW-RTT'!#REF!,'t100 dynamiques'!$F$5)</f>
        <v>#REF!</v>
      </c>
      <c r="N27" s="37" t="e">
        <f>$N26+SUMIFS('NEW-RTT'!#REF!,'NEW-RTT'!#REF!,'t100 dynamiques'!$C$5,'NEW-RTT'!#REF!,$B27,'NEW-RTT'!$E$6:$E$786,"G*",'NEW-RTT'!#REF!,$N$3,'NEW-RTT'!#REF!,'t100 dynamiques'!$F$5)-SUMIFS('NEW-RTT'!#REF!,'NEW-RTT'!#REF!,'t100 dynamiques'!$C$5,'NEW-RTT'!#REF!,$B27,'NEW-RTT'!$E$6:$E$786,"G*",'NEW-RTT'!#REF!,$N$3,'NEW-RTT'!#REF!,'t100 dynamiques'!$F$5)</f>
        <v>#REF!</v>
      </c>
      <c r="O27" s="37" t="e">
        <f>$O26+SUMIFS('NEW-RTT'!#REF!,'NEW-RTT'!#REF!,'t100 dynamiques'!$C$5,'NEW-RTT'!#REF!,$B27,'NEW-RTT'!$E$6:$E$786,"G*",'NEW-RTT'!#REF!,$O$3,'NEW-RTT'!#REF!,'t100 dynamiques'!$F$5)-SUMIFS('NEW-RTT'!#REF!,'NEW-RTT'!#REF!,'t100 dynamiques'!$C$5,'NEW-RTT'!#REF!,$B27,'NEW-RTT'!$E$6:$E$786,"G*",'NEW-RTT'!#REF!,$O$3,'NEW-RTT'!#REF!,'t100 dynamiques'!$F$5)</f>
        <v>#REF!</v>
      </c>
      <c r="P27" s="37" t="e">
        <f>$P26+SUMIFS('NEW-RTT'!#REF!,'NEW-RTT'!#REF!,'t100 dynamiques'!$C$5,'NEW-RTT'!#REF!,$B27,'NEW-RTT'!$E$6:$E$786,"G*",'NEW-RTT'!#REF!,$P$3,'NEW-RTT'!#REF!,'t100 dynamiques'!$F$5)-SUMIFS('NEW-RTT'!#REF!,'NEW-RTT'!#REF!,'t100 dynamiques'!$C$5,'NEW-RTT'!#REF!,$B27,'NEW-RTT'!$E$6:$E$786,"G*",'NEW-RTT'!#REF!,$P$3,'NEW-RTT'!#REF!,'t100 dynamiques'!$F$5)</f>
        <v>#REF!</v>
      </c>
      <c r="Q27" s="37" t="e">
        <f>$Q26+SUMIFS('NEW-RTT'!#REF!,'NEW-RTT'!#REF!,'t100 dynamiques'!$C$5,'NEW-RTT'!#REF!,$B27,'NEW-RTT'!$E$6:$E$786,"G*",'NEW-RTT'!#REF!,$Q$3,'NEW-RTT'!#REF!,'t100 dynamiques'!$F$5)-SUMIFS('NEW-RTT'!#REF!,'NEW-RTT'!#REF!,'t100 dynamiques'!$C$5,'NEW-RTT'!#REF!,$B27,'NEW-RTT'!$E$6:$E$786,"G*",'NEW-RTT'!#REF!,$Q$3,'NEW-RTT'!#REF!,'t100 dynamiques'!$F$5)</f>
        <v>#REF!</v>
      </c>
      <c r="R27" s="164" t="e">
        <f t="shared" si="1"/>
        <v>#REF!</v>
      </c>
      <c r="S27" s="137"/>
      <c r="T27" s="137"/>
      <c r="U27" s="137"/>
      <c r="V27" s="137"/>
      <c r="W27" s="169">
        <f>SUMIFS(LISTE!$T$4:$T$29,LISTE!$O$4:$O$29,'t100 dynamiques'!$C$5,LISTE!$S$4:$S$29,'t100 dynamiques'!$F$5,LISTE!$P$4:$P$29,LISTE!$P$9)</f>
        <v>2339.1000000000004</v>
      </c>
      <c r="X27" s="210"/>
      <c r="Y27" s="211"/>
      <c r="Z27" s="210"/>
      <c r="AA27" s="210"/>
      <c r="AB27" s="211"/>
      <c r="AC27" s="212"/>
      <c r="AD27" s="210"/>
      <c r="AE27" s="210"/>
      <c r="AF27" s="211"/>
      <c r="AG27" s="212"/>
      <c r="AH27" s="210"/>
      <c r="AI27" s="211"/>
      <c r="AJ27" s="210"/>
      <c r="AK27" s="210"/>
      <c r="AL27" s="211"/>
      <c r="AM27" s="212"/>
      <c r="AN27" s="210"/>
      <c r="AO27" s="210"/>
      <c r="AP27" s="211"/>
      <c r="AQ27" s="212"/>
    </row>
    <row r="28" spans="2:43" x14ac:dyDescent="0.25">
      <c r="B28" s="35">
        <v>24</v>
      </c>
      <c r="C28" s="34"/>
      <c r="D28" s="36" t="e">
        <f>$D27+SUMIFS('NEW-RTT'!#REF!,'NEW-RTT'!#REF!,'t100 dynamiques'!$C$5,'NEW-RTT'!#REF!,$B28,'NEW-RTT'!$E$6:$E$786,"G*",'NEW-RTT'!#REF!,$D$3,'NEW-RTT'!#REF!,'t100 dynamiques'!$F$5)-SUMIFS('NEW-RTT'!#REF!,'NEW-RTT'!#REF!,'t100 dynamiques'!$C$5,'NEW-RTT'!#REF!,$B28,'NEW-RTT'!$E$6:$E$786,"G*",'NEW-RTT'!#REF!,$D$3,'NEW-RTT'!#REF!,'t100 dynamiques'!$F$5)</f>
        <v>#REF!</v>
      </c>
      <c r="E28" s="37" t="e">
        <f>$E27+SUMIFS('NEW-RTT'!#REF!,'NEW-RTT'!#REF!,'t100 dynamiques'!$C$5,'NEW-RTT'!#REF!,$B28,'NEW-RTT'!$E$6:$E$786,"G*",'NEW-RTT'!#REF!,$E$3,'NEW-RTT'!#REF!,'t100 dynamiques'!$F$5)-SUMIFS('NEW-RTT'!#REF!,'NEW-RTT'!#REF!,'t100 dynamiques'!$C$5,'NEW-RTT'!#REF!,$B28,'NEW-RTT'!$E$6:$E$786,"G*",'NEW-RTT'!#REF!,$E$3,'NEW-RTT'!#REF!,'t100 dynamiques'!$F$5)</f>
        <v>#REF!</v>
      </c>
      <c r="F28" s="37" t="e">
        <f>$F27+SUMIFS('NEW-RTT'!#REF!,'NEW-RTT'!#REF!,'t100 dynamiques'!$C$5,'NEW-RTT'!#REF!,$B28,'NEW-RTT'!$E$6:$E$786,"G*",'NEW-RTT'!#REF!,$F$3,'NEW-RTT'!#REF!,'t100 dynamiques'!$F$5)-SUMIFS('NEW-RTT'!#REF!,'NEW-RTT'!#REF!,'t100 dynamiques'!$C$5,'NEW-RTT'!#REF!,$B28,'NEW-RTT'!$E$6:$E$786,"G*",'NEW-RTT'!#REF!,$F$3,'NEW-RTT'!#REF!,'t100 dynamiques'!$F$5)</f>
        <v>#REF!</v>
      </c>
      <c r="G28" s="67" t="e">
        <f>$G27+SUMIFS('NEW-RTT'!#REF!,'NEW-RTT'!#REF!,'t100 dynamiques'!$C$5,'NEW-RTT'!#REF!,$B28,'NEW-RTT'!$E$6:$E$786,"G*",'NEW-RTT'!#REF!,$G$3,'NEW-RTT'!#REF!,'t100 dynamiques'!$F$5)-SUMIFS('NEW-RTT'!#REF!,'NEW-RTT'!#REF!,'t100 dynamiques'!$C$5,'NEW-RTT'!#REF!,$B28,'NEW-RTT'!$E$6:$E$786,"G*",'NEW-RTT'!#REF!,$G$3,'NEW-RTT'!#REF!,'t100 dynamiques'!$F$5)</f>
        <v>#REF!</v>
      </c>
      <c r="H28" s="74" t="e">
        <f t="shared" si="0"/>
        <v>#REF!</v>
      </c>
      <c r="I28" s="137"/>
      <c r="J28" s="137"/>
      <c r="K28" s="137"/>
      <c r="L28" s="139">
        <f>SUMIFS(LISTE!$T$4:$T$29,LISTE!$O$4:$O$29,'t100 dynamiques'!$C$5,LISTE!$S$4:$S$29,'t100 dynamiques'!$F$5,LISTE!$P$4:$P$29,LISTE!$P$4)</f>
        <v>637</v>
      </c>
      <c r="M28" s="70" t="e">
        <f>$M27+SUMIFS('NEW-RTT'!#REF!,'NEW-RTT'!#REF!,'t100 dynamiques'!$C$5,'NEW-RTT'!#REF!,$B28,'NEW-RTT'!$E$6:$E$786,"G*",'NEW-RTT'!#REF!,$M$3,'NEW-RTT'!#REF!,'t100 dynamiques'!$F$5)-SUMIFS('NEW-RTT'!#REF!,'NEW-RTT'!#REF!,'t100 dynamiques'!$C$5,'NEW-RTT'!#REF!,$B28,'NEW-RTT'!$E$6:$E$786,"G*",'NEW-RTT'!#REF!,$M$3,'NEW-RTT'!#REF!,'t100 dynamiques'!$F$5)</f>
        <v>#REF!</v>
      </c>
      <c r="N28" s="37" t="e">
        <f>$N27+SUMIFS('NEW-RTT'!#REF!,'NEW-RTT'!#REF!,'t100 dynamiques'!$C$5,'NEW-RTT'!#REF!,$B28,'NEW-RTT'!$E$6:$E$786,"G*",'NEW-RTT'!#REF!,$N$3,'NEW-RTT'!#REF!,'t100 dynamiques'!$F$5)-SUMIFS('NEW-RTT'!#REF!,'NEW-RTT'!#REF!,'t100 dynamiques'!$C$5,'NEW-RTT'!#REF!,$B28,'NEW-RTT'!$E$6:$E$786,"G*",'NEW-RTT'!#REF!,$N$3,'NEW-RTT'!#REF!,'t100 dynamiques'!$F$5)</f>
        <v>#REF!</v>
      </c>
      <c r="O28" s="37" t="e">
        <f>$O27+SUMIFS('NEW-RTT'!#REF!,'NEW-RTT'!#REF!,'t100 dynamiques'!$C$5,'NEW-RTT'!#REF!,$B28,'NEW-RTT'!$E$6:$E$786,"G*",'NEW-RTT'!#REF!,$O$3,'NEW-RTT'!#REF!,'t100 dynamiques'!$F$5)-SUMIFS('NEW-RTT'!#REF!,'NEW-RTT'!#REF!,'t100 dynamiques'!$C$5,'NEW-RTT'!#REF!,$B28,'NEW-RTT'!$E$6:$E$786,"G*",'NEW-RTT'!#REF!,$O$3,'NEW-RTT'!#REF!,'t100 dynamiques'!$F$5)</f>
        <v>#REF!</v>
      </c>
      <c r="P28" s="37" t="e">
        <f>$P27+SUMIFS('NEW-RTT'!#REF!,'NEW-RTT'!#REF!,'t100 dynamiques'!$C$5,'NEW-RTT'!#REF!,$B28,'NEW-RTT'!$E$6:$E$786,"G*",'NEW-RTT'!#REF!,$P$3,'NEW-RTT'!#REF!,'t100 dynamiques'!$F$5)-SUMIFS('NEW-RTT'!#REF!,'NEW-RTT'!#REF!,'t100 dynamiques'!$C$5,'NEW-RTT'!#REF!,$B28,'NEW-RTT'!$E$6:$E$786,"G*",'NEW-RTT'!#REF!,$P$3,'NEW-RTT'!#REF!,'t100 dynamiques'!$F$5)</f>
        <v>#REF!</v>
      </c>
      <c r="Q28" s="37" t="e">
        <f>$Q27+SUMIFS('NEW-RTT'!#REF!,'NEW-RTT'!#REF!,'t100 dynamiques'!$C$5,'NEW-RTT'!#REF!,$B28,'NEW-RTT'!$E$6:$E$786,"G*",'NEW-RTT'!#REF!,$Q$3,'NEW-RTT'!#REF!,'t100 dynamiques'!$F$5)-SUMIFS('NEW-RTT'!#REF!,'NEW-RTT'!#REF!,'t100 dynamiques'!$C$5,'NEW-RTT'!#REF!,$B28,'NEW-RTT'!$E$6:$E$786,"G*",'NEW-RTT'!#REF!,$Q$3,'NEW-RTT'!#REF!,'t100 dynamiques'!$F$5)</f>
        <v>#REF!</v>
      </c>
      <c r="R28" s="164" t="e">
        <f t="shared" si="1"/>
        <v>#REF!</v>
      </c>
      <c r="S28" s="137"/>
      <c r="T28" s="137"/>
      <c r="U28" s="137"/>
      <c r="V28" s="137"/>
      <c r="W28" s="169">
        <f>SUMIFS(LISTE!$T$4:$T$29,LISTE!$O$4:$O$29,'t100 dynamiques'!$C$5,LISTE!$S$4:$S$29,'t100 dynamiques'!$F$5,LISTE!$P$4:$P$29,LISTE!$P$9)</f>
        <v>2339.1000000000004</v>
      </c>
      <c r="X28" s="210"/>
      <c r="Y28" s="211"/>
      <c r="Z28" s="210"/>
      <c r="AA28" s="210"/>
      <c r="AB28" s="211"/>
      <c r="AC28" s="212"/>
      <c r="AD28" s="210"/>
      <c r="AE28" s="210"/>
      <c r="AF28" s="211"/>
      <c r="AG28" s="212"/>
      <c r="AH28" s="210"/>
      <c r="AI28" s="211"/>
      <c r="AJ28" s="210"/>
      <c r="AK28" s="210"/>
      <c r="AL28" s="211"/>
      <c r="AM28" s="212"/>
      <c r="AN28" s="210"/>
      <c r="AO28" s="210"/>
      <c r="AP28" s="211"/>
      <c r="AQ28" s="212"/>
    </row>
    <row r="29" spans="2:43" x14ac:dyDescent="0.25">
      <c r="B29" s="35">
        <v>25</v>
      </c>
      <c r="C29" s="34"/>
      <c r="D29" s="36" t="e">
        <f>$D28+SUMIFS('NEW-RTT'!#REF!,'NEW-RTT'!#REF!,'t100 dynamiques'!$C$5,'NEW-RTT'!#REF!,$B29,'NEW-RTT'!$E$6:$E$786,"G*",'NEW-RTT'!#REF!,$D$3,'NEW-RTT'!#REF!,'t100 dynamiques'!$F$5)-SUMIFS('NEW-RTT'!#REF!,'NEW-RTT'!#REF!,'t100 dynamiques'!$C$5,'NEW-RTT'!#REF!,$B29,'NEW-RTT'!$E$6:$E$786,"G*",'NEW-RTT'!#REF!,$D$3,'NEW-RTT'!#REF!,'t100 dynamiques'!$F$5)</f>
        <v>#REF!</v>
      </c>
      <c r="E29" s="37" t="e">
        <f>$E28+SUMIFS('NEW-RTT'!#REF!,'NEW-RTT'!#REF!,'t100 dynamiques'!$C$5,'NEW-RTT'!#REF!,$B29,'NEW-RTT'!$E$6:$E$786,"G*",'NEW-RTT'!#REF!,$E$3,'NEW-RTT'!#REF!,'t100 dynamiques'!$F$5)-SUMIFS('NEW-RTT'!#REF!,'NEW-RTT'!#REF!,'t100 dynamiques'!$C$5,'NEW-RTT'!#REF!,$B29,'NEW-RTT'!$E$6:$E$786,"G*",'NEW-RTT'!#REF!,$E$3,'NEW-RTT'!#REF!,'t100 dynamiques'!$F$5)</f>
        <v>#REF!</v>
      </c>
      <c r="F29" s="37" t="e">
        <f>$F28+SUMIFS('NEW-RTT'!#REF!,'NEW-RTT'!#REF!,'t100 dynamiques'!$C$5,'NEW-RTT'!#REF!,$B29,'NEW-RTT'!$E$6:$E$786,"G*",'NEW-RTT'!#REF!,$F$3,'NEW-RTT'!#REF!,'t100 dynamiques'!$F$5)-SUMIFS('NEW-RTT'!#REF!,'NEW-RTT'!#REF!,'t100 dynamiques'!$C$5,'NEW-RTT'!#REF!,$B29,'NEW-RTT'!$E$6:$E$786,"G*",'NEW-RTT'!#REF!,$F$3,'NEW-RTT'!#REF!,'t100 dynamiques'!$F$5)</f>
        <v>#REF!</v>
      </c>
      <c r="G29" s="67" t="e">
        <f>$G28+SUMIFS('NEW-RTT'!#REF!,'NEW-RTT'!#REF!,'t100 dynamiques'!$C$5,'NEW-RTT'!#REF!,$B29,'NEW-RTT'!$E$6:$E$786,"G*",'NEW-RTT'!#REF!,$G$3,'NEW-RTT'!#REF!,'t100 dynamiques'!$F$5)-SUMIFS('NEW-RTT'!#REF!,'NEW-RTT'!#REF!,'t100 dynamiques'!$C$5,'NEW-RTT'!#REF!,$B29,'NEW-RTT'!$E$6:$E$786,"G*",'NEW-RTT'!#REF!,$G$3,'NEW-RTT'!#REF!,'t100 dynamiques'!$F$5)</f>
        <v>#REF!</v>
      </c>
      <c r="H29" s="74" t="e">
        <f t="shared" si="0"/>
        <v>#REF!</v>
      </c>
      <c r="I29" s="137"/>
      <c r="J29" s="137"/>
      <c r="K29" s="137"/>
      <c r="L29" s="139">
        <f>SUMIFS(LISTE!$T$4:$T$29,LISTE!$O$4:$O$29,'t100 dynamiques'!$C$5,LISTE!$S$4:$S$29,'t100 dynamiques'!$F$5,LISTE!$P$4:$P$29,LISTE!$P$4)</f>
        <v>637</v>
      </c>
      <c r="M29" s="70" t="e">
        <f>$M28+SUMIFS('NEW-RTT'!#REF!,'NEW-RTT'!#REF!,'t100 dynamiques'!$C$5,'NEW-RTT'!#REF!,$B29,'NEW-RTT'!$E$6:$E$786,"G*",'NEW-RTT'!#REF!,$M$3,'NEW-RTT'!#REF!,'t100 dynamiques'!$F$5)-SUMIFS('NEW-RTT'!#REF!,'NEW-RTT'!#REF!,'t100 dynamiques'!$C$5,'NEW-RTT'!#REF!,$B29,'NEW-RTT'!$E$6:$E$786,"G*",'NEW-RTT'!#REF!,$M$3,'NEW-RTT'!#REF!,'t100 dynamiques'!$F$5)</f>
        <v>#REF!</v>
      </c>
      <c r="N29" s="37" t="e">
        <f>$N28+SUMIFS('NEW-RTT'!#REF!,'NEW-RTT'!#REF!,'t100 dynamiques'!$C$5,'NEW-RTT'!#REF!,$B29,'NEW-RTT'!$E$6:$E$786,"G*",'NEW-RTT'!#REF!,$N$3,'NEW-RTT'!#REF!,'t100 dynamiques'!$F$5)-SUMIFS('NEW-RTT'!#REF!,'NEW-RTT'!#REF!,'t100 dynamiques'!$C$5,'NEW-RTT'!#REF!,$B29,'NEW-RTT'!$E$6:$E$786,"G*",'NEW-RTT'!#REF!,$N$3,'NEW-RTT'!#REF!,'t100 dynamiques'!$F$5)</f>
        <v>#REF!</v>
      </c>
      <c r="O29" s="37" t="e">
        <f>$O28+SUMIFS('NEW-RTT'!#REF!,'NEW-RTT'!#REF!,'t100 dynamiques'!$C$5,'NEW-RTT'!#REF!,$B29,'NEW-RTT'!$E$6:$E$786,"G*",'NEW-RTT'!#REF!,$O$3,'NEW-RTT'!#REF!,'t100 dynamiques'!$F$5)-SUMIFS('NEW-RTT'!#REF!,'NEW-RTT'!#REF!,'t100 dynamiques'!$C$5,'NEW-RTT'!#REF!,$B29,'NEW-RTT'!$E$6:$E$786,"G*",'NEW-RTT'!#REF!,$O$3,'NEW-RTT'!#REF!,'t100 dynamiques'!$F$5)</f>
        <v>#REF!</v>
      </c>
      <c r="P29" s="37" t="e">
        <f>$P28+SUMIFS('NEW-RTT'!#REF!,'NEW-RTT'!#REF!,'t100 dynamiques'!$C$5,'NEW-RTT'!#REF!,$B29,'NEW-RTT'!$E$6:$E$786,"G*",'NEW-RTT'!#REF!,$P$3,'NEW-RTT'!#REF!,'t100 dynamiques'!$F$5)-SUMIFS('NEW-RTT'!#REF!,'NEW-RTT'!#REF!,'t100 dynamiques'!$C$5,'NEW-RTT'!#REF!,$B29,'NEW-RTT'!$E$6:$E$786,"G*",'NEW-RTT'!#REF!,$P$3,'NEW-RTT'!#REF!,'t100 dynamiques'!$F$5)</f>
        <v>#REF!</v>
      </c>
      <c r="Q29" s="37" t="e">
        <f>$Q28+SUMIFS('NEW-RTT'!#REF!,'NEW-RTT'!#REF!,'t100 dynamiques'!$C$5,'NEW-RTT'!#REF!,$B29,'NEW-RTT'!$E$6:$E$786,"G*",'NEW-RTT'!#REF!,$Q$3,'NEW-RTT'!#REF!,'t100 dynamiques'!$F$5)-SUMIFS('NEW-RTT'!#REF!,'NEW-RTT'!#REF!,'t100 dynamiques'!$C$5,'NEW-RTT'!#REF!,$B29,'NEW-RTT'!$E$6:$E$786,"G*",'NEW-RTT'!#REF!,$Q$3,'NEW-RTT'!#REF!,'t100 dynamiques'!$F$5)</f>
        <v>#REF!</v>
      </c>
      <c r="R29" s="164" t="e">
        <f t="shared" si="1"/>
        <v>#REF!</v>
      </c>
      <c r="S29" s="137"/>
      <c r="T29" s="137"/>
      <c r="U29" s="137"/>
      <c r="V29" s="137"/>
      <c r="W29" s="169">
        <f>SUMIFS(LISTE!$T$4:$T$29,LISTE!$O$4:$O$29,'t100 dynamiques'!$C$5,LISTE!$S$4:$S$29,'t100 dynamiques'!$F$5,LISTE!$P$4:$P$29,LISTE!$P$9)</f>
        <v>2339.1000000000004</v>
      </c>
      <c r="X29" s="210"/>
      <c r="Y29" s="211"/>
      <c r="Z29" s="210"/>
      <c r="AA29" s="210"/>
      <c r="AB29" s="211"/>
      <c r="AC29" s="212"/>
      <c r="AD29" s="210"/>
      <c r="AE29" s="210"/>
      <c r="AF29" s="211"/>
      <c r="AG29" s="212"/>
      <c r="AH29" s="210"/>
      <c r="AI29" s="211"/>
      <c r="AJ29" s="210"/>
      <c r="AK29" s="210"/>
      <c r="AL29" s="211"/>
      <c r="AM29" s="212"/>
      <c r="AN29" s="210"/>
      <c r="AO29" s="210"/>
      <c r="AP29" s="211"/>
      <c r="AQ29" s="212"/>
    </row>
    <row r="30" spans="2:43" x14ac:dyDescent="0.25">
      <c r="B30" s="35">
        <v>26</v>
      </c>
      <c r="C30" s="34"/>
      <c r="D30" s="36" t="e">
        <f>$D29+SUMIFS('NEW-RTT'!#REF!,'NEW-RTT'!#REF!,'t100 dynamiques'!$C$5,'NEW-RTT'!#REF!,$B30,'NEW-RTT'!$E$6:$E$786,"G*",'NEW-RTT'!#REF!,$D$3,'NEW-RTT'!#REF!,'t100 dynamiques'!$F$5)-SUMIFS('NEW-RTT'!#REF!,'NEW-RTT'!#REF!,'t100 dynamiques'!$C$5,'NEW-RTT'!#REF!,$B30,'NEW-RTT'!$E$6:$E$786,"G*",'NEW-RTT'!#REF!,$D$3,'NEW-RTT'!#REF!,'t100 dynamiques'!$F$5)</f>
        <v>#REF!</v>
      </c>
      <c r="E30" s="37" t="e">
        <f>$E29+SUMIFS('NEW-RTT'!#REF!,'NEW-RTT'!#REF!,'t100 dynamiques'!$C$5,'NEW-RTT'!#REF!,$B30,'NEW-RTT'!$E$6:$E$786,"G*",'NEW-RTT'!#REF!,$E$3,'NEW-RTT'!#REF!,'t100 dynamiques'!$F$5)-SUMIFS('NEW-RTT'!#REF!,'NEW-RTT'!#REF!,'t100 dynamiques'!$C$5,'NEW-RTT'!#REF!,$B30,'NEW-RTT'!$E$6:$E$786,"G*",'NEW-RTT'!#REF!,$E$3,'NEW-RTT'!#REF!,'t100 dynamiques'!$F$5)</f>
        <v>#REF!</v>
      </c>
      <c r="F30" s="37" t="e">
        <f>$F29+SUMIFS('NEW-RTT'!#REF!,'NEW-RTT'!#REF!,'t100 dynamiques'!$C$5,'NEW-RTT'!#REF!,$B30,'NEW-RTT'!$E$6:$E$786,"G*",'NEW-RTT'!#REF!,$F$3,'NEW-RTT'!#REF!,'t100 dynamiques'!$F$5)-SUMIFS('NEW-RTT'!#REF!,'NEW-RTT'!#REF!,'t100 dynamiques'!$C$5,'NEW-RTT'!#REF!,$B30,'NEW-RTT'!$E$6:$E$786,"G*",'NEW-RTT'!#REF!,$F$3,'NEW-RTT'!#REF!,'t100 dynamiques'!$F$5)</f>
        <v>#REF!</v>
      </c>
      <c r="G30" s="67" t="e">
        <f>$G29+SUMIFS('NEW-RTT'!#REF!,'NEW-RTT'!#REF!,'t100 dynamiques'!$C$5,'NEW-RTT'!#REF!,$B30,'NEW-RTT'!$E$6:$E$786,"G*",'NEW-RTT'!#REF!,$G$3,'NEW-RTT'!#REF!,'t100 dynamiques'!$F$5)-SUMIFS('NEW-RTT'!#REF!,'NEW-RTT'!#REF!,'t100 dynamiques'!$C$5,'NEW-RTT'!#REF!,$B30,'NEW-RTT'!$E$6:$E$786,"G*",'NEW-RTT'!#REF!,$G$3,'NEW-RTT'!#REF!,'t100 dynamiques'!$F$5)</f>
        <v>#REF!</v>
      </c>
      <c r="H30" s="74" t="e">
        <f t="shared" si="0"/>
        <v>#REF!</v>
      </c>
      <c r="I30" s="137"/>
      <c r="J30" s="137"/>
      <c r="K30" s="137"/>
      <c r="L30" s="139">
        <f>SUMIFS(LISTE!$T$4:$T$29,LISTE!$O$4:$O$29,'t100 dynamiques'!$C$5,LISTE!$S$4:$S$29,'t100 dynamiques'!$F$5,LISTE!$P$4:$P$29,LISTE!$P$4)</f>
        <v>637</v>
      </c>
      <c r="M30" s="70" t="e">
        <f>$M29+SUMIFS('NEW-RTT'!#REF!,'NEW-RTT'!#REF!,'t100 dynamiques'!$C$5,'NEW-RTT'!#REF!,$B30,'NEW-RTT'!$E$6:$E$786,"G*",'NEW-RTT'!#REF!,$M$3,'NEW-RTT'!#REF!,'t100 dynamiques'!$F$5)-SUMIFS('NEW-RTT'!#REF!,'NEW-RTT'!#REF!,'t100 dynamiques'!$C$5,'NEW-RTT'!#REF!,$B30,'NEW-RTT'!$E$6:$E$786,"G*",'NEW-RTT'!#REF!,$M$3,'NEW-RTT'!#REF!,'t100 dynamiques'!$F$5)</f>
        <v>#REF!</v>
      </c>
      <c r="N30" s="37" t="e">
        <f>$N29+SUMIFS('NEW-RTT'!#REF!,'NEW-RTT'!#REF!,'t100 dynamiques'!$C$5,'NEW-RTT'!#REF!,$B30,'NEW-RTT'!$E$6:$E$786,"G*",'NEW-RTT'!#REF!,$N$3,'NEW-RTT'!#REF!,'t100 dynamiques'!$F$5)-SUMIFS('NEW-RTT'!#REF!,'NEW-RTT'!#REF!,'t100 dynamiques'!$C$5,'NEW-RTT'!#REF!,$B30,'NEW-RTT'!$E$6:$E$786,"G*",'NEW-RTT'!#REF!,$N$3,'NEW-RTT'!#REF!,'t100 dynamiques'!$F$5)</f>
        <v>#REF!</v>
      </c>
      <c r="O30" s="37" t="e">
        <f>$O29+SUMIFS('NEW-RTT'!#REF!,'NEW-RTT'!#REF!,'t100 dynamiques'!$C$5,'NEW-RTT'!#REF!,$B30,'NEW-RTT'!$E$6:$E$786,"G*",'NEW-RTT'!#REF!,$O$3,'NEW-RTT'!#REF!,'t100 dynamiques'!$F$5)-SUMIFS('NEW-RTT'!#REF!,'NEW-RTT'!#REF!,'t100 dynamiques'!$C$5,'NEW-RTT'!#REF!,$B30,'NEW-RTT'!$E$6:$E$786,"G*",'NEW-RTT'!#REF!,$O$3,'NEW-RTT'!#REF!,'t100 dynamiques'!$F$5)</f>
        <v>#REF!</v>
      </c>
      <c r="P30" s="37" t="e">
        <f>$P29+SUMIFS('NEW-RTT'!#REF!,'NEW-RTT'!#REF!,'t100 dynamiques'!$C$5,'NEW-RTT'!#REF!,$B30,'NEW-RTT'!$E$6:$E$786,"G*",'NEW-RTT'!#REF!,$P$3,'NEW-RTT'!#REF!,'t100 dynamiques'!$F$5)-SUMIFS('NEW-RTT'!#REF!,'NEW-RTT'!#REF!,'t100 dynamiques'!$C$5,'NEW-RTT'!#REF!,$B30,'NEW-RTT'!$E$6:$E$786,"G*",'NEW-RTT'!#REF!,$P$3,'NEW-RTT'!#REF!,'t100 dynamiques'!$F$5)</f>
        <v>#REF!</v>
      </c>
      <c r="Q30" s="37" t="e">
        <f>$Q29+SUMIFS('NEW-RTT'!#REF!,'NEW-RTT'!#REF!,'t100 dynamiques'!$C$5,'NEW-RTT'!#REF!,$B30,'NEW-RTT'!$E$6:$E$786,"G*",'NEW-RTT'!#REF!,$Q$3,'NEW-RTT'!#REF!,'t100 dynamiques'!$F$5)-SUMIFS('NEW-RTT'!#REF!,'NEW-RTT'!#REF!,'t100 dynamiques'!$C$5,'NEW-RTT'!#REF!,$B30,'NEW-RTT'!$E$6:$E$786,"G*",'NEW-RTT'!#REF!,$Q$3,'NEW-RTT'!#REF!,'t100 dynamiques'!$F$5)</f>
        <v>#REF!</v>
      </c>
      <c r="R30" s="164" t="e">
        <f t="shared" si="1"/>
        <v>#REF!</v>
      </c>
      <c r="S30" s="137"/>
      <c r="T30" s="137"/>
      <c r="U30" s="137"/>
      <c r="V30" s="137"/>
      <c r="W30" s="169">
        <f>SUMIFS(LISTE!$T$4:$T$29,LISTE!$O$4:$O$29,'t100 dynamiques'!$C$5,LISTE!$S$4:$S$29,'t100 dynamiques'!$F$5,LISTE!$P$4:$P$29,LISTE!$P$9)</f>
        <v>2339.1000000000004</v>
      </c>
      <c r="X30" s="210"/>
      <c r="Y30" s="211"/>
      <c r="Z30" s="210"/>
      <c r="AA30" s="210"/>
      <c r="AB30" s="211"/>
      <c r="AC30" s="212"/>
      <c r="AD30" s="210"/>
      <c r="AE30" s="210"/>
      <c r="AF30" s="211"/>
      <c r="AG30" s="212"/>
      <c r="AH30" s="210"/>
      <c r="AI30" s="211"/>
      <c r="AJ30" s="210"/>
      <c r="AK30" s="210"/>
      <c r="AL30" s="211"/>
      <c r="AM30" s="212"/>
      <c r="AN30" s="210"/>
      <c r="AO30" s="210"/>
      <c r="AP30" s="211"/>
      <c r="AQ30" s="212"/>
    </row>
    <row r="31" spans="2:43" x14ac:dyDescent="0.25">
      <c r="B31" s="35">
        <v>27</v>
      </c>
      <c r="C31" s="34"/>
      <c r="D31" s="36" t="e">
        <f>$D30+SUMIFS('NEW-RTT'!#REF!,'NEW-RTT'!#REF!,'t100 dynamiques'!$C$5,'NEW-RTT'!#REF!,$B31,'NEW-RTT'!$E$6:$E$786,"G*",'NEW-RTT'!#REF!,$D$3,'NEW-RTT'!#REF!,'t100 dynamiques'!$F$5)-SUMIFS('NEW-RTT'!#REF!,'NEW-RTT'!#REF!,'t100 dynamiques'!$C$5,'NEW-RTT'!#REF!,$B31,'NEW-RTT'!$E$6:$E$786,"G*",'NEW-RTT'!#REF!,$D$3,'NEW-RTT'!#REF!,'t100 dynamiques'!$F$5)</f>
        <v>#REF!</v>
      </c>
      <c r="E31" s="37" t="e">
        <f>$E30+SUMIFS('NEW-RTT'!#REF!,'NEW-RTT'!#REF!,'t100 dynamiques'!$C$5,'NEW-RTT'!#REF!,$B31,'NEW-RTT'!$E$6:$E$786,"G*",'NEW-RTT'!#REF!,$E$3,'NEW-RTT'!#REF!,'t100 dynamiques'!$F$5)-SUMIFS('NEW-RTT'!#REF!,'NEW-RTT'!#REF!,'t100 dynamiques'!$C$5,'NEW-RTT'!#REF!,$B31,'NEW-RTT'!$E$6:$E$786,"G*",'NEW-RTT'!#REF!,$E$3,'NEW-RTT'!#REF!,'t100 dynamiques'!$F$5)</f>
        <v>#REF!</v>
      </c>
      <c r="F31" s="37" t="e">
        <f>$F30+SUMIFS('NEW-RTT'!#REF!,'NEW-RTT'!#REF!,'t100 dynamiques'!$C$5,'NEW-RTT'!#REF!,$B31,'NEW-RTT'!$E$6:$E$786,"G*",'NEW-RTT'!#REF!,$F$3,'NEW-RTT'!#REF!,'t100 dynamiques'!$F$5)-SUMIFS('NEW-RTT'!#REF!,'NEW-RTT'!#REF!,'t100 dynamiques'!$C$5,'NEW-RTT'!#REF!,$B31,'NEW-RTT'!$E$6:$E$786,"G*",'NEW-RTT'!#REF!,$F$3,'NEW-RTT'!#REF!,'t100 dynamiques'!$F$5)</f>
        <v>#REF!</v>
      </c>
      <c r="G31" s="67" t="e">
        <f>$G30+SUMIFS('NEW-RTT'!#REF!,'NEW-RTT'!#REF!,'t100 dynamiques'!$C$5,'NEW-RTT'!#REF!,$B31,'NEW-RTT'!$E$6:$E$786,"G*",'NEW-RTT'!#REF!,$G$3,'NEW-RTT'!#REF!,'t100 dynamiques'!$F$5)-SUMIFS('NEW-RTT'!#REF!,'NEW-RTT'!#REF!,'t100 dynamiques'!$C$5,'NEW-RTT'!#REF!,$B31,'NEW-RTT'!$E$6:$E$786,"G*",'NEW-RTT'!#REF!,$G$3,'NEW-RTT'!#REF!,'t100 dynamiques'!$F$5)</f>
        <v>#REF!</v>
      </c>
      <c r="H31" s="74" t="e">
        <f t="shared" si="0"/>
        <v>#REF!</v>
      </c>
      <c r="I31" s="137"/>
      <c r="J31" s="137"/>
      <c r="K31" s="137"/>
      <c r="L31" s="139">
        <f>SUMIFS(LISTE!$T$4:$T$29,LISTE!$O$4:$O$29,'t100 dynamiques'!$C$5,LISTE!$S$4:$S$29,'t100 dynamiques'!$F$5,LISTE!$P$4:$P$29,LISTE!$P$4)</f>
        <v>637</v>
      </c>
      <c r="M31" s="70" t="e">
        <f>$M30+SUMIFS('NEW-RTT'!#REF!,'NEW-RTT'!#REF!,'t100 dynamiques'!$C$5,'NEW-RTT'!#REF!,$B31,'NEW-RTT'!$E$6:$E$786,"G*",'NEW-RTT'!#REF!,$M$3,'NEW-RTT'!#REF!,'t100 dynamiques'!$F$5)-SUMIFS('NEW-RTT'!#REF!,'NEW-RTT'!#REF!,'t100 dynamiques'!$C$5,'NEW-RTT'!#REF!,$B31,'NEW-RTT'!$E$6:$E$786,"G*",'NEW-RTT'!#REF!,$M$3,'NEW-RTT'!#REF!,'t100 dynamiques'!$F$5)</f>
        <v>#REF!</v>
      </c>
      <c r="N31" s="37" t="e">
        <f>$N30+SUMIFS('NEW-RTT'!#REF!,'NEW-RTT'!#REF!,'t100 dynamiques'!$C$5,'NEW-RTT'!#REF!,$B31,'NEW-RTT'!$E$6:$E$786,"G*",'NEW-RTT'!#REF!,$N$3,'NEW-RTT'!#REF!,'t100 dynamiques'!$F$5)-SUMIFS('NEW-RTT'!#REF!,'NEW-RTT'!#REF!,'t100 dynamiques'!$C$5,'NEW-RTT'!#REF!,$B31,'NEW-RTT'!$E$6:$E$786,"G*",'NEW-RTT'!#REF!,$N$3,'NEW-RTT'!#REF!,'t100 dynamiques'!$F$5)</f>
        <v>#REF!</v>
      </c>
      <c r="O31" s="37" t="e">
        <f>$O30+SUMIFS('NEW-RTT'!#REF!,'NEW-RTT'!#REF!,'t100 dynamiques'!$C$5,'NEW-RTT'!#REF!,$B31,'NEW-RTT'!$E$6:$E$786,"G*",'NEW-RTT'!#REF!,$O$3,'NEW-RTT'!#REF!,'t100 dynamiques'!$F$5)-SUMIFS('NEW-RTT'!#REF!,'NEW-RTT'!#REF!,'t100 dynamiques'!$C$5,'NEW-RTT'!#REF!,$B31,'NEW-RTT'!$E$6:$E$786,"G*",'NEW-RTT'!#REF!,$O$3,'NEW-RTT'!#REF!,'t100 dynamiques'!$F$5)</f>
        <v>#REF!</v>
      </c>
      <c r="P31" s="37" t="e">
        <f>$P30+SUMIFS('NEW-RTT'!#REF!,'NEW-RTT'!#REF!,'t100 dynamiques'!$C$5,'NEW-RTT'!#REF!,$B31,'NEW-RTT'!$E$6:$E$786,"G*",'NEW-RTT'!#REF!,$P$3,'NEW-RTT'!#REF!,'t100 dynamiques'!$F$5)-SUMIFS('NEW-RTT'!#REF!,'NEW-RTT'!#REF!,'t100 dynamiques'!$C$5,'NEW-RTT'!#REF!,$B31,'NEW-RTT'!$E$6:$E$786,"G*",'NEW-RTT'!#REF!,$P$3,'NEW-RTT'!#REF!,'t100 dynamiques'!$F$5)</f>
        <v>#REF!</v>
      </c>
      <c r="Q31" s="37" t="e">
        <f>$Q30+SUMIFS('NEW-RTT'!#REF!,'NEW-RTT'!#REF!,'t100 dynamiques'!$C$5,'NEW-RTT'!#REF!,$B31,'NEW-RTT'!$E$6:$E$786,"G*",'NEW-RTT'!#REF!,$Q$3,'NEW-RTT'!#REF!,'t100 dynamiques'!$F$5)-SUMIFS('NEW-RTT'!#REF!,'NEW-RTT'!#REF!,'t100 dynamiques'!$C$5,'NEW-RTT'!#REF!,$B31,'NEW-RTT'!$E$6:$E$786,"G*",'NEW-RTT'!#REF!,$Q$3,'NEW-RTT'!#REF!,'t100 dynamiques'!$F$5)</f>
        <v>#REF!</v>
      </c>
      <c r="R31" s="164" t="e">
        <f t="shared" si="1"/>
        <v>#REF!</v>
      </c>
      <c r="S31" s="137"/>
      <c r="T31" s="137"/>
      <c r="U31" s="137"/>
      <c r="V31" s="137"/>
      <c r="W31" s="169">
        <f>SUMIFS(LISTE!$T$4:$T$29,LISTE!$O$4:$O$29,'t100 dynamiques'!$C$5,LISTE!$S$4:$S$29,'t100 dynamiques'!$F$5,LISTE!$P$4:$P$29,LISTE!$P$9)</f>
        <v>2339.1000000000004</v>
      </c>
      <c r="X31" s="210"/>
      <c r="Y31" s="211"/>
      <c r="Z31" s="210"/>
      <c r="AA31" s="210"/>
      <c r="AB31" s="211"/>
      <c r="AC31" s="212"/>
      <c r="AD31" s="210"/>
      <c r="AE31" s="210"/>
      <c r="AF31" s="211"/>
      <c r="AG31" s="212"/>
      <c r="AH31" s="210"/>
      <c r="AI31" s="211"/>
      <c r="AJ31" s="210"/>
      <c r="AK31" s="210"/>
      <c r="AL31" s="211"/>
      <c r="AM31" s="212"/>
      <c r="AN31" s="210"/>
      <c r="AO31" s="210"/>
      <c r="AP31" s="211"/>
      <c r="AQ31" s="212"/>
    </row>
    <row r="32" spans="2:43" x14ac:dyDescent="0.25">
      <c r="B32" s="35">
        <v>28</v>
      </c>
      <c r="C32" s="34"/>
      <c r="D32" s="36" t="e">
        <f>$D31+SUMIFS('NEW-RTT'!#REF!,'NEW-RTT'!#REF!,'t100 dynamiques'!$C$5,'NEW-RTT'!#REF!,$B32,'NEW-RTT'!$E$6:$E$786,"G*",'NEW-RTT'!#REF!,$D$3,'NEW-RTT'!#REF!,'t100 dynamiques'!$F$5)-SUMIFS('NEW-RTT'!#REF!,'NEW-RTT'!#REF!,'t100 dynamiques'!$C$5,'NEW-RTT'!#REF!,$B32,'NEW-RTT'!$E$6:$E$786,"G*",'NEW-RTT'!#REF!,$D$3,'NEW-RTT'!#REF!,'t100 dynamiques'!$F$5)</f>
        <v>#REF!</v>
      </c>
      <c r="E32" s="37" t="e">
        <f>$E31+SUMIFS('NEW-RTT'!#REF!,'NEW-RTT'!#REF!,'t100 dynamiques'!$C$5,'NEW-RTT'!#REF!,$B32,'NEW-RTT'!$E$6:$E$786,"G*",'NEW-RTT'!#REF!,$E$3,'NEW-RTT'!#REF!,'t100 dynamiques'!$F$5)-SUMIFS('NEW-RTT'!#REF!,'NEW-RTT'!#REF!,'t100 dynamiques'!$C$5,'NEW-RTT'!#REF!,$B32,'NEW-RTT'!$E$6:$E$786,"G*",'NEW-RTT'!#REF!,$E$3,'NEW-RTT'!#REF!,'t100 dynamiques'!$F$5)</f>
        <v>#REF!</v>
      </c>
      <c r="F32" s="37" t="e">
        <f>$F31+SUMIFS('NEW-RTT'!#REF!,'NEW-RTT'!#REF!,'t100 dynamiques'!$C$5,'NEW-RTT'!#REF!,$B32,'NEW-RTT'!$E$6:$E$786,"G*",'NEW-RTT'!#REF!,$F$3,'NEW-RTT'!#REF!,'t100 dynamiques'!$F$5)-SUMIFS('NEW-RTT'!#REF!,'NEW-RTT'!#REF!,'t100 dynamiques'!$C$5,'NEW-RTT'!#REF!,$B32,'NEW-RTT'!$E$6:$E$786,"G*",'NEW-RTT'!#REF!,$F$3,'NEW-RTT'!#REF!,'t100 dynamiques'!$F$5)</f>
        <v>#REF!</v>
      </c>
      <c r="G32" s="67" t="e">
        <f>$G31+SUMIFS('NEW-RTT'!#REF!,'NEW-RTT'!#REF!,'t100 dynamiques'!$C$5,'NEW-RTT'!#REF!,$B32,'NEW-RTT'!$E$6:$E$786,"G*",'NEW-RTT'!#REF!,$G$3,'NEW-RTT'!#REF!,'t100 dynamiques'!$F$5)-SUMIFS('NEW-RTT'!#REF!,'NEW-RTT'!#REF!,'t100 dynamiques'!$C$5,'NEW-RTT'!#REF!,$B32,'NEW-RTT'!$E$6:$E$786,"G*",'NEW-RTT'!#REF!,$G$3,'NEW-RTT'!#REF!,'t100 dynamiques'!$F$5)</f>
        <v>#REF!</v>
      </c>
      <c r="H32" s="74" t="e">
        <f t="shared" si="0"/>
        <v>#REF!</v>
      </c>
      <c r="I32" s="137"/>
      <c r="J32" s="137"/>
      <c r="K32" s="137"/>
      <c r="L32" s="139">
        <f>SUMIFS(LISTE!$T$4:$T$29,LISTE!$O$4:$O$29,'t100 dynamiques'!$C$5,LISTE!$S$4:$S$29,'t100 dynamiques'!$F$5,LISTE!$P$4:$P$29,LISTE!$P$4)</f>
        <v>637</v>
      </c>
      <c r="M32" s="70" t="e">
        <f>$M31+SUMIFS('NEW-RTT'!#REF!,'NEW-RTT'!#REF!,'t100 dynamiques'!$C$5,'NEW-RTT'!#REF!,$B32,'NEW-RTT'!$E$6:$E$786,"G*",'NEW-RTT'!#REF!,$M$3,'NEW-RTT'!#REF!,'t100 dynamiques'!$F$5)-SUMIFS('NEW-RTT'!#REF!,'NEW-RTT'!#REF!,'t100 dynamiques'!$C$5,'NEW-RTT'!#REF!,$B32,'NEW-RTT'!$E$6:$E$786,"G*",'NEW-RTT'!#REF!,$M$3,'NEW-RTT'!#REF!,'t100 dynamiques'!$F$5)</f>
        <v>#REF!</v>
      </c>
      <c r="N32" s="37" t="e">
        <f>$N31+SUMIFS('NEW-RTT'!#REF!,'NEW-RTT'!#REF!,'t100 dynamiques'!$C$5,'NEW-RTT'!#REF!,$B32,'NEW-RTT'!$E$6:$E$786,"G*",'NEW-RTT'!#REF!,$N$3,'NEW-RTT'!#REF!,'t100 dynamiques'!$F$5)-SUMIFS('NEW-RTT'!#REF!,'NEW-RTT'!#REF!,'t100 dynamiques'!$C$5,'NEW-RTT'!#REF!,$B32,'NEW-RTT'!$E$6:$E$786,"G*",'NEW-RTT'!#REF!,$N$3,'NEW-RTT'!#REF!,'t100 dynamiques'!$F$5)</f>
        <v>#REF!</v>
      </c>
      <c r="O32" s="37" t="e">
        <f>$O31+SUMIFS('NEW-RTT'!#REF!,'NEW-RTT'!#REF!,'t100 dynamiques'!$C$5,'NEW-RTT'!#REF!,$B32,'NEW-RTT'!$E$6:$E$786,"G*",'NEW-RTT'!#REF!,$O$3,'NEW-RTT'!#REF!,'t100 dynamiques'!$F$5)-SUMIFS('NEW-RTT'!#REF!,'NEW-RTT'!#REF!,'t100 dynamiques'!$C$5,'NEW-RTT'!#REF!,$B32,'NEW-RTT'!$E$6:$E$786,"G*",'NEW-RTT'!#REF!,$O$3,'NEW-RTT'!#REF!,'t100 dynamiques'!$F$5)</f>
        <v>#REF!</v>
      </c>
      <c r="P32" s="37" t="e">
        <f>$P31+SUMIFS('NEW-RTT'!#REF!,'NEW-RTT'!#REF!,'t100 dynamiques'!$C$5,'NEW-RTT'!#REF!,$B32,'NEW-RTT'!$E$6:$E$786,"G*",'NEW-RTT'!#REF!,$P$3,'NEW-RTT'!#REF!,'t100 dynamiques'!$F$5)-SUMIFS('NEW-RTT'!#REF!,'NEW-RTT'!#REF!,'t100 dynamiques'!$C$5,'NEW-RTT'!#REF!,$B32,'NEW-RTT'!$E$6:$E$786,"G*",'NEW-RTT'!#REF!,$P$3,'NEW-RTT'!#REF!,'t100 dynamiques'!$F$5)</f>
        <v>#REF!</v>
      </c>
      <c r="Q32" s="37" t="e">
        <f>$Q31+SUMIFS('NEW-RTT'!#REF!,'NEW-RTT'!#REF!,'t100 dynamiques'!$C$5,'NEW-RTT'!#REF!,$B32,'NEW-RTT'!$E$6:$E$786,"G*",'NEW-RTT'!#REF!,$Q$3,'NEW-RTT'!#REF!,'t100 dynamiques'!$F$5)-SUMIFS('NEW-RTT'!#REF!,'NEW-RTT'!#REF!,'t100 dynamiques'!$C$5,'NEW-RTT'!#REF!,$B32,'NEW-RTT'!$E$6:$E$786,"G*",'NEW-RTT'!#REF!,$Q$3,'NEW-RTT'!#REF!,'t100 dynamiques'!$F$5)</f>
        <v>#REF!</v>
      </c>
      <c r="R32" s="164" t="e">
        <f t="shared" si="1"/>
        <v>#REF!</v>
      </c>
      <c r="S32" s="137"/>
      <c r="T32" s="137"/>
      <c r="U32" s="137"/>
      <c r="V32" s="137"/>
      <c r="W32" s="169">
        <f>SUMIFS(LISTE!$T$4:$T$29,LISTE!$O$4:$O$29,'t100 dynamiques'!$C$5,LISTE!$S$4:$S$29,'t100 dynamiques'!$F$5,LISTE!$P$4:$P$29,LISTE!$P$9)</f>
        <v>2339.1000000000004</v>
      </c>
      <c r="X32" s="210"/>
      <c r="Y32" s="211"/>
      <c r="Z32" s="210"/>
      <c r="AA32" s="210"/>
      <c r="AB32" s="211"/>
      <c r="AC32" s="212"/>
      <c r="AD32" s="210"/>
      <c r="AE32" s="210"/>
      <c r="AF32" s="211"/>
      <c r="AG32" s="212"/>
      <c r="AH32" s="210"/>
      <c r="AI32" s="211"/>
      <c r="AJ32" s="210"/>
      <c r="AK32" s="210"/>
      <c r="AL32" s="211"/>
      <c r="AM32" s="212"/>
      <c r="AN32" s="210"/>
      <c r="AO32" s="210"/>
      <c r="AP32" s="211"/>
      <c r="AQ32" s="212"/>
    </row>
    <row r="33" spans="2:43" x14ac:dyDescent="0.25">
      <c r="B33" s="35">
        <v>29</v>
      </c>
      <c r="C33" s="34"/>
      <c r="D33" s="36" t="e">
        <f>$D32+SUMIFS('NEW-RTT'!#REF!,'NEW-RTT'!#REF!,'t100 dynamiques'!$C$5,'NEW-RTT'!#REF!,$B33,'NEW-RTT'!$E$6:$E$786,"G*",'NEW-RTT'!#REF!,$D$3,'NEW-RTT'!#REF!,'t100 dynamiques'!$F$5)-SUMIFS('NEW-RTT'!#REF!,'NEW-RTT'!#REF!,'t100 dynamiques'!$C$5,'NEW-RTT'!#REF!,$B33,'NEW-RTT'!$E$6:$E$786,"G*",'NEW-RTT'!#REF!,$D$3,'NEW-RTT'!#REF!,'t100 dynamiques'!$F$5)</f>
        <v>#REF!</v>
      </c>
      <c r="E33" s="37" t="e">
        <f>$E32+SUMIFS('NEW-RTT'!#REF!,'NEW-RTT'!#REF!,'t100 dynamiques'!$C$5,'NEW-RTT'!#REF!,$B33,'NEW-RTT'!$E$6:$E$786,"G*",'NEW-RTT'!#REF!,$E$3,'NEW-RTT'!#REF!,'t100 dynamiques'!$F$5)-SUMIFS('NEW-RTT'!#REF!,'NEW-RTT'!#REF!,'t100 dynamiques'!$C$5,'NEW-RTT'!#REF!,$B33,'NEW-RTT'!$E$6:$E$786,"G*",'NEW-RTT'!#REF!,$E$3,'NEW-RTT'!#REF!,'t100 dynamiques'!$F$5)</f>
        <v>#REF!</v>
      </c>
      <c r="F33" s="37" t="e">
        <f>$F32+SUMIFS('NEW-RTT'!#REF!,'NEW-RTT'!#REF!,'t100 dynamiques'!$C$5,'NEW-RTT'!#REF!,$B33,'NEW-RTT'!$E$6:$E$786,"G*",'NEW-RTT'!#REF!,$F$3,'NEW-RTT'!#REF!,'t100 dynamiques'!$F$5)-SUMIFS('NEW-RTT'!#REF!,'NEW-RTT'!#REF!,'t100 dynamiques'!$C$5,'NEW-RTT'!#REF!,$B33,'NEW-RTT'!$E$6:$E$786,"G*",'NEW-RTT'!#REF!,$F$3,'NEW-RTT'!#REF!,'t100 dynamiques'!$F$5)</f>
        <v>#REF!</v>
      </c>
      <c r="G33" s="67" t="e">
        <f>$G32+SUMIFS('NEW-RTT'!#REF!,'NEW-RTT'!#REF!,'t100 dynamiques'!$C$5,'NEW-RTT'!#REF!,$B33,'NEW-RTT'!$E$6:$E$786,"G*",'NEW-RTT'!#REF!,$G$3,'NEW-RTT'!#REF!,'t100 dynamiques'!$F$5)-SUMIFS('NEW-RTT'!#REF!,'NEW-RTT'!#REF!,'t100 dynamiques'!$C$5,'NEW-RTT'!#REF!,$B33,'NEW-RTT'!$E$6:$E$786,"G*",'NEW-RTT'!#REF!,$G$3,'NEW-RTT'!#REF!,'t100 dynamiques'!$F$5)</f>
        <v>#REF!</v>
      </c>
      <c r="H33" s="74" t="e">
        <f t="shared" si="0"/>
        <v>#REF!</v>
      </c>
      <c r="I33" s="137"/>
      <c r="J33" s="137"/>
      <c r="K33" s="137"/>
      <c r="L33" s="139">
        <f>SUMIFS(LISTE!$T$4:$T$29,LISTE!$O$4:$O$29,'t100 dynamiques'!$C$5,LISTE!$S$4:$S$29,'t100 dynamiques'!$F$5,LISTE!$P$4:$P$29,LISTE!$P$4)</f>
        <v>637</v>
      </c>
      <c r="M33" s="70" t="e">
        <f>$M32+SUMIFS('NEW-RTT'!#REF!,'NEW-RTT'!#REF!,'t100 dynamiques'!$C$5,'NEW-RTT'!#REF!,$B33,'NEW-RTT'!$E$6:$E$786,"G*",'NEW-RTT'!#REF!,$M$3,'NEW-RTT'!#REF!,'t100 dynamiques'!$F$5)-SUMIFS('NEW-RTT'!#REF!,'NEW-RTT'!#REF!,'t100 dynamiques'!$C$5,'NEW-RTT'!#REF!,$B33,'NEW-RTT'!$E$6:$E$786,"G*",'NEW-RTT'!#REF!,$M$3,'NEW-RTT'!#REF!,'t100 dynamiques'!$F$5)</f>
        <v>#REF!</v>
      </c>
      <c r="N33" s="37" t="e">
        <f>$N32+SUMIFS('NEW-RTT'!#REF!,'NEW-RTT'!#REF!,'t100 dynamiques'!$C$5,'NEW-RTT'!#REF!,$B33,'NEW-RTT'!$E$6:$E$786,"G*",'NEW-RTT'!#REF!,$N$3,'NEW-RTT'!#REF!,'t100 dynamiques'!$F$5)-SUMIFS('NEW-RTT'!#REF!,'NEW-RTT'!#REF!,'t100 dynamiques'!$C$5,'NEW-RTT'!#REF!,$B33,'NEW-RTT'!$E$6:$E$786,"G*",'NEW-RTT'!#REF!,$N$3,'NEW-RTT'!#REF!,'t100 dynamiques'!$F$5)</f>
        <v>#REF!</v>
      </c>
      <c r="O33" s="37" t="e">
        <f>$O32+SUMIFS('NEW-RTT'!#REF!,'NEW-RTT'!#REF!,'t100 dynamiques'!$C$5,'NEW-RTT'!#REF!,$B33,'NEW-RTT'!$E$6:$E$786,"G*",'NEW-RTT'!#REF!,$O$3,'NEW-RTT'!#REF!,'t100 dynamiques'!$F$5)-SUMIFS('NEW-RTT'!#REF!,'NEW-RTT'!#REF!,'t100 dynamiques'!$C$5,'NEW-RTT'!#REF!,$B33,'NEW-RTT'!$E$6:$E$786,"G*",'NEW-RTT'!#REF!,$O$3,'NEW-RTT'!#REF!,'t100 dynamiques'!$F$5)</f>
        <v>#REF!</v>
      </c>
      <c r="P33" s="37" t="e">
        <f>$P32+SUMIFS('NEW-RTT'!#REF!,'NEW-RTT'!#REF!,'t100 dynamiques'!$C$5,'NEW-RTT'!#REF!,$B33,'NEW-RTT'!$E$6:$E$786,"G*",'NEW-RTT'!#REF!,$P$3,'NEW-RTT'!#REF!,'t100 dynamiques'!$F$5)-SUMIFS('NEW-RTT'!#REF!,'NEW-RTT'!#REF!,'t100 dynamiques'!$C$5,'NEW-RTT'!#REF!,$B33,'NEW-RTT'!$E$6:$E$786,"G*",'NEW-RTT'!#REF!,$P$3,'NEW-RTT'!#REF!,'t100 dynamiques'!$F$5)</f>
        <v>#REF!</v>
      </c>
      <c r="Q33" s="37" t="e">
        <f>$Q32+SUMIFS('NEW-RTT'!#REF!,'NEW-RTT'!#REF!,'t100 dynamiques'!$C$5,'NEW-RTT'!#REF!,$B33,'NEW-RTT'!$E$6:$E$786,"G*",'NEW-RTT'!#REF!,$Q$3,'NEW-RTT'!#REF!,'t100 dynamiques'!$F$5)-SUMIFS('NEW-RTT'!#REF!,'NEW-RTT'!#REF!,'t100 dynamiques'!$C$5,'NEW-RTT'!#REF!,$B33,'NEW-RTT'!$E$6:$E$786,"G*",'NEW-RTT'!#REF!,$Q$3,'NEW-RTT'!#REF!,'t100 dynamiques'!$F$5)</f>
        <v>#REF!</v>
      </c>
      <c r="R33" s="164" t="e">
        <f t="shared" si="1"/>
        <v>#REF!</v>
      </c>
      <c r="S33" s="137"/>
      <c r="T33" s="137"/>
      <c r="U33" s="137"/>
      <c r="V33" s="137"/>
      <c r="W33" s="169">
        <f>SUMIFS(LISTE!$T$4:$T$29,LISTE!$O$4:$O$29,'t100 dynamiques'!$C$5,LISTE!$S$4:$S$29,'t100 dynamiques'!$F$5,LISTE!$P$4:$P$29,LISTE!$P$9)</f>
        <v>2339.1000000000004</v>
      </c>
      <c r="X33" s="210"/>
      <c r="Y33" s="211"/>
      <c r="Z33" s="210"/>
      <c r="AA33" s="210"/>
      <c r="AB33" s="211"/>
      <c r="AC33" s="212"/>
      <c r="AD33" s="210"/>
      <c r="AE33" s="210"/>
      <c r="AF33" s="211"/>
      <c r="AG33" s="212"/>
      <c r="AH33" s="210"/>
      <c r="AI33" s="211"/>
      <c r="AJ33" s="210"/>
      <c r="AK33" s="210"/>
      <c r="AL33" s="211"/>
      <c r="AM33" s="212"/>
      <c r="AN33" s="210"/>
      <c r="AO33" s="210"/>
      <c r="AP33" s="211"/>
      <c r="AQ33" s="212"/>
    </row>
    <row r="34" spans="2:43" x14ac:dyDescent="0.25">
      <c r="B34" s="35">
        <v>30</v>
      </c>
      <c r="C34" s="34"/>
      <c r="D34" s="36" t="e">
        <f>$D33+SUMIFS('NEW-RTT'!#REF!,'NEW-RTT'!#REF!,'t100 dynamiques'!$C$5,'NEW-RTT'!#REF!,$B34,'NEW-RTT'!$E$6:$E$786,"G*",'NEW-RTT'!#REF!,$D$3,'NEW-RTT'!#REF!,'t100 dynamiques'!$F$5)-SUMIFS('NEW-RTT'!#REF!,'NEW-RTT'!#REF!,'t100 dynamiques'!$C$5,'NEW-RTT'!#REF!,$B34,'NEW-RTT'!$E$6:$E$786,"G*",'NEW-RTT'!#REF!,$D$3,'NEW-RTT'!#REF!,'t100 dynamiques'!$F$5)</f>
        <v>#REF!</v>
      </c>
      <c r="E34" s="37" t="e">
        <f>$E33+SUMIFS('NEW-RTT'!#REF!,'NEW-RTT'!#REF!,'t100 dynamiques'!$C$5,'NEW-RTT'!#REF!,$B34,'NEW-RTT'!$E$6:$E$786,"G*",'NEW-RTT'!#REF!,$E$3,'NEW-RTT'!#REF!,'t100 dynamiques'!$F$5)-SUMIFS('NEW-RTT'!#REF!,'NEW-RTT'!#REF!,'t100 dynamiques'!$C$5,'NEW-RTT'!#REF!,$B34,'NEW-RTT'!$E$6:$E$786,"G*",'NEW-RTT'!#REF!,$E$3,'NEW-RTT'!#REF!,'t100 dynamiques'!$F$5)</f>
        <v>#REF!</v>
      </c>
      <c r="F34" s="37" t="e">
        <f>$F33+SUMIFS('NEW-RTT'!#REF!,'NEW-RTT'!#REF!,'t100 dynamiques'!$C$5,'NEW-RTT'!#REF!,$B34,'NEW-RTT'!$E$6:$E$786,"G*",'NEW-RTT'!#REF!,$F$3,'NEW-RTT'!#REF!,'t100 dynamiques'!$F$5)-SUMIFS('NEW-RTT'!#REF!,'NEW-RTT'!#REF!,'t100 dynamiques'!$C$5,'NEW-RTT'!#REF!,$B34,'NEW-RTT'!$E$6:$E$786,"G*",'NEW-RTT'!#REF!,$F$3,'NEW-RTT'!#REF!,'t100 dynamiques'!$F$5)</f>
        <v>#REF!</v>
      </c>
      <c r="G34" s="67" t="e">
        <f>$G33+SUMIFS('NEW-RTT'!#REF!,'NEW-RTT'!#REF!,'t100 dynamiques'!$C$5,'NEW-RTT'!#REF!,$B34,'NEW-RTT'!$E$6:$E$786,"G*",'NEW-RTT'!#REF!,$G$3,'NEW-RTT'!#REF!,'t100 dynamiques'!$F$5)-SUMIFS('NEW-RTT'!#REF!,'NEW-RTT'!#REF!,'t100 dynamiques'!$C$5,'NEW-RTT'!#REF!,$B34,'NEW-RTT'!$E$6:$E$786,"G*",'NEW-RTT'!#REF!,$G$3,'NEW-RTT'!#REF!,'t100 dynamiques'!$F$5)</f>
        <v>#REF!</v>
      </c>
      <c r="H34" s="74" t="e">
        <f t="shared" si="0"/>
        <v>#REF!</v>
      </c>
      <c r="I34" s="137"/>
      <c r="J34" s="137"/>
      <c r="K34" s="137"/>
      <c r="L34" s="139">
        <f>SUMIFS(LISTE!$T$4:$T$29,LISTE!$O$4:$O$29,'t100 dynamiques'!$C$5,LISTE!$S$4:$S$29,'t100 dynamiques'!$F$5,LISTE!$P$4:$P$29,LISTE!$P$4)</f>
        <v>637</v>
      </c>
      <c r="M34" s="70" t="e">
        <f>$M33+SUMIFS('NEW-RTT'!#REF!,'NEW-RTT'!#REF!,'t100 dynamiques'!$C$5,'NEW-RTT'!#REF!,$B34,'NEW-RTT'!$E$6:$E$786,"G*",'NEW-RTT'!#REF!,$M$3,'NEW-RTT'!#REF!,'t100 dynamiques'!$F$5)-SUMIFS('NEW-RTT'!#REF!,'NEW-RTT'!#REF!,'t100 dynamiques'!$C$5,'NEW-RTT'!#REF!,$B34,'NEW-RTT'!$E$6:$E$786,"G*",'NEW-RTT'!#REF!,$M$3,'NEW-RTT'!#REF!,'t100 dynamiques'!$F$5)</f>
        <v>#REF!</v>
      </c>
      <c r="N34" s="37" t="e">
        <f>$N33+SUMIFS('NEW-RTT'!#REF!,'NEW-RTT'!#REF!,'t100 dynamiques'!$C$5,'NEW-RTT'!#REF!,$B34,'NEW-RTT'!$E$6:$E$786,"G*",'NEW-RTT'!#REF!,$N$3,'NEW-RTT'!#REF!,'t100 dynamiques'!$F$5)-SUMIFS('NEW-RTT'!#REF!,'NEW-RTT'!#REF!,'t100 dynamiques'!$C$5,'NEW-RTT'!#REF!,$B34,'NEW-RTT'!$E$6:$E$786,"G*",'NEW-RTT'!#REF!,$N$3,'NEW-RTT'!#REF!,'t100 dynamiques'!$F$5)</f>
        <v>#REF!</v>
      </c>
      <c r="O34" s="37" t="e">
        <f>$O33+SUMIFS('NEW-RTT'!#REF!,'NEW-RTT'!#REF!,'t100 dynamiques'!$C$5,'NEW-RTT'!#REF!,$B34,'NEW-RTT'!$E$6:$E$786,"G*",'NEW-RTT'!#REF!,$O$3,'NEW-RTT'!#REF!,'t100 dynamiques'!$F$5)-SUMIFS('NEW-RTT'!#REF!,'NEW-RTT'!#REF!,'t100 dynamiques'!$C$5,'NEW-RTT'!#REF!,$B34,'NEW-RTT'!$E$6:$E$786,"G*",'NEW-RTT'!#REF!,$O$3,'NEW-RTT'!#REF!,'t100 dynamiques'!$F$5)</f>
        <v>#REF!</v>
      </c>
      <c r="P34" s="37" t="e">
        <f>$P33+SUMIFS('NEW-RTT'!#REF!,'NEW-RTT'!#REF!,'t100 dynamiques'!$C$5,'NEW-RTT'!#REF!,$B34,'NEW-RTT'!$E$6:$E$786,"G*",'NEW-RTT'!#REF!,$P$3,'NEW-RTT'!#REF!,'t100 dynamiques'!$F$5)-SUMIFS('NEW-RTT'!#REF!,'NEW-RTT'!#REF!,'t100 dynamiques'!$C$5,'NEW-RTT'!#REF!,$B34,'NEW-RTT'!$E$6:$E$786,"G*",'NEW-RTT'!#REF!,$P$3,'NEW-RTT'!#REF!,'t100 dynamiques'!$F$5)</f>
        <v>#REF!</v>
      </c>
      <c r="Q34" s="37" t="e">
        <f>$Q33+SUMIFS('NEW-RTT'!#REF!,'NEW-RTT'!#REF!,'t100 dynamiques'!$C$5,'NEW-RTT'!#REF!,$B34,'NEW-RTT'!$E$6:$E$786,"G*",'NEW-RTT'!#REF!,$Q$3,'NEW-RTT'!#REF!,'t100 dynamiques'!$F$5)-SUMIFS('NEW-RTT'!#REF!,'NEW-RTT'!#REF!,'t100 dynamiques'!$C$5,'NEW-RTT'!#REF!,$B34,'NEW-RTT'!$E$6:$E$786,"G*",'NEW-RTT'!#REF!,$Q$3,'NEW-RTT'!#REF!,'t100 dynamiques'!$F$5)</f>
        <v>#REF!</v>
      </c>
      <c r="R34" s="164" t="e">
        <f t="shared" si="1"/>
        <v>#REF!</v>
      </c>
      <c r="S34" s="137"/>
      <c r="T34" s="137"/>
      <c r="U34" s="137"/>
      <c r="V34" s="137"/>
      <c r="W34" s="169">
        <f>SUMIFS(LISTE!$T$4:$T$29,LISTE!$O$4:$O$29,'t100 dynamiques'!$C$5,LISTE!$S$4:$S$29,'t100 dynamiques'!$F$5,LISTE!$P$4:$P$29,LISTE!$P$9)</f>
        <v>2339.1000000000004</v>
      </c>
      <c r="X34" s="210"/>
      <c r="Y34" s="211"/>
      <c r="Z34" s="210"/>
      <c r="AA34" s="210"/>
      <c r="AB34" s="211"/>
      <c r="AC34" s="212"/>
      <c r="AD34" s="210"/>
      <c r="AE34" s="210"/>
      <c r="AF34" s="211"/>
      <c r="AG34" s="212"/>
      <c r="AH34" s="210"/>
      <c r="AI34" s="211"/>
      <c r="AJ34" s="210"/>
      <c r="AK34" s="210"/>
      <c r="AL34" s="211"/>
      <c r="AM34" s="212"/>
      <c r="AN34" s="210"/>
      <c r="AO34" s="210"/>
      <c r="AP34" s="211"/>
      <c r="AQ34" s="212"/>
    </row>
    <row r="35" spans="2:43" x14ac:dyDescent="0.25">
      <c r="B35" s="35">
        <v>31</v>
      </c>
      <c r="C35" s="34"/>
      <c r="D35" s="36" t="e">
        <f>$D34+SUMIFS('NEW-RTT'!#REF!,'NEW-RTT'!#REF!,'t100 dynamiques'!$C$5,'NEW-RTT'!#REF!,$B35,'NEW-RTT'!$E$6:$E$786,"G*",'NEW-RTT'!#REF!,$D$3,'NEW-RTT'!#REF!,'t100 dynamiques'!$F$5)-SUMIFS('NEW-RTT'!#REF!,'NEW-RTT'!#REF!,'t100 dynamiques'!$C$5,'NEW-RTT'!#REF!,$B35,'NEW-RTT'!$E$6:$E$786,"G*",'NEW-RTT'!#REF!,$D$3,'NEW-RTT'!#REF!,'t100 dynamiques'!$F$5)</f>
        <v>#REF!</v>
      </c>
      <c r="E35" s="37" t="e">
        <f>$E34+SUMIFS('NEW-RTT'!#REF!,'NEW-RTT'!#REF!,'t100 dynamiques'!$C$5,'NEW-RTT'!#REF!,$B35,'NEW-RTT'!$E$6:$E$786,"G*",'NEW-RTT'!#REF!,$E$3,'NEW-RTT'!#REF!,'t100 dynamiques'!$F$5)-SUMIFS('NEW-RTT'!#REF!,'NEW-RTT'!#REF!,'t100 dynamiques'!$C$5,'NEW-RTT'!#REF!,$B35,'NEW-RTT'!$E$6:$E$786,"G*",'NEW-RTT'!#REF!,$E$3,'NEW-RTT'!#REF!,'t100 dynamiques'!$F$5)</f>
        <v>#REF!</v>
      </c>
      <c r="F35" s="37" t="e">
        <f>$F34+SUMIFS('NEW-RTT'!#REF!,'NEW-RTT'!#REF!,'t100 dynamiques'!$C$5,'NEW-RTT'!#REF!,$B35,'NEW-RTT'!$E$6:$E$786,"G*",'NEW-RTT'!#REF!,$F$3,'NEW-RTT'!#REF!,'t100 dynamiques'!$F$5)-SUMIFS('NEW-RTT'!#REF!,'NEW-RTT'!#REF!,'t100 dynamiques'!$C$5,'NEW-RTT'!#REF!,$B35,'NEW-RTT'!$E$6:$E$786,"G*",'NEW-RTT'!#REF!,$F$3,'NEW-RTT'!#REF!,'t100 dynamiques'!$F$5)</f>
        <v>#REF!</v>
      </c>
      <c r="G35" s="67" t="e">
        <f>$G34+SUMIFS('NEW-RTT'!#REF!,'NEW-RTT'!#REF!,'t100 dynamiques'!$C$5,'NEW-RTT'!#REF!,$B35,'NEW-RTT'!$E$6:$E$786,"G*",'NEW-RTT'!#REF!,$G$3,'NEW-RTT'!#REF!,'t100 dynamiques'!$F$5)-SUMIFS('NEW-RTT'!#REF!,'NEW-RTT'!#REF!,'t100 dynamiques'!$C$5,'NEW-RTT'!#REF!,$B35,'NEW-RTT'!$E$6:$E$786,"G*",'NEW-RTT'!#REF!,$G$3,'NEW-RTT'!#REF!,'t100 dynamiques'!$F$5)</f>
        <v>#REF!</v>
      </c>
      <c r="H35" s="74" t="e">
        <f t="shared" si="0"/>
        <v>#REF!</v>
      </c>
      <c r="I35" s="137"/>
      <c r="J35" s="137"/>
      <c r="K35" s="137"/>
      <c r="L35" s="139">
        <f>SUMIFS(LISTE!$T$4:$T$29,LISTE!$O$4:$O$29,'t100 dynamiques'!$C$5,LISTE!$S$4:$S$29,'t100 dynamiques'!$F$5,LISTE!$P$4:$P$29,LISTE!$P$4)</f>
        <v>637</v>
      </c>
      <c r="M35" s="70" t="e">
        <f>$M34+SUMIFS('NEW-RTT'!#REF!,'NEW-RTT'!#REF!,'t100 dynamiques'!$C$5,'NEW-RTT'!#REF!,$B35,'NEW-RTT'!$E$6:$E$786,"G*",'NEW-RTT'!#REF!,$M$3,'NEW-RTT'!#REF!,'t100 dynamiques'!$F$5)-SUMIFS('NEW-RTT'!#REF!,'NEW-RTT'!#REF!,'t100 dynamiques'!$C$5,'NEW-RTT'!#REF!,$B35,'NEW-RTT'!$E$6:$E$786,"G*",'NEW-RTT'!#REF!,$M$3,'NEW-RTT'!#REF!,'t100 dynamiques'!$F$5)</f>
        <v>#REF!</v>
      </c>
      <c r="N35" s="37" t="e">
        <f>$N34+SUMIFS('NEW-RTT'!#REF!,'NEW-RTT'!#REF!,'t100 dynamiques'!$C$5,'NEW-RTT'!#REF!,$B35,'NEW-RTT'!$E$6:$E$786,"G*",'NEW-RTT'!#REF!,$N$3,'NEW-RTT'!#REF!,'t100 dynamiques'!$F$5)-SUMIFS('NEW-RTT'!#REF!,'NEW-RTT'!#REF!,'t100 dynamiques'!$C$5,'NEW-RTT'!#REF!,$B35,'NEW-RTT'!$E$6:$E$786,"G*",'NEW-RTT'!#REF!,$N$3,'NEW-RTT'!#REF!,'t100 dynamiques'!$F$5)</f>
        <v>#REF!</v>
      </c>
      <c r="O35" s="37" t="e">
        <f>$O34+SUMIFS('NEW-RTT'!#REF!,'NEW-RTT'!#REF!,'t100 dynamiques'!$C$5,'NEW-RTT'!#REF!,$B35,'NEW-RTT'!$E$6:$E$786,"G*",'NEW-RTT'!#REF!,$O$3,'NEW-RTT'!#REF!,'t100 dynamiques'!$F$5)-SUMIFS('NEW-RTT'!#REF!,'NEW-RTT'!#REF!,'t100 dynamiques'!$C$5,'NEW-RTT'!#REF!,$B35,'NEW-RTT'!$E$6:$E$786,"G*",'NEW-RTT'!#REF!,$O$3,'NEW-RTT'!#REF!,'t100 dynamiques'!$F$5)</f>
        <v>#REF!</v>
      </c>
      <c r="P35" s="37" t="e">
        <f>$P34+SUMIFS('NEW-RTT'!#REF!,'NEW-RTT'!#REF!,'t100 dynamiques'!$C$5,'NEW-RTT'!#REF!,$B35,'NEW-RTT'!$E$6:$E$786,"G*",'NEW-RTT'!#REF!,$P$3,'NEW-RTT'!#REF!,'t100 dynamiques'!$F$5)-SUMIFS('NEW-RTT'!#REF!,'NEW-RTT'!#REF!,'t100 dynamiques'!$C$5,'NEW-RTT'!#REF!,$B35,'NEW-RTT'!$E$6:$E$786,"G*",'NEW-RTT'!#REF!,$P$3,'NEW-RTT'!#REF!,'t100 dynamiques'!$F$5)</f>
        <v>#REF!</v>
      </c>
      <c r="Q35" s="37" t="e">
        <f>$Q34+SUMIFS('NEW-RTT'!#REF!,'NEW-RTT'!#REF!,'t100 dynamiques'!$C$5,'NEW-RTT'!#REF!,$B35,'NEW-RTT'!$E$6:$E$786,"G*",'NEW-RTT'!#REF!,$Q$3,'NEW-RTT'!#REF!,'t100 dynamiques'!$F$5)-SUMIFS('NEW-RTT'!#REF!,'NEW-RTT'!#REF!,'t100 dynamiques'!$C$5,'NEW-RTT'!#REF!,$B35,'NEW-RTT'!$E$6:$E$786,"G*",'NEW-RTT'!#REF!,$Q$3,'NEW-RTT'!#REF!,'t100 dynamiques'!$F$5)</f>
        <v>#REF!</v>
      </c>
      <c r="R35" s="164" t="e">
        <f t="shared" si="1"/>
        <v>#REF!</v>
      </c>
      <c r="S35" s="137"/>
      <c r="T35" s="137"/>
      <c r="U35" s="137"/>
      <c r="V35" s="137"/>
      <c r="W35" s="169">
        <f>SUMIFS(LISTE!$T$4:$T$29,LISTE!$O$4:$O$29,'t100 dynamiques'!$C$5,LISTE!$S$4:$S$29,'t100 dynamiques'!$F$5,LISTE!$P$4:$P$29,LISTE!$P$9)</f>
        <v>2339.1000000000004</v>
      </c>
      <c r="X35" s="210"/>
      <c r="Y35" s="211"/>
      <c r="Z35" s="210"/>
      <c r="AA35" s="210"/>
      <c r="AB35" s="211"/>
      <c r="AC35" s="212"/>
      <c r="AD35" s="210"/>
      <c r="AE35" s="210"/>
      <c r="AF35" s="211"/>
      <c r="AG35" s="212"/>
      <c r="AH35" s="210"/>
      <c r="AI35" s="211"/>
      <c r="AJ35" s="210"/>
      <c r="AK35" s="210"/>
      <c r="AL35" s="211"/>
      <c r="AM35" s="212"/>
      <c r="AN35" s="210"/>
      <c r="AO35" s="210"/>
      <c r="AP35" s="211"/>
      <c r="AQ35" s="212"/>
    </row>
    <row r="36" spans="2:43" x14ac:dyDescent="0.25">
      <c r="B36" s="35">
        <v>32</v>
      </c>
      <c r="C36" s="34"/>
      <c r="D36" s="36" t="e">
        <f>$D35+SUMIFS('NEW-RTT'!#REF!,'NEW-RTT'!#REF!,'t100 dynamiques'!$C$5,'NEW-RTT'!#REF!,$B36,'NEW-RTT'!$E$6:$E$786,"G*",'NEW-RTT'!#REF!,$D$3,'NEW-RTT'!#REF!,'t100 dynamiques'!$F$5)-SUMIFS('NEW-RTT'!#REF!,'NEW-RTT'!#REF!,'t100 dynamiques'!$C$5,'NEW-RTT'!#REF!,$B36,'NEW-RTT'!$E$6:$E$786,"G*",'NEW-RTT'!#REF!,$D$3,'NEW-RTT'!#REF!,'t100 dynamiques'!$F$5)</f>
        <v>#REF!</v>
      </c>
      <c r="E36" s="37" t="e">
        <f>$E35+SUMIFS('NEW-RTT'!#REF!,'NEW-RTT'!#REF!,'t100 dynamiques'!$C$5,'NEW-RTT'!#REF!,$B36,'NEW-RTT'!$E$6:$E$786,"G*",'NEW-RTT'!#REF!,$E$3,'NEW-RTT'!#REF!,'t100 dynamiques'!$F$5)-SUMIFS('NEW-RTT'!#REF!,'NEW-RTT'!#REF!,'t100 dynamiques'!$C$5,'NEW-RTT'!#REF!,$B36,'NEW-RTT'!$E$6:$E$786,"G*",'NEW-RTT'!#REF!,$E$3,'NEW-RTT'!#REF!,'t100 dynamiques'!$F$5)</f>
        <v>#REF!</v>
      </c>
      <c r="F36" s="37" t="e">
        <f>$F35+SUMIFS('NEW-RTT'!#REF!,'NEW-RTT'!#REF!,'t100 dynamiques'!$C$5,'NEW-RTT'!#REF!,$B36,'NEW-RTT'!$E$6:$E$786,"G*",'NEW-RTT'!#REF!,$F$3,'NEW-RTT'!#REF!,'t100 dynamiques'!$F$5)-SUMIFS('NEW-RTT'!#REF!,'NEW-RTT'!#REF!,'t100 dynamiques'!$C$5,'NEW-RTT'!#REF!,$B36,'NEW-RTT'!$E$6:$E$786,"G*",'NEW-RTT'!#REF!,$F$3,'NEW-RTT'!#REF!,'t100 dynamiques'!$F$5)</f>
        <v>#REF!</v>
      </c>
      <c r="G36" s="67" t="e">
        <f>$G35+SUMIFS('NEW-RTT'!#REF!,'NEW-RTT'!#REF!,'t100 dynamiques'!$C$5,'NEW-RTT'!#REF!,$B36,'NEW-RTT'!$E$6:$E$786,"G*",'NEW-RTT'!#REF!,$G$3,'NEW-RTT'!#REF!,'t100 dynamiques'!$F$5)-SUMIFS('NEW-RTT'!#REF!,'NEW-RTT'!#REF!,'t100 dynamiques'!$C$5,'NEW-RTT'!#REF!,$B36,'NEW-RTT'!$E$6:$E$786,"G*",'NEW-RTT'!#REF!,$G$3,'NEW-RTT'!#REF!,'t100 dynamiques'!$F$5)</f>
        <v>#REF!</v>
      </c>
      <c r="H36" s="74" t="e">
        <f t="shared" si="0"/>
        <v>#REF!</v>
      </c>
      <c r="I36" s="137"/>
      <c r="J36" s="137"/>
      <c r="K36" s="137"/>
      <c r="L36" s="139">
        <f>SUMIFS(LISTE!$T$4:$T$29,LISTE!$O$4:$O$29,'t100 dynamiques'!$C$5,LISTE!$S$4:$S$29,'t100 dynamiques'!$F$5,LISTE!$P$4:$P$29,LISTE!$P$4)</f>
        <v>637</v>
      </c>
      <c r="M36" s="70" t="e">
        <f>$M35+SUMIFS('NEW-RTT'!#REF!,'NEW-RTT'!#REF!,'t100 dynamiques'!$C$5,'NEW-RTT'!#REF!,$B36,'NEW-RTT'!$E$6:$E$786,"G*",'NEW-RTT'!#REF!,$M$3,'NEW-RTT'!#REF!,'t100 dynamiques'!$F$5)-SUMIFS('NEW-RTT'!#REF!,'NEW-RTT'!#REF!,'t100 dynamiques'!$C$5,'NEW-RTT'!#REF!,$B36,'NEW-RTT'!$E$6:$E$786,"G*",'NEW-RTT'!#REF!,$M$3,'NEW-RTT'!#REF!,'t100 dynamiques'!$F$5)</f>
        <v>#REF!</v>
      </c>
      <c r="N36" s="37" t="e">
        <f>$N35+SUMIFS('NEW-RTT'!#REF!,'NEW-RTT'!#REF!,'t100 dynamiques'!$C$5,'NEW-RTT'!#REF!,$B36,'NEW-RTT'!$E$6:$E$786,"G*",'NEW-RTT'!#REF!,$N$3,'NEW-RTT'!#REF!,'t100 dynamiques'!$F$5)-SUMIFS('NEW-RTT'!#REF!,'NEW-RTT'!#REF!,'t100 dynamiques'!$C$5,'NEW-RTT'!#REF!,$B36,'NEW-RTT'!$E$6:$E$786,"G*",'NEW-RTT'!#REF!,$N$3,'NEW-RTT'!#REF!,'t100 dynamiques'!$F$5)</f>
        <v>#REF!</v>
      </c>
      <c r="O36" s="37" t="e">
        <f>$O35+SUMIFS('NEW-RTT'!#REF!,'NEW-RTT'!#REF!,'t100 dynamiques'!$C$5,'NEW-RTT'!#REF!,$B36,'NEW-RTT'!$E$6:$E$786,"G*",'NEW-RTT'!#REF!,$O$3,'NEW-RTT'!#REF!,'t100 dynamiques'!$F$5)-SUMIFS('NEW-RTT'!#REF!,'NEW-RTT'!#REF!,'t100 dynamiques'!$C$5,'NEW-RTT'!#REF!,$B36,'NEW-RTT'!$E$6:$E$786,"G*",'NEW-RTT'!#REF!,$O$3,'NEW-RTT'!#REF!,'t100 dynamiques'!$F$5)</f>
        <v>#REF!</v>
      </c>
      <c r="P36" s="37" t="e">
        <f>$P35+SUMIFS('NEW-RTT'!#REF!,'NEW-RTT'!#REF!,'t100 dynamiques'!$C$5,'NEW-RTT'!#REF!,$B36,'NEW-RTT'!$E$6:$E$786,"G*",'NEW-RTT'!#REF!,$P$3,'NEW-RTT'!#REF!,'t100 dynamiques'!$F$5)-SUMIFS('NEW-RTT'!#REF!,'NEW-RTT'!#REF!,'t100 dynamiques'!$C$5,'NEW-RTT'!#REF!,$B36,'NEW-RTT'!$E$6:$E$786,"G*",'NEW-RTT'!#REF!,$P$3,'NEW-RTT'!#REF!,'t100 dynamiques'!$F$5)</f>
        <v>#REF!</v>
      </c>
      <c r="Q36" s="37" t="e">
        <f>$Q35+SUMIFS('NEW-RTT'!#REF!,'NEW-RTT'!#REF!,'t100 dynamiques'!$C$5,'NEW-RTT'!#REF!,$B36,'NEW-RTT'!$E$6:$E$786,"G*",'NEW-RTT'!#REF!,$Q$3,'NEW-RTT'!#REF!,'t100 dynamiques'!$F$5)-SUMIFS('NEW-RTT'!#REF!,'NEW-RTT'!#REF!,'t100 dynamiques'!$C$5,'NEW-RTT'!#REF!,$B36,'NEW-RTT'!$E$6:$E$786,"G*",'NEW-RTT'!#REF!,$Q$3,'NEW-RTT'!#REF!,'t100 dynamiques'!$F$5)</f>
        <v>#REF!</v>
      </c>
      <c r="R36" s="164" t="e">
        <f t="shared" si="1"/>
        <v>#REF!</v>
      </c>
      <c r="S36" s="137"/>
      <c r="T36" s="137"/>
      <c r="U36" s="137"/>
      <c r="V36" s="137"/>
      <c r="W36" s="169">
        <f>SUMIFS(LISTE!$T$4:$T$29,LISTE!$O$4:$O$29,'t100 dynamiques'!$C$5,LISTE!$S$4:$S$29,'t100 dynamiques'!$F$5,LISTE!$P$4:$P$29,LISTE!$P$9)</f>
        <v>2339.1000000000004</v>
      </c>
      <c r="X36" s="210"/>
      <c r="Y36" s="211"/>
      <c r="Z36" s="210"/>
      <c r="AA36" s="210"/>
      <c r="AB36" s="211"/>
      <c r="AC36" s="212"/>
      <c r="AD36" s="210"/>
      <c r="AE36" s="210"/>
      <c r="AF36" s="211"/>
      <c r="AG36" s="212"/>
      <c r="AH36" s="210"/>
      <c r="AI36" s="211"/>
      <c r="AJ36" s="210"/>
      <c r="AK36" s="210"/>
      <c r="AL36" s="211"/>
      <c r="AM36" s="212"/>
      <c r="AN36" s="210"/>
      <c r="AO36" s="210"/>
      <c r="AP36" s="211"/>
      <c r="AQ36" s="212"/>
    </row>
    <row r="37" spans="2:43" x14ac:dyDescent="0.25">
      <c r="B37" s="35">
        <v>33</v>
      </c>
      <c r="C37" s="34"/>
      <c r="D37" s="36" t="e">
        <f>$D36+SUMIFS('NEW-RTT'!#REF!,'NEW-RTT'!#REF!,'t100 dynamiques'!$C$5,'NEW-RTT'!#REF!,$B37,'NEW-RTT'!$E$6:$E$786,"G*",'NEW-RTT'!#REF!,$D$3,'NEW-RTT'!#REF!,'t100 dynamiques'!$F$5)-SUMIFS('NEW-RTT'!#REF!,'NEW-RTT'!#REF!,'t100 dynamiques'!$C$5,'NEW-RTT'!#REF!,$B37,'NEW-RTT'!$E$6:$E$786,"G*",'NEW-RTT'!#REF!,$D$3,'NEW-RTT'!#REF!,'t100 dynamiques'!$F$5)</f>
        <v>#REF!</v>
      </c>
      <c r="E37" s="37" t="e">
        <f>$E36+SUMIFS('NEW-RTT'!#REF!,'NEW-RTT'!#REF!,'t100 dynamiques'!$C$5,'NEW-RTT'!#REF!,$B37,'NEW-RTT'!$E$6:$E$786,"G*",'NEW-RTT'!#REF!,$E$3,'NEW-RTT'!#REF!,'t100 dynamiques'!$F$5)-SUMIFS('NEW-RTT'!#REF!,'NEW-RTT'!#REF!,'t100 dynamiques'!$C$5,'NEW-RTT'!#REF!,$B37,'NEW-RTT'!$E$6:$E$786,"G*",'NEW-RTT'!#REF!,$E$3,'NEW-RTT'!#REF!,'t100 dynamiques'!$F$5)</f>
        <v>#REF!</v>
      </c>
      <c r="F37" s="37" t="e">
        <f>$F36+SUMIFS('NEW-RTT'!#REF!,'NEW-RTT'!#REF!,'t100 dynamiques'!$C$5,'NEW-RTT'!#REF!,$B37,'NEW-RTT'!$E$6:$E$786,"G*",'NEW-RTT'!#REF!,$F$3,'NEW-RTT'!#REF!,'t100 dynamiques'!$F$5)-SUMIFS('NEW-RTT'!#REF!,'NEW-RTT'!#REF!,'t100 dynamiques'!$C$5,'NEW-RTT'!#REF!,$B37,'NEW-RTT'!$E$6:$E$786,"G*",'NEW-RTT'!#REF!,$F$3,'NEW-RTT'!#REF!,'t100 dynamiques'!$F$5)</f>
        <v>#REF!</v>
      </c>
      <c r="G37" s="67" t="e">
        <f>$G36+SUMIFS('NEW-RTT'!#REF!,'NEW-RTT'!#REF!,'t100 dynamiques'!$C$5,'NEW-RTT'!#REF!,$B37,'NEW-RTT'!$E$6:$E$786,"G*",'NEW-RTT'!#REF!,$G$3,'NEW-RTT'!#REF!,'t100 dynamiques'!$F$5)-SUMIFS('NEW-RTT'!#REF!,'NEW-RTT'!#REF!,'t100 dynamiques'!$C$5,'NEW-RTT'!#REF!,$B37,'NEW-RTT'!$E$6:$E$786,"G*",'NEW-RTT'!#REF!,$G$3,'NEW-RTT'!#REF!,'t100 dynamiques'!$F$5)</f>
        <v>#REF!</v>
      </c>
      <c r="H37" s="74" t="e">
        <f t="shared" ref="H37:H68" si="2">$D37+$E37</f>
        <v>#REF!</v>
      </c>
      <c r="I37" s="137"/>
      <c r="J37" s="137"/>
      <c r="K37" s="137"/>
      <c r="L37" s="139">
        <f>SUMIFS(LISTE!$T$4:$T$29,LISTE!$O$4:$O$29,'t100 dynamiques'!$C$5,LISTE!$S$4:$S$29,'t100 dynamiques'!$F$5,LISTE!$P$4:$P$29,LISTE!$P$4)</f>
        <v>637</v>
      </c>
      <c r="M37" s="70" t="e">
        <f>$M36+SUMIFS('NEW-RTT'!#REF!,'NEW-RTT'!#REF!,'t100 dynamiques'!$C$5,'NEW-RTT'!#REF!,$B37,'NEW-RTT'!$E$6:$E$786,"G*",'NEW-RTT'!#REF!,$M$3,'NEW-RTT'!#REF!,'t100 dynamiques'!$F$5)-SUMIFS('NEW-RTT'!#REF!,'NEW-RTT'!#REF!,'t100 dynamiques'!$C$5,'NEW-RTT'!#REF!,$B37,'NEW-RTT'!$E$6:$E$786,"G*",'NEW-RTT'!#REF!,$M$3,'NEW-RTT'!#REF!,'t100 dynamiques'!$F$5)</f>
        <v>#REF!</v>
      </c>
      <c r="N37" s="37" t="e">
        <f>$N36+SUMIFS('NEW-RTT'!#REF!,'NEW-RTT'!#REF!,'t100 dynamiques'!$C$5,'NEW-RTT'!#REF!,$B37,'NEW-RTT'!$E$6:$E$786,"G*",'NEW-RTT'!#REF!,$N$3,'NEW-RTT'!#REF!,'t100 dynamiques'!$F$5)-SUMIFS('NEW-RTT'!#REF!,'NEW-RTT'!#REF!,'t100 dynamiques'!$C$5,'NEW-RTT'!#REF!,$B37,'NEW-RTT'!$E$6:$E$786,"G*",'NEW-RTT'!#REF!,$N$3,'NEW-RTT'!#REF!,'t100 dynamiques'!$F$5)</f>
        <v>#REF!</v>
      </c>
      <c r="O37" s="37" t="e">
        <f>$O36+SUMIFS('NEW-RTT'!#REF!,'NEW-RTT'!#REF!,'t100 dynamiques'!$C$5,'NEW-RTT'!#REF!,$B37,'NEW-RTT'!$E$6:$E$786,"G*",'NEW-RTT'!#REF!,$O$3,'NEW-RTT'!#REF!,'t100 dynamiques'!$F$5)-SUMIFS('NEW-RTT'!#REF!,'NEW-RTT'!#REF!,'t100 dynamiques'!$C$5,'NEW-RTT'!#REF!,$B37,'NEW-RTT'!$E$6:$E$786,"G*",'NEW-RTT'!#REF!,$O$3,'NEW-RTT'!#REF!,'t100 dynamiques'!$F$5)</f>
        <v>#REF!</v>
      </c>
      <c r="P37" s="37" t="e">
        <f>$P36+SUMIFS('NEW-RTT'!#REF!,'NEW-RTT'!#REF!,'t100 dynamiques'!$C$5,'NEW-RTT'!#REF!,$B37,'NEW-RTT'!$E$6:$E$786,"G*",'NEW-RTT'!#REF!,$P$3,'NEW-RTT'!#REF!,'t100 dynamiques'!$F$5)-SUMIFS('NEW-RTT'!#REF!,'NEW-RTT'!#REF!,'t100 dynamiques'!$C$5,'NEW-RTT'!#REF!,$B37,'NEW-RTT'!$E$6:$E$786,"G*",'NEW-RTT'!#REF!,$P$3,'NEW-RTT'!#REF!,'t100 dynamiques'!$F$5)</f>
        <v>#REF!</v>
      </c>
      <c r="Q37" s="37" t="e">
        <f>$Q36+SUMIFS('NEW-RTT'!#REF!,'NEW-RTT'!#REF!,'t100 dynamiques'!$C$5,'NEW-RTT'!#REF!,$B37,'NEW-RTT'!$E$6:$E$786,"G*",'NEW-RTT'!#REF!,$Q$3,'NEW-RTT'!#REF!,'t100 dynamiques'!$F$5)-SUMIFS('NEW-RTT'!#REF!,'NEW-RTT'!#REF!,'t100 dynamiques'!$C$5,'NEW-RTT'!#REF!,$B37,'NEW-RTT'!$E$6:$E$786,"G*",'NEW-RTT'!#REF!,$Q$3,'NEW-RTT'!#REF!,'t100 dynamiques'!$F$5)</f>
        <v>#REF!</v>
      </c>
      <c r="R37" s="164" t="e">
        <f t="shared" si="1"/>
        <v>#REF!</v>
      </c>
      <c r="S37" s="137"/>
      <c r="T37" s="137"/>
      <c r="U37" s="137"/>
      <c r="V37" s="137"/>
      <c r="W37" s="169">
        <f>SUMIFS(LISTE!$T$4:$T$29,LISTE!$O$4:$O$29,'t100 dynamiques'!$C$5,LISTE!$S$4:$S$29,'t100 dynamiques'!$F$5,LISTE!$P$4:$P$29,LISTE!$P$9)</f>
        <v>2339.1000000000004</v>
      </c>
      <c r="X37" s="210"/>
      <c r="Y37" s="211"/>
      <c r="Z37" s="210"/>
      <c r="AA37" s="210"/>
      <c r="AB37" s="211"/>
      <c r="AC37" s="212"/>
      <c r="AD37" s="210"/>
      <c r="AE37" s="210"/>
      <c r="AF37" s="211"/>
      <c r="AG37" s="212"/>
      <c r="AH37" s="210"/>
      <c r="AI37" s="211"/>
      <c r="AJ37" s="210"/>
      <c r="AK37" s="210"/>
      <c r="AL37" s="211"/>
      <c r="AM37" s="212"/>
      <c r="AN37" s="210"/>
      <c r="AO37" s="210"/>
      <c r="AP37" s="211"/>
      <c r="AQ37" s="212"/>
    </row>
    <row r="38" spans="2:43" x14ac:dyDescent="0.25">
      <c r="B38" s="35">
        <v>34</v>
      </c>
      <c r="C38" s="34"/>
      <c r="D38" s="36" t="e">
        <f>$D37+SUMIFS('NEW-RTT'!#REF!,'NEW-RTT'!#REF!,'t100 dynamiques'!$C$5,'NEW-RTT'!#REF!,$B38,'NEW-RTT'!$E$6:$E$786,"G*",'NEW-RTT'!#REF!,$D$3,'NEW-RTT'!#REF!,'t100 dynamiques'!$F$5)-SUMIFS('NEW-RTT'!#REF!,'NEW-RTT'!#REF!,'t100 dynamiques'!$C$5,'NEW-RTT'!#REF!,$B38,'NEW-RTT'!$E$6:$E$786,"G*",'NEW-RTT'!#REF!,$D$3,'NEW-RTT'!#REF!,'t100 dynamiques'!$F$5)</f>
        <v>#REF!</v>
      </c>
      <c r="E38" s="37" t="e">
        <f>$E37+SUMIFS('NEW-RTT'!#REF!,'NEW-RTT'!#REF!,'t100 dynamiques'!$C$5,'NEW-RTT'!#REF!,$B38,'NEW-RTT'!$E$6:$E$786,"G*",'NEW-RTT'!#REF!,$E$3,'NEW-RTT'!#REF!,'t100 dynamiques'!$F$5)-SUMIFS('NEW-RTT'!#REF!,'NEW-RTT'!#REF!,'t100 dynamiques'!$C$5,'NEW-RTT'!#REF!,$B38,'NEW-RTT'!$E$6:$E$786,"G*",'NEW-RTT'!#REF!,$E$3,'NEW-RTT'!#REF!,'t100 dynamiques'!$F$5)</f>
        <v>#REF!</v>
      </c>
      <c r="F38" s="37" t="e">
        <f>$F37+SUMIFS('NEW-RTT'!#REF!,'NEW-RTT'!#REF!,'t100 dynamiques'!$C$5,'NEW-RTT'!#REF!,$B38,'NEW-RTT'!$E$6:$E$786,"G*",'NEW-RTT'!#REF!,$F$3,'NEW-RTT'!#REF!,'t100 dynamiques'!$F$5)-SUMIFS('NEW-RTT'!#REF!,'NEW-RTT'!#REF!,'t100 dynamiques'!$C$5,'NEW-RTT'!#REF!,$B38,'NEW-RTT'!$E$6:$E$786,"G*",'NEW-RTT'!#REF!,$F$3,'NEW-RTT'!#REF!,'t100 dynamiques'!$F$5)</f>
        <v>#REF!</v>
      </c>
      <c r="G38" s="67" t="e">
        <f>$G37+SUMIFS('NEW-RTT'!#REF!,'NEW-RTT'!#REF!,'t100 dynamiques'!$C$5,'NEW-RTT'!#REF!,$B38,'NEW-RTT'!$E$6:$E$786,"G*",'NEW-RTT'!#REF!,$G$3,'NEW-RTT'!#REF!,'t100 dynamiques'!$F$5)-SUMIFS('NEW-RTT'!#REF!,'NEW-RTT'!#REF!,'t100 dynamiques'!$C$5,'NEW-RTT'!#REF!,$B38,'NEW-RTT'!$E$6:$E$786,"G*",'NEW-RTT'!#REF!,$G$3,'NEW-RTT'!#REF!,'t100 dynamiques'!$F$5)</f>
        <v>#REF!</v>
      </c>
      <c r="H38" s="74" t="e">
        <f t="shared" si="2"/>
        <v>#REF!</v>
      </c>
      <c r="I38" s="137"/>
      <c r="J38" s="137"/>
      <c r="K38" s="137"/>
      <c r="L38" s="139">
        <f>SUMIFS(LISTE!$T$4:$T$29,LISTE!$O$4:$O$29,'t100 dynamiques'!$C$5,LISTE!$S$4:$S$29,'t100 dynamiques'!$F$5,LISTE!$P$4:$P$29,LISTE!$P$4)</f>
        <v>637</v>
      </c>
      <c r="M38" s="70" t="e">
        <f>$M37+SUMIFS('NEW-RTT'!#REF!,'NEW-RTT'!#REF!,'t100 dynamiques'!$C$5,'NEW-RTT'!#REF!,$B38,'NEW-RTT'!$E$6:$E$786,"G*",'NEW-RTT'!#REF!,$M$3,'NEW-RTT'!#REF!,'t100 dynamiques'!$F$5)-SUMIFS('NEW-RTT'!#REF!,'NEW-RTT'!#REF!,'t100 dynamiques'!$C$5,'NEW-RTT'!#REF!,$B38,'NEW-RTT'!$E$6:$E$786,"G*",'NEW-RTT'!#REF!,$M$3,'NEW-RTT'!#REF!,'t100 dynamiques'!$F$5)</f>
        <v>#REF!</v>
      </c>
      <c r="N38" s="37" t="e">
        <f>$N37+SUMIFS('NEW-RTT'!#REF!,'NEW-RTT'!#REF!,'t100 dynamiques'!$C$5,'NEW-RTT'!#REF!,$B38,'NEW-RTT'!$E$6:$E$786,"G*",'NEW-RTT'!#REF!,$N$3,'NEW-RTT'!#REF!,'t100 dynamiques'!$F$5)-SUMIFS('NEW-RTT'!#REF!,'NEW-RTT'!#REF!,'t100 dynamiques'!$C$5,'NEW-RTT'!#REF!,$B38,'NEW-RTT'!$E$6:$E$786,"G*",'NEW-RTT'!#REF!,$N$3,'NEW-RTT'!#REF!,'t100 dynamiques'!$F$5)</f>
        <v>#REF!</v>
      </c>
      <c r="O38" s="37" t="e">
        <f>$O37+SUMIFS('NEW-RTT'!#REF!,'NEW-RTT'!#REF!,'t100 dynamiques'!$C$5,'NEW-RTT'!#REF!,$B38,'NEW-RTT'!$E$6:$E$786,"G*",'NEW-RTT'!#REF!,$O$3,'NEW-RTT'!#REF!,'t100 dynamiques'!$F$5)-SUMIFS('NEW-RTT'!#REF!,'NEW-RTT'!#REF!,'t100 dynamiques'!$C$5,'NEW-RTT'!#REF!,$B38,'NEW-RTT'!$E$6:$E$786,"G*",'NEW-RTT'!#REF!,$O$3,'NEW-RTT'!#REF!,'t100 dynamiques'!$F$5)</f>
        <v>#REF!</v>
      </c>
      <c r="P38" s="37" t="e">
        <f>$P37+SUMIFS('NEW-RTT'!#REF!,'NEW-RTT'!#REF!,'t100 dynamiques'!$C$5,'NEW-RTT'!#REF!,$B38,'NEW-RTT'!$E$6:$E$786,"G*",'NEW-RTT'!#REF!,$P$3,'NEW-RTT'!#REF!,'t100 dynamiques'!$F$5)-SUMIFS('NEW-RTT'!#REF!,'NEW-RTT'!#REF!,'t100 dynamiques'!$C$5,'NEW-RTT'!#REF!,$B38,'NEW-RTT'!$E$6:$E$786,"G*",'NEW-RTT'!#REF!,$P$3,'NEW-RTT'!#REF!,'t100 dynamiques'!$F$5)</f>
        <v>#REF!</v>
      </c>
      <c r="Q38" s="37" t="e">
        <f>$Q37+SUMIFS('NEW-RTT'!#REF!,'NEW-RTT'!#REF!,'t100 dynamiques'!$C$5,'NEW-RTT'!#REF!,$B38,'NEW-RTT'!$E$6:$E$786,"G*",'NEW-RTT'!#REF!,$Q$3,'NEW-RTT'!#REF!,'t100 dynamiques'!$F$5)-SUMIFS('NEW-RTT'!#REF!,'NEW-RTT'!#REF!,'t100 dynamiques'!$C$5,'NEW-RTT'!#REF!,$B38,'NEW-RTT'!$E$6:$E$786,"G*",'NEW-RTT'!#REF!,$Q$3,'NEW-RTT'!#REF!,'t100 dynamiques'!$F$5)</f>
        <v>#REF!</v>
      </c>
      <c r="R38" s="164" t="e">
        <f t="shared" si="1"/>
        <v>#REF!</v>
      </c>
      <c r="S38" s="137"/>
      <c r="T38" s="137"/>
      <c r="U38" s="137"/>
      <c r="V38" s="137"/>
      <c r="W38" s="169">
        <f>SUMIFS(LISTE!$T$4:$T$29,LISTE!$O$4:$O$29,'t100 dynamiques'!$C$5,LISTE!$S$4:$S$29,'t100 dynamiques'!$F$5,LISTE!$P$4:$P$29,LISTE!$P$9)</f>
        <v>2339.1000000000004</v>
      </c>
      <c r="X38" s="210"/>
      <c r="Y38" s="211"/>
      <c r="Z38" s="210"/>
      <c r="AA38" s="210"/>
      <c r="AB38" s="211"/>
      <c r="AC38" s="212"/>
      <c r="AD38" s="210"/>
      <c r="AE38" s="210"/>
      <c r="AF38" s="211"/>
      <c r="AG38" s="212"/>
      <c r="AH38" s="210"/>
      <c r="AI38" s="211"/>
      <c r="AJ38" s="210"/>
      <c r="AK38" s="210"/>
      <c r="AL38" s="211"/>
      <c r="AM38" s="212"/>
      <c r="AN38" s="210"/>
      <c r="AO38" s="210"/>
      <c r="AP38" s="211"/>
      <c r="AQ38" s="212"/>
    </row>
    <row r="39" spans="2:43" x14ac:dyDescent="0.25">
      <c r="B39" s="35">
        <v>35</v>
      </c>
      <c r="C39" s="34"/>
      <c r="D39" s="36" t="e">
        <f>$D38+SUMIFS('NEW-RTT'!#REF!,'NEW-RTT'!#REF!,'t100 dynamiques'!$C$5,'NEW-RTT'!#REF!,$B39,'NEW-RTT'!$E$6:$E$786,"G*",'NEW-RTT'!#REF!,$D$3,'NEW-RTT'!#REF!,'t100 dynamiques'!$F$5)-SUMIFS('NEW-RTT'!#REF!,'NEW-RTT'!#REF!,'t100 dynamiques'!$C$5,'NEW-RTT'!#REF!,$B39,'NEW-RTT'!$E$6:$E$786,"G*",'NEW-RTT'!#REF!,$D$3,'NEW-RTT'!#REF!,'t100 dynamiques'!$F$5)</f>
        <v>#REF!</v>
      </c>
      <c r="E39" s="37" t="e">
        <f>$E38+SUMIFS('NEW-RTT'!#REF!,'NEW-RTT'!#REF!,'t100 dynamiques'!$C$5,'NEW-RTT'!#REF!,$B39,'NEW-RTT'!$E$6:$E$786,"G*",'NEW-RTT'!#REF!,$E$3,'NEW-RTT'!#REF!,'t100 dynamiques'!$F$5)-SUMIFS('NEW-RTT'!#REF!,'NEW-RTT'!#REF!,'t100 dynamiques'!$C$5,'NEW-RTT'!#REF!,$B39,'NEW-RTT'!$E$6:$E$786,"G*",'NEW-RTT'!#REF!,$E$3,'NEW-RTT'!#REF!,'t100 dynamiques'!$F$5)</f>
        <v>#REF!</v>
      </c>
      <c r="F39" s="37" t="e">
        <f>$F38+SUMIFS('NEW-RTT'!#REF!,'NEW-RTT'!#REF!,'t100 dynamiques'!$C$5,'NEW-RTT'!#REF!,$B39,'NEW-RTT'!$E$6:$E$786,"G*",'NEW-RTT'!#REF!,$F$3,'NEW-RTT'!#REF!,'t100 dynamiques'!$F$5)-SUMIFS('NEW-RTT'!#REF!,'NEW-RTT'!#REF!,'t100 dynamiques'!$C$5,'NEW-RTT'!#REF!,$B39,'NEW-RTT'!$E$6:$E$786,"G*",'NEW-RTT'!#REF!,$F$3,'NEW-RTT'!#REF!,'t100 dynamiques'!$F$5)</f>
        <v>#REF!</v>
      </c>
      <c r="G39" s="67" t="e">
        <f>$G38+SUMIFS('NEW-RTT'!#REF!,'NEW-RTT'!#REF!,'t100 dynamiques'!$C$5,'NEW-RTT'!#REF!,$B39,'NEW-RTT'!$E$6:$E$786,"G*",'NEW-RTT'!#REF!,$G$3,'NEW-RTT'!#REF!,'t100 dynamiques'!$F$5)-SUMIFS('NEW-RTT'!#REF!,'NEW-RTT'!#REF!,'t100 dynamiques'!$C$5,'NEW-RTT'!#REF!,$B39,'NEW-RTT'!$E$6:$E$786,"G*",'NEW-RTT'!#REF!,$G$3,'NEW-RTT'!#REF!,'t100 dynamiques'!$F$5)</f>
        <v>#REF!</v>
      </c>
      <c r="H39" s="74" t="e">
        <f t="shared" si="2"/>
        <v>#REF!</v>
      </c>
      <c r="I39" s="137"/>
      <c r="J39" s="137"/>
      <c r="K39" s="137"/>
      <c r="L39" s="139">
        <f>SUMIFS(LISTE!$T$4:$T$29,LISTE!$O$4:$O$29,'t100 dynamiques'!$C$5,LISTE!$S$4:$S$29,'t100 dynamiques'!$F$5,LISTE!$P$4:$P$29,LISTE!$P$4)</f>
        <v>637</v>
      </c>
      <c r="M39" s="70" t="e">
        <f>$M38+SUMIFS('NEW-RTT'!#REF!,'NEW-RTT'!#REF!,'t100 dynamiques'!$C$5,'NEW-RTT'!#REF!,$B39,'NEW-RTT'!$E$6:$E$786,"G*",'NEW-RTT'!#REF!,$M$3,'NEW-RTT'!#REF!,'t100 dynamiques'!$F$5)-SUMIFS('NEW-RTT'!#REF!,'NEW-RTT'!#REF!,'t100 dynamiques'!$C$5,'NEW-RTT'!#REF!,$B39,'NEW-RTT'!$E$6:$E$786,"G*",'NEW-RTT'!#REF!,$M$3,'NEW-RTT'!#REF!,'t100 dynamiques'!$F$5)</f>
        <v>#REF!</v>
      </c>
      <c r="N39" s="37" t="e">
        <f>$N38+SUMIFS('NEW-RTT'!#REF!,'NEW-RTT'!#REF!,'t100 dynamiques'!$C$5,'NEW-RTT'!#REF!,$B39,'NEW-RTT'!$E$6:$E$786,"G*",'NEW-RTT'!#REF!,$N$3,'NEW-RTT'!#REF!,'t100 dynamiques'!$F$5)-SUMIFS('NEW-RTT'!#REF!,'NEW-RTT'!#REF!,'t100 dynamiques'!$C$5,'NEW-RTT'!#REF!,$B39,'NEW-RTT'!$E$6:$E$786,"G*",'NEW-RTT'!#REF!,$N$3,'NEW-RTT'!#REF!,'t100 dynamiques'!$F$5)</f>
        <v>#REF!</v>
      </c>
      <c r="O39" s="37" t="e">
        <f>$O38+SUMIFS('NEW-RTT'!#REF!,'NEW-RTT'!#REF!,'t100 dynamiques'!$C$5,'NEW-RTT'!#REF!,$B39,'NEW-RTT'!$E$6:$E$786,"G*",'NEW-RTT'!#REF!,$O$3,'NEW-RTT'!#REF!,'t100 dynamiques'!$F$5)-SUMIFS('NEW-RTT'!#REF!,'NEW-RTT'!#REF!,'t100 dynamiques'!$C$5,'NEW-RTT'!#REF!,$B39,'NEW-RTT'!$E$6:$E$786,"G*",'NEW-RTT'!#REF!,$O$3,'NEW-RTT'!#REF!,'t100 dynamiques'!$F$5)</f>
        <v>#REF!</v>
      </c>
      <c r="P39" s="37" t="e">
        <f>$P38+SUMIFS('NEW-RTT'!#REF!,'NEW-RTT'!#REF!,'t100 dynamiques'!$C$5,'NEW-RTT'!#REF!,$B39,'NEW-RTT'!$E$6:$E$786,"G*",'NEW-RTT'!#REF!,$P$3,'NEW-RTT'!#REF!,'t100 dynamiques'!$F$5)-SUMIFS('NEW-RTT'!#REF!,'NEW-RTT'!#REF!,'t100 dynamiques'!$C$5,'NEW-RTT'!#REF!,$B39,'NEW-RTT'!$E$6:$E$786,"G*",'NEW-RTT'!#REF!,$P$3,'NEW-RTT'!#REF!,'t100 dynamiques'!$F$5)</f>
        <v>#REF!</v>
      </c>
      <c r="Q39" s="37" t="e">
        <f>$Q38+SUMIFS('NEW-RTT'!#REF!,'NEW-RTT'!#REF!,'t100 dynamiques'!$C$5,'NEW-RTT'!#REF!,$B39,'NEW-RTT'!$E$6:$E$786,"G*",'NEW-RTT'!#REF!,$Q$3,'NEW-RTT'!#REF!,'t100 dynamiques'!$F$5)-SUMIFS('NEW-RTT'!#REF!,'NEW-RTT'!#REF!,'t100 dynamiques'!$C$5,'NEW-RTT'!#REF!,$B39,'NEW-RTT'!$E$6:$E$786,"G*",'NEW-RTT'!#REF!,$Q$3,'NEW-RTT'!#REF!,'t100 dynamiques'!$F$5)</f>
        <v>#REF!</v>
      </c>
      <c r="R39" s="164" t="e">
        <f t="shared" si="1"/>
        <v>#REF!</v>
      </c>
      <c r="S39" s="137"/>
      <c r="T39" s="137"/>
      <c r="U39" s="137"/>
      <c r="V39" s="137"/>
      <c r="W39" s="169">
        <f>SUMIFS(LISTE!$T$4:$T$29,LISTE!$O$4:$O$29,'t100 dynamiques'!$C$5,LISTE!$S$4:$S$29,'t100 dynamiques'!$F$5,LISTE!$P$4:$P$29,LISTE!$P$9)</f>
        <v>2339.1000000000004</v>
      </c>
      <c r="X39" s="210"/>
      <c r="Y39" s="211"/>
      <c r="Z39" s="210"/>
      <c r="AA39" s="210"/>
      <c r="AB39" s="211"/>
      <c r="AC39" s="212"/>
      <c r="AD39" s="210"/>
      <c r="AE39" s="210"/>
      <c r="AF39" s="211"/>
      <c r="AG39" s="212"/>
      <c r="AH39" s="210"/>
      <c r="AI39" s="211"/>
      <c r="AJ39" s="210"/>
      <c r="AK39" s="210"/>
      <c r="AL39" s="211"/>
      <c r="AM39" s="212"/>
      <c r="AN39" s="210"/>
      <c r="AO39" s="210"/>
      <c r="AP39" s="211"/>
      <c r="AQ39" s="212"/>
    </row>
    <row r="40" spans="2:43" x14ac:dyDescent="0.25">
      <c r="B40" s="35">
        <v>36</v>
      </c>
      <c r="C40" s="34"/>
      <c r="D40" s="36" t="e">
        <f>$D39+SUMIFS('NEW-RTT'!#REF!,'NEW-RTT'!#REF!,'t100 dynamiques'!$C$5,'NEW-RTT'!#REF!,$B40,'NEW-RTT'!$E$6:$E$786,"G*",'NEW-RTT'!#REF!,$D$3,'NEW-RTT'!#REF!,'t100 dynamiques'!$F$5)-SUMIFS('NEW-RTT'!#REF!,'NEW-RTT'!#REF!,'t100 dynamiques'!$C$5,'NEW-RTT'!#REF!,$B40,'NEW-RTT'!$E$6:$E$786,"G*",'NEW-RTT'!#REF!,$D$3,'NEW-RTT'!#REF!,'t100 dynamiques'!$F$5)</f>
        <v>#REF!</v>
      </c>
      <c r="E40" s="37" t="e">
        <f>$E39+SUMIFS('NEW-RTT'!#REF!,'NEW-RTT'!#REF!,'t100 dynamiques'!$C$5,'NEW-RTT'!#REF!,$B40,'NEW-RTT'!$E$6:$E$786,"G*",'NEW-RTT'!#REF!,$E$3,'NEW-RTT'!#REF!,'t100 dynamiques'!$F$5)-SUMIFS('NEW-RTT'!#REF!,'NEW-RTT'!#REF!,'t100 dynamiques'!$C$5,'NEW-RTT'!#REF!,$B40,'NEW-RTT'!$E$6:$E$786,"G*",'NEW-RTT'!#REF!,$E$3,'NEW-RTT'!#REF!,'t100 dynamiques'!$F$5)</f>
        <v>#REF!</v>
      </c>
      <c r="F40" s="37" t="e">
        <f>$F39+SUMIFS('NEW-RTT'!#REF!,'NEW-RTT'!#REF!,'t100 dynamiques'!$C$5,'NEW-RTT'!#REF!,$B40,'NEW-RTT'!$E$6:$E$786,"G*",'NEW-RTT'!#REF!,$F$3,'NEW-RTT'!#REF!,'t100 dynamiques'!$F$5)-SUMIFS('NEW-RTT'!#REF!,'NEW-RTT'!#REF!,'t100 dynamiques'!$C$5,'NEW-RTT'!#REF!,$B40,'NEW-RTT'!$E$6:$E$786,"G*",'NEW-RTT'!#REF!,$F$3,'NEW-RTT'!#REF!,'t100 dynamiques'!$F$5)</f>
        <v>#REF!</v>
      </c>
      <c r="G40" s="67" t="e">
        <f>$G39+SUMIFS('NEW-RTT'!#REF!,'NEW-RTT'!#REF!,'t100 dynamiques'!$C$5,'NEW-RTT'!#REF!,$B40,'NEW-RTT'!$E$6:$E$786,"G*",'NEW-RTT'!#REF!,$G$3,'NEW-RTT'!#REF!,'t100 dynamiques'!$F$5)-SUMIFS('NEW-RTT'!#REF!,'NEW-RTT'!#REF!,'t100 dynamiques'!$C$5,'NEW-RTT'!#REF!,$B40,'NEW-RTT'!$E$6:$E$786,"G*",'NEW-RTT'!#REF!,$G$3,'NEW-RTT'!#REF!,'t100 dynamiques'!$F$5)</f>
        <v>#REF!</v>
      </c>
      <c r="H40" s="74" t="e">
        <f t="shared" si="2"/>
        <v>#REF!</v>
      </c>
      <c r="I40" s="137"/>
      <c r="J40" s="137"/>
      <c r="K40" s="137"/>
      <c r="L40" s="139">
        <f>SUMIFS(LISTE!$T$4:$T$29,LISTE!$O$4:$O$29,'t100 dynamiques'!$C$5,LISTE!$S$4:$S$29,'t100 dynamiques'!$F$5,LISTE!$P$4:$P$29,LISTE!$P$4)</f>
        <v>637</v>
      </c>
      <c r="M40" s="70" t="e">
        <f>$M39+SUMIFS('NEW-RTT'!#REF!,'NEW-RTT'!#REF!,'t100 dynamiques'!$C$5,'NEW-RTT'!#REF!,$B40,'NEW-RTT'!$E$6:$E$786,"G*",'NEW-RTT'!#REF!,$M$3,'NEW-RTT'!#REF!,'t100 dynamiques'!$F$5)-SUMIFS('NEW-RTT'!#REF!,'NEW-RTT'!#REF!,'t100 dynamiques'!$C$5,'NEW-RTT'!#REF!,$B40,'NEW-RTT'!$E$6:$E$786,"G*",'NEW-RTT'!#REF!,$M$3,'NEW-RTT'!#REF!,'t100 dynamiques'!$F$5)</f>
        <v>#REF!</v>
      </c>
      <c r="N40" s="37" t="e">
        <f>$N39+SUMIFS('NEW-RTT'!#REF!,'NEW-RTT'!#REF!,'t100 dynamiques'!$C$5,'NEW-RTT'!#REF!,$B40,'NEW-RTT'!$E$6:$E$786,"G*",'NEW-RTT'!#REF!,$N$3,'NEW-RTT'!#REF!,'t100 dynamiques'!$F$5)-SUMIFS('NEW-RTT'!#REF!,'NEW-RTT'!#REF!,'t100 dynamiques'!$C$5,'NEW-RTT'!#REF!,$B40,'NEW-RTT'!$E$6:$E$786,"G*",'NEW-RTT'!#REF!,$N$3,'NEW-RTT'!#REF!,'t100 dynamiques'!$F$5)</f>
        <v>#REF!</v>
      </c>
      <c r="O40" s="37" t="e">
        <f>$O39+SUMIFS('NEW-RTT'!#REF!,'NEW-RTT'!#REF!,'t100 dynamiques'!$C$5,'NEW-RTT'!#REF!,$B40,'NEW-RTT'!$E$6:$E$786,"G*",'NEW-RTT'!#REF!,$O$3,'NEW-RTT'!#REF!,'t100 dynamiques'!$F$5)-SUMIFS('NEW-RTT'!#REF!,'NEW-RTT'!#REF!,'t100 dynamiques'!$C$5,'NEW-RTT'!#REF!,$B40,'NEW-RTT'!$E$6:$E$786,"G*",'NEW-RTT'!#REF!,$O$3,'NEW-RTT'!#REF!,'t100 dynamiques'!$F$5)</f>
        <v>#REF!</v>
      </c>
      <c r="P40" s="37" t="e">
        <f>$P39+SUMIFS('NEW-RTT'!#REF!,'NEW-RTT'!#REF!,'t100 dynamiques'!$C$5,'NEW-RTT'!#REF!,$B40,'NEW-RTT'!$E$6:$E$786,"G*",'NEW-RTT'!#REF!,$P$3,'NEW-RTT'!#REF!,'t100 dynamiques'!$F$5)-SUMIFS('NEW-RTT'!#REF!,'NEW-RTT'!#REF!,'t100 dynamiques'!$C$5,'NEW-RTT'!#REF!,$B40,'NEW-RTT'!$E$6:$E$786,"G*",'NEW-RTT'!#REF!,$P$3,'NEW-RTT'!#REF!,'t100 dynamiques'!$F$5)</f>
        <v>#REF!</v>
      </c>
      <c r="Q40" s="37" t="e">
        <f>$Q39+SUMIFS('NEW-RTT'!#REF!,'NEW-RTT'!#REF!,'t100 dynamiques'!$C$5,'NEW-RTT'!#REF!,$B40,'NEW-RTT'!$E$6:$E$786,"G*",'NEW-RTT'!#REF!,$Q$3,'NEW-RTT'!#REF!,'t100 dynamiques'!$F$5)-SUMIFS('NEW-RTT'!#REF!,'NEW-RTT'!#REF!,'t100 dynamiques'!$C$5,'NEW-RTT'!#REF!,$B40,'NEW-RTT'!$E$6:$E$786,"G*",'NEW-RTT'!#REF!,$Q$3,'NEW-RTT'!#REF!,'t100 dynamiques'!$F$5)</f>
        <v>#REF!</v>
      </c>
      <c r="R40" s="164" t="e">
        <f t="shared" si="1"/>
        <v>#REF!</v>
      </c>
      <c r="S40" s="137"/>
      <c r="T40" s="137"/>
      <c r="U40" s="137"/>
      <c r="V40" s="137"/>
      <c r="W40" s="169">
        <f>SUMIFS(LISTE!$T$4:$T$29,LISTE!$O$4:$O$29,'t100 dynamiques'!$C$5,LISTE!$S$4:$S$29,'t100 dynamiques'!$F$5,LISTE!$P$4:$P$29,LISTE!$P$9)</f>
        <v>2339.1000000000004</v>
      </c>
      <c r="X40" s="210"/>
      <c r="Y40" s="211"/>
      <c r="Z40" s="210"/>
      <c r="AA40" s="210"/>
      <c r="AB40" s="211"/>
      <c r="AC40" s="212"/>
      <c r="AD40" s="210"/>
      <c r="AE40" s="210"/>
      <c r="AF40" s="211"/>
      <c r="AG40" s="212"/>
      <c r="AH40" s="210"/>
      <c r="AI40" s="211"/>
      <c r="AJ40" s="210"/>
      <c r="AK40" s="210"/>
      <c r="AL40" s="211"/>
      <c r="AM40" s="212"/>
      <c r="AN40" s="210"/>
      <c r="AO40" s="210"/>
      <c r="AP40" s="211"/>
      <c r="AQ40" s="212"/>
    </row>
    <row r="41" spans="2:43" x14ac:dyDescent="0.25">
      <c r="B41" s="35">
        <v>37</v>
      </c>
      <c r="C41" s="34"/>
      <c r="D41" s="36" t="e">
        <f>$D40+SUMIFS('NEW-RTT'!#REF!,'NEW-RTT'!#REF!,'t100 dynamiques'!$C$5,'NEW-RTT'!#REF!,$B41,'NEW-RTT'!$E$6:$E$786,"G*",'NEW-RTT'!#REF!,$D$3,'NEW-RTT'!#REF!,'t100 dynamiques'!$F$5)-SUMIFS('NEW-RTT'!#REF!,'NEW-RTT'!#REF!,'t100 dynamiques'!$C$5,'NEW-RTT'!#REF!,$B41,'NEW-RTT'!$E$6:$E$786,"G*",'NEW-RTT'!#REF!,$D$3,'NEW-RTT'!#REF!,'t100 dynamiques'!$F$5)</f>
        <v>#REF!</v>
      </c>
      <c r="E41" s="37" t="e">
        <f>$E40+SUMIFS('NEW-RTT'!#REF!,'NEW-RTT'!#REF!,'t100 dynamiques'!$C$5,'NEW-RTT'!#REF!,$B41,'NEW-RTT'!$E$6:$E$786,"G*",'NEW-RTT'!#REF!,$E$3,'NEW-RTT'!#REF!,'t100 dynamiques'!$F$5)-SUMIFS('NEW-RTT'!#REF!,'NEW-RTT'!#REF!,'t100 dynamiques'!$C$5,'NEW-RTT'!#REF!,$B41,'NEW-RTT'!$E$6:$E$786,"G*",'NEW-RTT'!#REF!,$E$3,'NEW-RTT'!#REF!,'t100 dynamiques'!$F$5)</f>
        <v>#REF!</v>
      </c>
      <c r="F41" s="37" t="e">
        <f>$F40+SUMIFS('NEW-RTT'!#REF!,'NEW-RTT'!#REF!,'t100 dynamiques'!$C$5,'NEW-RTT'!#REF!,$B41,'NEW-RTT'!$E$6:$E$786,"G*",'NEW-RTT'!#REF!,$F$3,'NEW-RTT'!#REF!,'t100 dynamiques'!$F$5)-SUMIFS('NEW-RTT'!#REF!,'NEW-RTT'!#REF!,'t100 dynamiques'!$C$5,'NEW-RTT'!#REF!,$B41,'NEW-RTT'!$E$6:$E$786,"G*",'NEW-RTT'!#REF!,$F$3,'NEW-RTT'!#REF!,'t100 dynamiques'!$F$5)</f>
        <v>#REF!</v>
      </c>
      <c r="G41" s="67" t="e">
        <f>$G40+SUMIFS('NEW-RTT'!#REF!,'NEW-RTT'!#REF!,'t100 dynamiques'!$C$5,'NEW-RTT'!#REF!,$B41,'NEW-RTT'!$E$6:$E$786,"G*",'NEW-RTT'!#REF!,$G$3,'NEW-RTT'!#REF!,'t100 dynamiques'!$F$5)-SUMIFS('NEW-RTT'!#REF!,'NEW-RTT'!#REF!,'t100 dynamiques'!$C$5,'NEW-RTT'!#REF!,$B41,'NEW-RTT'!$E$6:$E$786,"G*",'NEW-RTT'!#REF!,$G$3,'NEW-RTT'!#REF!,'t100 dynamiques'!$F$5)</f>
        <v>#REF!</v>
      </c>
      <c r="H41" s="74" t="e">
        <f t="shared" si="2"/>
        <v>#REF!</v>
      </c>
      <c r="I41" s="137"/>
      <c r="J41" s="137"/>
      <c r="K41" s="137"/>
      <c r="L41" s="139">
        <f>SUMIFS(LISTE!$T$4:$T$29,LISTE!$O$4:$O$29,'t100 dynamiques'!$C$5,LISTE!$S$4:$S$29,'t100 dynamiques'!$F$5,LISTE!$P$4:$P$29,LISTE!$P$4)</f>
        <v>637</v>
      </c>
      <c r="M41" s="70" t="e">
        <f>$M40+SUMIFS('NEW-RTT'!#REF!,'NEW-RTT'!#REF!,'t100 dynamiques'!$C$5,'NEW-RTT'!#REF!,$B41,'NEW-RTT'!$E$6:$E$786,"G*",'NEW-RTT'!#REF!,$M$3,'NEW-RTT'!#REF!,'t100 dynamiques'!$F$5)-SUMIFS('NEW-RTT'!#REF!,'NEW-RTT'!#REF!,'t100 dynamiques'!$C$5,'NEW-RTT'!#REF!,$B41,'NEW-RTT'!$E$6:$E$786,"G*",'NEW-RTT'!#REF!,$M$3,'NEW-RTT'!#REF!,'t100 dynamiques'!$F$5)</f>
        <v>#REF!</v>
      </c>
      <c r="N41" s="37" t="e">
        <f>$N40+SUMIFS('NEW-RTT'!#REF!,'NEW-RTT'!#REF!,'t100 dynamiques'!$C$5,'NEW-RTT'!#REF!,$B41,'NEW-RTT'!$E$6:$E$786,"G*",'NEW-RTT'!#REF!,$N$3,'NEW-RTT'!#REF!,'t100 dynamiques'!$F$5)-SUMIFS('NEW-RTT'!#REF!,'NEW-RTT'!#REF!,'t100 dynamiques'!$C$5,'NEW-RTT'!#REF!,$B41,'NEW-RTT'!$E$6:$E$786,"G*",'NEW-RTT'!#REF!,$N$3,'NEW-RTT'!#REF!,'t100 dynamiques'!$F$5)</f>
        <v>#REF!</v>
      </c>
      <c r="O41" s="37" t="e">
        <f>$O40+SUMIFS('NEW-RTT'!#REF!,'NEW-RTT'!#REF!,'t100 dynamiques'!$C$5,'NEW-RTT'!#REF!,$B41,'NEW-RTT'!$E$6:$E$786,"G*",'NEW-RTT'!#REF!,$O$3,'NEW-RTT'!#REF!,'t100 dynamiques'!$F$5)-SUMIFS('NEW-RTT'!#REF!,'NEW-RTT'!#REF!,'t100 dynamiques'!$C$5,'NEW-RTT'!#REF!,$B41,'NEW-RTT'!$E$6:$E$786,"G*",'NEW-RTT'!#REF!,$O$3,'NEW-RTT'!#REF!,'t100 dynamiques'!$F$5)</f>
        <v>#REF!</v>
      </c>
      <c r="P41" s="37" t="e">
        <f>$P40+SUMIFS('NEW-RTT'!#REF!,'NEW-RTT'!#REF!,'t100 dynamiques'!$C$5,'NEW-RTT'!#REF!,$B41,'NEW-RTT'!$E$6:$E$786,"G*",'NEW-RTT'!#REF!,$P$3,'NEW-RTT'!#REF!,'t100 dynamiques'!$F$5)-SUMIFS('NEW-RTT'!#REF!,'NEW-RTT'!#REF!,'t100 dynamiques'!$C$5,'NEW-RTT'!#REF!,$B41,'NEW-RTT'!$E$6:$E$786,"G*",'NEW-RTT'!#REF!,$P$3,'NEW-RTT'!#REF!,'t100 dynamiques'!$F$5)</f>
        <v>#REF!</v>
      </c>
      <c r="Q41" s="37" t="e">
        <f>$Q40+SUMIFS('NEW-RTT'!#REF!,'NEW-RTT'!#REF!,'t100 dynamiques'!$C$5,'NEW-RTT'!#REF!,$B41,'NEW-RTT'!$E$6:$E$786,"G*",'NEW-RTT'!#REF!,$Q$3,'NEW-RTT'!#REF!,'t100 dynamiques'!$F$5)-SUMIFS('NEW-RTT'!#REF!,'NEW-RTT'!#REF!,'t100 dynamiques'!$C$5,'NEW-RTT'!#REF!,$B41,'NEW-RTT'!$E$6:$E$786,"G*",'NEW-RTT'!#REF!,$Q$3,'NEW-RTT'!#REF!,'t100 dynamiques'!$F$5)</f>
        <v>#REF!</v>
      </c>
      <c r="R41" s="164" t="e">
        <f t="shared" si="1"/>
        <v>#REF!</v>
      </c>
      <c r="S41" s="137"/>
      <c r="T41" s="137"/>
      <c r="U41" s="137"/>
      <c r="V41" s="137"/>
      <c r="W41" s="169">
        <f>SUMIFS(LISTE!$T$4:$T$29,LISTE!$O$4:$O$29,'t100 dynamiques'!$C$5,LISTE!$S$4:$S$29,'t100 dynamiques'!$F$5,LISTE!$P$4:$P$29,LISTE!$P$9)</f>
        <v>2339.1000000000004</v>
      </c>
      <c r="X41" s="210"/>
      <c r="Y41" s="211"/>
      <c r="Z41" s="210"/>
      <c r="AA41" s="210"/>
      <c r="AB41" s="211"/>
      <c r="AC41" s="212"/>
      <c r="AD41" s="210"/>
      <c r="AE41" s="210"/>
      <c r="AF41" s="211"/>
      <c r="AG41" s="212"/>
      <c r="AH41" s="210"/>
      <c r="AI41" s="211"/>
      <c r="AJ41" s="210"/>
      <c r="AK41" s="210"/>
      <c r="AL41" s="211"/>
      <c r="AM41" s="212"/>
      <c r="AN41" s="210"/>
      <c r="AO41" s="210"/>
      <c r="AP41" s="211"/>
      <c r="AQ41" s="212"/>
    </row>
    <row r="42" spans="2:43" x14ac:dyDescent="0.25">
      <c r="B42" s="35">
        <v>38</v>
      </c>
      <c r="C42" s="34"/>
      <c r="D42" s="36" t="e">
        <f>$D41+SUMIFS('NEW-RTT'!#REF!,'NEW-RTT'!#REF!,'t100 dynamiques'!$C$5,'NEW-RTT'!#REF!,$B42,'NEW-RTT'!$E$6:$E$786,"G*",'NEW-RTT'!#REF!,$D$3,'NEW-RTT'!#REF!,'t100 dynamiques'!$F$5)-SUMIFS('NEW-RTT'!#REF!,'NEW-RTT'!#REF!,'t100 dynamiques'!$C$5,'NEW-RTT'!#REF!,$B42,'NEW-RTT'!$E$6:$E$786,"G*",'NEW-RTT'!#REF!,$D$3,'NEW-RTT'!#REF!,'t100 dynamiques'!$F$5)</f>
        <v>#REF!</v>
      </c>
      <c r="E42" s="37" t="e">
        <f>$E41+SUMIFS('NEW-RTT'!#REF!,'NEW-RTT'!#REF!,'t100 dynamiques'!$C$5,'NEW-RTT'!#REF!,$B42,'NEW-RTT'!$E$6:$E$786,"G*",'NEW-RTT'!#REF!,$E$3,'NEW-RTT'!#REF!,'t100 dynamiques'!$F$5)-SUMIFS('NEW-RTT'!#REF!,'NEW-RTT'!#REF!,'t100 dynamiques'!$C$5,'NEW-RTT'!#REF!,$B42,'NEW-RTT'!$E$6:$E$786,"G*",'NEW-RTT'!#REF!,$E$3,'NEW-RTT'!#REF!,'t100 dynamiques'!$F$5)</f>
        <v>#REF!</v>
      </c>
      <c r="F42" s="37" t="e">
        <f>$F41+SUMIFS('NEW-RTT'!#REF!,'NEW-RTT'!#REF!,'t100 dynamiques'!$C$5,'NEW-RTT'!#REF!,$B42,'NEW-RTT'!$E$6:$E$786,"G*",'NEW-RTT'!#REF!,$F$3,'NEW-RTT'!#REF!,'t100 dynamiques'!$F$5)-SUMIFS('NEW-RTT'!#REF!,'NEW-RTT'!#REF!,'t100 dynamiques'!$C$5,'NEW-RTT'!#REF!,$B42,'NEW-RTT'!$E$6:$E$786,"G*",'NEW-RTT'!#REF!,$F$3,'NEW-RTT'!#REF!,'t100 dynamiques'!$F$5)</f>
        <v>#REF!</v>
      </c>
      <c r="G42" s="67" t="e">
        <f>$G41+SUMIFS('NEW-RTT'!#REF!,'NEW-RTT'!#REF!,'t100 dynamiques'!$C$5,'NEW-RTT'!#REF!,$B42,'NEW-RTT'!$E$6:$E$786,"G*",'NEW-RTT'!#REF!,$G$3,'NEW-RTT'!#REF!,'t100 dynamiques'!$F$5)-SUMIFS('NEW-RTT'!#REF!,'NEW-RTT'!#REF!,'t100 dynamiques'!$C$5,'NEW-RTT'!#REF!,$B42,'NEW-RTT'!$E$6:$E$786,"G*",'NEW-RTT'!#REF!,$G$3,'NEW-RTT'!#REF!,'t100 dynamiques'!$F$5)</f>
        <v>#REF!</v>
      </c>
      <c r="H42" s="74" t="e">
        <f t="shared" si="2"/>
        <v>#REF!</v>
      </c>
      <c r="I42" s="137"/>
      <c r="J42" s="137"/>
      <c r="K42" s="137"/>
      <c r="L42" s="139">
        <f>SUMIFS(LISTE!$T$4:$T$29,LISTE!$O$4:$O$29,'t100 dynamiques'!$C$5,LISTE!$S$4:$S$29,'t100 dynamiques'!$F$5,LISTE!$P$4:$P$29,LISTE!$P$4)</f>
        <v>637</v>
      </c>
      <c r="M42" s="70" t="e">
        <f>$M41+SUMIFS('NEW-RTT'!#REF!,'NEW-RTT'!#REF!,'t100 dynamiques'!$C$5,'NEW-RTT'!#REF!,$B42,'NEW-RTT'!$E$6:$E$786,"G*",'NEW-RTT'!#REF!,$M$3,'NEW-RTT'!#REF!,'t100 dynamiques'!$F$5)-SUMIFS('NEW-RTT'!#REF!,'NEW-RTT'!#REF!,'t100 dynamiques'!$C$5,'NEW-RTT'!#REF!,$B42,'NEW-RTT'!$E$6:$E$786,"G*",'NEW-RTT'!#REF!,$M$3,'NEW-RTT'!#REF!,'t100 dynamiques'!$F$5)</f>
        <v>#REF!</v>
      </c>
      <c r="N42" s="37" t="e">
        <f>$N41+SUMIFS('NEW-RTT'!#REF!,'NEW-RTT'!#REF!,'t100 dynamiques'!$C$5,'NEW-RTT'!#REF!,$B42,'NEW-RTT'!$E$6:$E$786,"G*",'NEW-RTT'!#REF!,$N$3,'NEW-RTT'!#REF!,'t100 dynamiques'!$F$5)-SUMIFS('NEW-RTT'!#REF!,'NEW-RTT'!#REF!,'t100 dynamiques'!$C$5,'NEW-RTT'!#REF!,$B42,'NEW-RTT'!$E$6:$E$786,"G*",'NEW-RTT'!#REF!,$N$3,'NEW-RTT'!#REF!,'t100 dynamiques'!$F$5)</f>
        <v>#REF!</v>
      </c>
      <c r="O42" s="37" t="e">
        <f>$O41+SUMIFS('NEW-RTT'!#REF!,'NEW-RTT'!#REF!,'t100 dynamiques'!$C$5,'NEW-RTT'!#REF!,$B42,'NEW-RTT'!$E$6:$E$786,"G*",'NEW-RTT'!#REF!,$O$3,'NEW-RTT'!#REF!,'t100 dynamiques'!$F$5)-SUMIFS('NEW-RTT'!#REF!,'NEW-RTT'!#REF!,'t100 dynamiques'!$C$5,'NEW-RTT'!#REF!,$B42,'NEW-RTT'!$E$6:$E$786,"G*",'NEW-RTT'!#REF!,$O$3,'NEW-RTT'!#REF!,'t100 dynamiques'!$F$5)</f>
        <v>#REF!</v>
      </c>
      <c r="P42" s="37" t="e">
        <f>$P41+SUMIFS('NEW-RTT'!#REF!,'NEW-RTT'!#REF!,'t100 dynamiques'!$C$5,'NEW-RTT'!#REF!,$B42,'NEW-RTT'!$E$6:$E$786,"G*",'NEW-RTT'!#REF!,$P$3,'NEW-RTT'!#REF!,'t100 dynamiques'!$F$5)-SUMIFS('NEW-RTT'!#REF!,'NEW-RTT'!#REF!,'t100 dynamiques'!$C$5,'NEW-RTT'!#REF!,$B42,'NEW-RTT'!$E$6:$E$786,"G*",'NEW-RTT'!#REF!,$P$3,'NEW-RTT'!#REF!,'t100 dynamiques'!$F$5)</f>
        <v>#REF!</v>
      </c>
      <c r="Q42" s="37" t="e">
        <f>$Q41+SUMIFS('NEW-RTT'!#REF!,'NEW-RTT'!#REF!,'t100 dynamiques'!$C$5,'NEW-RTT'!#REF!,$B42,'NEW-RTT'!$E$6:$E$786,"G*",'NEW-RTT'!#REF!,$Q$3,'NEW-RTT'!#REF!,'t100 dynamiques'!$F$5)-SUMIFS('NEW-RTT'!#REF!,'NEW-RTT'!#REF!,'t100 dynamiques'!$C$5,'NEW-RTT'!#REF!,$B42,'NEW-RTT'!$E$6:$E$786,"G*",'NEW-RTT'!#REF!,$Q$3,'NEW-RTT'!#REF!,'t100 dynamiques'!$F$5)</f>
        <v>#REF!</v>
      </c>
      <c r="R42" s="164" t="e">
        <f t="shared" si="1"/>
        <v>#REF!</v>
      </c>
      <c r="S42" s="137"/>
      <c r="T42" s="137"/>
      <c r="U42" s="137"/>
      <c r="V42" s="137"/>
      <c r="W42" s="169">
        <f>SUMIFS(LISTE!$T$4:$T$29,LISTE!$O$4:$O$29,'t100 dynamiques'!$C$5,LISTE!$S$4:$S$29,'t100 dynamiques'!$F$5,LISTE!$P$4:$P$29,LISTE!$P$9)</f>
        <v>2339.1000000000004</v>
      </c>
      <c r="X42" s="210"/>
      <c r="Y42" s="211"/>
      <c r="Z42" s="210"/>
      <c r="AA42" s="210"/>
      <c r="AB42" s="211"/>
      <c r="AC42" s="212"/>
      <c r="AD42" s="210"/>
      <c r="AE42" s="210"/>
      <c r="AF42" s="211"/>
      <c r="AG42" s="212"/>
      <c r="AH42" s="210"/>
      <c r="AI42" s="211"/>
      <c r="AJ42" s="210"/>
      <c r="AK42" s="210"/>
      <c r="AL42" s="211"/>
      <c r="AM42" s="212"/>
      <c r="AN42" s="210"/>
      <c r="AO42" s="210"/>
      <c r="AP42" s="211"/>
      <c r="AQ42" s="212"/>
    </row>
    <row r="43" spans="2:43" x14ac:dyDescent="0.25">
      <c r="B43" s="35">
        <v>39</v>
      </c>
      <c r="C43" s="34"/>
      <c r="D43" s="36" t="e">
        <f>$D42+SUMIFS('NEW-RTT'!#REF!,'NEW-RTT'!#REF!,'t100 dynamiques'!$C$5,'NEW-RTT'!#REF!,$B43,'NEW-RTT'!$E$6:$E$786,"G*",'NEW-RTT'!#REF!,$D$3,'NEW-RTT'!#REF!,'t100 dynamiques'!$F$5)-SUMIFS('NEW-RTT'!#REF!,'NEW-RTT'!#REF!,'t100 dynamiques'!$C$5,'NEW-RTT'!#REF!,$B43,'NEW-RTT'!$E$6:$E$786,"G*",'NEW-RTT'!#REF!,$D$3,'NEW-RTT'!#REF!,'t100 dynamiques'!$F$5)</f>
        <v>#REF!</v>
      </c>
      <c r="E43" s="37" t="e">
        <f>$E42+SUMIFS('NEW-RTT'!#REF!,'NEW-RTT'!#REF!,'t100 dynamiques'!$C$5,'NEW-RTT'!#REF!,$B43,'NEW-RTT'!$E$6:$E$786,"G*",'NEW-RTT'!#REF!,$E$3,'NEW-RTT'!#REF!,'t100 dynamiques'!$F$5)-SUMIFS('NEW-RTT'!#REF!,'NEW-RTT'!#REF!,'t100 dynamiques'!$C$5,'NEW-RTT'!#REF!,$B43,'NEW-RTT'!$E$6:$E$786,"G*",'NEW-RTT'!#REF!,$E$3,'NEW-RTT'!#REF!,'t100 dynamiques'!$F$5)</f>
        <v>#REF!</v>
      </c>
      <c r="F43" s="37" t="e">
        <f>$F42+SUMIFS('NEW-RTT'!#REF!,'NEW-RTT'!#REF!,'t100 dynamiques'!$C$5,'NEW-RTT'!#REF!,$B43,'NEW-RTT'!$E$6:$E$786,"G*",'NEW-RTT'!#REF!,$F$3,'NEW-RTT'!#REF!,'t100 dynamiques'!$F$5)-SUMIFS('NEW-RTT'!#REF!,'NEW-RTT'!#REF!,'t100 dynamiques'!$C$5,'NEW-RTT'!#REF!,$B43,'NEW-RTT'!$E$6:$E$786,"G*",'NEW-RTT'!#REF!,$F$3,'NEW-RTT'!#REF!,'t100 dynamiques'!$F$5)</f>
        <v>#REF!</v>
      </c>
      <c r="G43" s="67" t="e">
        <f>$G42+SUMIFS('NEW-RTT'!#REF!,'NEW-RTT'!#REF!,'t100 dynamiques'!$C$5,'NEW-RTT'!#REF!,$B43,'NEW-RTT'!$E$6:$E$786,"G*",'NEW-RTT'!#REF!,$G$3,'NEW-RTT'!#REF!,'t100 dynamiques'!$F$5)-SUMIFS('NEW-RTT'!#REF!,'NEW-RTT'!#REF!,'t100 dynamiques'!$C$5,'NEW-RTT'!#REF!,$B43,'NEW-RTT'!$E$6:$E$786,"G*",'NEW-RTT'!#REF!,$G$3,'NEW-RTT'!#REF!,'t100 dynamiques'!$F$5)</f>
        <v>#REF!</v>
      </c>
      <c r="H43" s="74" t="e">
        <f t="shared" si="2"/>
        <v>#REF!</v>
      </c>
      <c r="I43" s="137"/>
      <c r="J43" s="137"/>
      <c r="K43" s="137"/>
      <c r="L43" s="139">
        <f>SUMIFS(LISTE!$T$4:$T$29,LISTE!$O$4:$O$29,'t100 dynamiques'!$C$5,LISTE!$S$4:$S$29,'t100 dynamiques'!$F$5,LISTE!$P$4:$P$29,LISTE!$P$4)</f>
        <v>637</v>
      </c>
      <c r="M43" s="70" t="e">
        <f>$M42+SUMIFS('NEW-RTT'!#REF!,'NEW-RTT'!#REF!,'t100 dynamiques'!$C$5,'NEW-RTT'!#REF!,$B43,'NEW-RTT'!$E$6:$E$786,"G*",'NEW-RTT'!#REF!,$M$3,'NEW-RTT'!#REF!,'t100 dynamiques'!$F$5)-SUMIFS('NEW-RTT'!#REF!,'NEW-RTT'!#REF!,'t100 dynamiques'!$C$5,'NEW-RTT'!#REF!,$B43,'NEW-RTT'!$E$6:$E$786,"G*",'NEW-RTT'!#REF!,$M$3,'NEW-RTT'!#REF!,'t100 dynamiques'!$F$5)</f>
        <v>#REF!</v>
      </c>
      <c r="N43" s="37" t="e">
        <f>$N42+SUMIFS('NEW-RTT'!#REF!,'NEW-RTT'!#REF!,'t100 dynamiques'!$C$5,'NEW-RTT'!#REF!,$B43,'NEW-RTT'!$E$6:$E$786,"G*",'NEW-RTT'!#REF!,$N$3,'NEW-RTT'!#REF!,'t100 dynamiques'!$F$5)-SUMIFS('NEW-RTT'!#REF!,'NEW-RTT'!#REF!,'t100 dynamiques'!$C$5,'NEW-RTT'!#REF!,$B43,'NEW-RTT'!$E$6:$E$786,"G*",'NEW-RTT'!#REF!,$N$3,'NEW-RTT'!#REF!,'t100 dynamiques'!$F$5)</f>
        <v>#REF!</v>
      </c>
      <c r="O43" s="37" t="e">
        <f>$O42+SUMIFS('NEW-RTT'!#REF!,'NEW-RTT'!#REF!,'t100 dynamiques'!$C$5,'NEW-RTT'!#REF!,$B43,'NEW-RTT'!$E$6:$E$786,"G*",'NEW-RTT'!#REF!,$O$3,'NEW-RTT'!#REF!,'t100 dynamiques'!$F$5)-SUMIFS('NEW-RTT'!#REF!,'NEW-RTT'!#REF!,'t100 dynamiques'!$C$5,'NEW-RTT'!#REF!,$B43,'NEW-RTT'!$E$6:$E$786,"G*",'NEW-RTT'!#REF!,$O$3,'NEW-RTT'!#REF!,'t100 dynamiques'!$F$5)</f>
        <v>#REF!</v>
      </c>
      <c r="P43" s="37" t="e">
        <f>$P42+SUMIFS('NEW-RTT'!#REF!,'NEW-RTT'!#REF!,'t100 dynamiques'!$C$5,'NEW-RTT'!#REF!,$B43,'NEW-RTT'!$E$6:$E$786,"G*",'NEW-RTT'!#REF!,$P$3,'NEW-RTT'!#REF!,'t100 dynamiques'!$F$5)-SUMIFS('NEW-RTT'!#REF!,'NEW-RTT'!#REF!,'t100 dynamiques'!$C$5,'NEW-RTT'!#REF!,$B43,'NEW-RTT'!$E$6:$E$786,"G*",'NEW-RTT'!#REF!,$P$3,'NEW-RTT'!#REF!,'t100 dynamiques'!$F$5)</f>
        <v>#REF!</v>
      </c>
      <c r="Q43" s="37" t="e">
        <f>$Q42+SUMIFS('NEW-RTT'!#REF!,'NEW-RTT'!#REF!,'t100 dynamiques'!$C$5,'NEW-RTT'!#REF!,$B43,'NEW-RTT'!$E$6:$E$786,"G*",'NEW-RTT'!#REF!,$Q$3,'NEW-RTT'!#REF!,'t100 dynamiques'!$F$5)-SUMIFS('NEW-RTT'!#REF!,'NEW-RTT'!#REF!,'t100 dynamiques'!$C$5,'NEW-RTT'!#REF!,$B43,'NEW-RTT'!$E$6:$E$786,"G*",'NEW-RTT'!#REF!,$Q$3,'NEW-RTT'!#REF!,'t100 dynamiques'!$F$5)</f>
        <v>#REF!</v>
      </c>
      <c r="R43" s="164" t="e">
        <f t="shared" si="1"/>
        <v>#REF!</v>
      </c>
      <c r="S43" s="137"/>
      <c r="T43" s="137"/>
      <c r="U43" s="137"/>
      <c r="V43" s="137"/>
      <c r="W43" s="169">
        <f>SUMIFS(LISTE!$T$4:$T$29,LISTE!$O$4:$O$29,'t100 dynamiques'!$C$5,LISTE!$S$4:$S$29,'t100 dynamiques'!$F$5,LISTE!$P$4:$P$29,LISTE!$P$9)</f>
        <v>2339.1000000000004</v>
      </c>
      <c r="X43" s="210"/>
      <c r="Y43" s="211"/>
      <c r="Z43" s="210"/>
      <c r="AA43" s="210"/>
      <c r="AB43" s="211"/>
      <c r="AC43" s="212"/>
      <c r="AD43" s="210"/>
      <c r="AE43" s="210"/>
      <c r="AF43" s="211"/>
      <c r="AG43" s="212"/>
      <c r="AH43" s="210"/>
      <c r="AI43" s="211"/>
      <c r="AJ43" s="210"/>
      <c r="AK43" s="210"/>
      <c r="AL43" s="211"/>
      <c r="AM43" s="212"/>
      <c r="AN43" s="210"/>
      <c r="AO43" s="210"/>
      <c r="AP43" s="211"/>
      <c r="AQ43" s="212"/>
    </row>
    <row r="44" spans="2:43" x14ac:dyDescent="0.25">
      <c r="B44" s="35">
        <v>40</v>
      </c>
      <c r="C44" s="34"/>
      <c r="D44" s="36" t="e">
        <f>$D43+SUMIFS('NEW-RTT'!#REF!,'NEW-RTT'!#REF!,'t100 dynamiques'!$C$5,'NEW-RTT'!#REF!,$B44,'NEW-RTT'!$E$6:$E$786,"G*",'NEW-RTT'!#REF!,$D$3,'NEW-RTT'!#REF!,'t100 dynamiques'!$F$5)-SUMIFS('NEW-RTT'!#REF!,'NEW-RTT'!#REF!,'t100 dynamiques'!$C$5,'NEW-RTT'!#REF!,$B44,'NEW-RTT'!$E$6:$E$786,"G*",'NEW-RTT'!#REF!,$D$3,'NEW-RTT'!#REF!,'t100 dynamiques'!$F$5)</f>
        <v>#REF!</v>
      </c>
      <c r="E44" s="37" t="e">
        <f>$E43+SUMIFS('NEW-RTT'!#REF!,'NEW-RTT'!#REF!,'t100 dynamiques'!$C$5,'NEW-RTT'!#REF!,$B44,'NEW-RTT'!$E$6:$E$786,"G*",'NEW-RTT'!#REF!,$E$3,'NEW-RTT'!#REF!,'t100 dynamiques'!$F$5)-SUMIFS('NEW-RTT'!#REF!,'NEW-RTT'!#REF!,'t100 dynamiques'!$C$5,'NEW-RTT'!#REF!,$B44,'NEW-RTT'!$E$6:$E$786,"G*",'NEW-RTT'!#REF!,$E$3,'NEW-RTT'!#REF!,'t100 dynamiques'!$F$5)</f>
        <v>#REF!</v>
      </c>
      <c r="F44" s="37" t="e">
        <f>$F43+SUMIFS('NEW-RTT'!#REF!,'NEW-RTT'!#REF!,'t100 dynamiques'!$C$5,'NEW-RTT'!#REF!,$B44,'NEW-RTT'!$E$6:$E$786,"G*",'NEW-RTT'!#REF!,$F$3,'NEW-RTT'!#REF!,'t100 dynamiques'!$F$5)-SUMIFS('NEW-RTT'!#REF!,'NEW-RTT'!#REF!,'t100 dynamiques'!$C$5,'NEW-RTT'!#REF!,$B44,'NEW-RTT'!$E$6:$E$786,"G*",'NEW-RTT'!#REF!,$F$3,'NEW-RTT'!#REF!,'t100 dynamiques'!$F$5)</f>
        <v>#REF!</v>
      </c>
      <c r="G44" s="67" t="e">
        <f>$G43+SUMIFS('NEW-RTT'!#REF!,'NEW-RTT'!#REF!,'t100 dynamiques'!$C$5,'NEW-RTT'!#REF!,$B44,'NEW-RTT'!$E$6:$E$786,"G*",'NEW-RTT'!#REF!,$G$3,'NEW-RTT'!#REF!,'t100 dynamiques'!$F$5)-SUMIFS('NEW-RTT'!#REF!,'NEW-RTT'!#REF!,'t100 dynamiques'!$C$5,'NEW-RTT'!#REF!,$B44,'NEW-RTT'!$E$6:$E$786,"G*",'NEW-RTT'!#REF!,$G$3,'NEW-RTT'!#REF!,'t100 dynamiques'!$F$5)</f>
        <v>#REF!</v>
      </c>
      <c r="H44" s="74" t="e">
        <f t="shared" si="2"/>
        <v>#REF!</v>
      </c>
      <c r="I44" s="137"/>
      <c r="J44" s="137"/>
      <c r="K44" s="137"/>
      <c r="L44" s="139">
        <f>SUMIFS(LISTE!$T$4:$T$29,LISTE!$O$4:$O$29,'t100 dynamiques'!$C$5,LISTE!$S$4:$S$29,'t100 dynamiques'!$F$5,LISTE!$P$4:$P$29,LISTE!$P$4)</f>
        <v>637</v>
      </c>
      <c r="M44" s="70" t="e">
        <f>$M43+SUMIFS('NEW-RTT'!#REF!,'NEW-RTT'!#REF!,'t100 dynamiques'!$C$5,'NEW-RTT'!#REF!,$B44,'NEW-RTT'!$E$6:$E$786,"G*",'NEW-RTT'!#REF!,$M$3,'NEW-RTT'!#REF!,'t100 dynamiques'!$F$5)-SUMIFS('NEW-RTT'!#REF!,'NEW-RTT'!#REF!,'t100 dynamiques'!$C$5,'NEW-RTT'!#REF!,$B44,'NEW-RTT'!$E$6:$E$786,"G*",'NEW-RTT'!#REF!,$M$3,'NEW-RTT'!#REF!,'t100 dynamiques'!$F$5)</f>
        <v>#REF!</v>
      </c>
      <c r="N44" s="37" t="e">
        <f>$N43+SUMIFS('NEW-RTT'!#REF!,'NEW-RTT'!#REF!,'t100 dynamiques'!$C$5,'NEW-RTT'!#REF!,$B44,'NEW-RTT'!$E$6:$E$786,"G*",'NEW-RTT'!#REF!,$N$3,'NEW-RTT'!#REF!,'t100 dynamiques'!$F$5)-SUMIFS('NEW-RTT'!#REF!,'NEW-RTT'!#REF!,'t100 dynamiques'!$C$5,'NEW-RTT'!#REF!,$B44,'NEW-RTT'!$E$6:$E$786,"G*",'NEW-RTT'!#REF!,$N$3,'NEW-RTT'!#REF!,'t100 dynamiques'!$F$5)</f>
        <v>#REF!</v>
      </c>
      <c r="O44" s="37" t="e">
        <f>$O43+SUMIFS('NEW-RTT'!#REF!,'NEW-RTT'!#REF!,'t100 dynamiques'!$C$5,'NEW-RTT'!#REF!,$B44,'NEW-RTT'!$E$6:$E$786,"G*",'NEW-RTT'!#REF!,$O$3,'NEW-RTT'!#REF!,'t100 dynamiques'!$F$5)-SUMIFS('NEW-RTT'!#REF!,'NEW-RTT'!#REF!,'t100 dynamiques'!$C$5,'NEW-RTT'!#REF!,$B44,'NEW-RTT'!$E$6:$E$786,"G*",'NEW-RTT'!#REF!,$O$3,'NEW-RTT'!#REF!,'t100 dynamiques'!$F$5)</f>
        <v>#REF!</v>
      </c>
      <c r="P44" s="37" t="e">
        <f>$P43+SUMIFS('NEW-RTT'!#REF!,'NEW-RTT'!#REF!,'t100 dynamiques'!$C$5,'NEW-RTT'!#REF!,$B44,'NEW-RTT'!$E$6:$E$786,"G*",'NEW-RTT'!#REF!,$P$3,'NEW-RTT'!#REF!,'t100 dynamiques'!$F$5)-SUMIFS('NEW-RTT'!#REF!,'NEW-RTT'!#REF!,'t100 dynamiques'!$C$5,'NEW-RTT'!#REF!,$B44,'NEW-RTT'!$E$6:$E$786,"G*",'NEW-RTT'!#REF!,$P$3,'NEW-RTT'!#REF!,'t100 dynamiques'!$F$5)</f>
        <v>#REF!</v>
      </c>
      <c r="Q44" s="37" t="e">
        <f>$Q43+SUMIFS('NEW-RTT'!#REF!,'NEW-RTT'!#REF!,'t100 dynamiques'!$C$5,'NEW-RTT'!#REF!,$B44,'NEW-RTT'!$E$6:$E$786,"G*",'NEW-RTT'!#REF!,$Q$3,'NEW-RTT'!#REF!,'t100 dynamiques'!$F$5)-SUMIFS('NEW-RTT'!#REF!,'NEW-RTT'!#REF!,'t100 dynamiques'!$C$5,'NEW-RTT'!#REF!,$B44,'NEW-RTT'!$E$6:$E$786,"G*",'NEW-RTT'!#REF!,$Q$3,'NEW-RTT'!#REF!,'t100 dynamiques'!$F$5)</f>
        <v>#REF!</v>
      </c>
      <c r="R44" s="164" t="e">
        <f t="shared" si="1"/>
        <v>#REF!</v>
      </c>
      <c r="S44" s="164" t="e">
        <f t="shared" ref="S44:S62" si="3">$S$2+$R44</f>
        <v>#REF!</v>
      </c>
      <c r="T44" s="164" t="e">
        <f t="shared" ref="T44:T62" si="4">$M44+$T$2</f>
        <v>#REF!</v>
      </c>
      <c r="U44" s="164" t="e">
        <f t="shared" ref="U44:U62" si="5">$N44+$U$2</f>
        <v>#REF!</v>
      </c>
      <c r="V44" s="165" t="e">
        <f t="shared" ref="V44:V62" si="6">$O44+$V$2</f>
        <v>#REF!</v>
      </c>
      <c r="W44" s="169">
        <f>SUMIFS(LISTE!$T$4:$T$29,LISTE!$O$4:$O$29,'t100 dynamiques'!$C$5,LISTE!$S$4:$S$29,'t100 dynamiques'!$F$5,LISTE!$P$4:$P$29,LISTE!$P$9)</f>
        <v>2339.1000000000004</v>
      </c>
      <c r="X44" s="210"/>
      <c r="Y44" s="211"/>
      <c r="Z44" s="210"/>
      <c r="AA44" s="210"/>
      <c r="AB44" s="211"/>
      <c r="AC44" s="212"/>
      <c r="AD44" s="210"/>
      <c r="AE44" s="210"/>
      <c r="AF44" s="211"/>
      <c r="AG44" s="212"/>
      <c r="AH44" s="210"/>
      <c r="AI44" s="211"/>
      <c r="AJ44" s="210"/>
      <c r="AK44" s="210"/>
      <c r="AL44" s="211"/>
      <c r="AM44" s="212"/>
      <c r="AN44" s="210"/>
      <c r="AO44" s="210"/>
      <c r="AP44" s="211"/>
      <c r="AQ44" s="212"/>
    </row>
    <row r="45" spans="2:43" x14ac:dyDescent="0.25">
      <c r="B45" s="35">
        <v>41</v>
      </c>
      <c r="C45" s="34"/>
      <c r="D45" s="36" t="e">
        <f>$D44+SUMIFS('NEW-RTT'!#REF!,'NEW-RTT'!#REF!,'t100 dynamiques'!$C$5,'NEW-RTT'!#REF!,$B45,'NEW-RTT'!$E$6:$E$786,"G*",'NEW-RTT'!#REF!,$D$3,'NEW-RTT'!#REF!,'t100 dynamiques'!$F$5)-SUMIFS('NEW-RTT'!#REF!,'NEW-RTT'!#REF!,'t100 dynamiques'!$C$5,'NEW-RTT'!#REF!,$B45,'NEW-RTT'!$E$6:$E$786,"G*",'NEW-RTT'!#REF!,$D$3,'NEW-RTT'!#REF!,'t100 dynamiques'!$F$5)</f>
        <v>#REF!</v>
      </c>
      <c r="E45" s="37" t="e">
        <f>$E44+SUMIFS('NEW-RTT'!#REF!,'NEW-RTT'!#REF!,'t100 dynamiques'!$C$5,'NEW-RTT'!#REF!,$B45,'NEW-RTT'!$E$6:$E$786,"G*",'NEW-RTT'!#REF!,$E$3,'NEW-RTT'!#REF!,'t100 dynamiques'!$F$5)-SUMIFS('NEW-RTT'!#REF!,'NEW-RTT'!#REF!,'t100 dynamiques'!$C$5,'NEW-RTT'!#REF!,$B45,'NEW-RTT'!$E$6:$E$786,"G*",'NEW-RTT'!#REF!,$E$3,'NEW-RTT'!#REF!,'t100 dynamiques'!$F$5)</f>
        <v>#REF!</v>
      </c>
      <c r="F45" s="37" t="e">
        <f>$F44+SUMIFS('NEW-RTT'!#REF!,'NEW-RTT'!#REF!,'t100 dynamiques'!$C$5,'NEW-RTT'!#REF!,$B45,'NEW-RTT'!$E$6:$E$786,"G*",'NEW-RTT'!#REF!,$F$3,'NEW-RTT'!#REF!,'t100 dynamiques'!$F$5)-SUMIFS('NEW-RTT'!#REF!,'NEW-RTT'!#REF!,'t100 dynamiques'!$C$5,'NEW-RTT'!#REF!,$B45,'NEW-RTT'!$E$6:$E$786,"G*",'NEW-RTT'!#REF!,$F$3,'NEW-RTT'!#REF!,'t100 dynamiques'!$F$5)</f>
        <v>#REF!</v>
      </c>
      <c r="G45" s="67" t="e">
        <f>$G44+SUMIFS('NEW-RTT'!#REF!,'NEW-RTT'!#REF!,'t100 dynamiques'!$C$5,'NEW-RTT'!#REF!,$B45,'NEW-RTT'!$E$6:$E$786,"G*",'NEW-RTT'!#REF!,$G$3,'NEW-RTT'!#REF!,'t100 dynamiques'!$F$5)-SUMIFS('NEW-RTT'!#REF!,'NEW-RTT'!#REF!,'t100 dynamiques'!$C$5,'NEW-RTT'!#REF!,$B45,'NEW-RTT'!$E$6:$E$786,"G*",'NEW-RTT'!#REF!,$G$3,'NEW-RTT'!#REF!,'t100 dynamiques'!$F$5)</f>
        <v>#REF!</v>
      </c>
      <c r="H45" s="74" t="e">
        <f t="shared" si="2"/>
        <v>#REF!</v>
      </c>
      <c r="I45" s="137"/>
      <c r="J45" s="137"/>
      <c r="K45" s="137"/>
      <c r="L45" s="139">
        <f>SUMIFS(LISTE!$T$4:$T$29,LISTE!$O$4:$O$29,'t100 dynamiques'!$C$5,LISTE!$S$4:$S$29,'t100 dynamiques'!$F$5,LISTE!$P$4:$P$29,LISTE!$P$4)</f>
        <v>637</v>
      </c>
      <c r="M45" s="70" t="e">
        <f>$M44+SUMIFS('NEW-RTT'!#REF!,'NEW-RTT'!#REF!,'t100 dynamiques'!$C$5,'NEW-RTT'!#REF!,$B45,'NEW-RTT'!$E$6:$E$786,"G*",'NEW-RTT'!#REF!,$M$3,'NEW-RTT'!#REF!,'t100 dynamiques'!$F$5)-SUMIFS('NEW-RTT'!#REF!,'NEW-RTT'!#REF!,'t100 dynamiques'!$C$5,'NEW-RTT'!#REF!,$B45,'NEW-RTT'!$E$6:$E$786,"G*",'NEW-RTT'!#REF!,$M$3,'NEW-RTT'!#REF!,'t100 dynamiques'!$F$5)</f>
        <v>#REF!</v>
      </c>
      <c r="N45" s="37" t="e">
        <f>$N44+SUMIFS('NEW-RTT'!#REF!,'NEW-RTT'!#REF!,'t100 dynamiques'!$C$5,'NEW-RTT'!#REF!,$B45,'NEW-RTT'!$E$6:$E$786,"G*",'NEW-RTT'!#REF!,$N$3,'NEW-RTT'!#REF!,'t100 dynamiques'!$F$5)-SUMIFS('NEW-RTT'!#REF!,'NEW-RTT'!#REF!,'t100 dynamiques'!$C$5,'NEW-RTT'!#REF!,$B45,'NEW-RTT'!$E$6:$E$786,"G*",'NEW-RTT'!#REF!,$N$3,'NEW-RTT'!#REF!,'t100 dynamiques'!$F$5)</f>
        <v>#REF!</v>
      </c>
      <c r="O45" s="37" t="e">
        <f>$O44+SUMIFS('NEW-RTT'!#REF!,'NEW-RTT'!#REF!,'t100 dynamiques'!$C$5,'NEW-RTT'!#REF!,$B45,'NEW-RTT'!$E$6:$E$786,"G*",'NEW-RTT'!#REF!,$O$3,'NEW-RTT'!#REF!,'t100 dynamiques'!$F$5)-SUMIFS('NEW-RTT'!#REF!,'NEW-RTT'!#REF!,'t100 dynamiques'!$C$5,'NEW-RTT'!#REF!,$B45,'NEW-RTT'!$E$6:$E$786,"G*",'NEW-RTT'!#REF!,$O$3,'NEW-RTT'!#REF!,'t100 dynamiques'!$F$5)</f>
        <v>#REF!</v>
      </c>
      <c r="P45" s="37" t="e">
        <f>$P44+SUMIFS('NEW-RTT'!#REF!,'NEW-RTT'!#REF!,'t100 dynamiques'!$C$5,'NEW-RTT'!#REF!,$B45,'NEW-RTT'!$E$6:$E$786,"G*",'NEW-RTT'!#REF!,$P$3,'NEW-RTT'!#REF!,'t100 dynamiques'!$F$5)-SUMIFS('NEW-RTT'!#REF!,'NEW-RTT'!#REF!,'t100 dynamiques'!$C$5,'NEW-RTT'!#REF!,$B45,'NEW-RTT'!$E$6:$E$786,"G*",'NEW-RTT'!#REF!,$P$3,'NEW-RTT'!#REF!,'t100 dynamiques'!$F$5)</f>
        <v>#REF!</v>
      </c>
      <c r="Q45" s="37" t="e">
        <f>$Q44+SUMIFS('NEW-RTT'!#REF!,'NEW-RTT'!#REF!,'t100 dynamiques'!$C$5,'NEW-RTT'!#REF!,$B45,'NEW-RTT'!$E$6:$E$786,"G*",'NEW-RTT'!#REF!,$Q$3,'NEW-RTT'!#REF!,'t100 dynamiques'!$F$5)-SUMIFS('NEW-RTT'!#REF!,'NEW-RTT'!#REF!,'t100 dynamiques'!$C$5,'NEW-RTT'!#REF!,$B45,'NEW-RTT'!$E$6:$E$786,"G*",'NEW-RTT'!#REF!,$Q$3,'NEW-RTT'!#REF!,'t100 dynamiques'!$F$5)</f>
        <v>#REF!</v>
      </c>
      <c r="R45" s="164" t="e">
        <f t="shared" ref="R45:R54" si="7">M45+N45+O45</f>
        <v>#REF!</v>
      </c>
      <c r="S45" s="164" t="e">
        <f t="shared" si="3"/>
        <v>#REF!</v>
      </c>
      <c r="T45" s="164" t="e">
        <f t="shared" si="4"/>
        <v>#REF!</v>
      </c>
      <c r="U45" s="164" t="e">
        <f t="shared" si="5"/>
        <v>#REF!</v>
      </c>
      <c r="V45" s="165" t="e">
        <f t="shared" si="6"/>
        <v>#REF!</v>
      </c>
      <c r="W45" s="169">
        <f>SUMIFS(LISTE!$T$4:$T$29,LISTE!$O$4:$O$29,'t100 dynamiques'!$C$5,LISTE!$S$4:$S$29,'t100 dynamiques'!$F$5,LISTE!$P$4:$P$29,LISTE!$P$9)</f>
        <v>2339.1000000000004</v>
      </c>
      <c r="X45" s="210"/>
      <c r="Y45" s="211"/>
      <c r="Z45" s="210"/>
      <c r="AA45" s="210"/>
      <c r="AB45" s="211"/>
      <c r="AC45" s="212"/>
      <c r="AD45" s="210"/>
      <c r="AE45" s="210"/>
      <c r="AF45" s="211"/>
      <c r="AG45" s="212"/>
      <c r="AH45" s="210"/>
      <c r="AI45" s="211"/>
      <c r="AJ45" s="210"/>
      <c r="AK45" s="210"/>
      <c r="AL45" s="211"/>
      <c r="AM45" s="212"/>
      <c r="AN45" s="210"/>
      <c r="AO45" s="210"/>
      <c r="AP45" s="211"/>
      <c r="AQ45" s="212"/>
    </row>
    <row r="46" spans="2:43" x14ac:dyDescent="0.25">
      <c r="B46" s="35">
        <v>42</v>
      </c>
      <c r="C46" s="34"/>
      <c r="D46" s="36" t="e">
        <f>$D45+SUMIFS('NEW-RTT'!#REF!,'NEW-RTT'!#REF!,'t100 dynamiques'!$C$5,'NEW-RTT'!#REF!,$B46,'NEW-RTT'!$E$6:$E$786,"G*",'NEW-RTT'!#REF!,$D$3,'NEW-RTT'!#REF!,'t100 dynamiques'!$F$5)-SUMIFS('NEW-RTT'!#REF!,'NEW-RTT'!#REF!,'t100 dynamiques'!$C$5,'NEW-RTT'!#REF!,$B46,'NEW-RTT'!$E$6:$E$786,"G*",'NEW-RTT'!#REF!,$D$3,'NEW-RTT'!#REF!,'t100 dynamiques'!$F$5)</f>
        <v>#REF!</v>
      </c>
      <c r="E46" s="37" t="e">
        <f>$E45+SUMIFS('NEW-RTT'!#REF!,'NEW-RTT'!#REF!,'t100 dynamiques'!$C$5,'NEW-RTT'!#REF!,$B46,'NEW-RTT'!$E$6:$E$786,"G*",'NEW-RTT'!#REF!,$E$3,'NEW-RTT'!#REF!,'t100 dynamiques'!$F$5)-SUMIFS('NEW-RTT'!#REF!,'NEW-RTT'!#REF!,'t100 dynamiques'!$C$5,'NEW-RTT'!#REF!,$B46,'NEW-RTT'!$E$6:$E$786,"G*",'NEW-RTT'!#REF!,$E$3,'NEW-RTT'!#REF!,'t100 dynamiques'!$F$5)</f>
        <v>#REF!</v>
      </c>
      <c r="F46" s="37" t="e">
        <f>$F45+SUMIFS('NEW-RTT'!#REF!,'NEW-RTT'!#REF!,'t100 dynamiques'!$C$5,'NEW-RTT'!#REF!,$B46,'NEW-RTT'!$E$6:$E$786,"G*",'NEW-RTT'!#REF!,$F$3,'NEW-RTT'!#REF!,'t100 dynamiques'!$F$5)-SUMIFS('NEW-RTT'!#REF!,'NEW-RTT'!#REF!,'t100 dynamiques'!$C$5,'NEW-RTT'!#REF!,$B46,'NEW-RTT'!$E$6:$E$786,"G*",'NEW-RTT'!#REF!,$F$3,'NEW-RTT'!#REF!,'t100 dynamiques'!$F$5)</f>
        <v>#REF!</v>
      </c>
      <c r="G46" s="67" t="e">
        <f>$G45+SUMIFS('NEW-RTT'!#REF!,'NEW-RTT'!#REF!,'t100 dynamiques'!$C$5,'NEW-RTT'!#REF!,$B46,'NEW-RTT'!$E$6:$E$786,"G*",'NEW-RTT'!#REF!,$G$3,'NEW-RTT'!#REF!,'t100 dynamiques'!$F$5)-SUMIFS('NEW-RTT'!#REF!,'NEW-RTT'!#REF!,'t100 dynamiques'!$C$5,'NEW-RTT'!#REF!,$B46,'NEW-RTT'!$E$6:$E$786,"G*",'NEW-RTT'!#REF!,$G$3,'NEW-RTT'!#REF!,'t100 dynamiques'!$F$5)</f>
        <v>#REF!</v>
      </c>
      <c r="H46" s="74" t="e">
        <f t="shared" si="2"/>
        <v>#REF!</v>
      </c>
      <c r="I46" s="137"/>
      <c r="J46" s="137"/>
      <c r="K46" s="137"/>
      <c r="L46" s="139">
        <f>SUMIFS(LISTE!$T$4:$T$29,LISTE!$O$4:$O$29,'t100 dynamiques'!$C$5,LISTE!$S$4:$S$29,'t100 dynamiques'!$F$5,LISTE!$P$4:$P$29,LISTE!$P$4)</f>
        <v>637</v>
      </c>
      <c r="M46" s="70" t="e">
        <f>$M45+SUMIFS('NEW-RTT'!#REF!,'NEW-RTT'!#REF!,'t100 dynamiques'!$C$5,'NEW-RTT'!#REF!,$B46,'NEW-RTT'!$E$6:$E$786,"G*",'NEW-RTT'!#REF!,$M$3,'NEW-RTT'!#REF!,'t100 dynamiques'!$F$5)-SUMIFS('NEW-RTT'!#REF!,'NEW-RTT'!#REF!,'t100 dynamiques'!$C$5,'NEW-RTT'!#REF!,$B46,'NEW-RTT'!$E$6:$E$786,"G*",'NEW-RTT'!#REF!,$M$3,'NEW-RTT'!#REF!,'t100 dynamiques'!$F$5)</f>
        <v>#REF!</v>
      </c>
      <c r="N46" s="37" t="e">
        <f>$N45+SUMIFS('NEW-RTT'!#REF!,'NEW-RTT'!#REF!,'t100 dynamiques'!$C$5,'NEW-RTT'!#REF!,$B46,'NEW-RTT'!$E$6:$E$786,"G*",'NEW-RTT'!#REF!,$N$3,'NEW-RTT'!#REF!,'t100 dynamiques'!$F$5)-SUMIFS('NEW-RTT'!#REF!,'NEW-RTT'!#REF!,'t100 dynamiques'!$C$5,'NEW-RTT'!#REF!,$B46,'NEW-RTT'!$E$6:$E$786,"G*",'NEW-RTT'!#REF!,$N$3,'NEW-RTT'!#REF!,'t100 dynamiques'!$F$5)</f>
        <v>#REF!</v>
      </c>
      <c r="O46" s="37" t="e">
        <f>$O45+SUMIFS('NEW-RTT'!#REF!,'NEW-RTT'!#REF!,'t100 dynamiques'!$C$5,'NEW-RTT'!#REF!,$B46,'NEW-RTT'!$E$6:$E$786,"G*",'NEW-RTT'!#REF!,$O$3,'NEW-RTT'!#REF!,'t100 dynamiques'!$F$5)-SUMIFS('NEW-RTT'!#REF!,'NEW-RTT'!#REF!,'t100 dynamiques'!$C$5,'NEW-RTT'!#REF!,$B46,'NEW-RTT'!$E$6:$E$786,"G*",'NEW-RTT'!#REF!,$O$3,'NEW-RTT'!#REF!,'t100 dynamiques'!$F$5)</f>
        <v>#REF!</v>
      </c>
      <c r="P46" s="37" t="e">
        <f>$P45+SUMIFS('NEW-RTT'!#REF!,'NEW-RTT'!#REF!,'t100 dynamiques'!$C$5,'NEW-RTT'!#REF!,$B46,'NEW-RTT'!$E$6:$E$786,"G*",'NEW-RTT'!#REF!,$P$3,'NEW-RTT'!#REF!,'t100 dynamiques'!$F$5)-SUMIFS('NEW-RTT'!#REF!,'NEW-RTT'!#REF!,'t100 dynamiques'!$C$5,'NEW-RTT'!#REF!,$B46,'NEW-RTT'!$E$6:$E$786,"G*",'NEW-RTT'!#REF!,$P$3,'NEW-RTT'!#REF!,'t100 dynamiques'!$F$5)</f>
        <v>#REF!</v>
      </c>
      <c r="Q46" s="37" t="e">
        <f>$Q45+SUMIFS('NEW-RTT'!#REF!,'NEW-RTT'!#REF!,'t100 dynamiques'!$C$5,'NEW-RTT'!#REF!,$B46,'NEW-RTT'!$E$6:$E$786,"G*",'NEW-RTT'!#REF!,$Q$3,'NEW-RTT'!#REF!,'t100 dynamiques'!$F$5)-SUMIFS('NEW-RTT'!#REF!,'NEW-RTT'!#REF!,'t100 dynamiques'!$C$5,'NEW-RTT'!#REF!,$B46,'NEW-RTT'!$E$6:$E$786,"G*",'NEW-RTT'!#REF!,$Q$3,'NEW-RTT'!#REF!,'t100 dynamiques'!$F$5)</f>
        <v>#REF!</v>
      </c>
      <c r="R46" s="164" t="e">
        <f t="shared" si="7"/>
        <v>#REF!</v>
      </c>
      <c r="S46" s="164" t="e">
        <f t="shared" si="3"/>
        <v>#REF!</v>
      </c>
      <c r="T46" s="164" t="e">
        <f t="shared" si="4"/>
        <v>#REF!</v>
      </c>
      <c r="U46" s="164" t="e">
        <f t="shared" si="5"/>
        <v>#REF!</v>
      </c>
      <c r="V46" s="165" t="e">
        <f t="shared" si="6"/>
        <v>#REF!</v>
      </c>
      <c r="W46" s="169">
        <f>SUMIFS(LISTE!$T$4:$T$29,LISTE!$O$4:$O$29,'t100 dynamiques'!$C$5,LISTE!$S$4:$S$29,'t100 dynamiques'!$F$5,LISTE!$P$4:$P$29,LISTE!$P$9)</f>
        <v>2339.1000000000004</v>
      </c>
      <c r="X46" s="210"/>
      <c r="Y46" s="211"/>
      <c r="Z46" s="210"/>
      <c r="AA46" s="210"/>
      <c r="AB46" s="211"/>
      <c r="AC46" s="212"/>
      <c r="AD46" s="210"/>
      <c r="AE46" s="210"/>
      <c r="AF46" s="211"/>
      <c r="AG46" s="212"/>
      <c r="AH46" s="210"/>
      <c r="AI46" s="211"/>
      <c r="AJ46" s="210"/>
      <c r="AK46" s="210"/>
      <c r="AL46" s="211"/>
      <c r="AM46" s="212"/>
      <c r="AN46" s="210"/>
      <c r="AO46" s="210"/>
      <c r="AP46" s="211"/>
      <c r="AQ46" s="212"/>
    </row>
    <row r="47" spans="2:43" x14ac:dyDescent="0.25">
      <c r="B47" s="35">
        <v>43</v>
      </c>
      <c r="C47" s="34"/>
      <c r="D47" s="36" t="e">
        <f>$D46+SUMIFS('NEW-RTT'!#REF!,'NEW-RTT'!#REF!,'t100 dynamiques'!$C$5,'NEW-RTT'!#REF!,$B47,'NEW-RTT'!$E$6:$E$786,"G*",'NEW-RTT'!#REF!,$D$3,'NEW-RTT'!#REF!,'t100 dynamiques'!$F$5)-SUMIFS('NEW-RTT'!#REF!,'NEW-RTT'!#REF!,'t100 dynamiques'!$C$5,'NEW-RTT'!#REF!,$B47,'NEW-RTT'!$E$6:$E$786,"G*",'NEW-RTT'!#REF!,$D$3,'NEW-RTT'!#REF!,'t100 dynamiques'!$F$5)</f>
        <v>#REF!</v>
      </c>
      <c r="E47" s="37" t="e">
        <f>$E46+SUMIFS('NEW-RTT'!#REF!,'NEW-RTT'!#REF!,'t100 dynamiques'!$C$5,'NEW-RTT'!#REF!,$B47,'NEW-RTT'!$E$6:$E$786,"G*",'NEW-RTT'!#REF!,$E$3,'NEW-RTT'!#REF!,'t100 dynamiques'!$F$5)-SUMIFS('NEW-RTT'!#REF!,'NEW-RTT'!#REF!,'t100 dynamiques'!$C$5,'NEW-RTT'!#REF!,$B47,'NEW-RTT'!$E$6:$E$786,"G*",'NEW-RTT'!#REF!,$E$3,'NEW-RTT'!#REF!,'t100 dynamiques'!$F$5)</f>
        <v>#REF!</v>
      </c>
      <c r="F47" s="37" t="e">
        <f>$F46+SUMIFS('NEW-RTT'!#REF!,'NEW-RTT'!#REF!,'t100 dynamiques'!$C$5,'NEW-RTT'!#REF!,$B47,'NEW-RTT'!$E$6:$E$786,"G*",'NEW-RTT'!#REF!,$F$3,'NEW-RTT'!#REF!,'t100 dynamiques'!$F$5)-SUMIFS('NEW-RTT'!#REF!,'NEW-RTT'!#REF!,'t100 dynamiques'!$C$5,'NEW-RTT'!#REF!,$B47,'NEW-RTT'!$E$6:$E$786,"G*",'NEW-RTT'!#REF!,$F$3,'NEW-RTT'!#REF!,'t100 dynamiques'!$F$5)</f>
        <v>#REF!</v>
      </c>
      <c r="G47" s="67" t="e">
        <f>$G46+SUMIFS('NEW-RTT'!#REF!,'NEW-RTT'!#REF!,'t100 dynamiques'!$C$5,'NEW-RTT'!#REF!,$B47,'NEW-RTT'!$E$6:$E$786,"G*",'NEW-RTT'!#REF!,$G$3,'NEW-RTT'!#REF!,'t100 dynamiques'!$F$5)-SUMIFS('NEW-RTT'!#REF!,'NEW-RTT'!#REF!,'t100 dynamiques'!$C$5,'NEW-RTT'!#REF!,$B47,'NEW-RTT'!$E$6:$E$786,"G*",'NEW-RTT'!#REF!,$G$3,'NEW-RTT'!#REF!,'t100 dynamiques'!$F$5)</f>
        <v>#REF!</v>
      </c>
      <c r="H47" s="74" t="e">
        <f t="shared" si="2"/>
        <v>#REF!</v>
      </c>
      <c r="I47" s="137"/>
      <c r="J47" s="137"/>
      <c r="K47" s="137"/>
      <c r="L47" s="139">
        <f>SUMIFS(LISTE!$T$4:$T$29,LISTE!$O$4:$O$29,'t100 dynamiques'!$C$5,LISTE!$S$4:$S$29,'t100 dynamiques'!$F$5,LISTE!$P$4:$P$29,LISTE!$P$4)</f>
        <v>637</v>
      </c>
      <c r="M47" s="70" t="e">
        <f>$M46+SUMIFS('NEW-RTT'!#REF!,'NEW-RTT'!#REF!,'t100 dynamiques'!$C$5,'NEW-RTT'!#REF!,$B47,'NEW-RTT'!$E$6:$E$786,"G*",'NEW-RTT'!#REF!,$M$3,'NEW-RTT'!#REF!,'t100 dynamiques'!$F$5)-SUMIFS('NEW-RTT'!#REF!,'NEW-RTT'!#REF!,'t100 dynamiques'!$C$5,'NEW-RTT'!#REF!,$B47,'NEW-RTT'!$E$6:$E$786,"G*",'NEW-RTT'!#REF!,$M$3,'NEW-RTT'!#REF!,'t100 dynamiques'!$F$5)</f>
        <v>#REF!</v>
      </c>
      <c r="N47" s="37" t="e">
        <f>$N46+SUMIFS('NEW-RTT'!#REF!,'NEW-RTT'!#REF!,'t100 dynamiques'!$C$5,'NEW-RTT'!#REF!,$B47,'NEW-RTT'!$E$6:$E$786,"G*",'NEW-RTT'!#REF!,$N$3,'NEW-RTT'!#REF!,'t100 dynamiques'!$F$5)-SUMIFS('NEW-RTT'!#REF!,'NEW-RTT'!#REF!,'t100 dynamiques'!$C$5,'NEW-RTT'!#REF!,$B47,'NEW-RTT'!$E$6:$E$786,"G*",'NEW-RTT'!#REF!,$N$3,'NEW-RTT'!#REF!,'t100 dynamiques'!$F$5)</f>
        <v>#REF!</v>
      </c>
      <c r="O47" s="37" t="e">
        <f>$O46+SUMIFS('NEW-RTT'!#REF!,'NEW-RTT'!#REF!,'t100 dynamiques'!$C$5,'NEW-RTT'!#REF!,$B47,'NEW-RTT'!$E$6:$E$786,"G*",'NEW-RTT'!#REF!,$O$3,'NEW-RTT'!#REF!,'t100 dynamiques'!$F$5)-SUMIFS('NEW-RTT'!#REF!,'NEW-RTT'!#REF!,'t100 dynamiques'!$C$5,'NEW-RTT'!#REF!,$B47,'NEW-RTT'!$E$6:$E$786,"G*",'NEW-RTT'!#REF!,$O$3,'NEW-RTT'!#REF!,'t100 dynamiques'!$F$5)</f>
        <v>#REF!</v>
      </c>
      <c r="P47" s="37" t="e">
        <f>$P46+SUMIFS('NEW-RTT'!#REF!,'NEW-RTT'!#REF!,'t100 dynamiques'!$C$5,'NEW-RTT'!#REF!,$B47,'NEW-RTT'!$E$6:$E$786,"G*",'NEW-RTT'!#REF!,$P$3,'NEW-RTT'!#REF!,'t100 dynamiques'!$F$5)-SUMIFS('NEW-RTT'!#REF!,'NEW-RTT'!#REF!,'t100 dynamiques'!$C$5,'NEW-RTT'!#REF!,$B47,'NEW-RTT'!$E$6:$E$786,"G*",'NEW-RTT'!#REF!,$P$3,'NEW-RTT'!#REF!,'t100 dynamiques'!$F$5)</f>
        <v>#REF!</v>
      </c>
      <c r="Q47" s="37" t="e">
        <f>$Q46+SUMIFS('NEW-RTT'!#REF!,'NEW-RTT'!#REF!,'t100 dynamiques'!$C$5,'NEW-RTT'!#REF!,$B47,'NEW-RTT'!$E$6:$E$786,"G*",'NEW-RTT'!#REF!,$Q$3,'NEW-RTT'!#REF!,'t100 dynamiques'!$F$5)-SUMIFS('NEW-RTT'!#REF!,'NEW-RTT'!#REF!,'t100 dynamiques'!$C$5,'NEW-RTT'!#REF!,$B47,'NEW-RTT'!$E$6:$E$786,"G*",'NEW-RTT'!#REF!,$Q$3,'NEW-RTT'!#REF!,'t100 dynamiques'!$F$5)</f>
        <v>#REF!</v>
      </c>
      <c r="R47" s="164" t="e">
        <f t="shared" si="7"/>
        <v>#REF!</v>
      </c>
      <c r="S47" s="164" t="e">
        <f t="shared" si="3"/>
        <v>#REF!</v>
      </c>
      <c r="T47" s="164" t="e">
        <f t="shared" si="4"/>
        <v>#REF!</v>
      </c>
      <c r="U47" s="164" t="e">
        <f t="shared" si="5"/>
        <v>#REF!</v>
      </c>
      <c r="V47" s="165" t="e">
        <f t="shared" si="6"/>
        <v>#REF!</v>
      </c>
      <c r="W47" s="169">
        <f>SUMIFS(LISTE!$T$4:$T$29,LISTE!$O$4:$O$29,'t100 dynamiques'!$C$5,LISTE!$S$4:$S$29,'t100 dynamiques'!$F$5,LISTE!$P$4:$P$29,LISTE!$P$9)</f>
        <v>2339.1000000000004</v>
      </c>
      <c r="X47" s="210"/>
      <c r="Y47" s="211"/>
      <c r="Z47" s="210"/>
      <c r="AA47" s="210"/>
      <c r="AB47" s="211"/>
      <c r="AC47" s="212"/>
      <c r="AD47" s="210"/>
      <c r="AE47" s="210"/>
      <c r="AF47" s="211"/>
      <c r="AG47" s="212"/>
      <c r="AH47" s="210"/>
      <c r="AI47" s="211"/>
      <c r="AJ47" s="210"/>
      <c r="AK47" s="210"/>
      <c r="AL47" s="211"/>
      <c r="AM47" s="212"/>
      <c r="AN47" s="210"/>
      <c r="AO47" s="210"/>
      <c r="AP47" s="211"/>
      <c r="AQ47" s="212"/>
    </row>
    <row r="48" spans="2:43" x14ac:dyDescent="0.25">
      <c r="B48" s="35">
        <v>44</v>
      </c>
      <c r="C48" s="34"/>
      <c r="D48" s="36" t="e">
        <f>$D47+SUMIFS('NEW-RTT'!#REF!,'NEW-RTT'!#REF!,'t100 dynamiques'!$C$5,'NEW-RTT'!#REF!,$B48,'NEW-RTT'!$E$6:$E$786,"G*",'NEW-RTT'!#REF!,$D$3,'NEW-RTT'!#REF!,'t100 dynamiques'!$F$5)-SUMIFS('NEW-RTT'!#REF!,'NEW-RTT'!#REF!,'t100 dynamiques'!$C$5,'NEW-RTT'!#REF!,$B48,'NEW-RTT'!$E$6:$E$786,"G*",'NEW-RTT'!#REF!,$D$3,'NEW-RTT'!#REF!,'t100 dynamiques'!$F$5)</f>
        <v>#REF!</v>
      </c>
      <c r="E48" s="37" t="e">
        <f>$E47+SUMIFS('NEW-RTT'!#REF!,'NEW-RTT'!#REF!,'t100 dynamiques'!$C$5,'NEW-RTT'!#REF!,$B48,'NEW-RTT'!$E$6:$E$786,"G*",'NEW-RTT'!#REF!,$E$3,'NEW-RTT'!#REF!,'t100 dynamiques'!$F$5)-SUMIFS('NEW-RTT'!#REF!,'NEW-RTT'!#REF!,'t100 dynamiques'!$C$5,'NEW-RTT'!#REF!,$B48,'NEW-RTT'!$E$6:$E$786,"G*",'NEW-RTT'!#REF!,$E$3,'NEW-RTT'!#REF!,'t100 dynamiques'!$F$5)</f>
        <v>#REF!</v>
      </c>
      <c r="F48" s="37" t="e">
        <f>$F47+SUMIFS('NEW-RTT'!#REF!,'NEW-RTT'!#REF!,'t100 dynamiques'!$C$5,'NEW-RTT'!#REF!,$B48,'NEW-RTT'!$E$6:$E$786,"G*",'NEW-RTT'!#REF!,$F$3,'NEW-RTT'!#REF!,'t100 dynamiques'!$F$5)-SUMIFS('NEW-RTT'!#REF!,'NEW-RTT'!#REF!,'t100 dynamiques'!$C$5,'NEW-RTT'!#REF!,$B48,'NEW-RTT'!$E$6:$E$786,"G*",'NEW-RTT'!#REF!,$F$3,'NEW-RTT'!#REF!,'t100 dynamiques'!$F$5)</f>
        <v>#REF!</v>
      </c>
      <c r="G48" s="67" t="e">
        <f>$G47+SUMIFS('NEW-RTT'!#REF!,'NEW-RTT'!#REF!,'t100 dynamiques'!$C$5,'NEW-RTT'!#REF!,$B48,'NEW-RTT'!$E$6:$E$786,"G*",'NEW-RTT'!#REF!,$G$3,'NEW-RTT'!#REF!,'t100 dynamiques'!$F$5)-SUMIFS('NEW-RTT'!#REF!,'NEW-RTT'!#REF!,'t100 dynamiques'!$C$5,'NEW-RTT'!#REF!,$B48,'NEW-RTT'!$E$6:$E$786,"G*",'NEW-RTT'!#REF!,$G$3,'NEW-RTT'!#REF!,'t100 dynamiques'!$F$5)</f>
        <v>#REF!</v>
      </c>
      <c r="H48" s="74" t="e">
        <f t="shared" si="2"/>
        <v>#REF!</v>
      </c>
      <c r="I48" s="137"/>
      <c r="J48" s="137"/>
      <c r="K48" s="137"/>
      <c r="L48" s="139">
        <f>SUMIFS(LISTE!$T$4:$T$29,LISTE!$O$4:$O$29,'t100 dynamiques'!$C$5,LISTE!$S$4:$S$29,'t100 dynamiques'!$F$5,LISTE!$P$4:$P$29,LISTE!$P$4)</f>
        <v>637</v>
      </c>
      <c r="M48" s="70" t="e">
        <f>$M47+SUMIFS('NEW-RTT'!#REF!,'NEW-RTT'!#REF!,'t100 dynamiques'!$C$5,'NEW-RTT'!#REF!,$B48,'NEW-RTT'!$E$6:$E$786,"G*",'NEW-RTT'!#REF!,$M$3,'NEW-RTT'!#REF!,'t100 dynamiques'!$F$5)-SUMIFS('NEW-RTT'!#REF!,'NEW-RTT'!#REF!,'t100 dynamiques'!$C$5,'NEW-RTT'!#REF!,$B48,'NEW-RTT'!$E$6:$E$786,"G*",'NEW-RTT'!#REF!,$M$3,'NEW-RTT'!#REF!,'t100 dynamiques'!$F$5)</f>
        <v>#REF!</v>
      </c>
      <c r="N48" s="37" t="e">
        <f>$N47+SUMIFS('NEW-RTT'!#REF!,'NEW-RTT'!#REF!,'t100 dynamiques'!$C$5,'NEW-RTT'!#REF!,$B48,'NEW-RTT'!$E$6:$E$786,"G*",'NEW-RTT'!#REF!,$N$3,'NEW-RTT'!#REF!,'t100 dynamiques'!$F$5)-SUMIFS('NEW-RTT'!#REF!,'NEW-RTT'!#REF!,'t100 dynamiques'!$C$5,'NEW-RTT'!#REF!,$B48,'NEW-RTT'!$E$6:$E$786,"G*",'NEW-RTT'!#REF!,$N$3,'NEW-RTT'!#REF!,'t100 dynamiques'!$F$5)</f>
        <v>#REF!</v>
      </c>
      <c r="O48" s="37" t="e">
        <f>$O47+SUMIFS('NEW-RTT'!#REF!,'NEW-RTT'!#REF!,'t100 dynamiques'!$C$5,'NEW-RTT'!#REF!,$B48,'NEW-RTT'!$E$6:$E$786,"G*",'NEW-RTT'!#REF!,$O$3,'NEW-RTT'!#REF!,'t100 dynamiques'!$F$5)-SUMIFS('NEW-RTT'!#REF!,'NEW-RTT'!#REF!,'t100 dynamiques'!$C$5,'NEW-RTT'!#REF!,$B48,'NEW-RTT'!$E$6:$E$786,"G*",'NEW-RTT'!#REF!,$O$3,'NEW-RTT'!#REF!,'t100 dynamiques'!$F$5)</f>
        <v>#REF!</v>
      </c>
      <c r="P48" s="37" t="e">
        <f>$P47+SUMIFS('NEW-RTT'!#REF!,'NEW-RTT'!#REF!,'t100 dynamiques'!$C$5,'NEW-RTT'!#REF!,$B48,'NEW-RTT'!$E$6:$E$786,"G*",'NEW-RTT'!#REF!,$P$3,'NEW-RTT'!#REF!,'t100 dynamiques'!$F$5)-SUMIFS('NEW-RTT'!#REF!,'NEW-RTT'!#REF!,'t100 dynamiques'!$C$5,'NEW-RTT'!#REF!,$B48,'NEW-RTT'!$E$6:$E$786,"G*",'NEW-RTT'!#REF!,$P$3,'NEW-RTT'!#REF!,'t100 dynamiques'!$F$5)</f>
        <v>#REF!</v>
      </c>
      <c r="Q48" s="37" t="e">
        <f>$Q47+SUMIFS('NEW-RTT'!#REF!,'NEW-RTT'!#REF!,'t100 dynamiques'!$C$5,'NEW-RTT'!#REF!,$B48,'NEW-RTT'!$E$6:$E$786,"G*",'NEW-RTT'!#REF!,$Q$3,'NEW-RTT'!#REF!,'t100 dynamiques'!$F$5)-SUMIFS('NEW-RTT'!#REF!,'NEW-RTT'!#REF!,'t100 dynamiques'!$C$5,'NEW-RTT'!#REF!,$B48,'NEW-RTT'!$E$6:$E$786,"G*",'NEW-RTT'!#REF!,$Q$3,'NEW-RTT'!#REF!,'t100 dynamiques'!$F$5)</f>
        <v>#REF!</v>
      </c>
      <c r="R48" s="164" t="e">
        <f t="shared" si="7"/>
        <v>#REF!</v>
      </c>
      <c r="S48" s="164" t="e">
        <f t="shared" si="3"/>
        <v>#REF!</v>
      </c>
      <c r="T48" s="164" t="e">
        <f t="shared" si="4"/>
        <v>#REF!</v>
      </c>
      <c r="U48" s="164" t="e">
        <f t="shared" si="5"/>
        <v>#REF!</v>
      </c>
      <c r="V48" s="165" t="e">
        <f t="shared" si="6"/>
        <v>#REF!</v>
      </c>
      <c r="W48" s="169">
        <f>SUMIFS(LISTE!$T$4:$T$29,LISTE!$O$4:$O$29,'t100 dynamiques'!$C$5,LISTE!$S$4:$S$29,'t100 dynamiques'!$F$5,LISTE!$P$4:$P$29,LISTE!$P$9)</f>
        <v>2339.1000000000004</v>
      </c>
      <c r="X48" s="210"/>
      <c r="Y48" s="211"/>
      <c r="Z48" s="210"/>
      <c r="AA48" s="210"/>
      <c r="AB48" s="211"/>
      <c r="AC48" s="212"/>
      <c r="AD48" s="210"/>
      <c r="AE48" s="210"/>
      <c r="AF48" s="211"/>
      <c r="AG48" s="212"/>
      <c r="AH48" s="210"/>
      <c r="AI48" s="211"/>
      <c r="AJ48" s="210"/>
      <c r="AK48" s="210"/>
      <c r="AL48" s="211"/>
      <c r="AM48" s="212"/>
      <c r="AN48" s="210"/>
      <c r="AO48" s="210"/>
      <c r="AP48" s="211"/>
      <c r="AQ48" s="212"/>
    </row>
    <row r="49" spans="2:43" x14ac:dyDescent="0.25">
      <c r="B49" s="35">
        <v>45</v>
      </c>
      <c r="C49" s="34"/>
      <c r="D49" s="36" t="e">
        <f>$D48+SUMIFS('NEW-RTT'!#REF!,'NEW-RTT'!#REF!,'t100 dynamiques'!$C$5,'NEW-RTT'!#REF!,$B49,'NEW-RTT'!$E$6:$E$786,"G*",'NEW-RTT'!#REF!,$D$3,'NEW-RTT'!#REF!,'t100 dynamiques'!$F$5)-SUMIFS('NEW-RTT'!#REF!,'NEW-RTT'!#REF!,'t100 dynamiques'!$C$5,'NEW-RTT'!#REF!,$B49,'NEW-RTT'!$E$6:$E$786,"G*",'NEW-RTT'!#REF!,$D$3,'NEW-RTT'!#REF!,'t100 dynamiques'!$F$5)</f>
        <v>#REF!</v>
      </c>
      <c r="E49" s="37" t="e">
        <f>$E48+SUMIFS('NEW-RTT'!#REF!,'NEW-RTT'!#REF!,'t100 dynamiques'!$C$5,'NEW-RTT'!#REF!,$B49,'NEW-RTT'!$E$6:$E$786,"G*",'NEW-RTT'!#REF!,$E$3,'NEW-RTT'!#REF!,'t100 dynamiques'!$F$5)-SUMIFS('NEW-RTT'!#REF!,'NEW-RTT'!#REF!,'t100 dynamiques'!$C$5,'NEW-RTT'!#REF!,$B49,'NEW-RTT'!$E$6:$E$786,"G*",'NEW-RTT'!#REF!,$E$3,'NEW-RTT'!#REF!,'t100 dynamiques'!$F$5)</f>
        <v>#REF!</v>
      </c>
      <c r="F49" s="37" t="e">
        <f>$F48+SUMIFS('NEW-RTT'!#REF!,'NEW-RTT'!#REF!,'t100 dynamiques'!$C$5,'NEW-RTT'!#REF!,$B49,'NEW-RTT'!$E$6:$E$786,"G*",'NEW-RTT'!#REF!,$F$3,'NEW-RTT'!#REF!,'t100 dynamiques'!$F$5)-SUMIFS('NEW-RTT'!#REF!,'NEW-RTT'!#REF!,'t100 dynamiques'!$C$5,'NEW-RTT'!#REF!,$B49,'NEW-RTT'!$E$6:$E$786,"G*",'NEW-RTT'!#REF!,$F$3,'NEW-RTT'!#REF!,'t100 dynamiques'!$F$5)</f>
        <v>#REF!</v>
      </c>
      <c r="G49" s="67" t="e">
        <f>$G48+SUMIFS('NEW-RTT'!#REF!,'NEW-RTT'!#REF!,'t100 dynamiques'!$C$5,'NEW-RTT'!#REF!,$B49,'NEW-RTT'!$E$6:$E$786,"G*",'NEW-RTT'!#REF!,$G$3,'NEW-RTT'!#REF!,'t100 dynamiques'!$F$5)-SUMIFS('NEW-RTT'!#REF!,'NEW-RTT'!#REF!,'t100 dynamiques'!$C$5,'NEW-RTT'!#REF!,$B49,'NEW-RTT'!$E$6:$E$786,"G*",'NEW-RTT'!#REF!,$G$3,'NEW-RTT'!#REF!,'t100 dynamiques'!$F$5)</f>
        <v>#REF!</v>
      </c>
      <c r="H49" s="74" t="e">
        <f t="shared" si="2"/>
        <v>#REF!</v>
      </c>
      <c r="I49" s="137"/>
      <c r="J49" s="137"/>
      <c r="K49" s="137"/>
      <c r="L49" s="139">
        <f>SUMIFS(LISTE!$T$4:$T$29,LISTE!$O$4:$O$29,'t100 dynamiques'!$C$5,LISTE!$S$4:$S$29,'t100 dynamiques'!$F$5,LISTE!$P$4:$P$29,LISTE!$P$4)</f>
        <v>637</v>
      </c>
      <c r="M49" s="70" t="e">
        <f>$M48+SUMIFS('NEW-RTT'!#REF!,'NEW-RTT'!#REF!,'t100 dynamiques'!$C$5,'NEW-RTT'!#REF!,$B49,'NEW-RTT'!$E$6:$E$786,"G*",'NEW-RTT'!#REF!,$M$3,'NEW-RTT'!#REF!,'t100 dynamiques'!$F$5)-SUMIFS('NEW-RTT'!#REF!,'NEW-RTT'!#REF!,'t100 dynamiques'!$C$5,'NEW-RTT'!#REF!,$B49,'NEW-RTT'!$E$6:$E$786,"G*",'NEW-RTT'!#REF!,$M$3,'NEW-RTT'!#REF!,'t100 dynamiques'!$F$5)</f>
        <v>#REF!</v>
      </c>
      <c r="N49" s="37" t="e">
        <f>$N48+SUMIFS('NEW-RTT'!#REF!,'NEW-RTT'!#REF!,'t100 dynamiques'!$C$5,'NEW-RTT'!#REF!,$B49,'NEW-RTT'!$E$6:$E$786,"G*",'NEW-RTT'!#REF!,$N$3,'NEW-RTT'!#REF!,'t100 dynamiques'!$F$5)-SUMIFS('NEW-RTT'!#REF!,'NEW-RTT'!#REF!,'t100 dynamiques'!$C$5,'NEW-RTT'!#REF!,$B49,'NEW-RTT'!$E$6:$E$786,"G*",'NEW-RTT'!#REF!,$N$3,'NEW-RTT'!#REF!,'t100 dynamiques'!$F$5)</f>
        <v>#REF!</v>
      </c>
      <c r="O49" s="37" t="e">
        <f>$O48+SUMIFS('NEW-RTT'!#REF!,'NEW-RTT'!#REF!,'t100 dynamiques'!$C$5,'NEW-RTT'!#REF!,$B49,'NEW-RTT'!$E$6:$E$786,"G*",'NEW-RTT'!#REF!,$O$3,'NEW-RTT'!#REF!,'t100 dynamiques'!$F$5)-SUMIFS('NEW-RTT'!#REF!,'NEW-RTT'!#REF!,'t100 dynamiques'!$C$5,'NEW-RTT'!#REF!,$B49,'NEW-RTT'!$E$6:$E$786,"G*",'NEW-RTT'!#REF!,$O$3,'NEW-RTT'!#REF!,'t100 dynamiques'!$F$5)</f>
        <v>#REF!</v>
      </c>
      <c r="P49" s="37" t="e">
        <f>$P48+SUMIFS('NEW-RTT'!#REF!,'NEW-RTT'!#REF!,'t100 dynamiques'!$C$5,'NEW-RTT'!#REF!,$B49,'NEW-RTT'!$E$6:$E$786,"G*",'NEW-RTT'!#REF!,$P$3,'NEW-RTT'!#REF!,'t100 dynamiques'!$F$5)-SUMIFS('NEW-RTT'!#REF!,'NEW-RTT'!#REF!,'t100 dynamiques'!$C$5,'NEW-RTT'!#REF!,$B49,'NEW-RTT'!$E$6:$E$786,"G*",'NEW-RTT'!#REF!,$P$3,'NEW-RTT'!#REF!,'t100 dynamiques'!$F$5)</f>
        <v>#REF!</v>
      </c>
      <c r="Q49" s="37" t="e">
        <f>$Q48+SUMIFS('NEW-RTT'!#REF!,'NEW-RTT'!#REF!,'t100 dynamiques'!$C$5,'NEW-RTT'!#REF!,$B49,'NEW-RTT'!$E$6:$E$786,"G*",'NEW-RTT'!#REF!,$Q$3,'NEW-RTT'!#REF!,'t100 dynamiques'!$F$5)-SUMIFS('NEW-RTT'!#REF!,'NEW-RTT'!#REF!,'t100 dynamiques'!$C$5,'NEW-RTT'!#REF!,$B49,'NEW-RTT'!$E$6:$E$786,"G*",'NEW-RTT'!#REF!,$Q$3,'NEW-RTT'!#REF!,'t100 dynamiques'!$F$5)</f>
        <v>#REF!</v>
      </c>
      <c r="R49" s="164" t="e">
        <f t="shared" si="7"/>
        <v>#REF!</v>
      </c>
      <c r="S49" s="164" t="e">
        <f t="shared" si="3"/>
        <v>#REF!</v>
      </c>
      <c r="T49" s="164" t="e">
        <f t="shared" si="4"/>
        <v>#REF!</v>
      </c>
      <c r="U49" s="164" t="e">
        <f t="shared" si="5"/>
        <v>#REF!</v>
      </c>
      <c r="V49" s="165" t="e">
        <f t="shared" si="6"/>
        <v>#REF!</v>
      </c>
      <c r="W49" s="169">
        <f>SUMIFS(LISTE!$T$4:$T$29,LISTE!$O$4:$O$29,'t100 dynamiques'!$C$5,LISTE!$S$4:$S$29,'t100 dynamiques'!$F$5,LISTE!$P$4:$P$29,LISTE!$P$9)</f>
        <v>2339.1000000000004</v>
      </c>
      <c r="X49" s="210"/>
      <c r="Y49" s="211"/>
      <c r="Z49" s="210"/>
      <c r="AA49" s="210"/>
      <c r="AB49" s="211"/>
      <c r="AC49" s="212"/>
      <c r="AD49" s="210"/>
      <c r="AE49" s="210"/>
      <c r="AF49" s="211"/>
      <c r="AG49" s="212"/>
      <c r="AH49" s="210"/>
      <c r="AI49" s="211"/>
      <c r="AJ49" s="210"/>
      <c r="AK49" s="210"/>
      <c r="AL49" s="211"/>
      <c r="AM49" s="212"/>
      <c r="AN49" s="210"/>
      <c r="AO49" s="210"/>
      <c r="AP49" s="211"/>
      <c r="AQ49" s="212"/>
    </row>
    <row r="50" spans="2:43" x14ac:dyDescent="0.25">
      <c r="B50" s="35">
        <v>46</v>
      </c>
      <c r="C50" s="34"/>
      <c r="D50" s="36" t="e">
        <f>$D49+SUMIFS('NEW-RTT'!#REF!,'NEW-RTT'!#REF!,'t100 dynamiques'!$C$5,'NEW-RTT'!#REF!,$B50,'NEW-RTT'!$E$6:$E$786,"G*",'NEW-RTT'!#REF!,$D$3,'NEW-RTT'!#REF!,'t100 dynamiques'!$F$5)-SUMIFS('NEW-RTT'!#REF!,'NEW-RTT'!#REF!,'t100 dynamiques'!$C$5,'NEW-RTT'!#REF!,$B50,'NEW-RTT'!$E$6:$E$786,"G*",'NEW-RTT'!#REF!,$D$3,'NEW-RTT'!#REF!,'t100 dynamiques'!$F$5)</f>
        <v>#REF!</v>
      </c>
      <c r="E50" s="37" t="e">
        <f>$E49+SUMIFS('NEW-RTT'!#REF!,'NEW-RTT'!#REF!,'t100 dynamiques'!$C$5,'NEW-RTT'!#REF!,$B50,'NEW-RTT'!$E$6:$E$786,"G*",'NEW-RTT'!#REF!,$E$3,'NEW-RTT'!#REF!,'t100 dynamiques'!$F$5)-SUMIFS('NEW-RTT'!#REF!,'NEW-RTT'!#REF!,'t100 dynamiques'!$C$5,'NEW-RTT'!#REF!,$B50,'NEW-RTT'!$E$6:$E$786,"G*",'NEW-RTT'!#REF!,$E$3,'NEW-RTT'!#REF!,'t100 dynamiques'!$F$5)</f>
        <v>#REF!</v>
      </c>
      <c r="F50" s="37" t="e">
        <f>$F49+SUMIFS('NEW-RTT'!#REF!,'NEW-RTT'!#REF!,'t100 dynamiques'!$C$5,'NEW-RTT'!#REF!,$B50,'NEW-RTT'!$E$6:$E$786,"G*",'NEW-RTT'!#REF!,$F$3,'NEW-RTT'!#REF!,'t100 dynamiques'!$F$5)-SUMIFS('NEW-RTT'!#REF!,'NEW-RTT'!#REF!,'t100 dynamiques'!$C$5,'NEW-RTT'!#REF!,$B50,'NEW-RTT'!$E$6:$E$786,"G*",'NEW-RTT'!#REF!,$F$3,'NEW-RTT'!#REF!,'t100 dynamiques'!$F$5)</f>
        <v>#REF!</v>
      </c>
      <c r="G50" s="67" t="e">
        <f>$G49+SUMIFS('NEW-RTT'!#REF!,'NEW-RTT'!#REF!,'t100 dynamiques'!$C$5,'NEW-RTT'!#REF!,$B50,'NEW-RTT'!$E$6:$E$786,"G*",'NEW-RTT'!#REF!,$G$3,'NEW-RTT'!#REF!,'t100 dynamiques'!$F$5)-SUMIFS('NEW-RTT'!#REF!,'NEW-RTT'!#REF!,'t100 dynamiques'!$C$5,'NEW-RTT'!#REF!,$B50,'NEW-RTT'!$E$6:$E$786,"G*",'NEW-RTT'!#REF!,$G$3,'NEW-RTT'!#REF!,'t100 dynamiques'!$F$5)</f>
        <v>#REF!</v>
      </c>
      <c r="H50" s="74" t="e">
        <f t="shared" si="2"/>
        <v>#REF!</v>
      </c>
      <c r="I50" s="137"/>
      <c r="J50" s="137"/>
      <c r="K50" s="137"/>
      <c r="L50" s="139">
        <f>SUMIFS(LISTE!$T$4:$T$29,LISTE!$O$4:$O$29,'t100 dynamiques'!$C$5,LISTE!$S$4:$S$29,'t100 dynamiques'!$F$5,LISTE!$P$4:$P$29,LISTE!$P$4)</f>
        <v>637</v>
      </c>
      <c r="M50" s="70" t="e">
        <f>$M49+SUMIFS('NEW-RTT'!#REF!,'NEW-RTT'!#REF!,'t100 dynamiques'!$C$5,'NEW-RTT'!#REF!,$B50,'NEW-RTT'!$E$6:$E$786,"G*",'NEW-RTT'!#REF!,$M$3,'NEW-RTT'!#REF!,'t100 dynamiques'!$F$5)-SUMIFS('NEW-RTT'!#REF!,'NEW-RTT'!#REF!,'t100 dynamiques'!$C$5,'NEW-RTT'!#REF!,$B50,'NEW-RTT'!$E$6:$E$786,"G*",'NEW-RTT'!#REF!,$M$3,'NEW-RTT'!#REF!,'t100 dynamiques'!$F$5)</f>
        <v>#REF!</v>
      </c>
      <c r="N50" s="37" t="e">
        <f>$N49+SUMIFS('NEW-RTT'!#REF!,'NEW-RTT'!#REF!,'t100 dynamiques'!$C$5,'NEW-RTT'!#REF!,$B50,'NEW-RTT'!$E$6:$E$786,"G*",'NEW-RTT'!#REF!,$N$3,'NEW-RTT'!#REF!,'t100 dynamiques'!$F$5)-SUMIFS('NEW-RTT'!#REF!,'NEW-RTT'!#REF!,'t100 dynamiques'!$C$5,'NEW-RTT'!#REF!,$B50,'NEW-RTT'!$E$6:$E$786,"G*",'NEW-RTT'!#REF!,$N$3,'NEW-RTT'!#REF!,'t100 dynamiques'!$F$5)</f>
        <v>#REF!</v>
      </c>
      <c r="O50" s="37" t="e">
        <f>$O49+SUMIFS('NEW-RTT'!#REF!,'NEW-RTT'!#REF!,'t100 dynamiques'!$C$5,'NEW-RTT'!#REF!,$B50,'NEW-RTT'!$E$6:$E$786,"G*",'NEW-RTT'!#REF!,$O$3,'NEW-RTT'!#REF!,'t100 dynamiques'!$F$5)-SUMIFS('NEW-RTT'!#REF!,'NEW-RTT'!#REF!,'t100 dynamiques'!$C$5,'NEW-RTT'!#REF!,$B50,'NEW-RTT'!$E$6:$E$786,"G*",'NEW-RTT'!#REF!,$O$3,'NEW-RTT'!#REF!,'t100 dynamiques'!$F$5)</f>
        <v>#REF!</v>
      </c>
      <c r="P50" s="37" t="e">
        <f>$P49+SUMIFS('NEW-RTT'!#REF!,'NEW-RTT'!#REF!,'t100 dynamiques'!$C$5,'NEW-RTT'!#REF!,$B50,'NEW-RTT'!$E$6:$E$786,"G*",'NEW-RTT'!#REF!,$P$3,'NEW-RTT'!#REF!,'t100 dynamiques'!$F$5)-SUMIFS('NEW-RTT'!#REF!,'NEW-RTT'!#REF!,'t100 dynamiques'!$C$5,'NEW-RTT'!#REF!,$B50,'NEW-RTT'!$E$6:$E$786,"G*",'NEW-RTT'!#REF!,$P$3,'NEW-RTT'!#REF!,'t100 dynamiques'!$F$5)</f>
        <v>#REF!</v>
      </c>
      <c r="Q50" s="37" t="e">
        <f>$Q49+SUMIFS('NEW-RTT'!#REF!,'NEW-RTT'!#REF!,'t100 dynamiques'!$C$5,'NEW-RTT'!#REF!,$B50,'NEW-RTT'!$E$6:$E$786,"G*",'NEW-RTT'!#REF!,$Q$3,'NEW-RTT'!#REF!,'t100 dynamiques'!$F$5)-SUMIFS('NEW-RTT'!#REF!,'NEW-RTT'!#REF!,'t100 dynamiques'!$C$5,'NEW-RTT'!#REF!,$B50,'NEW-RTT'!$E$6:$E$786,"G*",'NEW-RTT'!#REF!,$Q$3,'NEW-RTT'!#REF!,'t100 dynamiques'!$F$5)</f>
        <v>#REF!</v>
      </c>
      <c r="R50" s="164" t="e">
        <f t="shared" si="7"/>
        <v>#REF!</v>
      </c>
      <c r="S50" s="164" t="e">
        <f t="shared" si="3"/>
        <v>#REF!</v>
      </c>
      <c r="T50" s="164" t="e">
        <f t="shared" si="4"/>
        <v>#REF!</v>
      </c>
      <c r="U50" s="164" t="e">
        <f t="shared" si="5"/>
        <v>#REF!</v>
      </c>
      <c r="V50" s="165" t="e">
        <f t="shared" si="6"/>
        <v>#REF!</v>
      </c>
      <c r="W50" s="169">
        <f>SUMIFS(LISTE!$T$4:$T$29,LISTE!$O$4:$O$29,'t100 dynamiques'!$C$5,LISTE!$S$4:$S$29,'t100 dynamiques'!$F$5,LISTE!$P$4:$P$29,LISTE!$P$9)</f>
        <v>2339.1000000000004</v>
      </c>
      <c r="X50" s="210"/>
      <c r="Y50" s="211"/>
      <c r="Z50" s="210"/>
      <c r="AA50" s="210"/>
      <c r="AB50" s="211"/>
      <c r="AC50" s="212"/>
      <c r="AD50" s="210"/>
      <c r="AE50" s="210"/>
      <c r="AF50" s="211"/>
      <c r="AG50" s="212"/>
      <c r="AH50" s="210"/>
      <c r="AI50" s="211"/>
      <c r="AJ50" s="210"/>
      <c r="AK50" s="210"/>
      <c r="AL50" s="211"/>
      <c r="AM50" s="212"/>
      <c r="AN50" s="210"/>
      <c r="AO50" s="210"/>
      <c r="AP50" s="211"/>
      <c r="AQ50" s="212"/>
    </row>
    <row r="51" spans="2:43" x14ac:dyDescent="0.25">
      <c r="B51" s="35">
        <v>47</v>
      </c>
      <c r="C51" s="34"/>
      <c r="D51" s="36" t="e">
        <f>$D50+SUMIFS('NEW-RTT'!#REF!,'NEW-RTT'!#REF!,'t100 dynamiques'!$C$5,'NEW-RTT'!#REF!,$B51,'NEW-RTT'!$E$6:$E$786,"G*",'NEW-RTT'!#REF!,$D$3,'NEW-RTT'!#REF!,'t100 dynamiques'!$F$5)-SUMIFS('NEW-RTT'!#REF!,'NEW-RTT'!#REF!,'t100 dynamiques'!$C$5,'NEW-RTT'!#REF!,$B51,'NEW-RTT'!$E$6:$E$786,"G*",'NEW-RTT'!#REF!,$D$3,'NEW-RTT'!#REF!,'t100 dynamiques'!$F$5)</f>
        <v>#REF!</v>
      </c>
      <c r="E51" s="37" t="e">
        <f>$E50+SUMIFS('NEW-RTT'!#REF!,'NEW-RTT'!#REF!,'t100 dynamiques'!$C$5,'NEW-RTT'!#REF!,$B51,'NEW-RTT'!$E$6:$E$786,"G*",'NEW-RTT'!#REF!,$E$3,'NEW-RTT'!#REF!,'t100 dynamiques'!$F$5)-SUMIFS('NEW-RTT'!#REF!,'NEW-RTT'!#REF!,'t100 dynamiques'!$C$5,'NEW-RTT'!#REF!,$B51,'NEW-RTT'!$E$6:$E$786,"G*",'NEW-RTT'!#REF!,$E$3,'NEW-RTT'!#REF!,'t100 dynamiques'!$F$5)</f>
        <v>#REF!</v>
      </c>
      <c r="F51" s="37" t="e">
        <f>$F50+SUMIFS('NEW-RTT'!#REF!,'NEW-RTT'!#REF!,'t100 dynamiques'!$C$5,'NEW-RTT'!#REF!,$B51,'NEW-RTT'!$E$6:$E$786,"G*",'NEW-RTT'!#REF!,$F$3,'NEW-RTT'!#REF!,'t100 dynamiques'!$F$5)-SUMIFS('NEW-RTT'!#REF!,'NEW-RTT'!#REF!,'t100 dynamiques'!$C$5,'NEW-RTT'!#REF!,$B51,'NEW-RTT'!$E$6:$E$786,"G*",'NEW-RTT'!#REF!,$F$3,'NEW-RTT'!#REF!,'t100 dynamiques'!$F$5)</f>
        <v>#REF!</v>
      </c>
      <c r="G51" s="67" t="e">
        <f>$G50+SUMIFS('NEW-RTT'!#REF!,'NEW-RTT'!#REF!,'t100 dynamiques'!$C$5,'NEW-RTT'!#REF!,$B51,'NEW-RTT'!$E$6:$E$786,"G*",'NEW-RTT'!#REF!,$G$3,'NEW-RTT'!#REF!,'t100 dynamiques'!$F$5)-SUMIFS('NEW-RTT'!#REF!,'NEW-RTT'!#REF!,'t100 dynamiques'!$C$5,'NEW-RTT'!#REF!,$B51,'NEW-RTT'!$E$6:$E$786,"G*",'NEW-RTT'!#REF!,$G$3,'NEW-RTT'!#REF!,'t100 dynamiques'!$F$5)</f>
        <v>#REF!</v>
      </c>
      <c r="H51" s="74" t="e">
        <f t="shared" si="2"/>
        <v>#REF!</v>
      </c>
      <c r="I51" s="137"/>
      <c r="J51" s="137"/>
      <c r="K51" s="137"/>
      <c r="L51" s="139">
        <f>SUMIFS(LISTE!$T$4:$T$29,LISTE!$O$4:$O$29,'t100 dynamiques'!$C$5,LISTE!$S$4:$S$29,'t100 dynamiques'!$F$5,LISTE!$P$4:$P$29,LISTE!$P$4)</f>
        <v>637</v>
      </c>
      <c r="M51" s="70" t="e">
        <f>$M50+SUMIFS('NEW-RTT'!#REF!,'NEW-RTT'!#REF!,'t100 dynamiques'!$C$5,'NEW-RTT'!#REF!,$B51,'NEW-RTT'!$E$6:$E$786,"G*",'NEW-RTT'!#REF!,$M$3,'NEW-RTT'!#REF!,'t100 dynamiques'!$F$5)-SUMIFS('NEW-RTT'!#REF!,'NEW-RTT'!#REF!,'t100 dynamiques'!$C$5,'NEW-RTT'!#REF!,$B51,'NEW-RTT'!$E$6:$E$786,"G*",'NEW-RTT'!#REF!,$M$3,'NEW-RTT'!#REF!,'t100 dynamiques'!$F$5)</f>
        <v>#REF!</v>
      </c>
      <c r="N51" s="37" t="e">
        <f>$N50+SUMIFS('NEW-RTT'!#REF!,'NEW-RTT'!#REF!,'t100 dynamiques'!$C$5,'NEW-RTT'!#REF!,$B51,'NEW-RTT'!$E$6:$E$786,"G*",'NEW-RTT'!#REF!,$N$3,'NEW-RTT'!#REF!,'t100 dynamiques'!$F$5)-SUMIFS('NEW-RTT'!#REF!,'NEW-RTT'!#REF!,'t100 dynamiques'!$C$5,'NEW-RTT'!#REF!,$B51,'NEW-RTT'!$E$6:$E$786,"G*",'NEW-RTT'!#REF!,$N$3,'NEW-RTT'!#REF!,'t100 dynamiques'!$F$5)</f>
        <v>#REF!</v>
      </c>
      <c r="O51" s="37" t="e">
        <f>$O50+SUMIFS('NEW-RTT'!#REF!,'NEW-RTT'!#REF!,'t100 dynamiques'!$C$5,'NEW-RTT'!#REF!,$B51,'NEW-RTT'!$E$6:$E$786,"G*",'NEW-RTT'!#REF!,$O$3,'NEW-RTT'!#REF!,'t100 dynamiques'!$F$5)-SUMIFS('NEW-RTT'!#REF!,'NEW-RTT'!#REF!,'t100 dynamiques'!$C$5,'NEW-RTT'!#REF!,$B51,'NEW-RTT'!$E$6:$E$786,"G*",'NEW-RTT'!#REF!,$O$3,'NEW-RTT'!#REF!,'t100 dynamiques'!$F$5)</f>
        <v>#REF!</v>
      </c>
      <c r="P51" s="37" t="e">
        <f>$P50+SUMIFS('NEW-RTT'!#REF!,'NEW-RTT'!#REF!,'t100 dynamiques'!$C$5,'NEW-RTT'!#REF!,$B51,'NEW-RTT'!$E$6:$E$786,"G*",'NEW-RTT'!#REF!,$P$3,'NEW-RTT'!#REF!,'t100 dynamiques'!$F$5)-SUMIFS('NEW-RTT'!#REF!,'NEW-RTT'!#REF!,'t100 dynamiques'!$C$5,'NEW-RTT'!#REF!,$B51,'NEW-RTT'!$E$6:$E$786,"G*",'NEW-RTT'!#REF!,$P$3,'NEW-RTT'!#REF!,'t100 dynamiques'!$F$5)</f>
        <v>#REF!</v>
      </c>
      <c r="Q51" s="37" t="e">
        <f>$Q50+SUMIFS('NEW-RTT'!#REF!,'NEW-RTT'!#REF!,'t100 dynamiques'!$C$5,'NEW-RTT'!#REF!,$B51,'NEW-RTT'!$E$6:$E$786,"G*",'NEW-RTT'!#REF!,$Q$3,'NEW-RTT'!#REF!,'t100 dynamiques'!$F$5)-SUMIFS('NEW-RTT'!#REF!,'NEW-RTT'!#REF!,'t100 dynamiques'!$C$5,'NEW-RTT'!#REF!,$B51,'NEW-RTT'!$E$6:$E$786,"G*",'NEW-RTT'!#REF!,$Q$3,'NEW-RTT'!#REF!,'t100 dynamiques'!$F$5)</f>
        <v>#REF!</v>
      </c>
      <c r="R51" s="164" t="e">
        <f t="shared" si="7"/>
        <v>#REF!</v>
      </c>
      <c r="S51" s="164" t="e">
        <f t="shared" si="3"/>
        <v>#REF!</v>
      </c>
      <c r="T51" s="164" t="e">
        <f t="shared" si="4"/>
        <v>#REF!</v>
      </c>
      <c r="U51" s="164" t="e">
        <f t="shared" si="5"/>
        <v>#REF!</v>
      </c>
      <c r="V51" s="165" t="e">
        <f t="shared" si="6"/>
        <v>#REF!</v>
      </c>
      <c r="W51" s="169">
        <f>SUMIFS(LISTE!$T$4:$T$29,LISTE!$O$4:$O$29,'t100 dynamiques'!$C$5,LISTE!$S$4:$S$29,'t100 dynamiques'!$F$5,LISTE!$P$4:$P$29,LISTE!$P$9)</f>
        <v>2339.1000000000004</v>
      </c>
      <c r="X51" s="210"/>
      <c r="Y51" s="211"/>
      <c r="Z51" s="210"/>
      <c r="AA51" s="210"/>
      <c r="AB51" s="211"/>
      <c r="AC51" s="212"/>
      <c r="AD51" s="210"/>
      <c r="AE51" s="210"/>
      <c r="AF51" s="211"/>
      <c r="AG51" s="212"/>
      <c r="AH51" s="210"/>
      <c r="AI51" s="211"/>
      <c r="AJ51" s="210"/>
      <c r="AK51" s="210"/>
      <c r="AL51" s="211"/>
      <c r="AM51" s="212"/>
      <c r="AN51" s="210"/>
      <c r="AO51" s="210"/>
      <c r="AP51" s="211"/>
      <c r="AQ51" s="212"/>
    </row>
    <row r="52" spans="2:43" x14ac:dyDescent="0.25">
      <c r="B52" s="35">
        <v>48</v>
      </c>
      <c r="C52" s="34"/>
      <c r="D52" s="36" t="e">
        <f>$D51+SUMIFS('NEW-RTT'!#REF!,'NEW-RTT'!#REF!,'t100 dynamiques'!$C$5,'NEW-RTT'!#REF!,$B52,'NEW-RTT'!$E$6:$E$786,"G*",'NEW-RTT'!#REF!,$D$3,'NEW-RTT'!#REF!,'t100 dynamiques'!$F$5)-SUMIFS('NEW-RTT'!#REF!,'NEW-RTT'!#REF!,'t100 dynamiques'!$C$5,'NEW-RTT'!#REF!,$B52,'NEW-RTT'!$E$6:$E$786,"G*",'NEW-RTT'!#REF!,$D$3,'NEW-RTT'!#REF!,'t100 dynamiques'!$F$5)</f>
        <v>#REF!</v>
      </c>
      <c r="E52" s="37" t="e">
        <f>$E51+SUMIFS('NEW-RTT'!#REF!,'NEW-RTT'!#REF!,'t100 dynamiques'!$C$5,'NEW-RTT'!#REF!,$B52,'NEW-RTT'!$E$6:$E$786,"G*",'NEW-RTT'!#REF!,$E$3,'NEW-RTT'!#REF!,'t100 dynamiques'!$F$5)-SUMIFS('NEW-RTT'!#REF!,'NEW-RTT'!#REF!,'t100 dynamiques'!$C$5,'NEW-RTT'!#REF!,$B52,'NEW-RTT'!$E$6:$E$786,"G*",'NEW-RTT'!#REF!,$E$3,'NEW-RTT'!#REF!,'t100 dynamiques'!$F$5)</f>
        <v>#REF!</v>
      </c>
      <c r="F52" s="37" t="e">
        <f>$F51+SUMIFS('NEW-RTT'!#REF!,'NEW-RTT'!#REF!,'t100 dynamiques'!$C$5,'NEW-RTT'!#REF!,$B52,'NEW-RTT'!$E$6:$E$786,"G*",'NEW-RTT'!#REF!,$F$3,'NEW-RTT'!#REF!,'t100 dynamiques'!$F$5)-SUMIFS('NEW-RTT'!#REF!,'NEW-RTT'!#REF!,'t100 dynamiques'!$C$5,'NEW-RTT'!#REF!,$B52,'NEW-RTT'!$E$6:$E$786,"G*",'NEW-RTT'!#REF!,$F$3,'NEW-RTT'!#REF!,'t100 dynamiques'!$F$5)</f>
        <v>#REF!</v>
      </c>
      <c r="G52" s="67" t="e">
        <f>$G51+SUMIFS('NEW-RTT'!#REF!,'NEW-RTT'!#REF!,'t100 dynamiques'!$C$5,'NEW-RTT'!#REF!,$B52,'NEW-RTT'!$E$6:$E$786,"G*",'NEW-RTT'!#REF!,$G$3,'NEW-RTT'!#REF!,'t100 dynamiques'!$F$5)-SUMIFS('NEW-RTT'!#REF!,'NEW-RTT'!#REF!,'t100 dynamiques'!$C$5,'NEW-RTT'!#REF!,$B52,'NEW-RTT'!$E$6:$E$786,"G*",'NEW-RTT'!#REF!,$G$3,'NEW-RTT'!#REF!,'t100 dynamiques'!$F$5)</f>
        <v>#REF!</v>
      </c>
      <c r="H52" s="74" t="e">
        <f t="shared" si="2"/>
        <v>#REF!</v>
      </c>
      <c r="I52" s="137"/>
      <c r="J52" s="137"/>
      <c r="K52" s="137"/>
      <c r="L52" s="139">
        <f>SUMIFS(LISTE!$T$4:$T$29,LISTE!$O$4:$O$29,'t100 dynamiques'!$C$5,LISTE!$S$4:$S$29,'t100 dynamiques'!$F$5,LISTE!$P$4:$P$29,LISTE!$P$4)</f>
        <v>637</v>
      </c>
      <c r="M52" s="70" t="e">
        <f>$M51+SUMIFS('NEW-RTT'!#REF!,'NEW-RTT'!#REF!,'t100 dynamiques'!$C$5,'NEW-RTT'!#REF!,$B52,'NEW-RTT'!$E$6:$E$786,"G*",'NEW-RTT'!#REF!,$M$3,'NEW-RTT'!#REF!,'t100 dynamiques'!$F$5)-SUMIFS('NEW-RTT'!#REF!,'NEW-RTT'!#REF!,'t100 dynamiques'!$C$5,'NEW-RTT'!#REF!,$B52,'NEW-RTT'!$E$6:$E$786,"G*",'NEW-RTT'!#REF!,$M$3,'NEW-RTT'!#REF!,'t100 dynamiques'!$F$5)</f>
        <v>#REF!</v>
      </c>
      <c r="N52" s="37" t="e">
        <f>$N51+SUMIFS('NEW-RTT'!#REF!,'NEW-RTT'!#REF!,'t100 dynamiques'!$C$5,'NEW-RTT'!#REF!,$B52,'NEW-RTT'!$E$6:$E$786,"G*",'NEW-RTT'!#REF!,$N$3,'NEW-RTT'!#REF!,'t100 dynamiques'!$F$5)-SUMIFS('NEW-RTT'!#REF!,'NEW-RTT'!#REF!,'t100 dynamiques'!$C$5,'NEW-RTT'!#REF!,$B52,'NEW-RTT'!$E$6:$E$786,"G*",'NEW-RTT'!#REF!,$N$3,'NEW-RTT'!#REF!,'t100 dynamiques'!$F$5)</f>
        <v>#REF!</v>
      </c>
      <c r="O52" s="37" t="e">
        <f>$O51+SUMIFS('NEW-RTT'!#REF!,'NEW-RTT'!#REF!,'t100 dynamiques'!$C$5,'NEW-RTT'!#REF!,$B52,'NEW-RTT'!$E$6:$E$786,"G*",'NEW-RTT'!#REF!,$O$3,'NEW-RTT'!#REF!,'t100 dynamiques'!$F$5)-SUMIFS('NEW-RTT'!#REF!,'NEW-RTT'!#REF!,'t100 dynamiques'!$C$5,'NEW-RTT'!#REF!,$B52,'NEW-RTT'!$E$6:$E$786,"G*",'NEW-RTT'!#REF!,$O$3,'NEW-RTT'!#REF!,'t100 dynamiques'!$F$5)</f>
        <v>#REF!</v>
      </c>
      <c r="P52" s="37" t="e">
        <f>$P51+SUMIFS('NEW-RTT'!#REF!,'NEW-RTT'!#REF!,'t100 dynamiques'!$C$5,'NEW-RTT'!#REF!,$B52,'NEW-RTT'!$E$6:$E$786,"G*",'NEW-RTT'!#REF!,$P$3,'NEW-RTT'!#REF!,'t100 dynamiques'!$F$5)-SUMIFS('NEW-RTT'!#REF!,'NEW-RTT'!#REF!,'t100 dynamiques'!$C$5,'NEW-RTT'!#REF!,$B52,'NEW-RTT'!$E$6:$E$786,"G*",'NEW-RTT'!#REF!,$P$3,'NEW-RTT'!#REF!,'t100 dynamiques'!$F$5)</f>
        <v>#REF!</v>
      </c>
      <c r="Q52" s="37" t="e">
        <f>$Q51+SUMIFS('NEW-RTT'!#REF!,'NEW-RTT'!#REF!,'t100 dynamiques'!$C$5,'NEW-RTT'!#REF!,$B52,'NEW-RTT'!$E$6:$E$786,"G*",'NEW-RTT'!#REF!,$Q$3,'NEW-RTT'!#REF!,'t100 dynamiques'!$F$5)-SUMIFS('NEW-RTT'!#REF!,'NEW-RTT'!#REF!,'t100 dynamiques'!$C$5,'NEW-RTT'!#REF!,$B52,'NEW-RTT'!$E$6:$E$786,"G*",'NEW-RTT'!#REF!,$Q$3,'NEW-RTT'!#REF!,'t100 dynamiques'!$F$5)</f>
        <v>#REF!</v>
      </c>
      <c r="R52" s="164" t="e">
        <f t="shared" si="7"/>
        <v>#REF!</v>
      </c>
      <c r="S52" s="164" t="e">
        <f t="shared" si="3"/>
        <v>#REF!</v>
      </c>
      <c r="T52" s="164" t="e">
        <f t="shared" si="4"/>
        <v>#REF!</v>
      </c>
      <c r="U52" s="164" t="e">
        <f t="shared" si="5"/>
        <v>#REF!</v>
      </c>
      <c r="V52" s="165" t="e">
        <f t="shared" si="6"/>
        <v>#REF!</v>
      </c>
      <c r="W52" s="169">
        <f>SUMIFS(LISTE!$T$4:$T$29,LISTE!$O$4:$O$29,'t100 dynamiques'!$C$5,LISTE!$S$4:$S$29,'t100 dynamiques'!$F$5,LISTE!$P$4:$P$29,LISTE!$P$9)</f>
        <v>2339.1000000000004</v>
      </c>
      <c r="X52" s="210"/>
      <c r="Y52" s="211"/>
      <c r="Z52" s="210"/>
      <c r="AA52" s="210"/>
      <c r="AB52" s="211"/>
      <c r="AC52" s="212"/>
      <c r="AD52" s="210"/>
      <c r="AE52" s="210"/>
      <c r="AF52" s="211"/>
      <c r="AG52" s="212"/>
      <c r="AH52" s="210"/>
      <c r="AI52" s="211"/>
      <c r="AJ52" s="210"/>
      <c r="AK52" s="210"/>
      <c r="AL52" s="211"/>
      <c r="AM52" s="212"/>
      <c r="AN52" s="210"/>
      <c r="AO52" s="210"/>
      <c r="AP52" s="211"/>
      <c r="AQ52" s="212"/>
    </row>
    <row r="53" spans="2:43" x14ac:dyDescent="0.25">
      <c r="B53" s="35">
        <v>49</v>
      </c>
      <c r="C53" s="34"/>
      <c r="D53" s="36" t="e">
        <f>$D52+SUMIFS('NEW-RTT'!#REF!,'NEW-RTT'!#REF!,'t100 dynamiques'!$C$5,'NEW-RTT'!#REF!,$B53,'NEW-RTT'!$E$6:$E$786,"G*",'NEW-RTT'!#REF!,$D$3,'NEW-RTT'!#REF!,'t100 dynamiques'!$F$5)-SUMIFS('NEW-RTT'!#REF!,'NEW-RTT'!#REF!,'t100 dynamiques'!$C$5,'NEW-RTT'!#REF!,$B53,'NEW-RTT'!$E$6:$E$786,"G*",'NEW-RTT'!#REF!,$D$3,'NEW-RTT'!#REF!,'t100 dynamiques'!$F$5)</f>
        <v>#REF!</v>
      </c>
      <c r="E53" s="37" t="e">
        <f>$E52+SUMIFS('NEW-RTT'!#REF!,'NEW-RTT'!#REF!,'t100 dynamiques'!$C$5,'NEW-RTT'!#REF!,$B53,'NEW-RTT'!$E$6:$E$786,"G*",'NEW-RTT'!#REF!,$E$3,'NEW-RTT'!#REF!,'t100 dynamiques'!$F$5)-SUMIFS('NEW-RTT'!#REF!,'NEW-RTT'!#REF!,'t100 dynamiques'!$C$5,'NEW-RTT'!#REF!,$B53,'NEW-RTT'!$E$6:$E$786,"G*",'NEW-RTT'!#REF!,$E$3,'NEW-RTT'!#REF!,'t100 dynamiques'!$F$5)</f>
        <v>#REF!</v>
      </c>
      <c r="F53" s="37" t="e">
        <f>$F52+SUMIFS('NEW-RTT'!#REF!,'NEW-RTT'!#REF!,'t100 dynamiques'!$C$5,'NEW-RTT'!#REF!,$B53,'NEW-RTT'!$E$6:$E$786,"G*",'NEW-RTT'!#REF!,$F$3,'NEW-RTT'!#REF!,'t100 dynamiques'!$F$5)-SUMIFS('NEW-RTT'!#REF!,'NEW-RTT'!#REF!,'t100 dynamiques'!$C$5,'NEW-RTT'!#REF!,$B53,'NEW-RTT'!$E$6:$E$786,"G*",'NEW-RTT'!#REF!,$F$3,'NEW-RTT'!#REF!,'t100 dynamiques'!$F$5)</f>
        <v>#REF!</v>
      </c>
      <c r="G53" s="67" t="e">
        <f>$G52+SUMIFS('NEW-RTT'!#REF!,'NEW-RTT'!#REF!,'t100 dynamiques'!$C$5,'NEW-RTT'!#REF!,$B53,'NEW-RTT'!$E$6:$E$786,"G*",'NEW-RTT'!#REF!,$G$3,'NEW-RTT'!#REF!,'t100 dynamiques'!$F$5)-SUMIFS('NEW-RTT'!#REF!,'NEW-RTT'!#REF!,'t100 dynamiques'!$C$5,'NEW-RTT'!#REF!,$B53,'NEW-RTT'!$E$6:$E$786,"G*",'NEW-RTT'!#REF!,$G$3,'NEW-RTT'!#REF!,'t100 dynamiques'!$F$5)</f>
        <v>#REF!</v>
      </c>
      <c r="H53" s="74" t="e">
        <f t="shared" si="2"/>
        <v>#REF!</v>
      </c>
      <c r="I53" s="137"/>
      <c r="J53" s="137"/>
      <c r="K53" s="137"/>
      <c r="L53" s="139">
        <f>SUMIFS(LISTE!$T$4:$T$29,LISTE!$O$4:$O$29,'t100 dynamiques'!$C$5,LISTE!$S$4:$S$29,'t100 dynamiques'!$F$5,LISTE!$P$4:$P$29,LISTE!$P$4)</f>
        <v>637</v>
      </c>
      <c r="M53" s="70" t="e">
        <f>$M52+SUMIFS('NEW-RTT'!#REF!,'NEW-RTT'!#REF!,'t100 dynamiques'!$C$5,'NEW-RTT'!#REF!,$B53,'NEW-RTT'!$E$6:$E$786,"G*",'NEW-RTT'!#REF!,$M$3,'NEW-RTT'!#REF!,'t100 dynamiques'!$F$5)-SUMIFS('NEW-RTT'!#REF!,'NEW-RTT'!#REF!,'t100 dynamiques'!$C$5,'NEW-RTT'!#REF!,$B53,'NEW-RTT'!$E$6:$E$786,"G*",'NEW-RTT'!#REF!,$M$3,'NEW-RTT'!#REF!,'t100 dynamiques'!$F$5)</f>
        <v>#REF!</v>
      </c>
      <c r="N53" s="37" t="e">
        <f>$N52+SUMIFS('NEW-RTT'!#REF!,'NEW-RTT'!#REF!,'t100 dynamiques'!$C$5,'NEW-RTT'!#REF!,$B53,'NEW-RTT'!$E$6:$E$786,"G*",'NEW-RTT'!#REF!,$N$3,'NEW-RTT'!#REF!,'t100 dynamiques'!$F$5)-SUMIFS('NEW-RTT'!#REF!,'NEW-RTT'!#REF!,'t100 dynamiques'!$C$5,'NEW-RTT'!#REF!,$B53,'NEW-RTT'!$E$6:$E$786,"G*",'NEW-RTT'!#REF!,$N$3,'NEW-RTT'!#REF!,'t100 dynamiques'!$F$5)</f>
        <v>#REF!</v>
      </c>
      <c r="O53" s="37" t="e">
        <f>$O52+SUMIFS('NEW-RTT'!#REF!,'NEW-RTT'!#REF!,'t100 dynamiques'!$C$5,'NEW-RTT'!#REF!,$B53,'NEW-RTT'!$E$6:$E$786,"G*",'NEW-RTT'!#REF!,$O$3,'NEW-RTT'!#REF!,'t100 dynamiques'!$F$5)-SUMIFS('NEW-RTT'!#REF!,'NEW-RTT'!#REF!,'t100 dynamiques'!$C$5,'NEW-RTT'!#REF!,$B53,'NEW-RTT'!$E$6:$E$786,"G*",'NEW-RTT'!#REF!,$O$3,'NEW-RTT'!#REF!,'t100 dynamiques'!$F$5)</f>
        <v>#REF!</v>
      </c>
      <c r="P53" s="37" t="e">
        <f>$P52+SUMIFS('NEW-RTT'!#REF!,'NEW-RTT'!#REF!,'t100 dynamiques'!$C$5,'NEW-RTT'!#REF!,$B53,'NEW-RTT'!$E$6:$E$786,"G*",'NEW-RTT'!#REF!,$P$3,'NEW-RTT'!#REF!,'t100 dynamiques'!$F$5)-SUMIFS('NEW-RTT'!#REF!,'NEW-RTT'!#REF!,'t100 dynamiques'!$C$5,'NEW-RTT'!#REF!,$B53,'NEW-RTT'!$E$6:$E$786,"G*",'NEW-RTT'!#REF!,$P$3,'NEW-RTT'!#REF!,'t100 dynamiques'!$F$5)</f>
        <v>#REF!</v>
      </c>
      <c r="Q53" s="37" t="e">
        <f>$Q52+SUMIFS('NEW-RTT'!#REF!,'NEW-RTT'!#REF!,'t100 dynamiques'!$C$5,'NEW-RTT'!#REF!,$B53,'NEW-RTT'!$E$6:$E$786,"G*",'NEW-RTT'!#REF!,$Q$3,'NEW-RTT'!#REF!,'t100 dynamiques'!$F$5)-SUMIFS('NEW-RTT'!#REF!,'NEW-RTT'!#REF!,'t100 dynamiques'!$C$5,'NEW-RTT'!#REF!,$B53,'NEW-RTT'!$E$6:$E$786,"G*",'NEW-RTT'!#REF!,$Q$3,'NEW-RTT'!#REF!,'t100 dynamiques'!$F$5)</f>
        <v>#REF!</v>
      </c>
      <c r="R53" s="164" t="e">
        <f t="shared" si="7"/>
        <v>#REF!</v>
      </c>
      <c r="S53" s="164" t="e">
        <f t="shared" si="3"/>
        <v>#REF!</v>
      </c>
      <c r="T53" s="164" t="e">
        <f t="shared" si="4"/>
        <v>#REF!</v>
      </c>
      <c r="U53" s="164" t="e">
        <f t="shared" si="5"/>
        <v>#REF!</v>
      </c>
      <c r="V53" s="165" t="e">
        <f t="shared" si="6"/>
        <v>#REF!</v>
      </c>
      <c r="W53" s="169">
        <f>SUMIFS(LISTE!$T$4:$T$29,LISTE!$O$4:$O$29,'t100 dynamiques'!$C$5,LISTE!$S$4:$S$29,'t100 dynamiques'!$F$5,LISTE!$P$4:$P$29,LISTE!$P$9)</f>
        <v>2339.1000000000004</v>
      </c>
      <c r="X53" s="210"/>
      <c r="Y53" s="211"/>
      <c r="Z53" s="210"/>
      <c r="AA53" s="210"/>
      <c r="AB53" s="211"/>
      <c r="AC53" s="212"/>
      <c r="AD53" s="210"/>
      <c r="AE53" s="210"/>
      <c r="AF53" s="211"/>
      <c r="AG53" s="212"/>
      <c r="AH53" s="210"/>
      <c r="AI53" s="211"/>
      <c r="AJ53" s="210"/>
      <c r="AK53" s="210"/>
      <c r="AL53" s="211"/>
      <c r="AM53" s="212"/>
      <c r="AN53" s="210"/>
      <c r="AO53" s="210"/>
      <c r="AP53" s="211"/>
      <c r="AQ53" s="212"/>
    </row>
    <row r="54" spans="2:43" x14ac:dyDescent="0.25">
      <c r="B54" s="35">
        <v>50</v>
      </c>
      <c r="C54" s="34"/>
      <c r="D54" s="36" t="e">
        <f>$D53+SUMIFS('NEW-RTT'!#REF!,'NEW-RTT'!#REF!,'t100 dynamiques'!$C$5,'NEW-RTT'!#REF!,$B54,'NEW-RTT'!$E$6:$E$786,"G*",'NEW-RTT'!#REF!,$D$3,'NEW-RTT'!#REF!,'t100 dynamiques'!$F$5)-SUMIFS('NEW-RTT'!#REF!,'NEW-RTT'!#REF!,'t100 dynamiques'!$C$5,'NEW-RTT'!#REF!,$B54,'NEW-RTT'!$E$6:$E$786,"G*",'NEW-RTT'!#REF!,$D$3,'NEW-RTT'!#REF!,'t100 dynamiques'!$F$5)</f>
        <v>#REF!</v>
      </c>
      <c r="E54" s="37" t="e">
        <f>$E53+SUMIFS('NEW-RTT'!#REF!,'NEW-RTT'!#REF!,'t100 dynamiques'!$C$5,'NEW-RTT'!#REF!,$B54,'NEW-RTT'!$E$6:$E$786,"G*",'NEW-RTT'!#REF!,$E$3,'NEW-RTT'!#REF!,'t100 dynamiques'!$F$5)-SUMIFS('NEW-RTT'!#REF!,'NEW-RTT'!#REF!,'t100 dynamiques'!$C$5,'NEW-RTT'!#REF!,$B54,'NEW-RTT'!$E$6:$E$786,"G*",'NEW-RTT'!#REF!,$E$3,'NEW-RTT'!#REF!,'t100 dynamiques'!$F$5)</f>
        <v>#REF!</v>
      </c>
      <c r="F54" s="37" t="e">
        <f>$F53+SUMIFS('NEW-RTT'!#REF!,'NEW-RTT'!#REF!,'t100 dynamiques'!$C$5,'NEW-RTT'!#REF!,$B54,'NEW-RTT'!$E$6:$E$786,"G*",'NEW-RTT'!#REF!,$F$3,'NEW-RTT'!#REF!,'t100 dynamiques'!$F$5)-SUMIFS('NEW-RTT'!#REF!,'NEW-RTT'!#REF!,'t100 dynamiques'!$C$5,'NEW-RTT'!#REF!,$B54,'NEW-RTT'!$E$6:$E$786,"G*",'NEW-RTT'!#REF!,$F$3,'NEW-RTT'!#REF!,'t100 dynamiques'!$F$5)</f>
        <v>#REF!</v>
      </c>
      <c r="G54" s="67" t="e">
        <f>$G53+SUMIFS('NEW-RTT'!#REF!,'NEW-RTT'!#REF!,'t100 dynamiques'!$C$5,'NEW-RTT'!#REF!,$B54,'NEW-RTT'!$E$6:$E$786,"G*",'NEW-RTT'!#REF!,$G$3,'NEW-RTT'!#REF!,'t100 dynamiques'!$F$5)-SUMIFS('NEW-RTT'!#REF!,'NEW-RTT'!#REF!,'t100 dynamiques'!$C$5,'NEW-RTT'!#REF!,$B54,'NEW-RTT'!$E$6:$E$786,"G*",'NEW-RTT'!#REF!,$G$3,'NEW-RTT'!#REF!,'t100 dynamiques'!$F$5)</f>
        <v>#REF!</v>
      </c>
      <c r="H54" s="74" t="e">
        <f t="shared" si="2"/>
        <v>#REF!</v>
      </c>
      <c r="I54" s="137"/>
      <c r="J54" s="137"/>
      <c r="K54" s="137"/>
      <c r="L54" s="139">
        <f>SUMIFS(LISTE!$T$4:$T$29,LISTE!$O$4:$O$29,'t100 dynamiques'!$C$5,LISTE!$S$4:$S$29,'t100 dynamiques'!$F$5,LISTE!$P$4:$P$29,LISTE!$P$4)</f>
        <v>637</v>
      </c>
      <c r="M54" s="70" t="e">
        <f>$M53+SUMIFS('NEW-RTT'!#REF!,'NEW-RTT'!#REF!,'t100 dynamiques'!$C$5,'NEW-RTT'!#REF!,$B54,'NEW-RTT'!$E$6:$E$786,"G*",'NEW-RTT'!#REF!,$M$3,'NEW-RTT'!#REF!,'t100 dynamiques'!$F$5)-SUMIFS('NEW-RTT'!#REF!,'NEW-RTT'!#REF!,'t100 dynamiques'!$C$5,'NEW-RTT'!#REF!,$B54,'NEW-RTT'!$E$6:$E$786,"G*",'NEW-RTT'!#REF!,$M$3,'NEW-RTT'!#REF!,'t100 dynamiques'!$F$5)</f>
        <v>#REF!</v>
      </c>
      <c r="N54" s="37" t="e">
        <f>$N53+SUMIFS('NEW-RTT'!#REF!,'NEW-RTT'!#REF!,'t100 dynamiques'!$C$5,'NEW-RTT'!#REF!,$B54,'NEW-RTT'!$E$6:$E$786,"G*",'NEW-RTT'!#REF!,$N$3,'NEW-RTT'!#REF!,'t100 dynamiques'!$F$5)-SUMIFS('NEW-RTT'!#REF!,'NEW-RTT'!#REF!,'t100 dynamiques'!$C$5,'NEW-RTT'!#REF!,$B54,'NEW-RTT'!$E$6:$E$786,"G*",'NEW-RTT'!#REF!,$N$3,'NEW-RTT'!#REF!,'t100 dynamiques'!$F$5)</f>
        <v>#REF!</v>
      </c>
      <c r="O54" s="37" t="e">
        <f>$O53+SUMIFS('NEW-RTT'!#REF!,'NEW-RTT'!#REF!,'t100 dynamiques'!$C$5,'NEW-RTT'!#REF!,$B54,'NEW-RTT'!$E$6:$E$786,"G*",'NEW-RTT'!#REF!,$O$3,'NEW-RTT'!#REF!,'t100 dynamiques'!$F$5)-SUMIFS('NEW-RTT'!#REF!,'NEW-RTT'!#REF!,'t100 dynamiques'!$C$5,'NEW-RTT'!#REF!,$B54,'NEW-RTT'!$E$6:$E$786,"G*",'NEW-RTT'!#REF!,$O$3,'NEW-RTT'!#REF!,'t100 dynamiques'!$F$5)</f>
        <v>#REF!</v>
      </c>
      <c r="P54" s="37" t="e">
        <f>$P53+SUMIFS('NEW-RTT'!#REF!,'NEW-RTT'!#REF!,'t100 dynamiques'!$C$5,'NEW-RTT'!#REF!,$B54,'NEW-RTT'!$E$6:$E$786,"G*",'NEW-RTT'!#REF!,$P$3,'NEW-RTT'!#REF!,'t100 dynamiques'!$F$5)-SUMIFS('NEW-RTT'!#REF!,'NEW-RTT'!#REF!,'t100 dynamiques'!$C$5,'NEW-RTT'!#REF!,$B54,'NEW-RTT'!$E$6:$E$786,"G*",'NEW-RTT'!#REF!,$P$3,'NEW-RTT'!#REF!,'t100 dynamiques'!$F$5)</f>
        <v>#REF!</v>
      </c>
      <c r="Q54" s="37" t="e">
        <f>$Q53+SUMIFS('NEW-RTT'!#REF!,'NEW-RTT'!#REF!,'t100 dynamiques'!$C$5,'NEW-RTT'!#REF!,$B54,'NEW-RTT'!$E$6:$E$786,"G*",'NEW-RTT'!#REF!,$Q$3,'NEW-RTT'!#REF!,'t100 dynamiques'!$F$5)-SUMIFS('NEW-RTT'!#REF!,'NEW-RTT'!#REF!,'t100 dynamiques'!$C$5,'NEW-RTT'!#REF!,$B54,'NEW-RTT'!$E$6:$E$786,"G*",'NEW-RTT'!#REF!,$Q$3,'NEW-RTT'!#REF!,'t100 dynamiques'!$F$5)</f>
        <v>#REF!</v>
      </c>
      <c r="R54" s="164" t="e">
        <f t="shared" si="7"/>
        <v>#REF!</v>
      </c>
      <c r="S54" s="164" t="e">
        <f t="shared" si="3"/>
        <v>#REF!</v>
      </c>
      <c r="T54" s="164" t="e">
        <f t="shared" si="4"/>
        <v>#REF!</v>
      </c>
      <c r="U54" s="164" t="e">
        <f t="shared" si="5"/>
        <v>#REF!</v>
      </c>
      <c r="V54" s="165" t="e">
        <f t="shared" si="6"/>
        <v>#REF!</v>
      </c>
      <c r="W54" s="169">
        <f>SUMIFS(LISTE!$T$4:$T$29,LISTE!$O$4:$O$29,'t100 dynamiques'!$C$5,LISTE!$S$4:$S$29,'t100 dynamiques'!$F$5,LISTE!$P$4:$P$29,LISTE!$P$9)</f>
        <v>2339.1000000000004</v>
      </c>
      <c r="X54" s="210"/>
      <c r="Y54" s="211"/>
      <c r="Z54" s="210"/>
      <c r="AA54" s="210"/>
      <c r="AB54" s="211"/>
      <c r="AC54" s="212"/>
      <c r="AD54" s="210"/>
      <c r="AE54" s="210"/>
      <c r="AF54" s="211"/>
      <c r="AG54" s="212"/>
      <c r="AH54" s="210"/>
      <c r="AI54" s="211"/>
      <c r="AJ54" s="210"/>
      <c r="AK54" s="210"/>
      <c r="AL54" s="211"/>
      <c r="AM54" s="212"/>
      <c r="AN54" s="210"/>
      <c r="AO54" s="210"/>
      <c r="AP54" s="211"/>
      <c r="AQ54" s="212"/>
    </row>
    <row r="55" spans="2:43" x14ac:dyDescent="0.25">
      <c r="B55" s="35">
        <v>51</v>
      </c>
      <c r="C55" s="34"/>
      <c r="D55" s="36" t="e">
        <f>$D54+SUMIFS('NEW-RTT'!#REF!,'NEW-RTT'!#REF!,'t100 dynamiques'!$C$5,'NEW-RTT'!#REF!,$B55,'NEW-RTT'!$E$6:$E$786,"G*",'NEW-RTT'!#REF!,$D$3,'NEW-RTT'!#REF!,'t100 dynamiques'!$F$5)-SUMIFS('NEW-RTT'!#REF!,'NEW-RTT'!#REF!,'t100 dynamiques'!$C$5,'NEW-RTT'!#REF!,$B55,'NEW-RTT'!$E$6:$E$786,"G*",'NEW-RTT'!#REF!,$D$3,'NEW-RTT'!#REF!,'t100 dynamiques'!$F$5)</f>
        <v>#REF!</v>
      </c>
      <c r="E55" s="37" t="e">
        <f>$E54+SUMIFS('NEW-RTT'!#REF!,'NEW-RTT'!#REF!,'t100 dynamiques'!$C$5,'NEW-RTT'!#REF!,$B55,'NEW-RTT'!$E$6:$E$786,"G*",'NEW-RTT'!#REF!,$E$3,'NEW-RTT'!#REF!,'t100 dynamiques'!$F$5)-SUMIFS('NEW-RTT'!#REF!,'NEW-RTT'!#REF!,'t100 dynamiques'!$C$5,'NEW-RTT'!#REF!,$B55,'NEW-RTT'!$E$6:$E$786,"G*",'NEW-RTT'!#REF!,$E$3,'NEW-RTT'!#REF!,'t100 dynamiques'!$F$5)</f>
        <v>#REF!</v>
      </c>
      <c r="F55" s="37" t="e">
        <f>$F54+SUMIFS('NEW-RTT'!#REF!,'NEW-RTT'!#REF!,'t100 dynamiques'!$C$5,'NEW-RTT'!#REF!,$B55,'NEW-RTT'!$E$6:$E$786,"G*",'NEW-RTT'!#REF!,$F$3,'NEW-RTT'!#REF!,'t100 dynamiques'!$F$5)-SUMIFS('NEW-RTT'!#REF!,'NEW-RTT'!#REF!,'t100 dynamiques'!$C$5,'NEW-RTT'!#REF!,$B55,'NEW-RTT'!$E$6:$E$786,"G*",'NEW-RTT'!#REF!,$F$3,'NEW-RTT'!#REF!,'t100 dynamiques'!$F$5)</f>
        <v>#REF!</v>
      </c>
      <c r="G55" s="67" t="e">
        <f>$G54+SUMIFS('NEW-RTT'!#REF!,'NEW-RTT'!#REF!,'t100 dynamiques'!$C$5,'NEW-RTT'!#REF!,$B55,'NEW-RTT'!$E$6:$E$786,"G*",'NEW-RTT'!#REF!,$G$3,'NEW-RTT'!#REF!,'t100 dynamiques'!$F$5)-SUMIFS('NEW-RTT'!#REF!,'NEW-RTT'!#REF!,'t100 dynamiques'!$C$5,'NEW-RTT'!#REF!,$B55,'NEW-RTT'!$E$6:$E$786,"G*",'NEW-RTT'!#REF!,$G$3,'NEW-RTT'!#REF!,'t100 dynamiques'!$F$5)</f>
        <v>#REF!</v>
      </c>
      <c r="H55" s="74" t="e">
        <f t="shared" si="2"/>
        <v>#REF!</v>
      </c>
      <c r="I55" s="137"/>
      <c r="J55" s="137"/>
      <c r="K55" s="137"/>
      <c r="L55" s="139">
        <f>SUMIFS(LISTE!$T$4:$T$29,LISTE!$O$4:$O$29,'t100 dynamiques'!$C$5,LISTE!$S$4:$S$29,'t100 dynamiques'!$F$5,LISTE!$P$4:$P$29,LISTE!$P$4)</f>
        <v>637</v>
      </c>
      <c r="M55" s="70" t="e">
        <f>$M54+SUMIFS('NEW-RTT'!#REF!,'NEW-RTT'!#REF!,'t100 dynamiques'!$C$5,'NEW-RTT'!#REF!,$B55,'NEW-RTT'!$E$6:$E$786,"G*",'NEW-RTT'!#REF!,$M$3,'NEW-RTT'!#REF!,'t100 dynamiques'!$F$5)-SUMIFS('NEW-RTT'!#REF!,'NEW-RTT'!#REF!,'t100 dynamiques'!$C$5,'NEW-RTT'!#REF!,$B55,'NEW-RTT'!$E$6:$E$786,"G*",'NEW-RTT'!#REF!,$M$3,'NEW-RTT'!#REF!,'t100 dynamiques'!$F$5)</f>
        <v>#REF!</v>
      </c>
      <c r="N55" s="37" t="e">
        <f>$N54+SUMIFS('NEW-RTT'!#REF!,'NEW-RTT'!#REF!,'t100 dynamiques'!$C$5,'NEW-RTT'!#REF!,$B55,'NEW-RTT'!$E$6:$E$786,"G*",'NEW-RTT'!#REF!,$N$3,'NEW-RTT'!#REF!,'t100 dynamiques'!$F$5)-SUMIFS('NEW-RTT'!#REF!,'NEW-RTT'!#REF!,'t100 dynamiques'!$C$5,'NEW-RTT'!#REF!,$B55,'NEW-RTT'!$E$6:$E$786,"G*",'NEW-RTT'!#REF!,$N$3,'NEW-RTT'!#REF!,'t100 dynamiques'!$F$5)</f>
        <v>#REF!</v>
      </c>
      <c r="O55" s="37" t="e">
        <f>$O54+SUMIFS('NEW-RTT'!#REF!,'NEW-RTT'!#REF!,'t100 dynamiques'!$C$5,'NEW-RTT'!#REF!,$B55,'NEW-RTT'!$E$6:$E$786,"G*",'NEW-RTT'!#REF!,$O$3,'NEW-RTT'!#REF!,'t100 dynamiques'!$F$5)-SUMIFS('NEW-RTT'!#REF!,'NEW-RTT'!#REF!,'t100 dynamiques'!$C$5,'NEW-RTT'!#REF!,$B55,'NEW-RTT'!$E$6:$E$786,"G*",'NEW-RTT'!#REF!,$O$3,'NEW-RTT'!#REF!,'t100 dynamiques'!$F$5)</f>
        <v>#REF!</v>
      </c>
      <c r="P55" s="37" t="e">
        <f>$P54+SUMIFS('NEW-RTT'!#REF!,'NEW-RTT'!#REF!,'t100 dynamiques'!$C$5,'NEW-RTT'!#REF!,$B55,'NEW-RTT'!$E$6:$E$786,"G*",'NEW-RTT'!#REF!,$P$3,'NEW-RTT'!#REF!,'t100 dynamiques'!$F$5)-SUMIFS('NEW-RTT'!#REF!,'NEW-RTT'!#REF!,'t100 dynamiques'!$C$5,'NEW-RTT'!#REF!,$B55,'NEW-RTT'!$E$6:$E$786,"G*",'NEW-RTT'!#REF!,$P$3,'NEW-RTT'!#REF!,'t100 dynamiques'!$F$5)</f>
        <v>#REF!</v>
      </c>
      <c r="Q55" s="37" t="e">
        <f>$Q54+SUMIFS('NEW-RTT'!#REF!,'NEW-RTT'!#REF!,'t100 dynamiques'!$C$5,'NEW-RTT'!#REF!,$B55,'NEW-RTT'!$E$6:$E$786,"G*",'NEW-RTT'!#REF!,$Q$3,'NEW-RTT'!#REF!,'t100 dynamiques'!$F$5)-SUMIFS('NEW-RTT'!#REF!,'NEW-RTT'!#REF!,'t100 dynamiques'!$C$5,'NEW-RTT'!#REF!,$B55,'NEW-RTT'!$E$6:$E$786,"G*",'NEW-RTT'!#REF!,$Q$3,'NEW-RTT'!#REF!,'t100 dynamiques'!$F$5)</f>
        <v>#REF!</v>
      </c>
      <c r="R55" s="164" t="e">
        <f t="shared" ref="R55:R86" si="8">M55+N55+O55</f>
        <v>#REF!</v>
      </c>
      <c r="S55" s="164" t="e">
        <f t="shared" si="3"/>
        <v>#REF!</v>
      </c>
      <c r="T55" s="164" t="e">
        <f t="shared" si="4"/>
        <v>#REF!</v>
      </c>
      <c r="U55" s="164" t="e">
        <f t="shared" si="5"/>
        <v>#REF!</v>
      </c>
      <c r="V55" s="165" t="e">
        <f t="shared" si="6"/>
        <v>#REF!</v>
      </c>
      <c r="W55" s="169">
        <f>SUMIFS(LISTE!$T$4:$T$29,LISTE!$O$4:$O$29,'t100 dynamiques'!$C$5,LISTE!$S$4:$S$29,'t100 dynamiques'!$F$5,LISTE!$P$4:$P$29,LISTE!$P$9)</f>
        <v>2339.1000000000004</v>
      </c>
      <c r="X55" s="210"/>
      <c r="Y55" s="211"/>
      <c r="Z55" s="210"/>
      <c r="AA55" s="210"/>
      <c r="AB55" s="211"/>
      <c r="AC55" s="212"/>
      <c r="AD55" s="210"/>
      <c r="AE55" s="210"/>
      <c r="AF55" s="211"/>
      <c r="AG55" s="212"/>
      <c r="AH55" s="210"/>
      <c r="AI55" s="211"/>
      <c r="AJ55" s="210"/>
      <c r="AK55" s="210"/>
      <c r="AL55" s="211"/>
      <c r="AM55" s="212"/>
      <c r="AN55" s="210"/>
      <c r="AO55" s="210"/>
      <c r="AP55" s="211"/>
      <c r="AQ55" s="212"/>
    </row>
    <row r="56" spans="2:43" x14ac:dyDescent="0.25">
      <c r="B56" s="35">
        <v>52</v>
      </c>
      <c r="C56" s="34"/>
      <c r="D56" s="36" t="e">
        <f>$D55+SUMIFS('NEW-RTT'!#REF!,'NEW-RTT'!#REF!,'t100 dynamiques'!$C$5,'NEW-RTT'!#REF!,$B56,'NEW-RTT'!$E$6:$E$786,"G*",'NEW-RTT'!#REF!,$D$3,'NEW-RTT'!#REF!,'t100 dynamiques'!$F$5)-SUMIFS('NEW-RTT'!#REF!,'NEW-RTT'!#REF!,'t100 dynamiques'!$C$5,'NEW-RTT'!#REF!,$B56,'NEW-RTT'!$E$6:$E$786,"G*",'NEW-RTT'!#REF!,$D$3,'NEW-RTT'!#REF!,'t100 dynamiques'!$F$5)</f>
        <v>#REF!</v>
      </c>
      <c r="E56" s="37" t="e">
        <f>$E55+SUMIFS('NEW-RTT'!#REF!,'NEW-RTT'!#REF!,'t100 dynamiques'!$C$5,'NEW-RTT'!#REF!,$B56,'NEW-RTT'!$E$6:$E$786,"G*",'NEW-RTT'!#REF!,$E$3,'NEW-RTT'!#REF!,'t100 dynamiques'!$F$5)-SUMIFS('NEW-RTT'!#REF!,'NEW-RTT'!#REF!,'t100 dynamiques'!$C$5,'NEW-RTT'!#REF!,$B56,'NEW-RTT'!$E$6:$E$786,"G*",'NEW-RTT'!#REF!,$E$3,'NEW-RTT'!#REF!,'t100 dynamiques'!$F$5)</f>
        <v>#REF!</v>
      </c>
      <c r="F56" s="37" t="e">
        <f>$F55+SUMIFS('NEW-RTT'!#REF!,'NEW-RTT'!#REF!,'t100 dynamiques'!$C$5,'NEW-RTT'!#REF!,$B56,'NEW-RTT'!$E$6:$E$786,"G*",'NEW-RTT'!#REF!,$F$3,'NEW-RTT'!#REF!,'t100 dynamiques'!$F$5)-SUMIFS('NEW-RTT'!#REF!,'NEW-RTT'!#REF!,'t100 dynamiques'!$C$5,'NEW-RTT'!#REF!,$B56,'NEW-RTT'!$E$6:$E$786,"G*",'NEW-RTT'!#REF!,$F$3,'NEW-RTT'!#REF!,'t100 dynamiques'!$F$5)</f>
        <v>#REF!</v>
      </c>
      <c r="G56" s="67" t="e">
        <f>$G55+SUMIFS('NEW-RTT'!#REF!,'NEW-RTT'!#REF!,'t100 dynamiques'!$C$5,'NEW-RTT'!#REF!,$B56,'NEW-RTT'!$E$6:$E$786,"G*",'NEW-RTT'!#REF!,$G$3,'NEW-RTT'!#REF!,'t100 dynamiques'!$F$5)-SUMIFS('NEW-RTT'!#REF!,'NEW-RTT'!#REF!,'t100 dynamiques'!$C$5,'NEW-RTT'!#REF!,$B56,'NEW-RTT'!$E$6:$E$786,"G*",'NEW-RTT'!#REF!,$G$3,'NEW-RTT'!#REF!,'t100 dynamiques'!$F$5)</f>
        <v>#REF!</v>
      </c>
      <c r="H56" s="74" t="e">
        <f t="shared" si="2"/>
        <v>#REF!</v>
      </c>
      <c r="I56" s="137"/>
      <c r="J56" s="137"/>
      <c r="K56" s="137"/>
      <c r="L56" s="139">
        <f>SUMIFS(LISTE!$T$4:$T$29,LISTE!$O$4:$O$29,'t100 dynamiques'!$C$5,LISTE!$S$4:$S$29,'t100 dynamiques'!$F$5,LISTE!$P$4:$P$29,LISTE!$P$4)</f>
        <v>637</v>
      </c>
      <c r="M56" s="70" t="e">
        <f>$M55+SUMIFS('NEW-RTT'!#REF!,'NEW-RTT'!#REF!,'t100 dynamiques'!$C$5,'NEW-RTT'!#REF!,$B56,'NEW-RTT'!$E$6:$E$786,"G*",'NEW-RTT'!#REF!,$M$3,'NEW-RTT'!#REF!,'t100 dynamiques'!$F$5)-SUMIFS('NEW-RTT'!#REF!,'NEW-RTT'!#REF!,'t100 dynamiques'!$C$5,'NEW-RTT'!#REF!,$B56,'NEW-RTT'!$E$6:$E$786,"G*",'NEW-RTT'!#REF!,$M$3,'NEW-RTT'!#REF!,'t100 dynamiques'!$F$5)</f>
        <v>#REF!</v>
      </c>
      <c r="N56" s="37" t="e">
        <f>$N55+SUMIFS('NEW-RTT'!#REF!,'NEW-RTT'!#REF!,'t100 dynamiques'!$C$5,'NEW-RTT'!#REF!,$B56,'NEW-RTT'!$E$6:$E$786,"G*",'NEW-RTT'!#REF!,$N$3,'NEW-RTT'!#REF!,'t100 dynamiques'!$F$5)-SUMIFS('NEW-RTT'!#REF!,'NEW-RTT'!#REF!,'t100 dynamiques'!$C$5,'NEW-RTT'!#REF!,$B56,'NEW-RTT'!$E$6:$E$786,"G*",'NEW-RTT'!#REF!,$N$3,'NEW-RTT'!#REF!,'t100 dynamiques'!$F$5)</f>
        <v>#REF!</v>
      </c>
      <c r="O56" s="37" t="e">
        <f>$O55+SUMIFS('NEW-RTT'!#REF!,'NEW-RTT'!#REF!,'t100 dynamiques'!$C$5,'NEW-RTT'!#REF!,$B56,'NEW-RTT'!$E$6:$E$786,"G*",'NEW-RTT'!#REF!,$O$3,'NEW-RTT'!#REF!,'t100 dynamiques'!$F$5)-SUMIFS('NEW-RTT'!#REF!,'NEW-RTT'!#REF!,'t100 dynamiques'!$C$5,'NEW-RTT'!#REF!,$B56,'NEW-RTT'!$E$6:$E$786,"G*",'NEW-RTT'!#REF!,$O$3,'NEW-RTT'!#REF!,'t100 dynamiques'!$F$5)</f>
        <v>#REF!</v>
      </c>
      <c r="P56" s="37" t="e">
        <f>$P55+SUMIFS('NEW-RTT'!#REF!,'NEW-RTT'!#REF!,'t100 dynamiques'!$C$5,'NEW-RTT'!#REF!,$B56,'NEW-RTT'!$E$6:$E$786,"G*",'NEW-RTT'!#REF!,$P$3,'NEW-RTT'!#REF!,'t100 dynamiques'!$F$5)-SUMIFS('NEW-RTT'!#REF!,'NEW-RTT'!#REF!,'t100 dynamiques'!$C$5,'NEW-RTT'!#REF!,$B56,'NEW-RTT'!$E$6:$E$786,"G*",'NEW-RTT'!#REF!,$P$3,'NEW-RTT'!#REF!,'t100 dynamiques'!$F$5)</f>
        <v>#REF!</v>
      </c>
      <c r="Q56" s="37" t="e">
        <f>$Q55+SUMIFS('NEW-RTT'!#REF!,'NEW-RTT'!#REF!,'t100 dynamiques'!$C$5,'NEW-RTT'!#REF!,$B56,'NEW-RTT'!$E$6:$E$786,"G*",'NEW-RTT'!#REF!,$Q$3,'NEW-RTT'!#REF!,'t100 dynamiques'!$F$5)-SUMIFS('NEW-RTT'!#REF!,'NEW-RTT'!#REF!,'t100 dynamiques'!$C$5,'NEW-RTT'!#REF!,$B56,'NEW-RTT'!$E$6:$E$786,"G*",'NEW-RTT'!#REF!,$Q$3,'NEW-RTT'!#REF!,'t100 dynamiques'!$F$5)</f>
        <v>#REF!</v>
      </c>
      <c r="R56" s="164" t="e">
        <f t="shared" si="8"/>
        <v>#REF!</v>
      </c>
      <c r="S56" s="164" t="e">
        <f t="shared" si="3"/>
        <v>#REF!</v>
      </c>
      <c r="T56" s="164" t="e">
        <f t="shared" si="4"/>
        <v>#REF!</v>
      </c>
      <c r="U56" s="164" t="e">
        <f t="shared" si="5"/>
        <v>#REF!</v>
      </c>
      <c r="V56" s="165" t="e">
        <f t="shared" si="6"/>
        <v>#REF!</v>
      </c>
      <c r="W56" s="169">
        <f>SUMIFS(LISTE!$T$4:$T$29,LISTE!$O$4:$O$29,'t100 dynamiques'!$C$5,LISTE!$S$4:$S$29,'t100 dynamiques'!$F$5,LISTE!$P$4:$P$29,LISTE!$P$9)</f>
        <v>2339.1000000000004</v>
      </c>
      <c r="X56" s="210"/>
      <c r="Y56" s="211"/>
      <c r="Z56" s="210"/>
      <c r="AA56" s="210"/>
      <c r="AB56" s="211"/>
      <c r="AC56" s="212"/>
      <c r="AD56" s="210"/>
      <c r="AE56" s="210"/>
      <c r="AF56" s="211"/>
      <c r="AG56" s="212"/>
      <c r="AH56" s="210"/>
      <c r="AI56" s="211"/>
      <c r="AJ56" s="210"/>
      <c r="AK56" s="210"/>
      <c r="AL56" s="211"/>
      <c r="AM56" s="212"/>
      <c r="AN56" s="210"/>
      <c r="AO56" s="210"/>
      <c r="AP56" s="211"/>
      <c r="AQ56" s="212"/>
    </row>
    <row r="57" spans="2:43" x14ac:dyDescent="0.25">
      <c r="B57" s="35">
        <v>53</v>
      </c>
      <c r="C57" s="34"/>
      <c r="D57" s="36" t="e">
        <f>$D56+SUMIFS('NEW-RTT'!#REF!,'NEW-RTT'!#REF!,'t100 dynamiques'!$C$5,'NEW-RTT'!#REF!,$B57,'NEW-RTT'!$E$6:$E$786,"G*",'NEW-RTT'!#REF!,$D$3,'NEW-RTT'!#REF!,'t100 dynamiques'!$F$5)-SUMIFS('NEW-RTT'!#REF!,'NEW-RTT'!#REF!,'t100 dynamiques'!$C$5,'NEW-RTT'!#REF!,$B57,'NEW-RTT'!$E$6:$E$786,"G*",'NEW-RTT'!#REF!,$D$3,'NEW-RTT'!#REF!,'t100 dynamiques'!$F$5)</f>
        <v>#REF!</v>
      </c>
      <c r="E57" s="37" t="e">
        <f>$E56+SUMIFS('NEW-RTT'!#REF!,'NEW-RTT'!#REF!,'t100 dynamiques'!$C$5,'NEW-RTT'!#REF!,$B57,'NEW-RTT'!$E$6:$E$786,"G*",'NEW-RTT'!#REF!,$E$3,'NEW-RTT'!#REF!,'t100 dynamiques'!$F$5)-SUMIFS('NEW-RTT'!#REF!,'NEW-RTT'!#REF!,'t100 dynamiques'!$C$5,'NEW-RTT'!#REF!,$B57,'NEW-RTT'!$E$6:$E$786,"G*",'NEW-RTT'!#REF!,$E$3,'NEW-RTT'!#REF!,'t100 dynamiques'!$F$5)</f>
        <v>#REF!</v>
      </c>
      <c r="F57" s="37" t="e">
        <f>$F56+SUMIFS('NEW-RTT'!#REF!,'NEW-RTT'!#REF!,'t100 dynamiques'!$C$5,'NEW-RTT'!#REF!,$B57,'NEW-RTT'!$E$6:$E$786,"G*",'NEW-RTT'!#REF!,$F$3,'NEW-RTT'!#REF!,'t100 dynamiques'!$F$5)-SUMIFS('NEW-RTT'!#REF!,'NEW-RTT'!#REF!,'t100 dynamiques'!$C$5,'NEW-RTT'!#REF!,$B57,'NEW-RTT'!$E$6:$E$786,"G*",'NEW-RTT'!#REF!,$F$3,'NEW-RTT'!#REF!,'t100 dynamiques'!$F$5)</f>
        <v>#REF!</v>
      </c>
      <c r="G57" s="67" t="e">
        <f>$G56+SUMIFS('NEW-RTT'!#REF!,'NEW-RTT'!#REF!,'t100 dynamiques'!$C$5,'NEW-RTT'!#REF!,$B57,'NEW-RTT'!$E$6:$E$786,"G*",'NEW-RTT'!#REF!,$G$3,'NEW-RTT'!#REF!,'t100 dynamiques'!$F$5)-SUMIFS('NEW-RTT'!#REF!,'NEW-RTT'!#REF!,'t100 dynamiques'!$C$5,'NEW-RTT'!#REF!,$B57,'NEW-RTT'!$E$6:$E$786,"G*",'NEW-RTT'!#REF!,$G$3,'NEW-RTT'!#REF!,'t100 dynamiques'!$F$5)</f>
        <v>#REF!</v>
      </c>
      <c r="H57" s="74" t="e">
        <f t="shared" si="2"/>
        <v>#REF!</v>
      </c>
      <c r="I57" s="137"/>
      <c r="J57" s="137"/>
      <c r="K57" s="137"/>
      <c r="L57" s="139">
        <f>SUMIFS(LISTE!$T$4:$T$29,LISTE!$O$4:$O$29,'t100 dynamiques'!$C$5,LISTE!$S$4:$S$29,'t100 dynamiques'!$F$5,LISTE!$P$4:$P$29,LISTE!$P$4)</f>
        <v>637</v>
      </c>
      <c r="M57" s="70" t="e">
        <f>$M56+SUMIFS('NEW-RTT'!#REF!,'NEW-RTT'!#REF!,'t100 dynamiques'!$C$5,'NEW-RTT'!#REF!,$B57,'NEW-RTT'!$E$6:$E$786,"G*",'NEW-RTT'!#REF!,$M$3,'NEW-RTT'!#REF!,'t100 dynamiques'!$F$5)-SUMIFS('NEW-RTT'!#REF!,'NEW-RTT'!#REF!,'t100 dynamiques'!$C$5,'NEW-RTT'!#REF!,$B57,'NEW-RTT'!$E$6:$E$786,"G*",'NEW-RTT'!#REF!,$M$3,'NEW-RTT'!#REF!,'t100 dynamiques'!$F$5)</f>
        <v>#REF!</v>
      </c>
      <c r="N57" s="37" t="e">
        <f>$N56+SUMIFS('NEW-RTT'!#REF!,'NEW-RTT'!#REF!,'t100 dynamiques'!$C$5,'NEW-RTT'!#REF!,$B57,'NEW-RTT'!$E$6:$E$786,"G*",'NEW-RTT'!#REF!,$N$3,'NEW-RTT'!#REF!,'t100 dynamiques'!$F$5)-SUMIFS('NEW-RTT'!#REF!,'NEW-RTT'!#REF!,'t100 dynamiques'!$C$5,'NEW-RTT'!#REF!,$B57,'NEW-RTT'!$E$6:$E$786,"G*",'NEW-RTT'!#REF!,$N$3,'NEW-RTT'!#REF!,'t100 dynamiques'!$F$5)</f>
        <v>#REF!</v>
      </c>
      <c r="O57" s="37" t="e">
        <f>$O56+SUMIFS('NEW-RTT'!#REF!,'NEW-RTT'!#REF!,'t100 dynamiques'!$C$5,'NEW-RTT'!#REF!,$B57,'NEW-RTT'!$E$6:$E$786,"G*",'NEW-RTT'!#REF!,$O$3,'NEW-RTT'!#REF!,'t100 dynamiques'!$F$5)-SUMIFS('NEW-RTT'!#REF!,'NEW-RTT'!#REF!,'t100 dynamiques'!$C$5,'NEW-RTT'!#REF!,$B57,'NEW-RTT'!$E$6:$E$786,"G*",'NEW-RTT'!#REF!,$O$3,'NEW-RTT'!#REF!,'t100 dynamiques'!$F$5)</f>
        <v>#REF!</v>
      </c>
      <c r="P57" s="37" t="e">
        <f>$P56+SUMIFS('NEW-RTT'!#REF!,'NEW-RTT'!#REF!,'t100 dynamiques'!$C$5,'NEW-RTT'!#REF!,$B57,'NEW-RTT'!$E$6:$E$786,"G*",'NEW-RTT'!#REF!,$P$3,'NEW-RTT'!#REF!,'t100 dynamiques'!$F$5)-SUMIFS('NEW-RTT'!#REF!,'NEW-RTT'!#REF!,'t100 dynamiques'!$C$5,'NEW-RTT'!#REF!,$B57,'NEW-RTT'!$E$6:$E$786,"G*",'NEW-RTT'!#REF!,$P$3,'NEW-RTT'!#REF!,'t100 dynamiques'!$F$5)</f>
        <v>#REF!</v>
      </c>
      <c r="Q57" s="37" t="e">
        <f>$Q56+SUMIFS('NEW-RTT'!#REF!,'NEW-RTT'!#REF!,'t100 dynamiques'!$C$5,'NEW-RTT'!#REF!,$B57,'NEW-RTT'!$E$6:$E$786,"G*",'NEW-RTT'!#REF!,$Q$3,'NEW-RTT'!#REF!,'t100 dynamiques'!$F$5)-SUMIFS('NEW-RTT'!#REF!,'NEW-RTT'!#REF!,'t100 dynamiques'!$C$5,'NEW-RTT'!#REF!,$B57,'NEW-RTT'!$E$6:$E$786,"G*",'NEW-RTT'!#REF!,$Q$3,'NEW-RTT'!#REF!,'t100 dynamiques'!$F$5)</f>
        <v>#REF!</v>
      </c>
      <c r="R57" s="164" t="e">
        <f t="shared" si="8"/>
        <v>#REF!</v>
      </c>
      <c r="S57" s="164" t="e">
        <f t="shared" si="3"/>
        <v>#REF!</v>
      </c>
      <c r="T57" s="164" t="e">
        <f t="shared" si="4"/>
        <v>#REF!</v>
      </c>
      <c r="U57" s="164" t="e">
        <f t="shared" si="5"/>
        <v>#REF!</v>
      </c>
      <c r="V57" s="165" t="e">
        <f t="shared" si="6"/>
        <v>#REF!</v>
      </c>
      <c r="W57" s="169">
        <f>SUMIFS(LISTE!$T$4:$T$29,LISTE!$O$4:$O$29,'t100 dynamiques'!$C$5,LISTE!$S$4:$S$29,'t100 dynamiques'!$F$5,LISTE!$P$4:$P$29,LISTE!$P$9)</f>
        <v>2339.1000000000004</v>
      </c>
      <c r="X57" s="210"/>
      <c r="Y57" s="211"/>
      <c r="Z57" s="210"/>
      <c r="AA57" s="210"/>
      <c r="AB57" s="211"/>
      <c r="AC57" s="212"/>
      <c r="AD57" s="210"/>
      <c r="AE57" s="210"/>
      <c r="AF57" s="211"/>
      <c r="AG57" s="212"/>
      <c r="AH57" s="210"/>
      <c r="AI57" s="211"/>
      <c r="AJ57" s="210"/>
      <c r="AK57" s="210"/>
      <c r="AL57" s="211"/>
      <c r="AM57" s="212"/>
      <c r="AN57" s="210"/>
      <c r="AO57" s="210"/>
      <c r="AP57" s="211"/>
      <c r="AQ57" s="212"/>
    </row>
    <row r="58" spans="2:43" x14ac:dyDescent="0.25">
      <c r="B58" s="35">
        <v>54</v>
      </c>
      <c r="C58" s="34"/>
      <c r="D58" s="36" t="e">
        <f>$D57+SUMIFS('NEW-RTT'!#REF!,'NEW-RTT'!#REF!,'t100 dynamiques'!$C$5,'NEW-RTT'!#REF!,$B58,'NEW-RTT'!$E$6:$E$786,"G*",'NEW-RTT'!#REF!,$D$3,'NEW-RTT'!#REF!,'t100 dynamiques'!$F$5)-SUMIFS('NEW-RTT'!#REF!,'NEW-RTT'!#REF!,'t100 dynamiques'!$C$5,'NEW-RTT'!#REF!,$B58,'NEW-RTT'!$E$6:$E$786,"G*",'NEW-RTT'!#REF!,$D$3,'NEW-RTT'!#REF!,'t100 dynamiques'!$F$5)</f>
        <v>#REF!</v>
      </c>
      <c r="E58" s="37" t="e">
        <f>$E57+SUMIFS('NEW-RTT'!#REF!,'NEW-RTT'!#REF!,'t100 dynamiques'!$C$5,'NEW-RTT'!#REF!,$B58,'NEW-RTT'!$E$6:$E$786,"G*",'NEW-RTT'!#REF!,$E$3,'NEW-RTT'!#REF!,'t100 dynamiques'!$F$5)-SUMIFS('NEW-RTT'!#REF!,'NEW-RTT'!#REF!,'t100 dynamiques'!$C$5,'NEW-RTT'!#REF!,$B58,'NEW-RTT'!$E$6:$E$786,"G*",'NEW-RTT'!#REF!,$E$3,'NEW-RTT'!#REF!,'t100 dynamiques'!$F$5)</f>
        <v>#REF!</v>
      </c>
      <c r="F58" s="37" t="e">
        <f>$F57+SUMIFS('NEW-RTT'!#REF!,'NEW-RTT'!#REF!,'t100 dynamiques'!$C$5,'NEW-RTT'!#REF!,$B58,'NEW-RTT'!$E$6:$E$786,"G*",'NEW-RTT'!#REF!,$F$3,'NEW-RTT'!#REF!,'t100 dynamiques'!$F$5)-SUMIFS('NEW-RTT'!#REF!,'NEW-RTT'!#REF!,'t100 dynamiques'!$C$5,'NEW-RTT'!#REF!,$B58,'NEW-RTT'!$E$6:$E$786,"G*",'NEW-RTT'!#REF!,$F$3,'NEW-RTT'!#REF!,'t100 dynamiques'!$F$5)</f>
        <v>#REF!</v>
      </c>
      <c r="G58" s="67" t="e">
        <f>$G57+SUMIFS('NEW-RTT'!#REF!,'NEW-RTT'!#REF!,'t100 dynamiques'!$C$5,'NEW-RTT'!#REF!,$B58,'NEW-RTT'!$E$6:$E$786,"G*",'NEW-RTT'!#REF!,$G$3,'NEW-RTT'!#REF!,'t100 dynamiques'!$F$5)-SUMIFS('NEW-RTT'!#REF!,'NEW-RTT'!#REF!,'t100 dynamiques'!$C$5,'NEW-RTT'!#REF!,$B58,'NEW-RTT'!$E$6:$E$786,"G*",'NEW-RTT'!#REF!,$G$3,'NEW-RTT'!#REF!,'t100 dynamiques'!$F$5)</f>
        <v>#REF!</v>
      </c>
      <c r="H58" s="74" t="e">
        <f t="shared" si="2"/>
        <v>#REF!</v>
      </c>
      <c r="I58" s="137"/>
      <c r="J58" s="137"/>
      <c r="K58" s="137"/>
      <c r="L58" s="139">
        <f>SUMIFS(LISTE!$T$4:$T$29,LISTE!$O$4:$O$29,'t100 dynamiques'!$C$5,LISTE!$S$4:$S$29,'t100 dynamiques'!$F$5,LISTE!$P$4:$P$29,LISTE!$P$4)</f>
        <v>637</v>
      </c>
      <c r="M58" s="70" t="e">
        <f>$M57+SUMIFS('NEW-RTT'!#REF!,'NEW-RTT'!#REF!,'t100 dynamiques'!$C$5,'NEW-RTT'!#REF!,$B58,'NEW-RTT'!$E$6:$E$786,"G*",'NEW-RTT'!#REF!,$M$3,'NEW-RTT'!#REF!,'t100 dynamiques'!$F$5)-SUMIFS('NEW-RTT'!#REF!,'NEW-RTT'!#REF!,'t100 dynamiques'!$C$5,'NEW-RTT'!#REF!,$B58,'NEW-RTT'!$E$6:$E$786,"G*",'NEW-RTT'!#REF!,$M$3,'NEW-RTT'!#REF!,'t100 dynamiques'!$F$5)</f>
        <v>#REF!</v>
      </c>
      <c r="N58" s="37" t="e">
        <f>$N57+SUMIFS('NEW-RTT'!#REF!,'NEW-RTT'!#REF!,'t100 dynamiques'!$C$5,'NEW-RTT'!#REF!,$B58,'NEW-RTT'!$E$6:$E$786,"G*",'NEW-RTT'!#REF!,$N$3,'NEW-RTT'!#REF!,'t100 dynamiques'!$F$5)-SUMIFS('NEW-RTT'!#REF!,'NEW-RTT'!#REF!,'t100 dynamiques'!$C$5,'NEW-RTT'!#REF!,$B58,'NEW-RTT'!$E$6:$E$786,"G*",'NEW-RTT'!#REF!,$N$3,'NEW-RTT'!#REF!,'t100 dynamiques'!$F$5)</f>
        <v>#REF!</v>
      </c>
      <c r="O58" s="37" t="e">
        <f>$O57+SUMIFS('NEW-RTT'!#REF!,'NEW-RTT'!#REF!,'t100 dynamiques'!$C$5,'NEW-RTT'!#REF!,$B58,'NEW-RTT'!$E$6:$E$786,"G*",'NEW-RTT'!#REF!,$O$3,'NEW-RTT'!#REF!,'t100 dynamiques'!$F$5)-SUMIFS('NEW-RTT'!#REF!,'NEW-RTT'!#REF!,'t100 dynamiques'!$C$5,'NEW-RTT'!#REF!,$B58,'NEW-RTT'!$E$6:$E$786,"G*",'NEW-RTT'!#REF!,$O$3,'NEW-RTT'!#REF!,'t100 dynamiques'!$F$5)</f>
        <v>#REF!</v>
      </c>
      <c r="P58" s="37" t="e">
        <f>$P57+SUMIFS('NEW-RTT'!#REF!,'NEW-RTT'!#REF!,'t100 dynamiques'!$C$5,'NEW-RTT'!#REF!,$B58,'NEW-RTT'!$E$6:$E$786,"G*",'NEW-RTT'!#REF!,$P$3,'NEW-RTT'!#REF!,'t100 dynamiques'!$F$5)-SUMIFS('NEW-RTT'!#REF!,'NEW-RTT'!#REF!,'t100 dynamiques'!$C$5,'NEW-RTT'!#REF!,$B58,'NEW-RTT'!$E$6:$E$786,"G*",'NEW-RTT'!#REF!,$P$3,'NEW-RTT'!#REF!,'t100 dynamiques'!$F$5)</f>
        <v>#REF!</v>
      </c>
      <c r="Q58" s="37" t="e">
        <f>$Q57+SUMIFS('NEW-RTT'!#REF!,'NEW-RTT'!#REF!,'t100 dynamiques'!$C$5,'NEW-RTT'!#REF!,$B58,'NEW-RTT'!$E$6:$E$786,"G*",'NEW-RTT'!#REF!,$Q$3,'NEW-RTT'!#REF!,'t100 dynamiques'!$F$5)-SUMIFS('NEW-RTT'!#REF!,'NEW-RTT'!#REF!,'t100 dynamiques'!$C$5,'NEW-RTT'!#REF!,$B58,'NEW-RTT'!$E$6:$E$786,"G*",'NEW-RTT'!#REF!,$Q$3,'NEW-RTT'!#REF!,'t100 dynamiques'!$F$5)</f>
        <v>#REF!</v>
      </c>
      <c r="R58" s="164" t="e">
        <f t="shared" si="8"/>
        <v>#REF!</v>
      </c>
      <c r="S58" s="164" t="e">
        <f t="shared" si="3"/>
        <v>#REF!</v>
      </c>
      <c r="T58" s="164" t="e">
        <f t="shared" si="4"/>
        <v>#REF!</v>
      </c>
      <c r="U58" s="164" t="e">
        <f t="shared" si="5"/>
        <v>#REF!</v>
      </c>
      <c r="V58" s="165" t="e">
        <f t="shared" si="6"/>
        <v>#REF!</v>
      </c>
      <c r="W58" s="169">
        <f>SUMIFS(LISTE!$T$4:$T$29,LISTE!$O$4:$O$29,'t100 dynamiques'!$C$5,LISTE!$S$4:$S$29,'t100 dynamiques'!$F$5,LISTE!$P$4:$P$29,LISTE!$P$9)</f>
        <v>2339.1000000000004</v>
      </c>
      <c r="X58" s="210"/>
      <c r="Y58" s="211"/>
      <c r="Z58" s="210"/>
      <c r="AA58" s="210"/>
      <c r="AB58" s="211"/>
      <c r="AC58" s="212"/>
      <c r="AD58" s="210"/>
      <c r="AE58" s="210"/>
      <c r="AF58" s="211"/>
      <c r="AG58" s="212"/>
      <c r="AH58" s="210"/>
      <c r="AI58" s="211"/>
      <c r="AJ58" s="210"/>
      <c r="AK58" s="210"/>
      <c r="AL58" s="211"/>
      <c r="AM58" s="212"/>
      <c r="AN58" s="210"/>
      <c r="AO58" s="210"/>
      <c r="AP58" s="211"/>
      <c r="AQ58" s="212"/>
    </row>
    <row r="59" spans="2:43" x14ac:dyDescent="0.25">
      <c r="B59" s="35">
        <v>55</v>
      </c>
      <c r="C59" s="34"/>
      <c r="D59" s="36" t="e">
        <f>$D58+SUMIFS('NEW-RTT'!#REF!,'NEW-RTT'!#REF!,'t100 dynamiques'!$C$5,'NEW-RTT'!#REF!,$B59,'NEW-RTT'!$E$6:$E$786,"G*",'NEW-RTT'!#REF!,$D$3,'NEW-RTT'!#REF!,'t100 dynamiques'!$F$5)-SUMIFS('NEW-RTT'!#REF!,'NEW-RTT'!#REF!,'t100 dynamiques'!$C$5,'NEW-RTT'!#REF!,$B59,'NEW-RTT'!$E$6:$E$786,"G*",'NEW-RTT'!#REF!,$D$3,'NEW-RTT'!#REF!,'t100 dynamiques'!$F$5)</f>
        <v>#REF!</v>
      </c>
      <c r="E59" s="37" t="e">
        <f>$E58+SUMIFS('NEW-RTT'!#REF!,'NEW-RTT'!#REF!,'t100 dynamiques'!$C$5,'NEW-RTT'!#REF!,$B59,'NEW-RTT'!$E$6:$E$786,"G*",'NEW-RTT'!#REF!,$E$3,'NEW-RTT'!#REF!,'t100 dynamiques'!$F$5)-SUMIFS('NEW-RTT'!#REF!,'NEW-RTT'!#REF!,'t100 dynamiques'!$C$5,'NEW-RTT'!#REF!,$B59,'NEW-RTT'!$E$6:$E$786,"G*",'NEW-RTT'!#REF!,$E$3,'NEW-RTT'!#REF!,'t100 dynamiques'!$F$5)</f>
        <v>#REF!</v>
      </c>
      <c r="F59" s="37" t="e">
        <f>$F58+SUMIFS('NEW-RTT'!#REF!,'NEW-RTT'!#REF!,'t100 dynamiques'!$C$5,'NEW-RTT'!#REF!,$B59,'NEW-RTT'!$E$6:$E$786,"G*",'NEW-RTT'!#REF!,$F$3,'NEW-RTT'!#REF!,'t100 dynamiques'!$F$5)-SUMIFS('NEW-RTT'!#REF!,'NEW-RTT'!#REF!,'t100 dynamiques'!$C$5,'NEW-RTT'!#REF!,$B59,'NEW-RTT'!$E$6:$E$786,"G*",'NEW-RTT'!#REF!,$F$3,'NEW-RTT'!#REF!,'t100 dynamiques'!$F$5)</f>
        <v>#REF!</v>
      </c>
      <c r="G59" s="67" t="e">
        <f>$G58+SUMIFS('NEW-RTT'!#REF!,'NEW-RTT'!#REF!,'t100 dynamiques'!$C$5,'NEW-RTT'!#REF!,$B59,'NEW-RTT'!$E$6:$E$786,"G*",'NEW-RTT'!#REF!,$G$3,'NEW-RTT'!#REF!,'t100 dynamiques'!$F$5)-SUMIFS('NEW-RTT'!#REF!,'NEW-RTT'!#REF!,'t100 dynamiques'!$C$5,'NEW-RTT'!#REF!,$B59,'NEW-RTT'!$E$6:$E$786,"G*",'NEW-RTT'!#REF!,$G$3,'NEW-RTT'!#REF!,'t100 dynamiques'!$F$5)</f>
        <v>#REF!</v>
      </c>
      <c r="H59" s="74" t="e">
        <f t="shared" si="2"/>
        <v>#REF!</v>
      </c>
      <c r="I59" s="137"/>
      <c r="J59" s="137"/>
      <c r="K59" s="137"/>
      <c r="L59" s="139">
        <f>SUMIFS(LISTE!$T$4:$T$29,LISTE!$O$4:$O$29,'t100 dynamiques'!$C$5,LISTE!$S$4:$S$29,'t100 dynamiques'!$F$5,LISTE!$P$4:$P$29,LISTE!$P$4)</f>
        <v>637</v>
      </c>
      <c r="M59" s="70" t="e">
        <f>$M58+SUMIFS('NEW-RTT'!#REF!,'NEW-RTT'!#REF!,'t100 dynamiques'!$C$5,'NEW-RTT'!#REF!,$B59,'NEW-RTT'!$E$6:$E$786,"G*",'NEW-RTT'!#REF!,$M$3,'NEW-RTT'!#REF!,'t100 dynamiques'!$F$5)-SUMIFS('NEW-RTT'!#REF!,'NEW-RTT'!#REF!,'t100 dynamiques'!$C$5,'NEW-RTT'!#REF!,$B59,'NEW-RTT'!$E$6:$E$786,"G*",'NEW-RTT'!#REF!,$M$3,'NEW-RTT'!#REF!,'t100 dynamiques'!$F$5)</f>
        <v>#REF!</v>
      </c>
      <c r="N59" s="37" t="e">
        <f>$N58+SUMIFS('NEW-RTT'!#REF!,'NEW-RTT'!#REF!,'t100 dynamiques'!$C$5,'NEW-RTT'!#REF!,$B59,'NEW-RTT'!$E$6:$E$786,"G*",'NEW-RTT'!#REF!,$N$3,'NEW-RTT'!#REF!,'t100 dynamiques'!$F$5)-SUMIFS('NEW-RTT'!#REF!,'NEW-RTT'!#REF!,'t100 dynamiques'!$C$5,'NEW-RTT'!#REF!,$B59,'NEW-RTT'!$E$6:$E$786,"G*",'NEW-RTT'!#REF!,$N$3,'NEW-RTT'!#REF!,'t100 dynamiques'!$F$5)</f>
        <v>#REF!</v>
      </c>
      <c r="O59" s="37" t="e">
        <f>$O58+SUMIFS('NEW-RTT'!#REF!,'NEW-RTT'!#REF!,'t100 dynamiques'!$C$5,'NEW-RTT'!#REF!,$B59,'NEW-RTT'!$E$6:$E$786,"G*",'NEW-RTT'!#REF!,$O$3,'NEW-RTT'!#REF!,'t100 dynamiques'!$F$5)-SUMIFS('NEW-RTT'!#REF!,'NEW-RTT'!#REF!,'t100 dynamiques'!$C$5,'NEW-RTT'!#REF!,$B59,'NEW-RTT'!$E$6:$E$786,"G*",'NEW-RTT'!#REF!,$O$3,'NEW-RTT'!#REF!,'t100 dynamiques'!$F$5)</f>
        <v>#REF!</v>
      </c>
      <c r="P59" s="37" t="e">
        <f>$P58+SUMIFS('NEW-RTT'!#REF!,'NEW-RTT'!#REF!,'t100 dynamiques'!$C$5,'NEW-RTT'!#REF!,$B59,'NEW-RTT'!$E$6:$E$786,"G*",'NEW-RTT'!#REF!,$P$3,'NEW-RTT'!#REF!,'t100 dynamiques'!$F$5)-SUMIFS('NEW-RTT'!#REF!,'NEW-RTT'!#REF!,'t100 dynamiques'!$C$5,'NEW-RTT'!#REF!,$B59,'NEW-RTT'!$E$6:$E$786,"G*",'NEW-RTT'!#REF!,$P$3,'NEW-RTT'!#REF!,'t100 dynamiques'!$F$5)</f>
        <v>#REF!</v>
      </c>
      <c r="Q59" s="37" t="e">
        <f>$Q58+SUMIFS('NEW-RTT'!#REF!,'NEW-RTT'!#REF!,'t100 dynamiques'!$C$5,'NEW-RTT'!#REF!,$B59,'NEW-RTT'!$E$6:$E$786,"G*",'NEW-RTT'!#REF!,$Q$3,'NEW-RTT'!#REF!,'t100 dynamiques'!$F$5)-SUMIFS('NEW-RTT'!#REF!,'NEW-RTT'!#REF!,'t100 dynamiques'!$C$5,'NEW-RTT'!#REF!,$B59,'NEW-RTT'!$E$6:$E$786,"G*",'NEW-RTT'!#REF!,$Q$3,'NEW-RTT'!#REF!,'t100 dynamiques'!$F$5)</f>
        <v>#REF!</v>
      </c>
      <c r="R59" s="164" t="e">
        <f t="shared" si="8"/>
        <v>#REF!</v>
      </c>
      <c r="S59" s="164" t="e">
        <f t="shared" si="3"/>
        <v>#REF!</v>
      </c>
      <c r="T59" s="164" t="e">
        <f t="shared" si="4"/>
        <v>#REF!</v>
      </c>
      <c r="U59" s="164" t="e">
        <f t="shared" si="5"/>
        <v>#REF!</v>
      </c>
      <c r="V59" s="165" t="e">
        <f t="shared" si="6"/>
        <v>#REF!</v>
      </c>
      <c r="W59" s="169">
        <f>SUMIFS(LISTE!$T$4:$T$29,LISTE!$O$4:$O$29,'t100 dynamiques'!$C$5,LISTE!$S$4:$S$29,'t100 dynamiques'!$F$5,LISTE!$P$4:$P$29,LISTE!$P$9)</f>
        <v>2339.1000000000004</v>
      </c>
      <c r="X59" s="210"/>
      <c r="Y59" s="211"/>
      <c r="Z59" s="210"/>
      <c r="AA59" s="210"/>
      <c r="AB59" s="211"/>
      <c r="AC59" s="212"/>
      <c r="AD59" s="210"/>
      <c r="AE59" s="210"/>
      <c r="AF59" s="211"/>
      <c r="AG59" s="212"/>
      <c r="AH59" s="210"/>
      <c r="AI59" s="211"/>
      <c r="AJ59" s="210"/>
      <c r="AK59" s="210"/>
      <c r="AL59" s="211"/>
      <c r="AM59" s="212"/>
      <c r="AN59" s="210"/>
      <c r="AO59" s="210"/>
      <c r="AP59" s="211"/>
      <c r="AQ59" s="212"/>
    </row>
    <row r="60" spans="2:43" x14ac:dyDescent="0.25">
      <c r="B60" s="35">
        <v>56</v>
      </c>
      <c r="C60" s="34"/>
      <c r="D60" s="36" t="e">
        <f>$D59+SUMIFS('NEW-RTT'!#REF!,'NEW-RTT'!#REF!,'t100 dynamiques'!$C$5,'NEW-RTT'!#REF!,$B60,'NEW-RTT'!$E$6:$E$786,"G*",'NEW-RTT'!#REF!,$D$3,'NEW-RTT'!#REF!,'t100 dynamiques'!$F$5)-SUMIFS('NEW-RTT'!#REF!,'NEW-RTT'!#REF!,'t100 dynamiques'!$C$5,'NEW-RTT'!#REF!,$B60,'NEW-RTT'!$E$6:$E$786,"G*",'NEW-RTT'!#REF!,$D$3,'NEW-RTT'!#REF!,'t100 dynamiques'!$F$5)</f>
        <v>#REF!</v>
      </c>
      <c r="E60" s="37" t="e">
        <f>$E59+SUMIFS('NEW-RTT'!#REF!,'NEW-RTT'!#REF!,'t100 dynamiques'!$C$5,'NEW-RTT'!#REF!,$B60,'NEW-RTT'!$E$6:$E$786,"G*",'NEW-RTT'!#REF!,$E$3,'NEW-RTT'!#REF!,'t100 dynamiques'!$F$5)-SUMIFS('NEW-RTT'!#REF!,'NEW-RTT'!#REF!,'t100 dynamiques'!$C$5,'NEW-RTT'!#REF!,$B60,'NEW-RTT'!$E$6:$E$786,"G*",'NEW-RTT'!#REF!,$E$3,'NEW-RTT'!#REF!,'t100 dynamiques'!$F$5)</f>
        <v>#REF!</v>
      </c>
      <c r="F60" s="37" t="e">
        <f>$F59+SUMIFS('NEW-RTT'!#REF!,'NEW-RTT'!#REF!,'t100 dynamiques'!$C$5,'NEW-RTT'!#REF!,$B60,'NEW-RTT'!$E$6:$E$786,"G*",'NEW-RTT'!#REF!,$F$3,'NEW-RTT'!#REF!,'t100 dynamiques'!$F$5)-SUMIFS('NEW-RTT'!#REF!,'NEW-RTT'!#REF!,'t100 dynamiques'!$C$5,'NEW-RTT'!#REF!,$B60,'NEW-RTT'!$E$6:$E$786,"G*",'NEW-RTT'!#REF!,$F$3,'NEW-RTT'!#REF!,'t100 dynamiques'!$F$5)</f>
        <v>#REF!</v>
      </c>
      <c r="G60" s="67" t="e">
        <f>$G59+SUMIFS('NEW-RTT'!#REF!,'NEW-RTT'!#REF!,'t100 dynamiques'!$C$5,'NEW-RTT'!#REF!,$B60,'NEW-RTT'!$E$6:$E$786,"G*",'NEW-RTT'!#REF!,$G$3,'NEW-RTT'!#REF!,'t100 dynamiques'!$F$5)-SUMIFS('NEW-RTT'!#REF!,'NEW-RTT'!#REF!,'t100 dynamiques'!$C$5,'NEW-RTT'!#REF!,$B60,'NEW-RTT'!$E$6:$E$786,"G*",'NEW-RTT'!#REF!,$G$3,'NEW-RTT'!#REF!,'t100 dynamiques'!$F$5)</f>
        <v>#REF!</v>
      </c>
      <c r="H60" s="74" t="e">
        <f t="shared" si="2"/>
        <v>#REF!</v>
      </c>
      <c r="I60" s="137"/>
      <c r="J60" s="137"/>
      <c r="K60" s="137"/>
      <c r="L60" s="139">
        <f>SUMIFS(LISTE!$T$4:$T$29,LISTE!$O$4:$O$29,'t100 dynamiques'!$C$5,LISTE!$S$4:$S$29,'t100 dynamiques'!$F$5,LISTE!$P$4:$P$29,LISTE!$P$4)</f>
        <v>637</v>
      </c>
      <c r="M60" s="70" t="e">
        <f>$M59+SUMIFS('NEW-RTT'!#REF!,'NEW-RTT'!#REF!,'t100 dynamiques'!$C$5,'NEW-RTT'!#REF!,$B60,'NEW-RTT'!$E$6:$E$786,"G*",'NEW-RTT'!#REF!,$M$3,'NEW-RTT'!#REF!,'t100 dynamiques'!$F$5)-SUMIFS('NEW-RTT'!#REF!,'NEW-RTT'!#REF!,'t100 dynamiques'!$C$5,'NEW-RTT'!#REF!,$B60,'NEW-RTT'!$E$6:$E$786,"G*",'NEW-RTT'!#REF!,$M$3,'NEW-RTT'!#REF!,'t100 dynamiques'!$F$5)</f>
        <v>#REF!</v>
      </c>
      <c r="N60" s="37" t="e">
        <f>$N59+SUMIFS('NEW-RTT'!#REF!,'NEW-RTT'!#REF!,'t100 dynamiques'!$C$5,'NEW-RTT'!#REF!,$B60,'NEW-RTT'!$E$6:$E$786,"G*",'NEW-RTT'!#REF!,$N$3,'NEW-RTT'!#REF!,'t100 dynamiques'!$F$5)-SUMIFS('NEW-RTT'!#REF!,'NEW-RTT'!#REF!,'t100 dynamiques'!$C$5,'NEW-RTT'!#REF!,$B60,'NEW-RTT'!$E$6:$E$786,"G*",'NEW-RTT'!#REF!,$N$3,'NEW-RTT'!#REF!,'t100 dynamiques'!$F$5)</f>
        <v>#REF!</v>
      </c>
      <c r="O60" s="37" t="e">
        <f>$O59+SUMIFS('NEW-RTT'!#REF!,'NEW-RTT'!#REF!,'t100 dynamiques'!$C$5,'NEW-RTT'!#REF!,$B60,'NEW-RTT'!$E$6:$E$786,"G*",'NEW-RTT'!#REF!,$O$3,'NEW-RTT'!#REF!,'t100 dynamiques'!$F$5)-SUMIFS('NEW-RTT'!#REF!,'NEW-RTT'!#REF!,'t100 dynamiques'!$C$5,'NEW-RTT'!#REF!,$B60,'NEW-RTT'!$E$6:$E$786,"G*",'NEW-RTT'!#REF!,$O$3,'NEW-RTT'!#REF!,'t100 dynamiques'!$F$5)</f>
        <v>#REF!</v>
      </c>
      <c r="P60" s="37" t="e">
        <f>$P59+SUMIFS('NEW-RTT'!#REF!,'NEW-RTT'!#REF!,'t100 dynamiques'!$C$5,'NEW-RTT'!#REF!,$B60,'NEW-RTT'!$E$6:$E$786,"G*",'NEW-RTT'!#REF!,$P$3,'NEW-RTT'!#REF!,'t100 dynamiques'!$F$5)-SUMIFS('NEW-RTT'!#REF!,'NEW-RTT'!#REF!,'t100 dynamiques'!$C$5,'NEW-RTT'!#REF!,$B60,'NEW-RTT'!$E$6:$E$786,"G*",'NEW-RTT'!#REF!,$P$3,'NEW-RTT'!#REF!,'t100 dynamiques'!$F$5)</f>
        <v>#REF!</v>
      </c>
      <c r="Q60" s="37" t="e">
        <f>$Q59+SUMIFS('NEW-RTT'!#REF!,'NEW-RTT'!#REF!,'t100 dynamiques'!$C$5,'NEW-RTT'!#REF!,$B60,'NEW-RTT'!$E$6:$E$786,"G*",'NEW-RTT'!#REF!,$Q$3,'NEW-RTT'!#REF!,'t100 dynamiques'!$F$5)-SUMIFS('NEW-RTT'!#REF!,'NEW-RTT'!#REF!,'t100 dynamiques'!$C$5,'NEW-RTT'!#REF!,$B60,'NEW-RTT'!$E$6:$E$786,"G*",'NEW-RTT'!#REF!,$Q$3,'NEW-RTT'!#REF!,'t100 dynamiques'!$F$5)</f>
        <v>#REF!</v>
      </c>
      <c r="R60" s="164" t="e">
        <f t="shared" si="8"/>
        <v>#REF!</v>
      </c>
      <c r="S60" s="164" t="e">
        <f t="shared" si="3"/>
        <v>#REF!</v>
      </c>
      <c r="T60" s="164" t="e">
        <f t="shared" si="4"/>
        <v>#REF!</v>
      </c>
      <c r="U60" s="164" t="e">
        <f t="shared" si="5"/>
        <v>#REF!</v>
      </c>
      <c r="V60" s="165" t="e">
        <f t="shared" si="6"/>
        <v>#REF!</v>
      </c>
      <c r="W60" s="169">
        <f>SUMIFS(LISTE!$T$4:$T$29,LISTE!$O$4:$O$29,'t100 dynamiques'!$C$5,LISTE!$S$4:$S$29,'t100 dynamiques'!$F$5,LISTE!$P$4:$P$29,LISTE!$P$9)</f>
        <v>2339.1000000000004</v>
      </c>
      <c r="X60" s="210"/>
      <c r="Y60" s="211"/>
      <c r="Z60" s="210"/>
      <c r="AA60" s="210"/>
      <c r="AB60" s="211"/>
      <c r="AC60" s="212"/>
      <c r="AD60" s="210"/>
      <c r="AE60" s="210"/>
      <c r="AF60" s="211"/>
      <c r="AG60" s="212"/>
      <c r="AH60" s="210"/>
      <c r="AI60" s="211"/>
      <c r="AJ60" s="210"/>
      <c r="AK60" s="210"/>
      <c r="AL60" s="211"/>
      <c r="AM60" s="212"/>
      <c r="AN60" s="210"/>
      <c r="AO60" s="210"/>
      <c r="AP60" s="211"/>
      <c r="AQ60" s="212"/>
    </row>
    <row r="61" spans="2:43" x14ac:dyDescent="0.25">
      <c r="B61" s="35">
        <v>57</v>
      </c>
      <c r="C61" s="34"/>
      <c r="D61" s="36" t="e">
        <f>$D60+SUMIFS('NEW-RTT'!#REF!,'NEW-RTT'!#REF!,'t100 dynamiques'!$C$5,'NEW-RTT'!#REF!,$B61,'NEW-RTT'!$E$6:$E$786,"G*",'NEW-RTT'!#REF!,$D$3,'NEW-RTT'!#REF!,'t100 dynamiques'!$F$5)-SUMIFS('NEW-RTT'!#REF!,'NEW-RTT'!#REF!,'t100 dynamiques'!$C$5,'NEW-RTT'!#REF!,$B61,'NEW-RTT'!$E$6:$E$786,"G*",'NEW-RTT'!#REF!,$D$3,'NEW-RTT'!#REF!,'t100 dynamiques'!$F$5)</f>
        <v>#REF!</v>
      </c>
      <c r="E61" s="37" t="e">
        <f>$E60+SUMIFS('NEW-RTT'!#REF!,'NEW-RTT'!#REF!,'t100 dynamiques'!$C$5,'NEW-RTT'!#REF!,$B61,'NEW-RTT'!$E$6:$E$786,"G*",'NEW-RTT'!#REF!,$E$3,'NEW-RTT'!#REF!,'t100 dynamiques'!$F$5)-SUMIFS('NEW-RTT'!#REF!,'NEW-RTT'!#REF!,'t100 dynamiques'!$C$5,'NEW-RTT'!#REF!,$B61,'NEW-RTT'!$E$6:$E$786,"G*",'NEW-RTT'!#REF!,$E$3,'NEW-RTT'!#REF!,'t100 dynamiques'!$F$5)</f>
        <v>#REF!</v>
      </c>
      <c r="F61" s="37" t="e">
        <f>$F60+SUMIFS('NEW-RTT'!#REF!,'NEW-RTT'!#REF!,'t100 dynamiques'!$C$5,'NEW-RTT'!#REF!,$B61,'NEW-RTT'!$E$6:$E$786,"G*",'NEW-RTT'!#REF!,$F$3,'NEW-RTT'!#REF!,'t100 dynamiques'!$F$5)-SUMIFS('NEW-RTT'!#REF!,'NEW-RTT'!#REF!,'t100 dynamiques'!$C$5,'NEW-RTT'!#REF!,$B61,'NEW-RTT'!$E$6:$E$786,"G*",'NEW-RTT'!#REF!,$F$3,'NEW-RTT'!#REF!,'t100 dynamiques'!$F$5)</f>
        <v>#REF!</v>
      </c>
      <c r="G61" s="67" t="e">
        <f>$G60+SUMIFS('NEW-RTT'!#REF!,'NEW-RTT'!#REF!,'t100 dynamiques'!$C$5,'NEW-RTT'!#REF!,$B61,'NEW-RTT'!$E$6:$E$786,"G*",'NEW-RTT'!#REF!,$G$3,'NEW-RTT'!#REF!,'t100 dynamiques'!$F$5)-SUMIFS('NEW-RTT'!#REF!,'NEW-RTT'!#REF!,'t100 dynamiques'!$C$5,'NEW-RTT'!#REF!,$B61,'NEW-RTT'!$E$6:$E$786,"G*",'NEW-RTT'!#REF!,$G$3,'NEW-RTT'!#REF!,'t100 dynamiques'!$F$5)</f>
        <v>#REF!</v>
      </c>
      <c r="H61" s="74" t="e">
        <f t="shared" si="2"/>
        <v>#REF!</v>
      </c>
      <c r="I61" s="137"/>
      <c r="J61" s="137"/>
      <c r="K61" s="137"/>
      <c r="L61" s="139">
        <f>SUMIFS(LISTE!$T$4:$T$29,LISTE!$O$4:$O$29,'t100 dynamiques'!$C$5,LISTE!$S$4:$S$29,'t100 dynamiques'!$F$5,LISTE!$P$4:$P$29,LISTE!$P$4)</f>
        <v>637</v>
      </c>
      <c r="M61" s="70" t="e">
        <f>$M60+SUMIFS('NEW-RTT'!#REF!,'NEW-RTT'!#REF!,'t100 dynamiques'!$C$5,'NEW-RTT'!#REF!,$B61,'NEW-RTT'!$E$6:$E$786,"G*",'NEW-RTT'!#REF!,$M$3,'NEW-RTT'!#REF!,'t100 dynamiques'!$F$5)-SUMIFS('NEW-RTT'!#REF!,'NEW-RTT'!#REF!,'t100 dynamiques'!$C$5,'NEW-RTT'!#REF!,$B61,'NEW-RTT'!$E$6:$E$786,"G*",'NEW-RTT'!#REF!,$M$3,'NEW-RTT'!#REF!,'t100 dynamiques'!$F$5)</f>
        <v>#REF!</v>
      </c>
      <c r="N61" s="37" t="e">
        <f>$N60+SUMIFS('NEW-RTT'!#REF!,'NEW-RTT'!#REF!,'t100 dynamiques'!$C$5,'NEW-RTT'!#REF!,$B61,'NEW-RTT'!$E$6:$E$786,"G*",'NEW-RTT'!#REF!,$N$3,'NEW-RTT'!#REF!,'t100 dynamiques'!$F$5)-SUMIFS('NEW-RTT'!#REF!,'NEW-RTT'!#REF!,'t100 dynamiques'!$C$5,'NEW-RTT'!#REF!,$B61,'NEW-RTT'!$E$6:$E$786,"G*",'NEW-RTT'!#REF!,$N$3,'NEW-RTT'!#REF!,'t100 dynamiques'!$F$5)</f>
        <v>#REF!</v>
      </c>
      <c r="O61" s="37" t="e">
        <f>$O60+SUMIFS('NEW-RTT'!#REF!,'NEW-RTT'!#REF!,'t100 dynamiques'!$C$5,'NEW-RTT'!#REF!,$B61,'NEW-RTT'!$E$6:$E$786,"G*",'NEW-RTT'!#REF!,$O$3,'NEW-RTT'!#REF!,'t100 dynamiques'!$F$5)-SUMIFS('NEW-RTT'!#REF!,'NEW-RTT'!#REF!,'t100 dynamiques'!$C$5,'NEW-RTT'!#REF!,$B61,'NEW-RTT'!$E$6:$E$786,"G*",'NEW-RTT'!#REF!,$O$3,'NEW-RTT'!#REF!,'t100 dynamiques'!$F$5)</f>
        <v>#REF!</v>
      </c>
      <c r="P61" s="37" t="e">
        <f>$P60+SUMIFS('NEW-RTT'!#REF!,'NEW-RTT'!#REF!,'t100 dynamiques'!$C$5,'NEW-RTT'!#REF!,$B61,'NEW-RTT'!$E$6:$E$786,"G*",'NEW-RTT'!#REF!,$P$3,'NEW-RTT'!#REF!,'t100 dynamiques'!$F$5)-SUMIFS('NEW-RTT'!#REF!,'NEW-RTT'!#REF!,'t100 dynamiques'!$C$5,'NEW-RTT'!#REF!,$B61,'NEW-RTT'!$E$6:$E$786,"G*",'NEW-RTT'!#REF!,$P$3,'NEW-RTT'!#REF!,'t100 dynamiques'!$F$5)</f>
        <v>#REF!</v>
      </c>
      <c r="Q61" s="37" t="e">
        <f>$Q60+SUMIFS('NEW-RTT'!#REF!,'NEW-RTT'!#REF!,'t100 dynamiques'!$C$5,'NEW-RTT'!#REF!,$B61,'NEW-RTT'!$E$6:$E$786,"G*",'NEW-RTT'!#REF!,$Q$3,'NEW-RTT'!#REF!,'t100 dynamiques'!$F$5)-SUMIFS('NEW-RTT'!#REF!,'NEW-RTT'!#REF!,'t100 dynamiques'!$C$5,'NEW-RTT'!#REF!,$B61,'NEW-RTT'!$E$6:$E$786,"G*",'NEW-RTT'!#REF!,$Q$3,'NEW-RTT'!#REF!,'t100 dynamiques'!$F$5)</f>
        <v>#REF!</v>
      </c>
      <c r="R61" s="164" t="e">
        <f t="shared" si="8"/>
        <v>#REF!</v>
      </c>
      <c r="S61" s="164" t="e">
        <f t="shared" si="3"/>
        <v>#REF!</v>
      </c>
      <c r="T61" s="164" t="e">
        <f t="shared" si="4"/>
        <v>#REF!</v>
      </c>
      <c r="U61" s="164" t="e">
        <f t="shared" si="5"/>
        <v>#REF!</v>
      </c>
      <c r="V61" s="165" t="e">
        <f t="shared" si="6"/>
        <v>#REF!</v>
      </c>
      <c r="W61" s="169">
        <f>SUMIFS(LISTE!$T$4:$T$29,LISTE!$O$4:$O$29,'t100 dynamiques'!$C$5,LISTE!$S$4:$S$29,'t100 dynamiques'!$F$5,LISTE!$P$4:$P$29,LISTE!$P$9)</f>
        <v>2339.1000000000004</v>
      </c>
      <c r="X61" s="210"/>
      <c r="Y61" s="211"/>
      <c r="Z61" s="210"/>
      <c r="AA61" s="210"/>
      <c r="AB61" s="211"/>
      <c r="AC61" s="212"/>
      <c r="AD61" s="210"/>
      <c r="AE61" s="210"/>
      <c r="AF61" s="211"/>
      <c r="AG61" s="212"/>
      <c r="AH61" s="210"/>
      <c r="AI61" s="211"/>
      <c r="AJ61" s="210"/>
      <c r="AK61" s="210"/>
      <c r="AL61" s="211"/>
      <c r="AM61" s="212"/>
      <c r="AN61" s="210"/>
      <c r="AO61" s="210"/>
      <c r="AP61" s="211"/>
      <c r="AQ61" s="212"/>
    </row>
    <row r="62" spans="2:43" x14ac:dyDescent="0.25">
      <c r="B62" s="35">
        <v>58</v>
      </c>
      <c r="C62" s="34"/>
      <c r="D62" s="36" t="e">
        <f>$D61+SUMIFS('NEW-RTT'!#REF!,'NEW-RTT'!#REF!,'t100 dynamiques'!$C$5,'NEW-RTT'!#REF!,$B62,'NEW-RTT'!$E$6:$E$786,"G*",'NEW-RTT'!#REF!,$D$3,'NEW-RTT'!#REF!,'t100 dynamiques'!$F$5)-SUMIFS('NEW-RTT'!#REF!,'NEW-RTT'!#REF!,'t100 dynamiques'!$C$5,'NEW-RTT'!#REF!,$B62,'NEW-RTT'!$E$6:$E$786,"G*",'NEW-RTT'!#REF!,$D$3,'NEW-RTT'!#REF!,'t100 dynamiques'!$F$5)</f>
        <v>#REF!</v>
      </c>
      <c r="E62" s="37" t="e">
        <f>$E61+SUMIFS('NEW-RTT'!#REF!,'NEW-RTT'!#REF!,'t100 dynamiques'!$C$5,'NEW-RTT'!#REF!,$B62,'NEW-RTT'!$E$6:$E$786,"G*",'NEW-RTT'!#REF!,$E$3,'NEW-RTT'!#REF!,'t100 dynamiques'!$F$5)-SUMIFS('NEW-RTT'!#REF!,'NEW-RTT'!#REF!,'t100 dynamiques'!$C$5,'NEW-RTT'!#REF!,$B62,'NEW-RTT'!$E$6:$E$786,"G*",'NEW-RTT'!#REF!,$E$3,'NEW-RTT'!#REF!,'t100 dynamiques'!$F$5)</f>
        <v>#REF!</v>
      </c>
      <c r="F62" s="37" t="e">
        <f>$F61+SUMIFS('NEW-RTT'!#REF!,'NEW-RTT'!#REF!,'t100 dynamiques'!$C$5,'NEW-RTT'!#REF!,$B62,'NEW-RTT'!$E$6:$E$786,"G*",'NEW-RTT'!#REF!,$F$3,'NEW-RTT'!#REF!,'t100 dynamiques'!$F$5)-SUMIFS('NEW-RTT'!#REF!,'NEW-RTT'!#REF!,'t100 dynamiques'!$C$5,'NEW-RTT'!#REF!,$B62,'NEW-RTT'!$E$6:$E$786,"G*",'NEW-RTT'!#REF!,$F$3,'NEW-RTT'!#REF!,'t100 dynamiques'!$F$5)</f>
        <v>#REF!</v>
      </c>
      <c r="G62" s="67" t="e">
        <f>$G61+SUMIFS('NEW-RTT'!#REF!,'NEW-RTT'!#REF!,'t100 dynamiques'!$C$5,'NEW-RTT'!#REF!,$B62,'NEW-RTT'!$E$6:$E$786,"G*",'NEW-RTT'!#REF!,$G$3,'NEW-RTT'!#REF!,'t100 dynamiques'!$F$5)-SUMIFS('NEW-RTT'!#REF!,'NEW-RTT'!#REF!,'t100 dynamiques'!$C$5,'NEW-RTT'!#REF!,$B62,'NEW-RTT'!$E$6:$E$786,"G*",'NEW-RTT'!#REF!,$G$3,'NEW-RTT'!#REF!,'t100 dynamiques'!$F$5)</f>
        <v>#REF!</v>
      </c>
      <c r="H62" s="74" t="e">
        <f t="shared" si="2"/>
        <v>#REF!</v>
      </c>
      <c r="I62" s="137"/>
      <c r="J62" s="137"/>
      <c r="K62" s="137"/>
      <c r="L62" s="139">
        <f>SUMIFS(LISTE!$T$4:$T$29,LISTE!$O$4:$O$29,'t100 dynamiques'!$C$5,LISTE!$S$4:$S$29,'t100 dynamiques'!$F$5,LISTE!$P$4:$P$29,LISTE!$P$4)</f>
        <v>637</v>
      </c>
      <c r="M62" s="70" t="e">
        <f>$M61+SUMIFS('NEW-RTT'!#REF!,'NEW-RTT'!#REF!,'t100 dynamiques'!$C$5,'NEW-RTT'!#REF!,$B62,'NEW-RTT'!$E$6:$E$786,"G*",'NEW-RTT'!#REF!,$M$3,'NEW-RTT'!#REF!,'t100 dynamiques'!$F$5)-SUMIFS('NEW-RTT'!#REF!,'NEW-RTT'!#REF!,'t100 dynamiques'!$C$5,'NEW-RTT'!#REF!,$B62,'NEW-RTT'!$E$6:$E$786,"G*",'NEW-RTT'!#REF!,$M$3,'NEW-RTT'!#REF!,'t100 dynamiques'!$F$5)</f>
        <v>#REF!</v>
      </c>
      <c r="N62" s="37" t="e">
        <f>$N61+SUMIFS('NEW-RTT'!#REF!,'NEW-RTT'!#REF!,'t100 dynamiques'!$C$5,'NEW-RTT'!#REF!,$B62,'NEW-RTT'!$E$6:$E$786,"G*",'NEW-RTT'!#REF!,$N$3,'NEW-RTT'!#REF!,'t100 dynamiques'!$F$5)-SUMIFS('NEW-RTT'!#REF!,'NEW-RTT'!#REF!,'t100 dynamiques'!$C$5,'NEW-RTT'!#REF!,$B62,'NEW-RTT'!$E$6:$E$786,"G*",'NEW-RTT'!#REF!,$N$3,'NEW-RTT'!#REF!,'t100 dynamiques'!$F$5)</f>
        <v>#REF!</v>
      </c>
      <c r="O62" s="37" t="e">
        <f>$O61+SUMIFS('NEW-RTT'!#REF!,'NEW-RTT'!#REF!,'t100 dynamiques'!$C$5,'NEW-RTT'!#REF!,$B62,'NEW-RTT'!$E$6:$E$786,"G*",'NEW-RTT'!#REF!,$O$3,'NEW-RTT'!#REF!,'t100 dynamiques'!$F$5)-SUMIFS('NEW-RTT'!#REF!,'NEW-RTT'!#REF!,'t100 dynamiques'!$C$5,'NEW-RTT'!#REF!,$B62,'NEW-RTT'!$E$6:$E$786,"G*",'NEW-RTT'!#REF!,$O$3,'NEW-RTT'!#REF!,'t100 dynamiques'!$F$5)</f>
        <v>#REF!</v>
      </c>
      <c r="P62" s="37" t="e">
        <f>$P61+SUMIFS('NEW-RTT'!#REF!,'NEW-RTT'!#REF!,'t100 dynamiques'!$C$5,'NEW-RTT'!#REF!,$B62,'NEW-RTT'!$E$6:$E$786,"G*",'NEW-RTT'!#REF!,$P$3,'NEW-RTT'!#REF!,'t100 dynamiques'!$F$5)-SUMIFS('NEW-RTT'!#REF!,'NEW-RTT'!#REF!,'t100 dynamiques'!$C$5,'NEW-RTT'!#REF!,$B62,'NEW-RTT'!$E$6:$E$786,"G*",'NEW-RTT'!#REF!,$P$3,'NEW-RTT'!#REF!,'t100 dynamiques'!$F$5)</f>
        <v>#REF!</v>
      </c>
      <c r="Q62" s="37" t="e">
        <f>$Q61+SUMIFS('NEW-RTT'!#REF!,'NEW-RTT'!#REF!,'t100 dynamiques'!$C$5,'NEW-RTT'!#REF!,$B62,'NEW-RTT'!$E$6:$E$786,"G*",'NEW-RTT'!#REF!,$Q$3,'NEW-RTT'!#REF!,'t100 dynamiques'!$F$5)-SUMIFS('NEW-RTT'!#REF!,'NEW-RTT'!#REF!,'t100 dynamiques'!$C$5,'NEW-RTT'!#REF!,$B62,'NEW-RTT'!$E$6:$E$786,"G*",'NEW-RTT'!#REF!,$Q$3,'NEW-RTT'!#REF!,'t100 dynamiques'!$F$5)</f>
        <v>#REF!</v>
      </c>
      <c r="R62" s="164" t="e">
        <f t="shared" si="8"/>
        <v>#REF!</v>
      </c>
      <c r="S62" s="164" t="e">
        <f t="shared" si="3"/>
        <v>#REF!</v>
      </c>
      <c r="T62" s="164" t="e">
        <f t="shared" si="4"/>
        <v>#REF!</v>
      </c>
      <c r="U62" s="164" t="e">
        <f t="shared" si="5"/>
        <v>#REF!</v>
      </c>
      <c r="V62" s="165" t="e">
        <f t="shared" si="6"/>
        <v>#REF!</v>
      </c>
      <c r="W62" s="169">
        <f>SUMIFS(LISTE!$T$4:$T$29,LISTE!$O$4:$O$29,'t100 dynamiques'!$C$5,LISTE!$S$4:$S$29,'t100 dynamiques'!$F$5,LISTE!$P$4:$P$29,LISTE!$P$9)</f>
        <v>2339.1000000000004</v>
      </c>
      <c r="X62" s="210"/>
      <c r="Y62" s="211"/>
      <c r="Z62" s="210"/>
      <c r="AA62" s="210"/>
      <c r="AB62" s="211"/>
      <c r="AC62" s="212"/>
      <c r="AD62" s="210"/>
      <c r="AE62" s="210"/>
      <c r="AF62" s="211"/>
      <c r="AG62" s="212"/>
      <c r="AH62" s="210"/>
      <c r="AI62" s="211"/>
      <c r="AJ62" s="210"/>
      <c r="AK62" s="210"/>
      <c r="AL62" s="211"/>
      <c r="AM62" s="212"/>
      <c r="AN62" s="210"/>
      <c r="AO62" s="210"/>
      <c r="AP62" s="211"/>
      <c r="AQ62" s="212"/>
    </row>
    <row r="63" spans="2:43" x14ac:dyDescent="0.25">
      <c r="B63" s="133">
        <v>59</v>
      </c>
      <c r="C63" s="34"/>
      <c r="D63" s="36" t="e">
        <f>$D62+SUMIFS('NEW-RTT'!#REF!,'NEW-RTT'!#REF!,'t100 dynamiques'!$C$5,'NEW-RTT'!#REF!,$B63,'NEW-RTT'!$E$6:$E$786,"G*",'NEW-RTT'!#REF!,$D$3,'NEW-RTT'!#REF!,'t100 dynamiques'!$F$5)-SUMIFS('NEW-RTT'!#REF!,'NEW-RTT'!#REF!,'t100 dynamiques'!$C$5,'NEW-RTT'!#REF!,$B63,'NEW-RTT'!$E$6:$E$786,"G*",'NEW-RTT'!#REF!,$D$3,'NEW-RTT'!#REF!,'t100 dynamiques'!$F$5)</f>
        <v>#REF!</v>
      </c>
      <c r="E63" s="37" t="e">
        <f>$E62+SUMIFS('NEW-RTT'!#REF!,'NEW-RTT'!#REF!,'t100 dynamiques'!$C$5,'NEW-RTT'!#REF!,$B63,'NEW-RTT'!$E$6:$E$786,"G*",'NEW-RTT'!#REF!,$E$3,'NEW-RTT'!#REF!,'t100 dynamiques'!$F$5)-SUMIFS('NEW-RTT'!#REF!,'NEW-RTT'!#REF!,'t100 dynamiques'!$C$5,'NEW-RTT'!#REF!,$B63,'NEW-RTT'!$E$6:$E$786,"G*",'NEW-RTT'!#REF!,$E$3,'NEW-RTT'!#REF!,'t100 dynamiques'!$F$5)</f>
        <v>#REF!</v>
      </c>
      <c r="F63" s="37" t="e">
        <f>$F62+SUMIFS('NEW-RTT'!#REF!,'NEW-RTT'!#REF!,'t100 dynamiques'!$C$5,'NEW-RTT'!#REF!,$B63,'NEW-RTT'!$E$6:$E$786,"G*",'NEW-RTT'!#REF!,$F$3,'NEW-RTT'!#REF!,'t100 dynamiques'!$F$5)-SUMIFS('NEW-RTT'!#REF!,'NEW-RTT'!#REF!,'t100 dynamiques'!$C$5,'NEW-RTT'!#REF!,$B63,'NEW-RTT'!$E$6:$E$786,"G*",'NEW-RTT'!#REF!,$F$3,'NEW-RTT'!#REF!,'t100 dynamiques'!$F$5)</f>
        <v>#REF!</v>
      </c>
      <c r="G63" s="67" t="e">
        <f>$G62+SUMIFS('NEW-RTT'!#REF!,'NEW-RTT'!#REF!,'t100 dynamiques'!$C$5,'NEW-RTT'!#REF!,$B63,'NEW-RTT'!$E$6:$E$786,"G*",'NEW-RTT'!#REF!,$G$3,'NEW-RTT'!#REF!,'t100 dynamiques'!$F$5)-SUMIFS('NEW-RTT'!#REF!,'NEW-RTT'!#REF!,'t100 dynamiques'!$C$5,'NEW-RTT'!#REF!,$B63,'NEW-RTT'!$E$6:$E$786,"G*",'NEW-RTT'!#REF!,$G$3,'NEW-RTT'!#REF!,'t100 dynamiques'!$F$5)</f>
        <v>#REF!</v>
      </c>
      <c r="H63" s="160" t="e">
        <f>$D63+$E63</f>
        <v>#REF!</v>
      </c>
      <c r="I63" s="143" t="e">
        <f>$I$2+H63</f>
        <v>#REF!</v>
      </c>
      <c r="J63" s="143" t="e">
        <f>$J$2+D63</f>
        <v>#REF!</v>
      </c>
      <c r="K63" s="143" t="e">
        <f>$K$2+E63</f>
        <v>#REF!</v>
      </c>
      <c r="L63" s="139">
        <f>SUMIFS(LISTE!$T$4:$T$29,LISTE!$O$4:$O$29,'t100 dynamiques'!$C$5,LISTE!$S$4:$S$29,'t100 dynamiques'!$F$5,LISTE!$P$4:$P$29,LISTE!$P$4)</f>
        <v>637</v>
      </c>
      <c r="M63" s="70" t="e">
        <f>$M62+SUMIFS('NEW-RTT'!#REF!,'NEW-RTT'!#REF!,'t100 dynamiques'!$C$5,'NEW-RTT'!#REF!,$B63,'NEW-RTT'!$E$6:$E$786,"G*",'NEW-RTT'!#REF!,$M$3,'NEW-RTT'!#REF!,'t100 dynamiques'!$F$5)-SUMIFS('NEW-RTT'!#REF!,'NEW-RTT'!#REF!,'t100 dynamiques'!$C$5,'NEW-RTT'!#REF!,$B63,'NEW-RTT'!$E$6:$E$786,"G*",'NEW-RTT'!#REF!,$M$3,'NEW-RTT'!#REF!,'t100 dynamiques'!$F$5)</f>
        <v>#REF!</v>
      </c>
      <c r="N63" s="37" t="e">
        <f>$N62+SUMIFS('NEW-RTT'!#REF!,'NEW-RTT'!#REF!,'t100 dynamiques'!$C$5,'NEW-RTT'!#REF!,$B63,'NEW-RTT'!$E$6:$E$786,"G*",'NEW-RTT'!#REF!,$N$3,'NEW-RTT'!#REF!,'t100 dynamiques'!$F$5)-SUMIFS('NEW-RTT'!#REF!,'NEW-RTT'!#REF!,'t100 dynamiques'!$C$5,'NEW-RTT'!#REF!,$B63,'NEW-RTT'!$E$6:$E$786,"G*",'NEW-RTT'!#REF!,$N$3,'NEW-RTT'!#REF!,'t100 dynamiques'!$F$5)</f>
        <v>#REF!</v>
      </c>
      <c r="O63" s="37" t="e">
        <f>$O62+SUMIFS('NEW-RTT'!#REF!,'NEW-RTT'!#REF!,'t100 dynamiques'!$C$5,'NEW-RTT'!#REF!,$B63,'NEW-RTT'!$E$6:$E$786,"G*",'NEW-RTT'!#REF!,$O$3,'NEW-RTT'!#REF!,'t100 dynamiques'!$F$5)-SUMIFS('NEW-RTT'!#REF!,'NEW-RTT'!#REF!,'t100 dynamiques'!$C$5,'NEW-RTT'!#REF!,$B63,'NEW-RTT'!$E$6:$E$786,"G*",'NEW-RTT'!#REF!,$O$3,'NEW-RTT'!#REF!,'t100 dynamiques'!$F$5)</f>
        <v>#REF!</v>
      </c>
      <c r="P63" s="37" t="e">
        <f>$P62+SUMIFS('NEW-RTT'!#REF!,'NEW-RTT'!#REF!,'t100 dynamiques'!$C$5,'NEW-RTT'!#REF!,$B63,'NEW-RTT'!$E$6:$E$786,"G*",'NEW-RTT'!#REF!,$P$3,'NEW-RTT'!#REF!,'t100 dynamiques'!$F$5)-SUMIFS('NEW-RTT'!#REF!,'NEW-RTT'!#REF!,'t100 dynamiques'!$C$5,'NEW-RTT'!#REF!,$B63,'NEW-RTT'!$E$6:$E$786,"G*",'NEW-RTT'!#REF!,$P$3,'NEW-RTT'!#REF!,'t100 dynamiques'!$F$5)</f>
        <v>#REF!</v>
      </c>
      <c r="Q63" s="37" t="e">
        <f>$Q62+SUMIFS('NEW-RTT'!#REF!,'NEW-RTT'!#REF!,'t100 dynamiques'!$C$5,'NEW-RTT'!#REF!,$B63,'NEW-RTT'!$E$6:$E$786,"G*",'NEW-RTT'!#REF!,$Q$3,'NEW-RTT'!#REF!,'t100 dynamiques'!$F$5)-SUMIFS('NEW-RTT'!#REF!,'NEW-RTT'!#REF!,'t100 dynamiques'!$C$5,'NEW-RTT'!#REF!,$B63,'NEW-RTT'!$E$6:$E$786,"G*",'NEW-RTT'!#REF!,$Q$3,'NEW-RTT'!#REF!,'t100 dynamiques'!$F$5)</f>
        <v>#REF!</v>
      </c>
      <c r="R63" s="164" t="e">
        <f t="shared" si="8"/>
        <v>#REF!</v>
      </c>
      <c r="S63" s="164" t="e">
        <f>$S$2+$R63</f>
        <v>#REF!</v>
      </c>
      <c r="T63" s="164" t="e">
        <f t="shared" ref="T63:T94" si="9">$M63+$T$2</f>
        <v>#REF!</v>
      </c>
      <c r="U63" s="164" t="e">
        <f t="shared" ref="U63:U94" si="10">$N63+$U$2</f>
        <v>#REF!</v>
      </c>
      <c r="V63" s="165" t="e">
        <f t="shared" ref="V63:V94" si="11">$O63+$V$2</f>
        <v>#REF!</v>
      </c>
      <c r="W63" s="169">
        <f>SUMIFS(LISTE!$T$4:$T$29,LISTE!$O$4:$O$29,'t100 dynamiques'!$C$5,LISTE!$S$4:$S$29,'t100 dynamiques'!$F$5,LISTE!$P$4:$P$29,LISTE!$P$9)</f>
        <v>2339.1000000000004</v>
      </c>
      <c r="X63" s="210"/>
      <c r="Y63" s="211"/>
      <c r="Z63" s="210"/>
      <c r="AA63" s="210"/>
      <c r="AB63" s="211"/>
      <c r="AC63" s="212"/>
      <c r="AD63" s="210"/>
      <c r="AE63" s="210"/>
      <c r="AF63" s="211"/>
      <c r="AG63" s="212"/>
      <c r="AH63" s="210"/>
      <c r="AI63" s="211"/>
      <c r="AJ63" s="210"/>
      <c r="AK63" s="210"/>
      <c r="AL63" s="211"/>
      <c r="AM63" s="212"/>
      <c r="AN63" s="210"/>
      <c r="AO63" s="210"/>
      <c r="AP63" s="211"/>
      <c r="AQ63" s="212"/>
    </row>
    <row r="64" spans="2:43" x14ac:dyDescent="0.25">
      <c r="B64" s="35">
        <v>60</v>
      </c>
      <c r="C64" s="34"/>
      <c r="D64" s="36" t="e">
        <f>$D63+SUMIFS('NEW-RTT'!#REF!,'NEW-RTT'!#REF!,'t100 dynamiques'!$C$5,'NEW-RTT'!#REF!,$B64,'NEW-RTT'!$E$6:$E$786,"G*",'NEW-RTT'!#REF!,$D$3,'NEW-RTT'!#REF!,'t100 dynamiques'!$F$5)-SUMIFS('NEW-RTT'!#REF!,'NEW-RTT'!#REF!,'t100 dynamiques'!$C$5,'NEW-RTT'!#REF!,$B64,'NEW-RTT'!$E$6:$E$786,"G*",'NEW-RTT'!#REF!,$D$3,'NEW-RTT'!#REF!,'t100 dynamiques'!$F$5)</f>
        <v>#REF!</v>
      </c>
      <c r="E64" s="37" t="e">
        <f>$E63+SUMIFS('NEW-RTT'!#REF!,'NEW-RTT'!#REF!,'t100 dynamiques'!$C$5,'NEW-RTT'!#REF!,$B64,'NEW-RTT'!$E$6:$E$786,"G*",'NEW-RTT'!#REF!,$E$3,'NEW-RTT'!#REF!,'t100 dynamiques'!$F$5)-SUMIFS('NEW-RTT'!#REF!,'NEW-RTT'!#REF!,'t100 dynamiques'!$C$5,'NEW-RTT'!#REF!,$B64,'NEW-RTT'!$E$6:$E$786,"G*",'NEW-RTT'!#REF!,$E$3,'NEW-RTT'!#REF!,'t100 dynamiques'!$F$5)</f>
        <v>#REF!</v>
      </c>
      <c r="F64" s="37" t="e">
        <f>$F63+SUMIFS('NEW-RTT'!#REF!,'NEW-RTT'!#REF!,'t100 dynamiques'!$C$5,'NEW-RTT'!#REF!,$B64,'NEW-RTT'!$E$6:$E$786,"G*",'NEW-RTT'!#REF!,$F$3,'NEW-RTT'!#REF!,'t100 dynamiques'!$F$5)-SUMIFS('NEW-RTT'!#REF!,'NEW-RTT'!#REF!,'t100 dynamiques'!$C$5,'NEW-RTT'!#REF!,$B64,'NEW-RTT'!$E$6:$E$786,"G*",'NEW-RTT'!#REF!,$F$3,'NEW-RTT'!#REF!,'t100 dynamiques'!$F$5)</f>
        <v>#REF!</v>
      </c>
      <c r="G64" s="67" t="e">
        <f>$G63+SUMIFS('NEW-RTT'!#REF!,'NEW-RTT'!#REF!,'t100 dynamiques'!$C$5,'NEW-RTT'!#REF!,$B64,'NEW-RTT'!$E$6:$E$786,"G*",'NEW-RTT'!#REF!,$G$3,'NEW-RTT'!#REF!,'t100 dynamiques'!$F$5)-SUMIFS('NEW-RTT'!#REF!,'NEW-RTT'!#REF!,'t100 dynamiques'!$C$5,'NEW-RTT'!#REF!,$B64,'NEW-RTT'!$E$6:$E$786,"G*",'NEW-RTT'!#REF!,$G$3,'NEW-RTT'!#REF!,'t100 dynamiques'!$F$5)</f>
        <v>#REF!</v>
      </c>
      <c r="H64" s="74" t="e">
        <f t="shared" si="2"/>
        <v>#REF!</v>
      </c>
      <c r="I64" s="137" t="e">
        <f t="shared" ref="I64:I67" si="12">$I$2+H64</f>
        <v>#REF!</v>
      </c>
      <c r="J64" s="137" t="e">
        <f t="shared" ref="J64:J67" si="13">$J$2+D64</f>
        <v>#REF!</v>
      </c>
      <c r="K64" s="137" t="e">
        <f t="shared" ref="K64:K67" si="14">$K$2+E64</f>
        <v>#REF!</v>
      </c>
      <c r="L64" s="139">
        <f>SUMIFS(LISTE!$T$4:$T$29,LISTE!$O$4:$O$29,'t100 dynamiques'!$C$5,LISTE!$S$4:$S$29,'t100 dynamiques'!$F$5,LISTE!$P$4:$P$29,LISTE!$P$4)</f>
        <v>637</v>
      </c>
      <c r="M64" s="70" t="e">
        <f>$M63+SUMIFS('NEW-RTT'!#REF!,'NEW-RTT'!#REF!,'t100 dynamiques'!$C$5,'NEW-RTT'!#REF!,$B64,'NEW-RTT'!$E$6:$E$786,"G*",'NEW-RTT'!#REF!,$M$3,'NEW-RTT'!#REF!,'t100 dynamiques'!$F$5)-SUMIFS('NEW-RTT'!#REF!,'NEW-RTT'!#REF!,'t100 dynamiques'!$C$5,'NEW-RTT'!#REF!,$B64,'NEW-RTT'!$E$6:$E$786,"G*",'NEW-RTT'!#REF!,$M$3,'NEW-RTT'!#REF!,'t100 dynamiques'!$F$5)</f>
        <v>#REF!</v>
      </c>
      <c r="N64" s="37" t="e">
        <f>$N63+SUMIFS('NEW-RTT'!#REF!,'NEW-RTT'!#REF!,'t100 dynamiques'!$C$5,'NEW-RTT'!#REF!,$B64,'NEW-RTT'!$E$6:$E$786,"G*",'NEW-RTT'!#REF!,$N$3,'NEW-RTT'!#REF!,'t100 dynamiques'!$F$5)-SUMIFS('NEW-RTT'!#REF!,'NEW-RTT'!#REF!,'t100 dynamiques'!$C$5,'NEW-RTT'!#REF!,$B64,'NEW-RTT'!$E$6:$E$786,"G*",'NEW-RTT'!#REF!,$N$3,'NEW-RTT'!#REF!,'t100 dynamiques'!$F$5)</f>
        <v>#REF!</v>
      </c>
      <c r="O64" s="37" t="e">
        <f>$O63+SUMIFS('NEW-RTT'!#REF!,'NEW-RTT'!#REF!,'t100 dynamiques'!$C$5,'NEW-RTT'!#REF!,$B64,'NEW-RTT'!$E$6:$E$786,"G*",'NEW-RTT'!#REF!,$O$3,'NEW-RTT'!#REF!,'t100 dynamiques'!$F$5)-SUMIFS('NEW-RTT'!#REF!,'NEW-RTT'!#REF!,'t100 dynamiques'!$C$5,'NEW-RTT'!#REF!,$B64,'NEW-RTT'!$E$6:$E$786,"G*",'NEW-RTT'!#REF!,$O$3,'NEW-RTT'!#REF!,'t100 dynamiques'!$F$5)</f>
        <v>#REF!</v>
      </c>
      <c r="P64" s="37" t="e">
        <f>$P63+SUMIFS('NEW-RTT'!#REF!,'NEW-RTT'!#REF!,'t100 dynamiques'!$C$5,'NEW-RTT'!#REF!,$B64,'NEW-RTT'!$E$6:$E$786,"G*",'NEW-RTT'!#REF!,$P$3,'NEW-RTT'!#REF!,'t100 dynamiques'!$F$5)-SUMIFS('NEW-RTT'!#REF!,'NEW-RTT'!#REF!,'t100 dynamiques'!$C$5,'NEW-RTT'!#REF!,$B64,'NEW-RTT'!$E$6:$E$786,"G*",'NEW-RTT'!#REF!,$P$3,'NEW-RTT'!#REF!,'t100 dynamiques'!$F$5)</f>
        <v>#REF!</v>
      </c>
      <c r="Q64" s="37" t="e">
        <f>$Q63+SUMIFS('NEW-RTT'!#REF!,'NEW-RTT'!#REF!,'t100 dynamiques'!$C$5,'NEW-RTT'!#REF!,$B64,'NEW-RTT'!$E$6:$E$786,"G*",'NEW-RTT'!#REF!,$Q$3,'NEW-RTT'!#REF!,'t100 dynamiques'!$F$5)-SUMIFS('NEW-RTT'!#REF!,'NEW-RTT'!#REF!,'t100 dynamiques'!$C$5,'NEW-RTT'!#REF!,$B64,'NEW-RTT'!$E$6:$E$786,"G*",'NEW-RTT'!#REF!,$Q$3,'NEW-RTT'!#REF!,'t100 dynamiques'!$F$5)</f>
        <v>#REF!</v>
      </c>
      <c r="R64" s="164" t="e">
        <f t="shared" si="8"/>
        <v>#REF!</v>
      </c>
      <c r="S64" s="164" t="e">
        <f t="shared" ref="S64:S127" si="15">$S$2+$R64</f>
        <v>#REF!</v>
      </c>
      <c r="T64" s="164" t="e">
        <f t="shared" si="9"/>
        <v>#REF!</v>
      </c>
      <c r="U64" s="164" t="e">
        <f t="shared" si="10"/>
        <v>#REF!</v>
      </c>
      <c r="V64" s="165" t="e">
        <f t="shared" si="11"/>
        <v>#REF!</v>
      </c>
      <c r="W64" s="169">
        <f>SUMIFS(LISTE!$T$4:$T$29,LISTE!$O$4:$O$29,'t100 dynamiques'!$C$5,LISTE!$S$4:$S$29,'t100 dynamiques'!$F$5,LISTE!$P$4:$P$29,LISTE!$P$9)</f>
        <v>2339.1000000000004</v>
      </c>
      <c r="X64" s="210"/>
      <c r="Y64" s="211"/>
      <c r="Z64" s="210"/>
      <c r="AA64" s="210"/>
      <c r="AB64" s="211"/>
      <c r="AC64" s="212"/>
      <c r="AD64" s="210"/>
      <c r="AE64" s="210"/>
      <c r="AF64" s="211"/>
      <c r="AG64" s="212"/>
      <c r="AH64" s="210"/>
      <c r="AI64" s="211"/>
      <c r="AJ64" s="210"/>
      <c r="AK64" s="210"/>
      <c r="AL64" s="211"/>
      <c r="AM64" s="212"/>
      <c r="AN64" s="210"/>
      <c r="AO64" s="210"/>
      <c r="AP64" s="211"/>
      <c r="AQ64" s="212"/>
    </row>
    <row r="65" spans="2:43" x14ac:dyDescent="0.25">
      <c r="B65" s="35">
        <v>61</v>
      </c>
      <c r="C65" s="34"/>
      <c r="D65" s="36" t="e">
        <f>$D64+SUMIFS('NEW-RTT'!#REF!,'NEW-RTT'!#REF!,'t100 dynamiques'!$C$5,'NEW-RTT'!#REF!,$B65,'NEW-RTT'!$E$6:$E$786,"G*",'NEW-RTT'!#REF!,$D$3,'NEW-RTT'!#REF!,'t100 dynamiques'!$F$5)-SUMIFS('NEW-RTT'!#REF!,'NEW-RTT'!#REF!,'t100 dynamiques'!$C$5,'NEW-RTT'!#REF!,$B65,'NEW-RTT'!$E$6:$E$786,"G*",'NEW-RTT'!#REF!,$D$3,'NEW-RTT'!#REF!,'t100 dynamiques'!$F$5)</f>
        <v>#REF!</v>
      </c>
      <c r="E65" s="37" t="e">
        <f>$E64+SUMIFS('NEW-RTT'!#REF!,'NEW-RTT'!#REF!,'t100 dynamiques'!$C$5,'NEW-RTT'!#REF!,$B65,'NEW-RTT'!$E$6:$E$786,"G*",'NEW-RTT'!#REF!,$E$3,'NEW-RTT'!#REF!,'t100 dynamiques'!$F$5)-SUMIFS('NEW-RTT'!#REF!,'NEW-RTT'!#REF!,'t100 dynamiques'!$C$5,'NEW-RTT'!#REF!,$B65,'NEW-RTT'!$E$6:$E$786,"G*",'NEW-RTT'!#REF!,$E$3,'NEW-RTT'!#REF!,'t100 dynamiques'!$F$5)</f>
        <v>#REF!</v>
      </c>
      <c r="F65" s="37" t="e">
        <f>$F64+SUMIFS('NEW-RTT'!#REF!,'NEW-RTT'!#REF!,'t100 dynamiques'!$C$5,'NEW-RTT'!#REF!,$B65,'NEW-RTT'!$E$6:$E$786,"G*",'NEW-RTT'!#REF!,$F$3,'NEW-RTT'!#REF!,'t100 dynamiques'!$F$5)-SUMIFS('NEW-RTT'!#REF!,'NEW-RTT'!#REF!,'t100 dynamiques'!$C$5,'NEW-RTT'!#REF!,$B65,'NEW-RTT'!$E$6:$E$786,"G*",'NEW-RTT'!#REF!,$F$3,'NEW-RTT'!#REF!,'t100 dynamiques'!$F$5)</f>
        <v>#REF!</v>
      </c>
      <c r="G65" s="67" t="e">
        <f>$G64+SUMIFS('NEW-RTT'!#REF!,'NEW-RTT'!#REF!,'t100 dynamiques'!$C$5,'NEW-RTT'!#REF!,$B65,'NEW-RTT'!$E$6:$E$786,"G*",'NEW-RTT'!#REF!,$G$3,'NEW-RTT'!#REF!,'t100 dynamiques'!$F$5)-SUMIFS('NEW-RTT'!#REF!,'NEW-RTT'!#REF!,'t100 dynamiques'!$C$5,'NEW-RTT'!#REF!,$B65,'NEW-RTT'!$E$6:$E$786,"G*",'NEW-RTT'!#REF!,$G$3,'NEW-RTT'!#REF!,'t100 dynamiques'!$F$5)</f>
        <v>#REF!</v>
      </c>
      <c r="H65" s="74" t="e">
        <f t="shared" si="2"/>
        <v>#REF!</v>
      </c>
      <c r="I65" s="137" t="e">
        <f t="shared" si="12"/>
        <v>#REF!</v>
      </c>
      <c r="J65" s="137" t="e">
        <f t="shared" si="13"/>
        <v>#REF!</v>
      </c>
      <c r="K65" s="137" t="e">
        <f t="shared" si="14"/>
        <v>#REF!</v>
      </c>
      <c r="L65" s="139">
        <f>SUMIFS(LISTE!$T$4:$T$29,LISTE!$O$4:$O$29,'t100 dynamiques'!$C$5,LISTE!$S$4:$S$29,'t100 dynamiques'!$F$5,LISTE!$P$4:$P$29,LISTE!$P$4)</f>
        <v>637</v>
      </c>
      <c r="M65" s="70" t="e">
        <f>$M64+SUMIFS('NEW-RTT'!#REF!,'NEW-RTT'!#REF!,'t100 dynamiques'!$C$5,'NEW-RTT'!#REF!,$B65,'NEW-RTT'!$E$6:$E$786,"G*",'NEW-RTT'!#REF!,$M$3,'NEW-RTT'!#REF!,'t100 dynamiques'!$F$5)-SUMIFS('NEW-RTT'!#REF!,'NEW-RTT'!#REF!,'t100 dynamiques'!$C$5,'NEW-RTT'!#REF!,$B65,'NEW-RTT'!$E$6:$E$786,"G*",'NEW-RTT'!#REF!,$M$3,'NEW-RTT'!#REF!,'t100 dynamiques'!$F$5)</f>
        <v>#REF!</v>
      </c>
      <c r="N65" s="37" t="e">
        <f>$N64+SUMIFS('NEW-RTT'!#REF!,'NEW-RTT'!#REF!,'t100 dynamiques'!$C$5,'NEW-RTT'!#REF!,$B65,'NEW-RTT'!$E$6:$E$786,"G*",'NEW-RTT'!#REF!,$N$3,'NEW-RTT'!#REF!,'t100 dynamiques'!$F$5)-SUMIFS('NEW-RTT'!#REF!,'NEW-RTT'!#REF!,'t100 dynamiques'!$C$5,'NEW-RTT'!#REF!,$B65,'NEW-RTT'!$E$6:$E$786,"G*",'NEW-RTT'!#REF!,$N$3,'NEW-RTT'!#REF!,'t100 dynamiques'!$F$5)</f>
        <v>#REF!</v>
      </c>
      <c r="O65" s="37" t="e">
        <f>$O64+SUMIFS('NEW-RTT'!#REF!,'NEW-RTT'!#REF!,'t100 dynamiques'!$C$5,'NEW-RTT'!#REF!,$B65,'NEW-RTT'!$E$6:$E$786,"G*",'NEW-RTT'!#REF!,$O$3,'NEW-RTT'!#REF!,'t100 dynamiques'!$F$5)-SUMIFS('NEW-RTT'!#REF!,'NEW-RTT'!#REF!,'t100 dynamiques'!$C$5,'NEW-RTT'!#REF!,$B65,'NEW-RTT'!$E$6:$E$786,"G*",'NEW-RTT'!#REF!,$O$3,'NEW-RTT'!#REF!,'t100 dynamiques'!$F$5)</f>
        <v>#REF!</v>
      </c>
      <c r="P65" s="37" t="e">
        <f>$P64+SUMIFS('NEW-RTT'!#REF!,'NEW-RTT'!#REF!,'t100 dynamiques'!$C$5,'NEW-RTT'!#REF!,$B65,'NEW-RTT'!$E$6:$E$786,"G*",'NEW-RTT'!#REF!,$P$3,'NEW-RTT'!#REF!,'t100 dynamiques'!$F$5)-SUMIFS('NEW-RTT'!#REF!,'NEW-RTT'!#REF!,'t100 dynamiques'!$C$5,'NEW-RTT'!#REF!,$B65,'NEW-RTT'!$E$6:$E$786,"G*",'NEW-RTT'!#REF!,$P$3,'NEW-RTT'!#REF!,'t100 dynamiques'!$F$5)</f>
        <v>#REF!</v>
      </c>
      <c r="Q65" s="37" t="e">
        <f>$Q64+SUMIFS('NEW-RTT'!#REF!,'NEW-RTT'!#REF!,'t100 dynamiques'!$C$5,'NEW-RTT'!#REF!,$B65,'NEW-RTT'!$E$6:$E$786,"G*",'NEW-RTT'!#REF!,$Q$3,'NEW-RTT'!#REF!,'t100 dynamiques'!$F$5)-SUMIFS('NEW-RTT'!#REF!,'NEW-RTT'!#REF!,'t100 dynamiques'!$C$5,'NEW-RTT'!#REF!,$B65,'NEW-RTT'!$E$6:$E$786,"G*",'NEW-RTT'!#REF!,$Q$3,'NEW-RTT'!#REF!,'t100 dynamiques'!$F$5)</f>
        <v>#REF!</v>
      </c>
      <c r="R65" s="164" t="e">
        <f t="shared" si="8"/>
        <v>#REF!</v>
      </c>
      <c r="S65" s="164" t="e">
        <f t="shared" si="15"/>
        <v>#REF!</v>
      </c>
      <c r="T65" s="164" t="e">
        <f t="shared" si="9"/>
        <v>#REF!</v>
      </c>
      <c r="U65" s="164" t="e">
        <f t="shared" si="10"/>
        <v>#REF!</v>
      </c>
      <c r="V65" s="165" t="e">
        <f t="shared" si="11"/>
        <v>#REF!</v>
      </c>
      <c r="W65" s="169">
        <f>SUMIFS(LISTE!$T$4:$T$29,LISTE!$O$4:$O$29,'t100 dynamiques'!$C$5,LISTE!$S$4:$S$29,'t100 dynamiques'!$F$5,LISTE!$P$4:$P$29,LISTE!$P$9)</f>
        <v>2339.1000000000004</v>
      </c>
      <c r="X65" s="210"/>
      <c r="Y65" s="211"/>
      <c r="Z65" s="210"/>
      <c r="AA65" s="210"/>
      <c r="AB65" s="211"/>
      <c r="AC65" s="212"/>
      <c r="AD65" s="210"/>
      <c r="AE65" s="210"/>
      <c r="AF65" s="211"/>
      <c r="AG65" s="212"/>
      <c r="AH65" s="210"/>
      <c r="AI65" s="211"/>
      <c r="AJ65" s="210"/>
      <c r="AK65" s="210"/>
      <c r="AL65" s="211"/>
      <c r="AM65" s="212"/>
      <c r="AN65" s="210"/>
      <c r="AO65" s="210"/>
      <c r="AP65" s="211"/>
      <c r="AQ65" s="212"/>
    </row>
    <row r="66" spans="2:43" x14ac:dyDescent="0.25">
      <c r="B66" s="35">
        <v>62</v>
      </c>
      <c r="C66" s="34"/>
      <c r="D66" s="36" t="e">
        <f>$D65+SUMIFS('NEW-RTT'!#REF!,'NEW-RTT'!#REF!,'t100 dynamiques'!$C$5,'NEW-RTT'!#REF!,$B66,'NEW-RTT'!$E$6:$E$786,"G*",'NEW-RTT'!#REF!,$D$3,'NEW-RTT'!#REF!,'t100 dynamiques'!$F$5)-SUMIFS('NEW-RTT'!#REF!,'NEW-RTT'!#REF!,'t100 dynamiques'!$C$5,'NEW-RTT'!#REF!,$B66,'NEW-RTT'!$E$6:$E$786,"G*",'NEW-RTT'!#REF!,$D$3,'NEW-RTT'!#REF!,'t100 dynamiques'!$F$5)</f>
        <v>#REF!</v>
      </c>
      <c r="E66" s="37" t="e">
        <f>$E65+SUMIFS('NEW-RTT'!#REF!,'NEW-RTT'!#REF!,'t100 dynamiques'!$C$5,'NEW-RTT'!#REF!,$B66,'NEW-RTT'!$E$6:$E$786,"G*",'NEW-RTT'!#REF!,$E$3,'NEW-RTT'!#REF!,'t100 dynamiques'!$F$5)-SUMIFS('NEW-RTT'!#REF!,'NEW-RTT'!#REF!,'t100 dynamiques'!$C$5,'NEW-RTT'!#REF!,$B66,'NEW-RTT'!$E$6:$E$786,"G*",'NEW-RTT'!#REF!,$E$3,'NEW-RTT'!#REF!,'t100 dynamiques'!$F$5)</f>
        <v>#REF!</v>
      </c>
      <c r="F66" s="37" t="e">
        <f>$F65+SUMIFS('NEW-RTT'!#REF!,'NEW-RTT'!#REF!,'t100 dynamiques'!$C$5,'NEW-RTT'!#REF!,$B66,'NEW-RTT'!$E$6:$E$786,"G*",'NEW-RTT'!#REF!,$F$3,'NEW-RTT'!#REF!,'t100 dynamiques'!$F$5)-SUMIFS('NEW-RTT'!#REF!,'NEW-RTT'!#REF!,'t100 dynamiques'!$C$5,'NEW-RTT'!#REF!,$B66,'NEW-RTT'!$E$6:$E$786,"G*",'NEW-RTT'!#REF!,$F$3,'NEW-RTT'!#REF!,'t100 dynamiques'!$F$5)</f>
        <v>#REF!</v>
      </c>
      <c r="G66" s="67" t="e">
        <f>$G65+SUMIFS('NEW-RTT'!#REF!,'NEW-RTT'!#REF!,'t100 dynamiques'!$C$5,'NEW-RTT'!#REF!,$B66,'NEW-RTT'!$E$6:$E$786,"G*",'NEW-RTT'!#REF!,$G$3,'NEW-RTT'!#REF!,'t100 dynamiques'!$F$5)-SUMIFS('NEW-RTT'!#REF!,'NEW-RTT'!#REF!,'t100 dynamiques'!$C$5,'NEW-RTT'!#REF!,$B66,'NEW-RTT'!$E$6:$E$786,"G*",'NEW-RTT'!#REF!,$G$3,'NEW-RTT'!#REF!,'t100 dynamiques'!$F$5)</f>
        <v>#REF!</v>
      </c>
      <c r="H66" s="74" t="e">
        <f t="shared" si="2"/>
        <v>#REF!</v>
      </c>
      <c r="I66" s="137" t="e">
        <f t="shared" si="12"/>
        <v>#REF!</v>
      </c>
      <c r="J66" s="137" t="e">
        <f t="shared" si="13"/>
        <v>#REF!</v>
      </c>
      <c r="K66" s="137" t="e">
        <f t="shared" si="14"/>
        <v>#REF!</v>
      </c>
      <c r="L66" s="139">
        <f>SUMIFS(LISTE!$T$4:$T$29,LISTE!$O$4:$O$29,'t100 dynamiques'!$C$5,LISTE!$S$4:$S$29,'t100 dynamiques'!$F$5,LISTE!$P$4:$P$29,LISTE!$P$4)</f>
        <v>637</v>
      </c>
      <c r="M66" s="70" t="e">
        <f>$M65+SUMIFS('NEW-RTT'!#REF!,'NEW-RTT'!#REF!,'t100 dynamiques'!$C$5,'NEW-RTT'!#REF!,$B66,'NEW-RTT'!$E$6:$E$786,"G*",'NEW-RTT'!#REF!,$M$3,'NEW-RTT'!#REF!,'t100 dynamiques'!$F$5)-SUMIFS('NEW-RTT'!#REF!,'NEW-RTT'!#REF!,'t100 dynamiques'!$C$5,'NEW-RTT'!#REF!,$B66,'NEW-RTT'!$E$6:$E$786,"G*",'NEW-RTT'!#REF!,$M$3,'NEW-RTT'!#REF!,'t100 dynamiques'!$F$5)</f>
        <v>#REF!</v>
      </c>
      <c r="N66" s="37" t="e">
        <f>$N65+SUMIFS('NEW-RTT'!#REF!,'NEW-RTT'!#REF!,'t100 dynamiques'!$C$5,'NEW-RTT'!#REF!,$B66,'NEW-RTT'!$E$6:$E$786,"G*",'NEW-RTT'!#REF!,$N$3,'NEW-RTT'!#REF!,'t100 dynamiques'!$F$5)-SUMIFS('NEW-RTT'!#REF!,'NEW-RTT'!#REF!,'t100 dynamiques'!$C$5,'NEW-RTT'!#REF!,$B66,'NEW-RTT'!$E$6:$E$786,"G*",'NEW-RTT'!#REF!,$N$3,'NEW-RTT'!#REF!,'t100 dynamiques'!$F$5)</f>
        <v>#REF!</v>
      </c>
      <c r="O66" s="37" t="e">
        <f>$O65+SUMIFS('NEW-RTT'!#REF!,'NEW-RTT'!#REF!,'t100 dynamiques'!$C$5,'NEW-RTT'!#REF!,$B66,'NEW-RTT'!$E$6:$E$786,"G*",'NEW-RTT'!#REF!,$O$3,'NEW-RTT'!#REF!,'t100 dynamiques'!$F$5)-SUMIFS('NEW-RTT'!#REF!,'NEW-RTT'!#REF!,'t100 dynamiques'!$C$5,'NEW-RTT'!#REF!,$B66,'NEW-RTT'!$E$6:$E$786,"G*",'NEW-RTT'!#REF!,$O$3,'NEW-RTT'!#REF!,'t100 dynamiques'!$F$5)</f>
        <v>#REF!</v>
      </c>
      <c r="P66" s="37" t="e">
        <f>$P65+SUMIFS('NEW-RTT'!#REF!,'NEW-RTT'!#REF!,'t100 dynamiques'!$C$5,'NEW-RTT'!#REF!,$B66,'NEW-RTT'!$E$6:$E$786,"G*",'NEW-RTT'!#REF!,$P$3,'NEW-RTT'!#REF!,'t100 dynamiques'!$F$5)-SUMIFS('NEW-RTT'!#REF!,'NEW-RTT'!#REF!,'t100 dynamiques'!$C$5,'NEW-RTT'!#REF!,$B66,'NEW-RTT'!$E$6:$E$786,"G*",'NEW-RTT'!#REF!,$P$3,'NEW-RTT'!#REF!,'t100 dynamiques'!$F$5)</f>
        <v>#REF!</v>
      </c>
      <c r="Q66" s="37" t="e">
        <f>$Q65+SUMIFS('NEW-RTT'!#REF!,'NEW-RTT'!#REF!,'t100 dynamiques'!$C$5,'NEW-RTT'!#REF!,$B66,'NEW-RTT'!$E$6:$E$786,"G*",'NEW-RTT'!#REF!,$Q$3,'NEW-RTT'!#REF!,'t100 dynamiques'!$F$5)-SUMIFS('NEW-RTT'!#REF!,'NEW-RTT'!#REF!,'t100 dynamiques'!$C$5,'NEW-RTT'!#REF!,$B66,'NEW-RTT'!$E$6:$E$786,"G*",'NEW-RTT'!#REF!,$Q$3,'NEW-RTT'!#REF!,'t100 dynamiques'!$F$5)</f>
        <v>#REF!</v>
      </c>
      <c r="R66" s="164" t="e">
        <f t="shared" si="8"/>
        <v>#REF!</v>
      </c>
      <c r="S66" s="164" t="e">
        <f t="shared" si="15"/>
        <v>#REF!</v>
      </c>
      <c r="T66" s="164" t="e">
        <f t="shared" si="9"/>
        <v>#REF!</v>
      </c>
      <c r="U66" s="164" t="e">
        <f t="shared" si="10"/>
        <v>#REF!</v>
      </c>
      <c r="V66" s="165" t="e">
        <f t="shared" si="11"/>
        <v>#REF!</v>
      </c>
      <c r="W66" s="169">
        <f>SUMIFS(LISTE!$T$4:$T$29,LISTE!$O$4:$O$29,'t100 dynamiques'!$C$5,LISTE!$S$4:$S$29,'t100 dynamiques'!$F$5,LISTE!$P$4:$P$29,LISTE!$P$9)</f>
        <v>2339.1000000000004</v>
      </c>
      <c r="X66" s="210"/>
      <c r="Y66" s="211"/>
      <c r="Z66" s="210"/>
      <c r="AA66" s="210"/>
      <c r="AB66" s="211"/>
      <c r="AC66" s="212"/>
      <c r="AD66" s="210"/>
      <c r="AE66" s="210"/>
      <c r="AF66" s="211"/>
      <c r="AG66" s="212"/>
      <c r="AH66" s="210"/>
      <c r="AI66" s="211"/>
      <c r="AJ66" s="210"/>
      <c r="AK66" s="210"/>
      <c r="AL66" s="211"/>
      <c r="AM66" s="212"/>
      <c r="AN66" s="210"/>
      <c r="AO66" s="210"/>
      <c r="AP66" s="211"/>
      <c r="AQ66" s="212"/>
    </row>
    <row r="67" spans="2:43" x14ac:dyDescent="0.25">
      <c r="B67" s="35">
        <v>63</v>
      </c>
      <c r="C67" s="34"/>
      <c r="D67" s="36" t="e">
        <f>$D66+SUMIFS('NEW-RTT'!#REF!,'NEW-RTT'!#REF!,'t100 dynamiques'!$C$5,'NEW-RTT'!#REF!,$B67,'NEW-RTT'!$E$6:$E$786,"G*",'NEW-RTT'!#REF!,$D$3,'NEW-RTT'!#REF!,'t100 dynamiques'!$F$5)-SUMIFS('NEW-RTT'!#REF!,'NEW-RTT'!#REF!,'t100 dynamiques'!$C$5,'NEW-RTT'!#REF!,$B67,'NEW-RTT'!$E$6:$E$786,"G*",'NEW-RTT'!#REF!,$D$3,'NEW-RTT'!#REF!,'t100 dynamiques'!$F$5)</f>
        <v>#REF!</v>
      </c>
      <c r="E67" s="37" t="e">
        <f>$E66+SUMIFS('NEW-RTT'!#REF!,'NEW-RTT'!#REF!,'t100 dynamiques'!$C$5,'NEW-RTT'!#REF!,$B67,'NEW-RTT'!$E$6:$E$786,"G*",'NEW-RTT'!#REF!,$E$3,'NEW-RTT'!#REF!,'t100 dynamiques'!$F$5)-SUMIFS('NEW-RTT'!#REF!,'NEW-RTT'!#REF!,'t100 dynamiques'!$C$5,'NEW-RTT'!#REF!,$B67,'NEW-RTT'!$E$6:$E$786,"G*",'NEW-RTT'!#REF!,$E$3,'NEW-RTT'!#REF!,'t100 dynamiques'!$F$5)</f>
        <v>#REF!</v>
      </c>
      <c r="F67" s="37" t="e">
        <f>$F66+SUMIFS('NEW-RTT'!#REF!,'NEW-RTT'!#REF!,'t100 dynamiques'!$C$5,'NEW-RTT'!#REF!,$B67,'NEW-RTT'!$E$6:$E$786,"G*",'NEW-RTT'!#REF!,$F$3,'NEW-RTT'!#REF!,'t100 dynamiques'!$F$5)-SUMIFS('NEW-RTT'!#REF!,'NEW-RTT'!#REF!,'t100 dynamiques'!$C$5,'NEW-RTT'!#REF!,$B67,'NEW-RTT'!$E$6:$E$786,"G*",'NEW-RTT'!#REF!,$F$3,'NEW-RTT'!#REF!,'t100 dynamiques'!$F$5)</f>
        <v>#REF!</v>
      </c>
      <c r="G67" s="67" t="e">
        <f>$G66+SUMIFS('NEW-RTT'!#REF!,'NEW-RTT'!#REF!,'t100 dynamiques'!$C$5,'NEW-RTT'!#REF!,$B67,'NEW-RTT'!$E$6:$E$786,"G*",'NEW-RTT'!#REF!,$G$3,'NEW-RTT'!#REF!,'t100 dynamiques'!$F$5)-SUMIFS('NEW-RTT'!#REF!,'NEW-RTT'!#REF!,'t100 dynamiques'!$C$5,'NEW-RTT'!#REF!,$B67,'NEW-RTT'!$E$6:$E$786,"G*",'NEW-RTT'!#REF!,$G$3,'NEW-RTT'!#REF!,'t100 dynamiques'!$F$5)</f>
        <v>#REF!</v>
      </c>
      <c r="H67" s="74" t="e">
        <f t="shared" si="2"/>
        <v>#REF!</v>
      </c>
      <c r="I67" s="137" t="e">
        <f t="shared" si="12"/>
        <v>#REF!</v>
      </c>
      <c r="J67" s="137" t="e">
        <f t="shared" si="13"/>
        <v>#REF!</v>
      </c>
      <c r="K67" s="137" t="e">
        <f t="shared" si="14"/>
        <v>#REF!</v>
      </c>
      <c r="L67" s="139">
        <f>SUMIFS(LISTE!$T$4:$T$29,LISTE!$O$4:$O$29,'t100 dynamiques'!$C$5,LISTE!$S$4:$S$29,'t100 dynamiques'!$F$5,LISTE!$P$4:$P$29,LISTE!$P$4)</f>
        <v>637</v>
      </c>
      <c r="M67" s="70" t="e">
        <f>$M66+SUMIFS('NEW-RTT'!#REF!,'NEW-RTT'!#REF!,'t100 dynamiques'!$C$5,'NEW-RTT'!#REF!,$B67,'NEW-RTT'!$E$6:$E$786,"G*",'NEW-RTT'!#REF!,$M$3,'NEW-RTT'!#REF!,'t100 dynamiques'!$F$5)-SUMIFS('NEW-RTT'!#REF!,'NEW-RTT'!#REF!,'t100 dynamiques'!$C$5,'NEW-RTT'!#REF!,$B67,'NEW-RTT'!$E$6:$E$786,"G*",'NEW-RTT'!#REF!,$M$3,'NEW-RTT'!#REF!,'t100 dynamiques'!$F$5)</f>
        <v>#REF!</v>
      </c>
      <c r="N67" s="37" t="e">
        <f>$N66+SUMIFS('NEW-RTT'!#REF!,'NEW-RTT'!#REF!,'t100 dynamiques'!$C$5,'NEW-RTT'!#REF!,$B67,'NEW-RTT'!$E$6:$E$786,"G*",'NEW-RTT'!#REF!,$N$3,'NEW-RTT'!#REF!,'t100 dynamiques'!$F$5)-SUMIFS('NEW-RTT'!#REF!,'NEW-RTT'!#REF!,'t100 dynamiques'!$C$5,'NEW-RTT'!#REF!,$B67,'NEW-RTT'!$E$6:$E$786,"G*",'NEW-RTT'!#REF!,$N$3,'NEW-RTT'!#REF!,'t100 dynamiques'!$F$5)</f>
        <v>#REF!</v>
      </c>
      <c r="O67" s="37" t="e">
        <f>$O66+SUMIFS('NEW-RTT'!#REF!,'NEW-RTT'!#REF!,'t100 dynamiques'!$C$5,'NEW-RTT'!#REF!,$B67,'NEW-RTT'!$E$6:$E$786,"G*",'NEW-RTT'!#REF!,$O$3,'NEW-RTT'!#REF!,'t100 dynamiques'!$F$5)-SUMIFS('NEW-RTT'!#REF!,'NEW-RTT'!#REF!,'t100 dynamiques'!$C$5,'NEW-RTT'!#REF!,$B67,'NEW-RTT'!$E$6:$E$786,"G*",'NEW-RTT'!#REF!,$O$3,'NEW-RTT'!#REF!,'t100 dynamiques'!$F$5)</f>
        <v>#REF!</v>
      </c>
      <c r="P67" s="37" t="e">
        <f>$P66+SUMIFS('NEW-RTT'!#REF!,'NEW-RTT'!#REF!,'t100 dynamiques'!$C$5,'NEW-RTT'!#REF!,$B67,'NEW-RTT'!$E$6:$E$786,"G*",'NEW-RTT'!#REF!,$P$3,'NEW-RTT'!#REF!,'t100 dynamiques'!$F$5)-SUMIFS('NEW-RTT'!#REF!,'NEW-RTT'!#REF!,'t100 dynamiques'!$C$5,'NEW-RTT'!#REF!,$B67,'NEW-RTT'!$E$6:$E$786,"G*",'NEW-RTT'!#REF!,$P$3,'NEW-RTT'!#REF!,'t100 dynamiques'!$F$5)</f>
        <v>#REF!</v>
      </c>
      <c r="Q67" s="37" t="e">
        <f>$Q66+SUMIFS('NEW-RTT'!#REF!,'NEW-RTT'!#REF!,'t100 dynamiques'!$C$5,'NEW-RTT'!#REF!,$B67,'NEW-RTT'!$E$6:$E$786,"G*",'NEW-RTT'!#REF!,$Q$3,'NEW-RTT'!#REF!,'t100 dynamiques'!$F$5)-SUMIFS('NEW-RTT'!#REF!,'NEW-RTT'!#REF!,'t100 dynamiques'!$C$5,'NEW-RTT'!#REF!,$B67,'NEW-RTT'!$E$6:$E$786,"G*",'NEW-RTT'!#REF!,$Q$3,'NEW-RTT'!#REF!,'t100 dynamiques'!$F$5)</f>
        <v>#REF!</v>
      </c>
      <c r="R67" s="164" t="e">
        <f t="shared" si="8"/>
        <v>#REF!</v>
      </c>
      <c r="S67" s="164" t="e">
        <f t="shared" si="15"/>
        <v>#REF!</v>
      </c>
      <c r="T67" s="164" t="e">
        <f t="shared" si="9"/>
        <v>#REF!</v>
      </c>
      <c r="U67" s="164" t="e">
        <f t="shared" si="10"/>
        <v>#REF!</v>
      </c>
      <c r="V67" s="165" t="e">
        <f t="shared" si="11"/>
        <v>#REF!</v>
      </c>
      <c r="W67" s="169">
        <f>SUMIFS(LISTE!$T$4:$T$29,LISTE!$O$4:$O$29,'t100 dynamiques'!$C$5,LISTE!$S$4:$S$29,'t100 dynamiques'!$F$5,LISTE!$P$4:$P$29,LISTE!$P$9)</f>
        <v>2339.1000000000004</v>
      </c>
      <c r="X67" s="210"/>
      <c r="Y67" s="211"/>
      <c r="Z67" s="210"/>
      <c r="AA67" s="210"/>
      <c r="AB67" s="211"/>
      <c r="AC67" s="212"/>
      <c r="AD67" s="210"/>
      <c r="AE67" s="210"/>
      <c r="AF67" s="211"/>
      <c r="AG67" s="212"/>
      <c r="AH67" s="210"/>
      <c r="AI67" s="211"/>
      <c r="AJ67" s="210"/>
      <c r="AK67" s="210"/>
      <c r="AL67" s="211"/>
      <c r="AM67" s="212"/>
      <c r="AN67" s="210"/>
      <c r="AO67" s="210"/>
      <c r="AP67" s="211"/>
      <c r="AQ67" s="212"/>
    </row>
    <row r="68" spans="2:43" x14ac:dyDescent="0.25">
      <c r="B68" s="38">
        <v>64</v>
      </c>
      <c r="C68" s="34"/>
      <c r="D68" s="36" t="e">
        <f>$D67+SUMIFS('NEW-RTT'!#REF!,'NEW-RTT'!#REF!,'t100 dynamiques'!$C$5,'NEW-RTT'!#REF!,$B68,'NEW-RTT'!$E$6:$E$786,"G*",'NEW-RTT'!#REF!,$D$3,'NEW-RTT'!#REF!,'t100 dynamiques'!$F$5)-SUMIFS('NEW-RTT'!#REF!,'NEW-RTT'!#REF!,'t100 dynamiques'!$C$5,'NEW-RTT'!#REF!,$B68,'NEW-RTT'!$E$6:$E$786,"G*",'NEW-RTT'!#REF!,$D$3,'NEW-RTT'!#REF!,'t100 dynamiques'!$F$5)</f>
        <v>#REF!</v>
      </c>
      <c r="E68" s="37" t="e">
        <f>$E67+SUMIFS('NEW-RTT'!#REF!,'NEW-RTT'!#REF!,'t100 dynamiques'!$C$5,'NEW-RTT'!#REF!,$B68,'NEW-RTT'!$E$6:$E$786,"G*",'NEW-RTT'!#REF!,$E$3,'NEW-RTT'!#REF!,'t100 dynamiques'!$F$5)-SUMIFS('NEW-RTT'!#REF!,'NEW-RTT'!#REF!,'t100 dynamiques'!$C$5,'NEW-RTT'!#REF!,$B68,'NEW-RTT'!$E$6:$E$786,"G*",'NEW-RTT'!#REF!,$E$3,'NEW-RTT'!#REF!,'t100 dynamiques'!$F$5)</f>
        <v>#REF!</v>
      </c>
      <c r="F68" s="37" t="e">
        <f>$F67+SUMIFS('NEW-RTT'!#REF!,'NEW-RTT'!#REF!,'t100 dynamiques'!$C$5,'NEW-RTT'!#REF!,$B68,'NEW-RTT'!$E$6:$E$786,"G*",'NEW-RTT'!#REF!,$F$3,'NEW-RTT'!#REF!,'t100 dynamiques'!$F$5)-SUMIFS('NEW-RTT'!#REF!,'NEW-RTT'!#REF!,'t100 dynamiques'!$C$5,'NEW-RTT'!#REF!,$B68,'NEW-RTT'!$E$6:$E$786,"G*",'NEW-RTT'!#REF!,$F$3,'NEW-RTT'!#REF!,'t100 dynamiques'!$F$5)</f>
        <v>#REF!</v>
      </c>
      <c r="G68" s="67" t="e">
        <f>$G67+SUMIFS('NEW-RTT'!#REF!,'NEW-RTT'!#REF!,'t100 dynamiques'!$C$5,'NEW-RTT'!#REF!,$B68,'NEW-RTT'!$E$6:$E$786,"G*",'NEW-RTT'!#REF!,$G$3,'NEW-RTT'!#REF!,'t100 dynamiques'!$F$5)-SUMIFS('NEW-RTT'!#REF!,'NEW-RTT'!#REF!,'t100 dynamiques'!$C$5,'NEW-RTT'!#REF!,$B68,'NEW-RTT'!$E$6:$E$786,"G*",'NEW-RTT'!#REF!,$G$3,'NEW-RTT'!#REF!,'t100 dynamiques'!$F$5)</f>
        <v>#REF!</v>
      </c>
      <c r="H68" s="162" t="e">
        <f t="shared" si="2"/>
        <v>#REF!</v>
      </c>
      <c r="I68" s="144" t="e">
        <f>$I$2+H68</f>
        <v>#REF!</v>
      </c>
      <c r="J68" s="144" t="e">
        <f>$J$2+D68</f>
        <v>#REF!</v>
      </c>
      <c r="K68" s="144" t="e">
        <f>$K$2+E68</f>
        <v>#REF!</v>
      </c>
      <c r="L68" s="139">
        <f>SUMIFS(LISTE!$T$4:$T$29,LISTE!$O$4:$O$29,'t100 dynamiques'!$C$5,LISTE!$S$4:$S$29,'t100 dynamiques'!$F$5,LISTE!$P$4:$P$29,LISTE!$P$4)</f>
        <v>637</v>
      </c>
      <c r="M68" s="70" t="e">
        <f>$M67+SUMIFS('NEW-RTT'!#REF!,'NEW-RTT'!#REF!,'t100 dynamiques'!$C$5,'NEW-RTT'!#REF!,$B68,'NEW-RTT'!$E$6:$E$786,"G*",'NEW-RTT'!#REF!,$M$3,'NEW-RTT'!#REF!,'t100 dynamiques'!$F$5)-SUMIFS('NEW-RTT'!#REF!,'NEW-RTT'!#REF!,'t100 dynamiques'!$C$5,'NEW-RTT'!#REF!,$B68,'NEW-RTT'!$E$6:$E$786,"G*",'NEW-RTT'!#REF!,$M$3,'NEW-RTT'!#REF!,'t100 dynamiques'!$F$5)</f>
        <v>#REF!</v>
      </c>
      <c r="N68" s="37" t="e">
        <f>$N67+SUMIFS('NEW-RTT'!#REF!,'NEW-RTT'!#REF!,'t100 dynamiques'!$C$5,'NEW-RTT'!#REF!,$B68,'NEW-RTT'!$E$6:$E$786,"G*",'NEW-RTT'!#REF!,$N$3,'NEW-RTT'!#REF!,'t100 dynamiques'!$F$5)-SUMIFS('NEW-RTT'!#REF!,'NEW-RTT'!#REF!,'t100 dynamiques'!$C$5,'NEW-RTT'!#REF!,$B68,'NEW-RTT'!$E$6:$E$786,"G*",'NEW-RTT'!#REF!,$N$3,'NEW-RTT'!#REF!,'t100 dynamiques'!$F$5)</f>
        <v>#REF!</v>
      </c>
      <c r="O68" s="37" t="e">
        <f>$O67+SUMIFS('NEW-RTT'!#REF!,'NEW-RTT'!#REF!,'t100 dynamiques'!$C$5,'NEW-RTT'!#REF!,$B68,'NEW-RTT'!$E$6:$E$786,"G*",'NEW-RTT'!#REF!,$O$3,'NEW-RTT'!#REF!,'t100 dynamiques'!$F$5)-SUMIFS('NEW-RTT'!#REF!,'NEW-RTT'!#REF!,'t100 dynamiques'!$C$5,'NEW-RTT'!#REF!,$B68,'NEW-RTT'!$E$6:$E$786,"G*",'NEW-RTT'!#REF!,$O$3,'NEW-RTT'!#REF!,'t100 dynamiques'!$F$5)</f>
        <v>#REF!</v>
      </c>
      <c r="P68" s="37" t="e">
        <f>$P67+SUMIFS('NEW-RTT'!#REF!,'NEW-RTT'!#REF!,'t100 dynamiques'!$C$5,'NEW-RTT'!#REF!,$B68,'NEW-RTT'!$E$6:$E$786,"G*",'NEW-RTT'!#REF!,$P$3,'NEW-RTT'!#REF!,'t100 dynamiques'!$F$5)-SUMIFS('NEW-RTT'!#REF!,'NEW-RTT'!#REF!,'t100 dynamiques'!$C$5,'NEW-RTT'!#REF!,$B68,'NEW-RTT'!$E$6:$E$786,"G*",'NEW-RTT'!#REF!,$P$3,'NEW-RTT'!#REF!,'t100 dynamiques'!$F$5)</f>
        <v>#REF!</v>
      </c>
      <c r="Q68" s="37" t="e">
        <f>$Q67+SUMIFS('NEW-RTT'!#REF!,'NEW-RTT'!#REF!,'t100 dynamiques'!$C$5,'NEW-RTT'!#REF!,$B68,'NEW-RTT'!$E$6:$E$786,"G*",'NEW-RTT'!#REF!,$Q$3,'NEW-RTT'!#REF!,'t100 dynamiques'!$F$5)-SUMIFS('NEW-RTT'!#REF!,'NEW-RTT'!#REF!,'t100 dynamiques'!$C$5,'NEW-RTT'!#REF!,$B68,'NEW-RTT'!$E$6:$E$786,"G*",'NEW-RTT'!#REF!,$Q$3,'NEW-RTT'!#REF!,'t100 dynamiques'!$F$5)</f>
        <v>#REF!</v>
      </c>
      <c r="R68" s="164" t="e">
        <f t="shared" si="8"/>
        <v>#REF!</v>
      </c>
      <c r="S68" s="164" t="e">
        <f t="shared" si="15"/>
        <v>#REF!</v>
      </c>
      <c r="T68" s="164" t="e">
        <f t="shared" si="9"/>
        <v>#REF!</v>
      </c>
      <c r="U68" s="164" t="e">
        <f t="shared" si="10"/>
        <v>#REF!</v>
      </c>
      <c r="V68" s="165" t="e">
        <f t="shared" si="11"/>
        <v>#REF!</v>
      </c>
      <c r="W68" s="169">
        <f>SUMIFS(LISTE!$T$4:$T$29,LISTE!$O$4:$O$29,'t100 dynamiques'!$C$5,LISTE!$S$4:$S$29,'t100 dynamiques'!$F$5,LISTE!$P$4:$P$29,LISTE!$P$9)</f>
        <v>2339.1000000000004</v>
      </c>
      <c r="X68" s="210"/>
      <c r="Y68" s="211"/>
      <c r="Z68" s="210"/>
      <c r="AA68" s="210"/>
      <c r="AB68" s="211"/>
      <c r="AC68" s="212"/>
      <c r="AD68" s="210"/>
      <c r="AE68" s="210"/>
      <c r="AF68" s="211"/>
      <c r="AG68" s="212"/>
      <c r="AH68" s="210"/>
      <c r="AI68" s="211"/>
      <c r="AJ68" s="210"/>
      <c r="AK68" s="210"/>
      <c r="AL68" s="211"/>
      <c r="AM68" s="212"/>
      <c r="AN68" s="210"/>
      <c r="AO68" s="210"/>
      <c r="AP68" s="211"/>
      <c r="AQ68" s="212"/>
    </row>
    <row r="69" spans="2:43" x14ac:dyDescent="0.25">
      <c r="B69" s="133">
        <v>65</v>
      </c>
      <c r="C69" s="34"/>
      <c r="D69" s="36" t="e">
        <f>$D68+SUMIFS('NEW-RTT'!#REF!,'NEW-RTT'!#REF!,'t100 dynamiques'!$C$5,'NEW-RTT'!#REF!,$B69,'NEW-RTT'!$E$6:$E$786,"G*",'NEW-RTT'!#REF!,$D$3,'NEW-RTT'!#REF!,'t100 dynamiques'!$F$5)-SUMIFS('NEW-RTT'!#REF!,'NEW-RTT'!#REF!,'t100 dynamiques'!$C$5,'NEW-RTT'!#REF!,$B69,'NEW-RTT'!$E$6:$E$786,"G*",'NEW-RTT'!#REF!,$D$3,'NEW-RTT'!#REF!,'t100 dynamiques'!$F$5)</f>
        <v>#REF!</v>
      </c>
      <c r="E69" s="37" t="e">
        <f>$E68+SUMIFS('NEW-RTT'!#REF!,'NEW-RTT'!#REF!,'t100 dynamiques'!$C$5,'NEW-RTT'!#REF!,$B69,'NEW-RTT'!$E$6:$E$786,"G*",'NEW-RTT'!#REF!,$E$3,'NEW-RTT'!#REF!,'t100 dynamiques'!$F$5)-SUMIFS('NEW-RTT'!#REF!,'NEW-RTT'!#REF!,'t100 dynamiques'!$C$5,'NEW-RTT'!#REF!,$B69,'NEW-RTT'!$E$6:$E$786,"G*",'NEW-RTT'!#REF!,$E$3,'NEW-RTT'!#REF!,'t100 dynamiques'!$F$5)</f>
        <v>#REF!</v>
      </c>
      <c r="F69" s="37" t="e">
        <f>$F68+SUMIFS('NEW-RTT'!#REF!,'NEW-RTT'!#REF!,'t100 dynamiques'!$C$5,'NEW-RTT'!#REF!,$B69,'NEW-RTT'!$E$6:$E$786,"G*",'NEW-RTT'!#REF!,$F$3,'NEW-RTT'!#REF!,'t100 dynamiques'!$F$5)-SUMIFS('NEW-RTT'!#REF!,'NEW-RTT'!#REF!,'t100 dynamiques'!$C$5,'NEW-RTT'!#REF!,$B69,'NEW-RTT'!$E$6:$E$786,"G*",'NEW-RTT'!#REF!,$F$3,'NEW-RTT'!#REF!,'t100 dynamiques'!$F$5)</f>
        <v>#REF!</v>
      </c>
      <c r="G69" s="67" t="e">
        <f>$G68+SUMIFS('NEW-RTT'!#REF!,'NEW-RTT'!#REF!,'t100 dynamiques'!$C$5,'NEW-RTT'!#REF!,$B69,'NEW-RTT'!$E$6:$E$786,"G*",'NEW-RTT'!#REF!,$G$3,'NEW-RTT'!#REF!,'t100 dynamiques'!$F$5)-SUMIFS('NEW-RTT'!#REF!,'NEW-RTT'!#REF!,'t100 dynamiques'!$C$5,'NEW-RTT'!#REF!,$B69,'NEW-RTT'!$E$6:$E$786,"G*",'NEW-RTT'!#REF!,$G$3,'NEW-RTT'!#REF!,'t100 dynamiques'!$F$5)</f>
        <v>#REF!</v>
      </c>
      <c r="H69" s="74" t="e">
        <f t="shared" ref="H69:H100" si="16">$D69+$E69</f>
        <v>#REF!</v>
      </c>
      <c r="I69" s="137" t="e">
        <f t="shared" ref="I69:I132" si="17">$I$2+H69</f>
        <v>#REF!</v>
      </c>
      <c r="J69" s="137" t="e">
        <f t="shared" ref="J69:J132" si="18">$J$2+D69</f>
        <v>#REF!</v>
      </c>
      <c r="K69" s="137" t="e">
        <f t="shared" ref="K69:K132" si="19">$K$2+E69</f>
        <v>#REF!</v>
      </c>
      <c r="L69" s="139">
        <f>SUMIFS(LISTE!$T$4:$T$29,LISTE!$O$4:$O$29,'t100 dynamiques'!$C$5,LISTE!$S$4:$S$29,'t100 dynamiques'!$F$5,LISTE!$P$4:$P$29,LISTE!$P$4)</f>
        <v>637</v>
      </c>
      <c r="M69" s="70" t="e">
        <f>$M68+SUMIFS('NEW-RTT'!#REF!,'NEW-RTT'!#REF!,'t100 dynamiques'!$C$5,'NEW-RTT'!#REF!,$B69,'NEW-RTT'!$E$6:$E$786,"G*",'NEW-RTT'!#REF!,$M$3,'NEW-RTT'!#REF!,'t100 dynamiques'!$F$5)-SUMIFS('NEW-RTT'!#REF!,'NEW-RTT'!#REF!,'t100 dynamiques'!$C$5,'NEW-RTT'!#REF!,$B69,'NEW-RTT'!$E$6:$E$786,"G*",'NEW-RTT'!#REF!,$M$3,'NEW-RTT'!#REF!,'t100 dynamiques'!$F$5)</f>
        <v>#REF!</v>
      </c>
      <c r="N69" s="37" t="e">
        <f>$N68+SUMIFS('NEW-RTT'!#REF!,'NEW-RTT'!#REF!,'t100 dynamiques'!$C$5,'NEW-RTT'!#REF!,$B69,'NEW-RTT'!$E$6:$E$786,"G*",'NEW-RTT'!#REF!,$N$3,'NEW-RTT'!#REF!,'t100 dynamiques'!$F$5)-SUMIFS('NEW-RTT'!#REF!,'NEW-RTT'!#REF!,'t100 dynamiques'!$C$5,'NEW-RTT'!#REF!,$B69,'NEW-RTT'!$E$6:$E$786,"G*",'NEW-RTT'!#REF!,$N$3,'NEW-RTT'!#REF!,'t100 dynamiques'!$F$5)</f>
        <v>#REF!</v>
      </c>
      <c r="O69" s="37" t="e">
        <f>$O68+SUMIFS('NEW-RTT'!#REF!,'NEW-RTT'!#REF!,'t100 dynamiques'!$C$5,'NEW-RTT'!#REF!,$B69,'NEW-RTT'!$E$6:$E$786,"G*",'NEW-RTT'!#REF!,$O$3,'NEW-RTT'!#REF!,'t100 dynamiques'!$F$5)-SUMIFS('NEW-RTT'!#REF!,'NEW-RTT'!#REF!,'t100 dynamiques'!$C$5,'NEW-RTT'!#REF!,$B69,'NEW-RTT'!$E$6:$E$786,"G*",'NEW-RTT'!#REF!,$O$3,'NEW-RTT'!#REF!,'t100 dynamiques'!$F$5)</f>
        <v>#REF!</v>
      </c>
      <c r="P69" s="37" t="e">
        <f>$P68+SUMIFS('NEW-RTT'!#REF!,'NEW-RTT'!#REF!,'t100 dynamiques'!$C$5,'NEW-RTT'!#REF!,$B69,'NEW-RTT'!$E$6:$E$786,"G*",'NEW-RTT'!#REF!,$P$3,'NEW-RTT'!#REF!,'t100 dynamiques'!$F$5)-SUMIFS('NEW-RTT'!#REF!,'NEW-RTT'!#REF!,'t100 dynamiques'!$C$5,'NEW-RTT'!#REF!,$B69,'NEW-RTT'!$E$6:$E$786,"G*",'NEW-RTT'!#REF!,$P$3,'NEW-RTT'!#REF!,'t100 dynamiques'!$F$5)</f>
        <v>#REF!</v>
      </c>
      <c r="Q69" s="37" t="e">
        <f>$Q68+SUMIFS('NEW-RTT'!#REF!,'NEW-RTT'!#REF!,'t100 dynamiques'!$C$5,'NEW-RTT'!#REF!,$B69,'NEW-RTT'!$E$6:$E$786,"G*",'NEW-RTT'!#REF!,$Q$3,'NEW-RTT'!#REF!,'t100 dynamiques'!$F$5)-SUMIFS('NEW-RTT'!#REF!,'NEW-RTT'!#REF!,'t100 dynamiques'!$C$5,'NEW-RTT'!#REF!,$B69,'NEW-RTT'!$E$6:$E$786,"G*",'NEW-RTT'!#REF!,$Q$3,'NEW-RTT'!#REF!,'t100 dynamiques'!$F$5)</f>
        <v>#REF!</v>
      </c>
      <c r="R69" s="164" t="e">
        <f t="shared" si="8"/>
        <v>#REF!</v>
      </c>
      <c r="S69" s="164" t="e">
        <f t="shared" si="15"/>
        <v>#REF!</v>
      </c>
      <c r="T69" s="164" t="e">
        <f t="shared" si="9"/>
        <v>#REF!</v>
      </c>
      <c r="U69" s="164" t="e">
        <f t="shared" si="10"/>
        <v>#REF!</v>
      </c>
      <c r="V69" s="165" t="e">
        <f t="shared" si="11"/>
        <v>#REF!</v>
      </c>
      <c r="W69" s="169">
        <f>SUMIFS(LISTE!$T$4:$T$29,LISTE!$O$4:$O$29,'t100 dynamiques'!$C$5,LISTE!$S$4:$S$29,'t100 dynamiques'!$F$5,LISTE!$P$4:$P$29,LISTE!$P$9)</f>
        <v>2339.1000000000004</v>
      </c>
      <c r="X69" s="213"/>
      <c r="Y69" s="213"/>
      <c r="Z69" s="213"/>
      <c r="AA69" s="210"/>
      <c r="AB69" s="213"/>
      <c r="AC69" s="214"/>
      <c r="AD69" s="213"/>
      <c r="AE69" s="213"/>
      <c r="AF69" s="213"/>
      <c r="AG69" s="214"/>
      <c r="AH69" s="213"/>
      <c r="AI69" s="213"/>
      <c r="AJ69" s="213"/>
      <c r="AK69" s="210"/>
      <c r="AL69" s="213"/>
      <c r="AM69" s="214"/>
      <c r="AN69" s="213"/>
      <c r="AO69" s="213"/>
      <c r="AP69" s="213"/>
      <c r="AQ69" s="214"/>
    </row>
    <row r="70" spans="2:43" x14ac:dyDescent="0.25">
      <c r="B70" s="35">
        <v>66</v>
      </c>
      <c r="C70" s="34"/>
      <c r="D70" s="36" t="e">
        <f>$D69+SUMIFS('NEW-RTT'!#REF!,'NEW-RTT'!#REF!,'t100 dynamiques'!$C$5,'NEW-RTT'!#REF!,$B70,'NEW-RTT'!$E$6:$E$786,"G*",'NEW-RTT'!#REF!,$D$3,'NEW-RTT'!#REF!,'t100 dynamiques'!$F$5)-SUMIFS('NEW-RTT'!#REF!,'NEW-RTT'!#REF!,'t100 dynamiques'!$C$5,'NEW-RTT'!#REF!,$B70,'NEW-RTT'!$E$6:$E$786,"G*",'NEW-RTT'!#REF!,$D$3,'NEW-RTT'!#REF!,'t100 dynamiques'!$F$5)</f>
        <v>#REF!</v>
      </c>
      <c r="E70" s="37" t="e">
        <f>$E69+SUMIFS('NEW-RTT'!#REF!,'NEW-RTT'!#REF!,'t100 dynamiques'!$C$5,'NEW-RTT'!#REF!,$B70,'NEW-RTT'!$E$6:$E$786,"G*",'NEW-RTT'!#REF!,$E$3,'NEW-RTT'!#REF!,'t100 dynamiques'!$F$5)-SUMIFS('NEW-RTT'!#REF!,'NEW-RTT'!#REF!,'t100 dynamiques'!$C$5,'NEW-RTT'!#REF!,$B70,'NEW-RTT'!$E$6:$E$786,"G*",'NEW-RTT'!#REF!,$E$3,'NEW-RTT'!#REF!,'t100 dynamiques'!$F$5)</f>
        <v>#REF!</v>
      </c>
      <c r="F70" s="37" t="e">
        <f>$F69+SUMIFS('NEW-RTT'!#REF!,'NEW-RTT'!#REF!,'t100 dynamiques'!$C$5,'NEW-RTT'!#REF!,$B70,'NEW-RTT'!$E$6:$E$786,"G*",'NEW-RTT'!#REF!,$F$3,'NEW-RTT'!#REF!,'t100 dynamiques'!$F$5)-SUMIFS('NEW-RTT'!#REF!,'NEW-RTT'!#REF!,'t100 dynamiques'!$C$5,'NEW-RTT'!#REF!,$B70,'NEW-RTT'!$E$6:$E$786,"G*",'NEW-RTT'!#REF!,$F$3,'NEW-RTT'!#REF!,'t100 dynamiques'!$F$5)</f>
        <v>#REF!</v>
      </c>
      <c r="G70" s="67" t="e">
        <f>$G69+SUMIFS('NEW-RTT'!#REF!,'NEW-RTT'!#REF!,'t100 dynamiques'!$C$5,'NEW-RTT'!#REF!,$B70,'NEW-RTT'!$E$6:$E$786,"G*",'NEW-RTT'!#REF!,$G$3,'NEW-RTT'!#REF!,'t100 dynamiques'!$F$5)-SUMIFS('NEW-RTT'!#REF!,'NEW-RTT'!#REF!,'t100 dynamiques'!$C$5,'NEW-RTT'!#REF!,$B70,'NEW-RTT'!$E$6:$E$786,"G*",'NEW-RTT'!#REF!,$G$3,'NEW-RTT'!#REF!,'t100 dynamiques'!$F$5)</f>
        <v>#REF!</v>
      </c>
      <c r="H70" s="74" t="e">
        <f t="shared" si="16"/>
        <v>#REF!</v>
      </c>
      <c r="I70" s="137" t="e">
        <f t="shared" si="17"/>
        <v>#REF!</v>
      </c>
      <c r="J70" s="137" t="e">
        <f t="shared" si="18"/>
        <v>#REF!</v>
      </c>
      <c r="K70" s="137" t="e">
        <f t="shared" si="19"/>
        <v>#REF!</v>
      </c>
      <c r="L70" s="139">
        <f>SUMIFS(LISTE!$T$4:$T$29,LISTE!$O$4:$O$29,'t100 dynamiques'!$C$5,LISTE!$S$4:$S$29,'t100 dynamiques'!$F$5,LISTE!$P$4:$P$29,LISTE!$P$4)</f>
        <v>637</v>
      </c>
      <c r="M70" s="70" t="e">
        <f>$M69+SUMIFS('NEW-RTT'!#REF!,'NEW-RTT'!#REF!,'t100 dynamiques'!$C$5,'NEW-RTT'!#REF!,$B70,'NEW-RTT'!$E$6:$E$786,"G*",'NEW-RTT'!#REF!,$M$3,'NEW-RTT'!#REF!,'t100 dynamiques'!$F$5)-SUMIFS('NEW-RTT'!#REF!,'NEW-RTT'!#REF!,'t100 dynamiques'!$C$5,'NEW-RTT'!#REF!,$B70,'NEW-RTT'!$E$6:$E$786,"G*",'NEW-RTT'!#REF!,$M$3,'NEW-RTT'!#REF!,'t100 dynamiques'!$F$5)</f>
        <v>#REF!</v>
      </c>
      <c r="N70" s="37" t="e">
        <f>$N69+SUMIFS('NEW-RTT'!#REF!,'NEW-RTT'!#REF!,'t100 dynamiques'!$C$5,'NEW-RTT'!#REF!,$B70,'NEW-RTT'!$E$6:$E$786,"G*",'NEW-RTT'!#REF!,$N$3,'NEW-RTT'!#REF!,'t100 dynamiques'!$F$5)-SUMIFS('NEW-RTT'!#REF!,'NEW-RTT'!#REF!,'t100 dynamiques'!$C$5,'NEW-RTT'!#REF!,$B70,'NEW-RTT'!$E$6:$E$786,"G*",'NEW-RTT'!#REF!,$N$3,'NEW-RTT'!#REF!,'t100 dynamiques'!$F$5)</f>
        <v>#REF!</v>
      </c>
      <c r="O70" s="37" t="e">
        <f>$O69+SUMIFS('NEW-RTT'!#REF!,'NEW-RTT'!#REF!,'t100 dynamiques'!$C$5,'NEW-RTT'!#REF!,$B70,'NEW-RTT'!$E$6:$E$786,"G*",'NEW-RTT'!#REF!,$O$3,'NEW-RTT'!#REF!,'t100 dynamiques'!$F$5)-SUMIFS('NEW-RTT'!#REF!,'NEW-RTT'!#REF!,'t100 dynamiques'!$C$5,'NEW-RTT'!#REF!,$B70,'NEW-RTT'!$E$6:$E$786,"G*",'NEW-RTT'!#REF!,$O$3,'NEW-RTT'!#REF!,'t100 dynamiques'!$F$5)</f>
        <v>#REF!</v>
      </c>
      <c r="P70" s="37" t="e">
        <f>$P69+SUMIFS('NEW-RTT'!#REF!,'NEW-RTT'!#REF!,'t100 dynamiques'!$C$5,'NEW-RTT'!#REF!,$B70,'NEW-RTT'!$E$6:$E$786,"G*",'NEW-RTT'!#REF!,$P$3,'NEW-RTT'!#REF!,'t100 dynamiques'!$F$5)-SUMIFS('NEW-RTT'!#REF!,'NEW-RTT'!#REF!,'t100 dynamiques'!$C$5,'NEW-RTT'!#REF!,$B70,'NEW-RTT'!$E$6:$E$786,"G*",'NEW-RTT'!#REF!,$P$3,'NEW-RTT'!#REF!,'t100 dynamiques'!$F$5)</f>
        <v>#REF!</v>
      </c>
      <c r="Q70" s="37" t="e">
        <f>$Q69+SUMIFS('NEW-RTT'!#REF!,'NEW-RTT'!#REF!,'t100 dynamiques'!$C$5,'NEW-RTT'!#REF!,$B70,'NEW-RTT'!$E$6:$E$786,"G*",'NEW-RTT'!#REF!,$Q$3,'NEW-RTT'!#REF!,'t100 dynamiques'!$F$5)-SUMIFS('NEW-RTT'!#REF!,'NEW-RTT'!#REF!,'t100 dynamiques'!$C$5,'NEW-RTT'!#REF!,$B70,'NEW-RTT'!$E$6:$E$786,"G*",'NEW-RTT'!#REF!,$Q$3,'NEW-RTT'!#REF!,'t100 dynamiques'!$F$5)</f>
        <v>#REF!</v>
      </c>
      <c r="R70" s="164" t="e">
        <f t="shared" si="8"/>
        <v>#REF!</v>
      </c>
      <c r="S70" s="164" t="e">
        <f t="shared" si="15"/>
        <v>#REF!</v>
      </c>
      <c r="T70" s="164" t="e">
        <f t="shared" si="9"/>
        <v>#REF!</v>
      </c>
      <c r="U70" s="164" t="e">
        <f t="shared" si="10"/>
        <v>#REF!</v>
      </c>
      <c r="V70" s="165" t="e">
        <f t="shared" si="11"/>
        <v>#REF!</v>
      </c>
      <c r="W70" s="169">
        <f>SUMIFS(LISTE!$T$4:$T$29,LISTE!$O$4:$O$29,'t100 dynamiques'!$C$5,LISTE!$S$4:$S$29,'t100 dynamiques'!$F$5,LISTE!$P$4:$P$29,LISTE!$P$9)</f>
        <v>2339.1000000000004</v>
      </c>
      <c r="X70" s="210"/>
      <c r="Y70" s="211"/>
      <c r="Z70" s="210"/>
      <c r="AA70" s="210"/>
      <c r="AB70" s="211"/>
      <c r="AC70" s="212"/>
      <c r="AD70" s="210"/>
      <c r="AE70" s="210"/>
      <c r="AF70" s="211"/>
      <c r="AG70" s="212"/>
      <c r="AH70" s="210"/>
      <c r="AI70" s="211"/>
      <c r="AJ70" s="210"/>
      <c r="AK70" s="210"/>
      <c r="AL70" s="211"/>
      <c r="AM70" s="212"/>
      <c r="AN70" s="210"/>
      <c r="AO70" s="210"/>
      <c r="AP70" s="211"/>
      <c r="AQ70" s="212"/>
    </row>
    <row r="71" spans="2:43" x14ac:dyDescent="0.25">
      <c r="B71" s="35">
        <v>67</v>
      </c>
      <c r="C71" s="34"/>
      <c r="D71" s="36" t="e">
        <f>$D70+SUMIFS('NEW-RTT'!#REF!,'NEW-RTT'!#REF!,'t100 dynamiques'!$C$5,'NEW-RTT'!#REF!,$B71,'NEW-RTT'!$E$6:$E$786,"G*",'NEW-RTT'!#REF!,$D$3,'NEW-RTT'!#REF!,'t100 dynamiques'!$F$5)-SUMIFS('NEW-RTT'!#REF!,'NEW-RTT'!#REF!,'t100 dynamiques'!$C$5,'NEW-RTT'!#REF!,$B71,'NEW-RTT'!$E$6:$E$786,"G*",'NEW-RTT'!#REF!,$D$3,'NEW-RTT'!#REF!,'t100 dynamiques'!$F$5)</f>
        <v>#REF!</v>
      </c>
      <c r="E71" s="37" t="e">
        <f>$E70+SUMIFS('NEW-RTT'!#REF!,'NEW-RTT'!#REF!,'t100 dynamiques'!$C$5,'NEW-RTT'!#REF!,$B71,'NEW-RTT'!$E$6:$E$786,"G*",'NEW-RTT'!#REF!,$E$3,'NEW-RTT'!#REF!,'t100 dynamiques'!$F$5)-SUMIFS('NEW-RTT'!#REF!,'NEW-RTT'!#REF!,'t100 dynamiques'!$C$5,'NEW-RTT'!#REF!,$B71,'NEW-RTT'!$E$6:$E$786,"G*",'NEW-RTT'!#REF!,$E$3,'NEW-RTT'!#REF!,'t100 dynamiques'!$F$5)</f>
        <v>#REF!</v>
      </c>
      <c r="F71" s="37" t="e">
        <f>$F70+SUMIFS('NEW-RTT'!#REF!,'NEW-RTT'!#REF!,'t100 dynamiques'!$C$5,'NEW-RTT'!#REF!,$B71,'NEW-RTT'!$E$6:$E$786,"G*",'NEW-RTT'!#REF!,$F$3,'NEW-RTT'!#REF!,'t100 dynamiques'!$F$5)-SUMIFS('NEW-RTT'!#REF!,'NEW-RTT'!#REF!,'t100 dynamiques'!$C$5,'NEW-RTT'!#REF!,$B71,'NEW-RTT'!$E$6:$E$786,"G*",'NEW-RTT'!#REF!,$F$3,'NEW-RTT'!#REF!,'t100 dynamiques'!$F$5)</f>
        <v>#REF!</v>
      </c>
      <c r="G71" s="67" t="e">
        <f>$G70+SUMIFS('NEW-RTT'!#REF!,'NEW-RTT'!#REF!,'t100 dynamiques'!$C$5,'NEW-RTT'!#REF!,$B71,'NEW-RTT'!$E$6:$E$786,"G*",'NEW-RTT'!#REF!,$G$3,'NEW-RTT'!#REF!,'t100 dynamiques'!$F$5)-SUMIFS('NEW-RTT'!#REF!,'NEW-RTT'!#REF!,'t100 dynamiques'!$C$5,'NEW-RTT'!#REF!,$B71,'NEW-RTT'!$E$6:$E$786,"G*",'NEW-RTT'!#REF!,$G$3,'NEW-RTT'!#REF!,'t100 dynamiques'!$F$5)</f>
        <v>#REF!</v>
      </c>
      <c r="H71" s="74" t="e">
        <f t="shared" si="16"/>
        <v>#REF!</v>
      </c>
      <c r="I71" s="137" t="e">
        <f t="shared" si="17"/>
        <v>#REF!</v>
      </c>
      <c r="J71" s="137" t="e">
        <f t="shared" si="18"/>
        <v>#REF!</v>
      </c>
      <c r="K71" s="137" t="e">
        <f t="shared" si="19"/>
        <v>#REF!</v>
      </c>
      <c r="L71" s="139">
        <f>SUMIFS(LISTE!$T$4:$T$29,LISTE!$O$4:$O$29,'t100 dynamiques'!$C$5,LISTE!$S$4:$S$29,'t100 dynamiques'!$F$5,LISTE!$P$4:$P$29,LISTE!$P$4)</f>
        <v>637</v>
      </c>
      <c r="M71" s="70" t="e">
        <f>$M70+SUMIFS('NEW-RTT'!#REF!,'NEW-RTT'!#REF!,'t100 dynamiques'!$C$5,'NEW-RTT'!#REF!,$B71,'NEW-RTT'!$E$6:$E$786,"G*",'NEW-RTT'!#REF!,$M$3,'NEW-RTT'!#REF!,'t100 dynamiques'!$F$5)-SUMIFS('NEW-RTT'!#REF!,'NEW-RTT'!#REF!,'t100 dynamiques'!$C$5,'NEW-RTT'!#REF!,$B71,'NEW-RTT'!$E$6:$E$786,"G*",'NEW-RTT'!#REF!,$M$3,'NEW-RTT'!#REF!,'t100 dynamiques'!$F$5)</f>
        <v>#REF!</v>
      </c>
      <c r="N71" s="37" t="e">
        <f>$N70+SUMIFS('NEW-RTT'!#REF!,'NEW-RTT'!#REF!,'t100 dynamiques'!$C$5,'NEW-RTT'!#REF!,$B71,'NEW-RTT'!$E$6:$E$786,"G*",'NEW-RTT'!#REF!,$N$3,'NEW-RTT'!#REF!,'t100 dynamiques'!$F$5)-SUMIFS('NEW-RTT'!#REF!,'NEW-RTT'!#REF!,'t100 dynamiques'!$C$5,'NEW-RTT'!#REF!,$B71,'NEW-RTT'!$E$6:$E$786,"G*",'NEW-RTT'!#REF!,$N$3,'NEW-RTT'!#REF!,'t100 dynamiques'!$F$5)</f>
        <v>#REF!</v>
      </c>
      <c r="O71" s="37" t="e">
        <f>$O70+SUMIFS('NEW-RTT'!#REF!,'NEW-RTT'!#REF!,'t100 dynamiques'!$C$5,'NEW-RTT'!#REF!,$B71,'NEW-RTT'!$E$6:$E$786,"G*",'NEW-RTT'!#REF!,$O$3,'NEW-RTT'!#REF!,'t100 dynamiques'!$F$5)-SUMIFS('NEW-RTT'!#REF!,'NEW-RTT'!#REF!,'t100 dynamiques'!$C$5,'NEW-RTT'!#REF!,$B71,'NEW-RTT'!$E$6:$E$786,"G*",'NEW-RTT'!#REF!,$O$3,'NEW-RTT'!#REF!,'t100 dynamiques'!$F$5)</f>
        <v>#REF!</v>
      </c>
      <c r="P71" s="37" t="e">
        <f>$P70+SUMIFS('NEW-RTT'!#REF!,'NEW-RTT'!#REF!,'t100 dynamiques'!$C$5,'NEW-RTT'!#REF!,$B71,'NEW-RTT'!$E$6:$E$786,"G*",'NEW-RTT'!#REF!,$P$3,'NEW-RTT'!#REF!,'t100 dynamiques'!$F$5)-SUMIFS('NEW-RTT'!#REF!,'NEW-RTT'!#REF!,'t100 dynamiques'!$C$5,'NEW-RTT'!#REF!,$B71,'NEW-RTT'!$E$6:$E$786,"G*",'NEW-RTT'!#REF!,$P$3,'NEW-RTT'!#REF!,'t100 dynamiques'!$F$5)</f>
        <v>#REF!</v>
      </c>
      <c r="Q71" s="37" t="e">
        <f>$Q70+SUMIFS('NEW-RTT'!#REF!,'NEW-RTT'!#REF!,'t100 dynamiques'!$C$5,'NEW-RTT'!#REF!,$B71,'NEW-RTT'!$E$6:$E$786,"G*",'NEW-RTT'!#REF!,$Q$3,'NEW-RTT'!#REF!,'t100 dynamiques'!$F$5)-SUMIFS('NEW-RTT'!#REF!,'NEW-RTT'!#REF!,'t100 dynamiques'!$C$5,'NEW-RTT'!#REF!,$B71,'NEW-RTT'!$E$6:$E$786,"G*",'NEW-RTT'!#REF!,$Q$3,'NEW-RTT'!#REF!,'t100 dynamiques'!$F$5)</f>
        <v>#REF!</v>
      </c>
      <c r="R71" s="164" t="e">
        <f t="shared" si="8"/>
        <v>#REF!</v>
      </c>
      <c r="S71" s="164" t="e">
        <f t="shared" si="15"/>
        <v>#REF!</v>
      </c>
      <c r="T71" s="164" t="e">
        <f t="shared" si="9"/>
        <v>#REF!</v>
      </c>
      <c r="U71" s="164" t="e">
        <f t="shared" si="10"/>
        <v>#REF!</v>
      </c>
      <c r="V71" s="165" t="e">
        <f t="shared" si="11"/>
        <v>#REF!</v>
      </c>
      <c r="W71" s="169">
        <f>SUMIFS(LISTE!$T$4:$T$29,LISTE!$O$4:$O$29,'t100 dynamiques'!$C$5,LISTE!$S$4:$S$29,'t100 dynamiques'!$F$5,LISTE!$P$4:$P$29,LISTE!$P$9)</f>
        <v>2339.1000000000004</v>
      </c>
      <c r="X71" s="210"/>
      <c r="Y71" s="211"/>
      <c r="Z71" s="210"/>
      <c r="AA71" s="210"/>
      <c r="AB71" s="211"/>
      <c r="AC71" s="212"/>
      <c r="AD71" s="210"/>
      <c r="AE71" s="210"/>
      <c r="AF71" s="211"/>
      <c r="AG71" s="212"/>
      <c r="AH71" s="210"/>
      <c r="AI71" s="211"/>
      <c r="AJ71" s="210"/>
      <c r="AK71" s="210"/>
      <c r="AL71" s="211"/>
      <c r="AM71" s="212"/>
      <c r="AN71" s="210"/>
      <c r="AO71" s="210"/>
      <c r="AP71" s="211"/>
      <c r="AQ71" s="212"/>
    </row>
    <row r="72" spans="2:43" x14ac:dyDescent="0.25">
      <c r="B72" s="35">
        <v>68</v>
      </c>
      <c r="C72" s="34"/>
      <c r="D72" s="36" t="e">
        <f>$D71+SUMIFS('NEW-RTT'!#REF!,'NEW-RTT'!#REF!,'t100 dynamiques'!$C$5,'NEW-RTT'!#REF!,$B72,'NEW-RTT'!$E$6:$E$786,"G*",'NEW-RTT'!#REF!,$D$3,'NEW-RTT'!#REF!,'t100 dynamiques'!$F$5)-SUMIFS('NEW-RTT'!#REF!,'NEW-RTT'!#REF!,'t100 dynamiques'!$C$5,'NEW-RTT'!#REF!,$B72,'NEW-RTT'!$E$6:$E$786,"G*",'NEW-RTT'!#REF!,$D$3,'NEW-RTT'!#REF!,'t100 dynamiques'!$F$5)</f>
        <v>#REF!</v>
      </c>
      <c r="E72" s="37" t="e">
        <f>$E71+SUMIFS('NEW-RTT'!#REF!,'NEW-RTT'!#REF!,'t100 dynamiques'!$C$5,'NEW-RTT'!#REF!,$B72,'NEW-RTT'!$E$6:$E$786,"G*",'NEW-RTT'!#REF!,$E$3,'NEW-RTT'!#REF!,'t100 dynamiques'!$F$5)-SUMIFS('NEW-RTT'!#REF!,'NEW-RTT'!#REF!,'t100 dynamiques'!$C$5,'NEW-RTT'!#REF!,$B72,'NEW-RTT'!$E$6:$E$786,"G*",'NEW-RTT'!#REF!,$E$3,'NEW-RTT'!#REF!,'t100 dynamiques'!$F$5)</f>
        <v>#REF!</v>
      </c>
      <c r="F72" s="37" t="e">
        <f>$F71+SUMIFS('NEW-RTT'!#REF!,'NEW-RTT'!#REF!,'t100 dynamiques'!$C$5,'NEW-RTT'!#REF!,$B72,'NEW-RTT'!$E$6:$E$786,"G*",'NEW-RTT'!#REF!,$F$3,'NEW-RTT'!#REF!,'t100 dynamiques'!$F$5)-SUMIFS('NEW-RTT'!#REF!,'NEW-RTT'!#REF!,'t100 dynamiques'!$C$5,'NEW-RTT'!#REF!,$B72,'NEW-RTT'!$E$6:$E$786,"G*",'NEW-RTT'!#REF!,$F$3,'NEW-RTT'!#REF!,'t100 dynamiques'!$F$5)</f>
        <v>#REF!</v>
      </c>
      <c r="G72" s="67" t="e">
        <f>$G71+SUMIFS('NEW-RTT'!#REF!,'NEW-RTT'!#REF!,'t100 dynamiques'!$C$5,'NEW-RTT'!#REF!,$B72,'NEW-RTT'!$E$6:$E$786,"G*",'NEW-RTT'!#REF!,$G$3,'NEW-RTT'!#REF!,'t100 dynamiques'!$F$5)-SUMIFS('NEW-RTT'!#REF!,'NEW-RTT'!#REF!,'t100 dynamiques'!$C$5,'NEW-RTT'!#REF!,$B72,'NEW-RTT'!$E$6:$E$786,"G*",'NEW-RTT'!#REF!,$G$3,'NEW-RTT'!#REF!,'t100 dynamiques'!$F$5)</f>
        <v>#REF!</v>
      </c>
      <c r="H72" s="74" t="e">
        <f t="shared" si="16"/>
        <v>#REF!</v>
      </c>
      <c r="I72" s="137" t="e">
        <f t="shared" si="17"/>
        <v>#REF!</v>
      </c>
      <c r="J72" s="137" t="e">
        <f t="shared" si="18"/>
        <v>#REF!</v>
      </c>
      <c r="K72" s="137" t="e">
        <f t="shared" si="19"/>
        <v>#REF!</v>
      </c>
      <c r="L72" s="139">
        <f>SUMIFS(LISTE!$T$4:$T$29,LISTE!$O$4:$O$29,'t100 dynamiques'!$C$5,LISTE!$S$4:$S$29,'t100 dynamiques'!$F$5,LISTE!$P$4:$P$29,LISTE!$P$4)</f>
        <v>637</v>
      </c>
      <c r="M72" s="70" t="e">
        <f>$M71+SUMIFS('NEW-RTT'!#REF!,'NEW-RTT'!#REF!,'t100 dynamiques'!$C$5,'NEW-RTT'!#REF!,$B72,'NEW-RTT'!$E$6:$E$786,"G*",'NEW-RTT'!#REF!,$M$3,'NEW-RTT'!#REF!,'t100 dynamiques'!$F$5)-SUMIFS('NEW-RTT'!#REF!,'NEW-RTT'!#REF!,'t100 dynamiques'!$C$5,'NEW-RTT'!#REF!,$B72,'NEW-RTT'!$E$6:$E$786,"G*",'NEW-RTT'!#REF!,$M$3,'NEW-RTT'!#REF!,'t100 dynamiques'!$F$5)</f>
        <v>#REF!</v>
      </c>
      <c r="N72" s="37" t="e">
        <f>$N71+SUMIFS('NEW-RTT'!#REF!,'NEW-RTT'!#REF!,'t100 dynamiques'!$C$5,'NEW-RTT'!#REF!,$B72,'NEW-RTT'!$E$6:$E$786,"G*",'NEW-RTT'!#REF!,$N$3,'NEW-RTT'!#REF!,'t100 dynamiques'!$F$5)-SUMIFS('NEW-RTT'!#REF!,'NEW-RTT'!#REF!,'t100 dynamiques'!$C$5,'NEW-RTT'!#REF!,$B72,'NEW-RTT'!$E$6:$E$786,"G*",'NEW-RTT'!#REF!,$N$3,'NEW-RTT'!#REF!,'t100 dynamiques'!$F$5)</f>
        <v>#REF!</v>
      </c>
      <c r="O72" s="37" t="e">
        <f>$O71+SUMIFS('NEW-RTT'!#REF!,'NEW-RTT'!#REF!,'t100 dynamiques'!$C$5,'NEW-RTT'!#REF!,$B72,'NEW-RTT'!$E$6:$E$786,"G*",'NEW-RTT'!#REF!,$O$3,'NEW-RTT'!#REF!,'t100 dynamiques'!$F$5)-SUMIFS('NEW-RTT'!#REF!,'NEW-RTT'!#REF!,'t100 dynamiques'!$C$5,'NEW-RTT'!#REF!,$B72,'NEW-RTT'!$E$6:$E$786,"G*",'NEW-RTT'!#REF!,$O$3,'NEW-RTT'!#REF!,'t100 dynamiques'!$F$5)</f>
        <v>#REF!</v>
      </c>
      <c r="P72" s="37" t="e">
        <f>$P71+SUMIFS('NEW-RTT'!#REF!,'NEW-RTT'!#REF!,'t100 dynamiques'!$C$5,'NEW-RTT'!#REF!,$B72,'NEW-RTT'!$E$6:$E$786,"G*",'NEW-RTT'!#REF!,$P$3,'NEW-RTT'!#REF!,'t100 dynamiques'!$F$5)-SUMIFS('NEW-RTT'!#REF!,'NEW-RTT'!#REF!,'t100 dynamiques'!$C$5,'NEW-RTT'!#REF!,$B72,'NEW-RTT'!$E$6:$E$786,"G*",'NEW-RTT'!#REF!,$P$3,'NEW-RTT'!#REF!,'t100 dynamiques'!$F$5)</f>
        <v>#REF!</v>
      </c>
      <c r="Q72" s="37" t="e">
        <f>$Q71+SUMIFS('NEW-RTT'!#REF!,'NEW-RTT'!#REF!,'t100 dynamiques'!$C$5,'NEW-RTT'!#REF!,$B72,'NEW-RTT'!$E$6:$E$786,"G*",'NEW-RTT'!#REF!,$Q$3,'NEW-RTT'!#REF!,'t100 dynamiques'!$F$5)-SUMIFS('NEW-RTT'!#REF!,'NEW-RTT'!#REF!,'t100 dynamiques'!$C$5,'NEW-RTT'!#REF!,$B72,'NEW-RTT'!$E$6:$E$786,"G*",'NEW-RTT'!#REF!,$Q$3,'NEW-RTT'!#REF!,'t100 dynamiques'!$F$5)</f>
        <v>#REF!</v>
      </c>
      <c r="R72" s="164" t="e">
        <f t="shared" si="8"/>
        <v>#REF!</v>
      </c>
      <c r="S72" s="164" t="e">
        <f t="shared" si="15"/>
        <v>#REF!</v>
      </c>
      <c r="T72" s="164" t="e">
        <f t="shared" si="9"/>
        <v>#REF!</v>
      </c>
      <c r="U72" s="164" t="e">
        <f t="shared" si="10"/>
        <v>#REF!</v>
      </c>
      <c r="V72" s="165" t="e">
        <f t="shared" si="11"/>
        <v>#REF!</v>
      </c>
      <c r="W72" s="169">
        <f>SUMIFS(LISTE!$T$4:$T$29,LISTE!$O$4:$O$29,'t100 dynamiques'!$C$5,LISTE!$S$4:$S$29,'t100 dynamiques'!$F$5,LISTE!$P$4:$P$29,LISTE!$P$9)</f>
        <v>2339.1000000000004</v>
      </c>
      <c r="X72" s="210"/>
      <c r="Y72" s="211"/>
      <c r="Z72" s="210"/>
      <c r="AA72" s="210"/>
      <c r="AB72" s="211"/>
      <c r="AC72" s="212"/>
      <c r="AD72" s="210"/>
      <c r="AE72" s="210"/>
      <c r="AF72" s="211"/>
      <c r="AG72" s="212"/>
      <c r="AH72" s="210"/>
      <c r="AI72" s="211"/>
      <c r="AJ72" s="210"/>
      <c r="AK72" s="210"/>
      <c r="AL72" s="211"/>
      <c r="AM72" s="212"/>
      <c r="AN72" s="210"/>
      <c r="AO72" s="210"/>
      <c r="AP72" s="211"/>
      <c r="AQ72" s="212"/>
    </row>
    <row r="73" spans="2:43" x14ac:dyDescent="0.25">
      <c r="B73" s="35">
        <v>69</v>
      </c>
      <c r="C73" s="34"/>
      <c r="D73" s="36" t="e">
        <f>$D72+SUMIFS('NEW-RTT'!#REF!,'NEW-RTT'!#REF!,'t100 dynamiques'!$C$5,'NEW-RTT'!#REF!,$B73,'NEW-RTT'!$E$6:$E$786,"G*",'NEW-RTT'!#REF!,$D$3,'NEW-RTT'!#REF!,'t100 dynamiques'!$F$5)-SUMIFS('NEW-RTT'!#REF!,'NEW-RTT'!#REF!,'t100 dynamiques'!$C$5,'NEW-RTT'!#REF!,$B73,'NEW-RTT'!$E$6:$E$786,"G*",'NEW-RTT'!#REF!,$D$3,'NEW-RTT'!#REF!,'t100 dynamiques'!$F$5)</f>
        <v>#REF!</v>
      </c>
      <c r="E73" s="37" t="e">
        <f>$E72+SUMIFS('NEW-RTT'!#REF!,'NEW-RTT'!#REF!,'t100 dynamiques'!$C$5,'NEW-RTT'!#REF!,$B73,'NEW-RTT'!$E$6:$E$786,"G*",'NEW-RTT'!#REF!,$E$3,'NEW-RTT'!#REF!,'t100 dynamiques'!$F$5)-SUMIFS('NEW-RTT'!#REF!,'NEW-RTT'!#REF!,'t100 dynamiques'!$C$5,'NEW-RTT'!#REF!,$B73,'NEW-RTT'!$E$6:$E$786,"G*",'NEW-RTT'!#REF!,$E$3,'NEW-RTT'!#REF!,'t100 dynamiques'!$F$5)</f>
        <v>#REF!</v>
      </c>
      <c r="F73" s="37" t="e">
        <f>$F72+SUMIFS('NEW-RTT'!#REF!,'NEW-RTT'!#REF!,'t100 dynamiques'!$C$5,'NEW-RTT'!#REF!,$B73,'NEW-RTT'!$E$6:$E$786,"G*",'NEW-RTT'!#REF!,$F$3,'NEW-RTT'!#REF!,'t100 dynamiques'!$F$5)-SUMIFS('NEW-RTT'!#REF!,'NEW-RTT'!#REF!,'t100 dynamiques'!$C$5,'NEW-RTT'!#REF!,$B73,'NEW-RTT'!$E$6:$E$786,"G*",'NEW-RTT'!#REF!,$F$3,'NEW-RTT'!#REF!,'t100 dynamiques'!$F$5)</f>
        <v>#REF!</v>
      </c>
      <c r="G73" s="67" t="e">
        <f>$G72+SUMIFS('NEW-RTT'!#REF!,'NEW-RTT'!#REF!,'t100 dynamiques'!$C$5,'NEW-RTT'!#REF!,$B73,'NEW-RTT'!$E$6:$E$786,"G*",'NEW-RTT'!#REF!,$G$3,'NEW-RTT'!#REF!,'t100 dynamiques'!$F$5)-SUMIFS('NEW-RTT'!#REF!,'NEW-RTT'!#REF!,'t100 dynamiques'!$C$5,'NEW-RTT'!#REF!,$B73,'NEW-RTT'!$E$6:$E$786,"G*",'NEW-RTT'!#REF!,$G$3,'NEW-RTT'!#REF!,'t100 dynamiques'!$F$5)</f>
        <v>#REF!</v>
      </c>
      <c r="H73" s="74" t="e">
        <f t="shared" si="16"/>
        <v>#REF!</v>
      </c>
      <c r="I73" s="137" t="e">
        <f t="shared" si="17"/>
        <v>#REF!</v>
      </c>
      <c r="J73" s="137" t="e">
        <f t="shared" si="18"/>
        <v>#REF!</v>
      </c>
      <c r="K73" s="137" t="e">
        <f t="shared" si="19"/>
        <v>#REF!</v>
      </c>
      <c r="L73" s="139">
        <f>SUMIFS(LISTE!$T$4:$T$29,LISTE!$O$4:$O$29,'t100 dynamiques'!$C$5,LISTE!$S$4:$S$29,'t100 dynamiques'!$F$5,LISTE!$P$4:$P$29,LISTE!$P$4)</f>
        <v>637</v>
      </c>
      <c r="M73" s="70" t="e">
        <f>$M72+SUMIFS('NEW-RTT'!#REF!,'NEW-RTT'!#REF!,'t100 dynamiques'!$C$5,'NEW-RTT'!#REF!,$B73,'NEW-RTT'!$E$6:$E$786,"G*",'NEW-RTT'!#REF!,$M$3,'NEW-RTT'!#REF!,'t100 dynamiques'!$F$5)-SUMIFS('NEW-RTT'!#REF!,'NEW-RTT'!#REF!,'t100 dynamiques'!$C$5,'NEW-RTT'!#REF!,$B73,'NEW-RTT'!$E$6:$E$786,"G*",'NEW-RTT'!#REF!,$M$3,'NEW-RTT'!#REF!,'t100 dynamiques'!$F$5)</f>
        <v>#REF!</v>
      </c>
      <c r="N73" s="37" t="e">
        <f>$N72+SUMIFS('NEW-RTT'!#REF!,'NEW-RTT'!#REF!,'t100 dynamiques'!$C$5,'NEW-RTT'!#REF!,$B73,'NEW-RTT'!$E$6:$E$786,"G*",'NEW-RTT'!#REF!,$N$3,'NEW-RTT'!#REF!,'t100 dynamiques'!$F$5)-SUMIFS('NEW-RTT'!#REF!,'NEW-RTT'!#REF!,'t100 dynamiques'!$C$5,'NEW-RTT'!#REF!,$B73,'NEW-RTT'!$E$6:$E$786,"G*",'NEW-RTT'!#REF!,$N$3,'NEW-RTT'!#REF!,'t100 dynamiques'!$F$5)</f>
        <v>#REF!</v>
      </c>
      <c r="O73" s="37" t="e">
        <f>$O72+SUMIFS('NEW-RTT'!#REF!,'NEW-RTT'!#REF!,'t100 dynamiques'!$C$5,'NEW-RTT'!#REF!,$B73,'NEW-RTT'!$E$6:$E$786,"G*",'NEW-RTT'!#REF!,$O$3,'NEW-RTT'!#REF!,'t100 dynamiques'!$F$5)-SUMIFS('NEW-RTT'!#REF!,'NEW-RTT'!#REF!,'t100 dynamiques'!$C$5,'NEW-RTT'!#REF!,$B73,'NEW-RTT'!$E$6:$E$786,"G*",'NEW-RTT'!#REF!,$O$3,'NEW-RTT'!#REF!,'t100 dynamiques'!$F$5)</f>
        <v>#REF!</v>
      </c>
      <c r="P73" s="37" t="e">
        <f>$P72+SUMIFS('NEW-RTT'!#REF!,'NEW-RTT'!#REF!,'t100 dynamiques'!$C$5,'NEW-RTT'!#REF!,$B73,'NEW-RTT'!$E$6:$E$786,"G*",'NEW-RTT'!#REF!,$P$3,'NEW-RTT'!#REF!,'t100 dynamiques'!$F$5)-SUMIFS('NEW-RTT'!#REF!,'NEW-RTT'!#REF!,'t100 dynamiques'!$C$5,'NEW-RTT'!#REF!,$B73,'NEW-RTT'!$E$6:$E$786,"G*",'NEW-RTT'!#REF!,$P$3,'NEW-RTT'!#REF!,'t100 dynamiques'!$F$5)</f>
        <v>#REF!</v>
      </c>
      <c r="Q73" s="37" t="e">
        <f>$Q72+SUMIFS('NEW-RTT'!#REF!,'NEW-RTT'!#REF!,'t100 dynamiques'!$C$5,'NEW-RTT'!#REF!,$B73,'NEW-RTT'!$E$6:$E$786,"G*",'NEW-RTT'!#REF!,$Q$3,'NEW-RTT'!#REF!,'t100 dynamiques'!$F$5)-SUMIFS('NEW-RTT'!#REF!,'NEW-RTT'!#REF!,'t100 dynamiques'!$C$5,'NEW-RTT'!#REF!,$B73,'NEW-RTT'!$E$6:$E$786,"G*",'NEW-RTT'!#REF!,$Q$3,'NEW-RTT'!#REF!,'t100 dynamiques'!$F$5)</f>
        <v>#REF!</v>
      </c>
      <c r="R73" s="164" t="e">
        <f t="shared" si="8"/>
        <v>#REF!</v>
      </c>
      <c r="S73" s="164" t="e">
        <f t="shared" si="15"/>
        <v>#REF!</v>
      </c>
      <c r="T73" s="164" t="e">
        <f t="shared" si="9"/>
        <v>#REF!</v>
      </c>
      <c r="U73" s="164" t="e">
        <f t="shared" si="10"/>
        <v>#REF!</v>
      </c>
      <c r="V73" s="165" t="e">
        <f t="shared" si="11"/>
        <v>#REF!</v>
      </c>
      <c r="W73" s="169">
        <f>SUMIFS(LISTE!$T$4:$T$29,LISTE!$O$4:$O$29,'t100 dynamiques'!$C$5,LISTE!$S$4:$S$29,'t100 dynamiques'!$F$5,LISTE!$P$4:$P$29,LISTE!$P$9)</f>
        <v>2339.1000000000004</v>
      </c>
      <c r="X73" s="210"/>
      <c r="Y73" s="211"/>
      <c r="Z73" s="210"/>
      <c r="AA73" s="210"/>
      <c r="AB73" s="211"/>
      <c r="AC73" s="212"/>
      <c r="AD73" s="210"/>
      <c r="AE73" s="210"/>
      <c r="AF73" s="211"/>
      <c r="AG73" s="212"/>
      <c r="AH73" s="210"/>
      <c r="AI73" s="211"/>
      <c r="AJ73" s="210"/>
      <c r="AK73" s="210"/>
      <c r="AL73" s="211"/>
      <c r="AM73" s="212"/>
      <c r="AN73" s="210"/>
      <c r="AO73" s="210"/>
      <c r="AP73" s="211"/>
      <c r="AQ73" s="212"/>
    </row>
    <row r="74" spans="2:43" x14ac:dyDescent="0.25">
      <c r="B74" s="35">
        <v>70</v>
      </c>
      <c r="C74" s="34"/>
      <c r="D74" s="36" t="e">
        <f>$D73+SUMIFS('NEW-RTT'!#REF!,'NEW-RTT'!#REF!,'t100 dynamiques'!$C$5,'NEW-RTT'!#REF!,$B74,'NEW-RTT'!$E$6:$E$786,"G*",'NEW-RTT'!#REF!,$D$3,'NEW-RTT'!#REF!,'t100 dynamiques'!$F$5)-SUMIFS('NEW-RTT'!#REF!,'NEW-RTT'!#REF!,'t100 dynamiques'!$C$5,'NEW-RTT'!#REF!,$B74,'NEW-RTT'!$E$6:$E$786,"G*",'NEW-RTT'!#REF!,$D$3,'NEW-RTT'!#REF!,'t100 dynamiques'!$F$5)</f>
        <v>#REF!</v>
      </c>
      <c r="E74" s="37" t="e">
        <f>$E73+SUMIFS('NEW-RTT'!#REF!,'NEW-RTT'!#REF!,'t100 dynamiques'!$C$5,'NEW-RTT'!#REF!,$B74,'NEW-RTT'!$E$6:$E$786,"G*",'NEW-RTT'!#REF!,$E$3,'NEW-RTT'!#REF!,'t100 dynamiques'!$F$5)-SUMIFS('NEW-RTT'!#REF!,'NEW-RTT'!#REF!,'t100 dynamiques'!$C$5,'NEW-RTT'!#REF!,$B74,'NEW-RTT'!$E$6:$E$786,"G*",'NEW-RTT'!#REF!,$E$3,'NEW-RTT'!#REF!,'t100 dynamiques'!$F$5)</f>
        <v>#REF!</v>
      </c>
      <c r="F74" s="37" t="e">
        <f>$F73+SUMIFS('NEW-RTT'!#REF!,'NEW-RTT'!#REF!,'t100 dynamiques'!$C$5,'NEW-RTT'!#REF!,$B74,'NEW-RTT'!$E$6:$E$786,"G*",'NEW-RTT'!#REF!,$F$3,'NEW-RTT'!#REF!,'t100 dynamiques'!$F$5)-SUMIFS('NEW-RTT'!#REF!,'NEW-RTT'!#REF!,'t100 dynamiques'!$C$5,'NEW-RTT'!#REF!,$B74,'NEW-RTT'!$E$6:$E$786,"G*",'NEW-RTT'!#REF!,$F$3,'NEW-RTT'!#REF!,'t100 dynamiques'!$F$5)</f>
        <v>#REF!</v>
      </c>
      <c r="G74" s="67" t="e">
        <f>$G73+SUMIFS('NEW-RTT'!#REF!,'NEW-RTT'!#REF!,'t100 dynamiques'!$C$5,'NEW-RTT'!#REF!,$B74,'NEW-RTT'!$E$6:$E$786,"G*",'NEW-RTT'!#REF!,$G$3,'NEW-RTT'!#REF!,'t100 dynamiques'!$F$5)-SUMIFS('NEW-RTT'!#REF!,'NEW-RTT'!#REF!,'t100 dynamiques'!$C$5,'NEW-RTT'!#REF!,$B74,'NEW-RTT'!$E$6:$E$786,"G*",'NEW-RTT'!#REF!,$G$3,'NEW-RTT'!#REF!,'t100 dynamiques'!$F$5)</f>
        <v>#REF!</v>
      </c>
      <c r="H74" s="74" t="e">
        <f t="shared" si="16"/>
        <v>#REF!</v>
      </c>
      <c r="I74" s="137" t="e">
        <f>$I$2+H74</f>
        <v>#REF!</v>
      </c>
      <c r="J74" s="137" t="e">
        <f t="shared" si="18"/>
        <v>#REF!</v>
      </c>
      <c r="K74" s="137" t="e">
        <f t="shared" si="19"/>
        <v>#REF!</v>
      </c>
      <c r="L74" s="139">
        <f>SUMIFS(LISTE!$T$4:$T$29,LISTE!$O$4:$O$29,'t100 dynamiques'!$C$5,LISTE!$S$4:$S$29,'t100 dynamiques'!$F$5,LISTE!$P$4:$P$29,LISTE!$P$4)</f>
        <v>637</v>
      </c>
      <c r="M74" s="70" t="e">
        <f>$M73+SUMIFS('NEW-RTT'!#REF!,'NEW-RTT'!#REF!,'t100 dynamiques'!$C$5,'NEW-RTT'!#REF!,$B74,'NEW-RTT'!$E$6:$E$786,"G*",'NEW-RTT'!#REF!,$M$3,'NEW-RTT'!#REF!,'t100 dynamiques'!$F$5)-SUMIFS('NEW-RTT'!#REF!,'NEW-RTT'!#REF!,'t100 dynamiques'!$C$5,'NEW-RTT'!#REF!,$B74,'NEW-RTT'!$E$6:$E$786,"G*",'NEW-RTT'!#REF!,$M$3,'NEW-RTT'!#REF!,'t100 dynamiques'!$F$5)</f>
        <v>#REF!</v>
      </c>
      <c r="N74" s="37" t="e">
        <f>$N73+SUMIFS('NEW-RTT'!#REF!,'NEW-RTT'!#REF!,'t100 dynamiques'!$C$5,'NEW-RTT'!#REF!,$B74,'NEW-RTT'!$E$6:$E$786,"G*",'NEW-RTT'!#REF!,$N$3,'NEW-RTT'!#REF!,'t100 dynamiques'!$F$5)-SUMIFS('NEW-RTT'!#REF!,'NEW-RTT'!#REF!,'t100 dynamiques'!$C$5,'NEW-RTT'!#REF!,$B74,'NEW-RTT'!$E$6:$E$786,"G*",'NEW-RTT'!#REF!,$N$3,'NEW-RTT'!#REF!,'t100 dynamiques'!$F$5)</f>
        <v>#REF!</v>
      </c>
      <c r="O74" s="37" t="e">
        <f>$O73+SUMIFS('NEW-RTT'!#REF!,'NEW-RTT'!#REF!,'t100 dynamiques'!$C$5,'NEW-RTT'!#REF!,$B74,'NEW-RTT'!$E$6:$E$786,"G*",'NEW-RTT'!#REF!,$O$3,'NEW-RTT'!#REF!,'t100 dynamiques'!$F$5)-SUMIFS('NEW-RTT'!#REF!,'NEW-RTT'!#REF!,'t100 dynamiques'!$C$5,'NEW-RTT'!#REF!,$B74,'NEW-RTT'!$E$6:$E$786,"G*",'NEW-RTT'!#REF!,$O$3,'NEW-RTT'!#REF!,'t100 dynamiques'!$F$5)</f>
        <v>#REF!</v>
      </c>
      <c r="P74" s="37" t="e">
        <f>$P73+SUMIFS('NEW-RTT'!#REF!,'NEW-RTT'!#REF!,'t100 dynamiques'!$C$5,'NEW-RTT'!#REF!,$B74,'NEW-RTT'!$E$6:$E$786,"G*",'NEW-RTT'!#REF!,$P$3,'NEW-RTT'!#REF!,'t100 dynamiques'!$F$5)-SUMIFS('NEW-RTT'!#REF!,'NEW-RTT'!#REF!,'t100 dynamiques'!$C$5,'NEW-RTT'!#REF!,$B74,'NEW-RTT'!$E$6:$E$786,"G*",'NEW-RTT'!#REF!,$P$3,'NEW-RTT'!#REF!,'t100 dynamiques'!$F$5)</f>
        <v>#REF!</v>
      </c>
      <c r="Q74" s="37" t="e">
        <f>$Q73+SUMIFS('NEW-RTT'!#REF!,'NEW-RTT'!#REF!,'t100 dynamiques'!$C$5,'NEW-RTT'!#REF!,$B74,'NEW-RTT'!$E$6:$E$786,"G*",'NEW-RTT'!#REF!,$Q$3,'NEW-RTT'!#REF!,'t100 dynamiques'!$F$5)-SUMIFS('NEW-RTT'!#REF!,'NEW-RTT'!#REF!,'t100 dynamiques'!$C$5,'NEW-RTT'!#REF!,$B74,'NEW-RTT'!$E$6:$E$786,"G*",'NEW-RTT'!#REF!,$Q$3,'NEW-RTT'!#REF!,'t100 dynamiques'!$F$5)</f>
        <v>#REF!</v>
      </c>
      <c r="R74" s="164" t="e">
        <f t="shared" si="8"/>
        <v>#REF!</v>
      </c>
      <c r="S74" s="164" t="e">
        <f t="shared" si="15"/>
        <v>#REF!</v>
      </c>
      <c r="T74" s="164" t="e">
        <f t="shared" si="9"/>
        <v>#REF!</v>
      </c>
      <c r="U74" s="164" t="e">
        <f t="shared" si="10"/>
        <v>#REF!</v>
      </c>
      <c r="V74" s="165" t="e">
        <f t="shared" si="11"/>
        <v>#REF!</v>
      </c>
      <c r="W74" s="169">
        <f>SUMIFS(LISTE!$T$4:$T$29,LISTE!$O$4:$O$29,'t100 dynamiques'!$C$5,LISTE!$S$4:$S$29,'t100 dynamiques'!$F$5,LISTE!$P$4:$P$29,LISTE!$P$9)</f>
        <v>2339.1000000000004</v>
      </c>
      <c r="X74" s="210"/>
      <c r="Y74" s="211"/>
      <c r="Z74" s="210"/>
      <c r="AA74" s="210"/>
      <c r="AB74" s="211"/>
      <c r="AC74" s="212"/>
      <c r="AD74" s="210"/>
      <c r="AE74" s="210"/>
      <c r="AF74" s="211"/>
      <c r="AG74" s="212"/>
      <c r="AH74" s="210"/>
      <c r="AI74" s="211"/>
      <c r="AJ74" s="210"/>
      <c r="AK74" s="210"/>
      <c r="AL74" s="211"/>
      <c r="AM74" s="212"/>
      <c r="AN74" s="210"/>
      <c r="AO74" s="210"/>
      <c r="AP74" s="211"/>
      <c r="AQ74" s="212"/>
    </row>
    <row r="75" spans="2:43" x14ac:dyDescent="0.25">
      <c r="B75" s="133">
        <v>71</v>
      </c>
      <c r="C75" s="34"/>
      <c r="D75" s="36" t="e">
        <f>$D74+SUMIFS('NEW-RTT'!#REF!,'NEW-RTT'!#REF!,'t100 dynamiques'!$C$5,'NEW-RTT'!#REF!,$B75,'NEW-RTT'!$E$6:$E$786,"G*",'NEW-RTT'!#REF!,$D$3,'NEW-RTT'!#REF!,'t100 dynamiques'!$F$5)-SUMIFS('NEW-RTT'!#REF!,'NEW-RTT'!#REF!,'t100 dynamiques'!$C$5,'NEW-RTT'!#REF!,$B75,'NEW-RTT'!$E$6:$E$786,"G*",'NEW-RTT'!#REF!,$D$3,'NEW-RTT'!#REF!,'t100 dynamiques'!$F$5)</f>
        <v>#REF!</v>
      </c>
      <c r="E75" s="37" t="e">
        <f>$E74+SUMIFS('NEW-RTT'!#REF!,'NEW-RTT'!#REF!,'t100 dynamiques'!$C$5,'NEW-RTT'!#REF!,$B75,'NEW-RTT'!$E$6:$E$786,"G*",'NEW-RTT'!#REF!,$E$3,'NEW-RTT'!#REF!,'t100 dynamiques'!$F$5)-SUMIFS('NEW-RTT'!#REF!,'NEW-RTT'!#REF!,'t100 dynamiques'!$C$5,'NEW-RTT'!#REF!,$B75,'NEW-RTT'!$E$6:$E$786,"G*",'NEW-RTT'!#REF!,$E$3,'NEW-RTT'!#REF!,'t100 dynamiques'!$F$5)</f>
        <v>#REF!</v>
      </c>
      <c r="F75" s="37" t="e">
        <f>$F74+SUMIFS('NEW-RTT'!#REF!,'NEW-RTT'!#REF!,'t100 dynamiques'!$C$5,'NEW-RTT'!#REF!,$B75,'NEW-RTT'!$E$6:$E$786,"G*",'NEW-RTT'!#REF!,$F$3,'NEW-RTT'!#REF!,'t100 dynamiques'!$F$5)-SUMIFS('NEW-RTT'!#REF!,'NEW-RTT'!#REF!,'t100 dynamiques'!$C$5,'NEW-RTT'!#REF!,$B75,'NEW-RTT'!$E$6:$E$786,"G*",'NEW-RTT'!#REF!,$F$3,'NEW-RTT'!#REF!,'t100 dynamiques'!$F$5)</f>
        <v>#REF!</v>
      </c>
      <c r="G75" s="67" t="e">
        <f>$G74+SUMIFS('NEW-RTT'!#REF!,'NEW-RTT'!#REF!,'t100 dynamiques'!$C$5,'NEW-RTT'!#REF!,$B75,'NEW-RTT'!$E$6:$E$786,"G*",'NEW-RTT'!#REF!,$G$3,'NEW-RTT'!#REF!,'t100 dynamiques'!$F$5)-SUMIFS('NEW-RTT'!#REF!,'NEW-RTT'!#REF!,'t100 dynamiques'!$C$5,'NEW-RTT'!#REF!,$B75,'NEW-RTT'!$E$6:$E$786,"G*",'NEW-RTT'!#REF!,$G$3,'NEW-RTT'!#REF!,'t100 dynamiques'!$F$5)</f>
        <v>#REF!</v>
      </c>
      <c r="H75" s="74" t="e">
        <f t="shared" si="16"/>
        <v>#REF!</v>
      </c>
      <c r="I75" s="137" t="e">
        <f t="shared" si="17"/>
        <v>#REF!</v>
      </c>
      <c r="J75" s="137" t="e">
        <f t="shared" si="18"/>
        <v>#REF!</v>
      </c>
      <c r="K75" s="137" t="e">
        <f t="shared" si="19"/>
        <v>#REF!</v>
      </c>
      <c r="L75" s="139">
        <f>SUMIFS(LISTE!$T$4:$T$29,LISTE!$O$4:$O$29,'t100 dynamiques'!$C$5,LISTE!$S$4:$S$29,'t100 dynamiques'!$F$5,LISTE!$P$4:$P$29,LISTE!$P$4)</f>
        <v>637</v>
      </c>
      <c r="M75" s="70" t="e">
        <f>$M74+SUMIFS('NEW-RTT'!#REF!,'NEW-RTT'!#REF!,'t100 dynamiques'!$C$5,'NEW-RTT'!#REF!,$B75,'NEW-RTT'!$E$6:$E$786,"G*",'NEW-RTT'!#REF!,$M$3,'NEW-RTT'!#REF!,'t100 dynamiques'!$F$5)-SUMIFS('NEW-RTT'!#REF!,'NEW-RTT'!#REF!,'t100 dynamiques'!$C$5,'NEW-RTT'!#REF!,$B75,'NEW-RTT'!$E$6:$E$786,"G*",'NEW-RTT'!#REF!,$M$3,'NEW-RTT'!#REF!,'t100 dynamiques'!$F$5)</f>
        <v>#REF!</v>
      </c>
      <c r="N75" s="37" t="e">
        <f>$N74+SUMIFS('NEW-RTT'!#REF!,'NEW-RTT'!#REF!,'t100 dynamiques'!$C$5,'NEW-RTT'!#REF!,$B75,'NEW-RTT'!$E$6:$E$786,"G*",'NEW-RTT'!#REF!,$N$3,'NEW-RTT'!#REF!,'t100 dynamiques'!$F$5)-SUMIFS('NEW-RTT'!#REF!,'NEW-RTT'!#REF!,'t100 dynamiques'!$C$5,'NEW-RTT'!#REF!,$B75,'NEW-RTT'!$E$6:$E$786,"G*",'NEW-RTT'!#REF!,$N$3,'NEW-RTT'!#REF!,'t100 dynamiques'!$F$5)</f>
        <v>#REF!</v>
      </c>
      <c r="O75" s="37" t="e">
        <f>$O74+SUMIFS('NEW-RTT'!#REF!,'NEW-RTT'!#REF!,'t100 dynamiques'!$C$5,'NEW-RTT'!#REF!,$B75,'NEW-RTT'!$E$6:$E$786,"G*",'NEW-RTT'!#REF!,$O$3,'NEW-RTT'!#REF!,'t100 dynamiques'!$F$5)-SUMIFS('NEW-RTT'!#REF!,'NEW-RTT'!#REF!,'t100 dynamiques'!$C$5,'NEW-RTT'!#REF!,$B75,'NEW-RTT'!$E$6:$E$786,"G*",'NEW-RTT'!#REF!,$O$3,'NEW-RTT'!#REF!,'t100 dynamiques'!$F$5)</f>
        <v>#REF!</v>
      </c>
      <c r="P75" s="37" t="e">
        <f>$P74+SUMIFS('NEW-RTT'!#REF!,'NEW-RTT'!#REF!,'t100 dynamiques'!$C$5,'NEW-RTT'!#REF!,$B75,'NEW-RTT'!$E$6:$E$786,"G*",'NEW-RTT'!#REF!,$P$3,'NEW-RTT'!#REF!,'t100 dynamiques'!$F$5)-SUMIFS('NEW-RTT'!#REF!,'NEW-RTT'!#REF!,'t100 dynamiques'!$C$5,'NEW-RTT'!#REF!,$B75,'NEW-RTT'!$E$6:$E$786,"G*",'NEW-RTT'!#REF!,$P$3,'NEW-RTT'!#REF!,'t100 dynamiques'!$F$5)</f>
        <v>#REF!</v>
      </c>
      <c r="Q75" s="37" t="e">
        <f>$Q74+SUMIFS('NEW-RTT'!#REF!,'NEW-RTT'!#REF!,'t100 dynamiques'!$C$5,'NEW-RTT'!#REF!,$B75,'NEW-RTT'!$E$6:$E$786,"G*",'NEW-RTT'!#REF!,$Q$3,'NEW-RTT'!#REF!,'t100 dynamiques'!$F$5)-SUMIFS('NEW-RTT'!#REF!,'NEW-RTT'!#REF!,'t100 dynamiques'!$C$5,'NEW-RTT'!#REF!,$B75,'NEW-RTT'!$E$6:$E$786,"G*",'NEW-RTT'!#REF!,$Q$3,'NEW-RTT'!#REF!,'t100 dynamiques'!$F$5)</f>
        <v>#REF!</v>
      </c>
      <c r="R75" s="164" t="e">
        <f t="shared" si="8"/>
        <v>#REF!</v>
      </c>
      <c r="S75" s="164" t="e">
        <f t="shared" si="15"/>
        <v>#REF!</v>
      </c>
      <c r="T75" s="164" t="e">
        <f t="shared" si="9"/>
        <v>#REF!</v>
      </c>
      <c r="U75" s="164" t="e">
        <f t="shared" si="10"/>
        <v>#REF!</v>
      </c>
      <c r="V75" s="165" t="e">
        <f t="shared" si="11"/>
        <v>#REF!</v>
      </c>
      <c r="W75" s="169">
        <f>SUMIFS(LISTE!$T$4:$T$29,LISTE!$O$4:$O$29,'t100 dynamiques'!$C$5,LISTE!$S$4:$S$29,'t100 dynamiques'!$F$5,LISTE!$P$4:$P$29,LISTE!$P$9)</f>
        <v>2339.1000000000004</v>
      </c>
      <c r="X75" s="210"/>
      <c r="Y75" s="211"/>
      <c r="Z75" s="210"/>
      <c r="AA75" s="210"/>
      <c r="AB75" s="211"/>
      <c r="AC75" s="212"/>
      <c r="AD75" s="210"/>
      <c r="AE75" s="210"/>
      <c r="AF75" s="211"/>
      <c r="AG75" s="212"/>
      <c r="AH75" s="210"/>
      <c r="AI75" s="211"/>
      <c r="AJ75" s="210"/>
      <c r="AK75" s="210"/>
      <c r="AL75" s="211"/>
      <c r="AM75" s="212"/>
      <c r="AN75" s="210"/>
      <c r="AO75" s="210"/>
      <c r="AP75" s="211"/>
      <c r="AQ75" s="212"/>
    </row>
    <row r="76" spans="2:43" x14ac:dyDescent="0.25">
      <c r="B76" s="35">
        <v>72</v>
      </c>
      <c r="C76" s="34"/>
      <c r="D76" s="36" t="e">
        <f>$D75+SUMIFS('NEW-RTT'!#REF!,'NEW-RTT'!#REF!,'t100 dynamiques'!$C$5,'NEW-RTT'!#REF!,$B76,'NEW-RTT'!$E$6:$E$786,"G*",'NEW-RTT'!#REF!,$D$3,'NEW-RTT'!#REF!,'t100 dynamiques'!$F$5)-SUMIFS('NEW-RTT'!#REF!,'NEW-RTT'!#REF!,'t100 dynamiques'!$C$5,'NEW-RTT'!#REF!,$B76,'NEW-RTT'!$E$6:$E$786,"G*",'NEW-RTT'!#REF!,$D$3,'NEW-RTT'!#REF!,'t100 dynamiques'!$F$5)</f>
        <v>#REF!</v>
      </c>
      <c r="E76" s="37" t="e">
        <f>$E75+SUMIFS('NEW-RTT'!#REF!,'NEW-RTT'!#REF!,'t100 dynamiques'!$C$5,'NEW-RTT'!#REF!,$B76,'NEW-RTT'!$E$6:$E$786,"G*",'NEW-RTT'!#REF!,$E$3,'NEW-RTT'!#REF!,'t100 dynamiques'!$F$5)-SUMIFS('NEW-RTT'!#REF!,'NEW-RTT'!#REF!,'t100 dynamiques'!$C$5,'NEW-RTT'!#REF!,$B76,'NEW-RTT'!$E$6:$E$786,"G*",'NEW-RTT'!#REF!,$E$3,'NEW-RTT'!#REF!,'t100 dynamiques'!$F$5)</f>
        <v>#REF!</v>
      </c>
      <c r="F76" s="37" t="e">
        <f>$F75+SUMIFS('NEW-RTT'!#REF!,'NEW-RTT'!#REF!,'t100 dynamiques'!$C$5,'NEW-RTT'!#REF!,$B76,'NEW-RTT'!$E$6:$E$786,"G*",'NEW-RTT'!#REF!,$F$3,'NEW-RTT'!#REF!,'t100 dynamiques'!$F$5)-SUMIFS('NEW-RTT'!#REF!,'NEW-RTT'!#REF!,'t100 dynamiques'!$C$5,'NEW-RTT'!#REF!,$B76,'NEW-RTT'!$E$6:$E$786,"G*",'NEW-RTT'!#REF!,$F$3,'NEW-RTT'!#REF!,'t100 dynamiques'!$F$5)</f>
        <v>#REF!</v>
      </c>
      <c r="G76" s="67" t="e">
        <f>$G75+SUMIFS('NEW-RTT'!#REF!,'NEW-RTT'!#REF!,'t100 dynamiques'!$C$5,'NEW-RTT'!#REF!,$B76,'NEW-RTT'!$E$6:$E$786,"G*",'NEW-RTT'!#REF!,$G$3,'NEW-RTT'!#REF!,'t100 dynamiques'!$F$5)-SUMIFS('NEW-RTT'!#REF!,'NEW-RTT'!#REF!,'t100 dynamiques'!$C$5,'NEW-RTT'!#REF!,$B76,'NEW-RTT'!$E$6:$E$786,"G*",'NEW-RTT'!#REF!,$G$3,'NEW-RTT'!#REF!,'t100 dynamiques'!$F$5)</f>
        <v>#REF!</v>
      </c>
      <c r="H76" s="74" t="e">
        <f t="shared" si="16"/>
        <v>#REF!</v>
      </c>
      <c r="I76" s="137" t="e">
        <f t="shared" si="17"/>
        <v>#REF!</v>
      </c>
      <c r="J76" s="137" t="e">
        <f t="shared" si="18"/>
        <v>#REF!</v>
      </c>
      <c r="K76" s="137" t="e">
        <f t="shared" si="19"/>
        <v>#REF!</v>
      </c>
      <c r="L76" s="139">
        <f>SUMIFS(LISTE!$T$4:$T$29,LISTE!$O$4:$O$29,'t100 dynamiques'!$C$5,LISTE!$S$4:$S$29,'t100 dynamiques'!$F$5,LISTE!$P$4:$P$29,LISTE!$P$4)</f>
        <v>637</v>
      </c>
      <c r="M76" s="70" t="e">
        <f>$M75+SUMIFS('NEW-RTT'!#REF!,'NEW-RTT'!#REF!,'t100 dynamiques'!$C$5,'NEW-RTT'!#REF!,$B76,'NEW-RTT'!$E$6:$E$786,"G*",'NEW-RTT'!#REF!,$M$3,'NEW-RTT'!#REF!,'t100 dynamiques'!$F$5)-SUMIFS('NEW-RTT'!#REF!,'NEW-RTT'!#REF!,'t100 dynamiques'!$C$5,'NEW-RTT'!#REF!,$B76,'NEW-RTT'!$E$6:$E$786,"G*",'NEW-RTT'!#REF!,$M$3,'NEW-RTT'!#REF!,'t100 dynamiques'!$F$5)</f>
        <v>#REF!</v>
      </c>
      <c r="N76" s="37" t="e">
        <f>$N75+SUMIFS('NEW-RTT'!#REF!,'NEW-RTT'!#REF!,'t100 dynamiques'!$C$5,'NEW-RTT'!#REF!,$B76,'NEW-RTT'!$E$6:$E$786,"G*",'NEW-RTT'!#REF!,$N$3,'NEW-RTT'!#REF!,'t100 dynamiques'!$F$5)-SUMIFS('NEW-RTT'!#REF!,'NEW-RTT'!#REF!,'t100 dynamiques'!$C$5,'NEW-RTT'!#REF!,$B76,'NEW-RTT'!$E$6:$E$786,"G*",'NEW-RTT'!#REF!,$N$3,'NEW-RTT'!#REF!,'t100 dynamiques'!$F$5)</f>
        <v>#REF!</v>
      </c>
      <c r="O76" s="37" t="e">
        <f>$O75+SUMIFS('NEW-RTT'!#REF!,'NEW-RTT'!#REF!,'t100 dynamiques'!$C$5,'NEW-RTT'!#REF!,$B76,'NEW-RTT'!$E$6:$E$786,"G*",'NEW-RTT'!#REF!,$O$3,'NEW-RTT'!#REF!,'t100 dynamiques'!$F$5)-SUMIFS('NEW-RTT'!#REF!,'NEW-RTT'!#REF!,'t100 dynamiques'!$C$5,'NEW-RTT'!#REF!,$B76,'NEW-RTT'!$E$6:$E$786,"G*",'NEW-RTT'!#REF!,$O$3,'NEW-RTT'!#REF!,'t100 dynamiques'!$F$5)</f>
        <v>#REF!</v>
      </c>
      <c r="P76" s="37" t="e">
        <f>$P75+SUMIFS('NEW-RTT'!#REF!,'NEW-RTT'!#REF!,'t100 dynamiques'!$C$5,'NEW-RTT'!#REF!,$B76,'NEW-RTT'!$E$6:$E$786,"G*",'NEW-RTT'!#REF!,$P$3,'NEW-RTT'!#REF!,'t100 dynamiques'!$F$5)-SUMIFS('NEW-RTT'!#REF!,'NEW-RTT'!#REF!,'t100 dynamiques'!$C$5,'NEW-RTT'!#REF!,$B76,'NEW-RTT'!$E$6:$E$786,"G*",'NEW-RTT'!#REF!,$P$3,'NEW-RTT'!#REF!,'t100 dynamiques'!$F$5)</f>
        <v>#REF!</v>
      </c>
      <c r="Q76" s="37" t="e">
        <f>$Q75+SUMIFS('NEW-RTT'!#REF!,'NEW-RTT'!#REF!,'t100 dynamiques'!$C$5,'NEW-RTT'!#REF!,$B76,'NEW-RTT'!$E$6:$E$786,"G*",'NEW-RTT'!#REF!,$Q$3,'NEW-RTT'!#REF!,'t100 dynamiques'!$F$5)-SUMIFS('NEW-RTT'!#REF!,'NEW-RTT'!#REF!,'t100 dynamiques'!$C$5,'NEW-RTT'!#REF!,$B76,'NEW-RTT'!$E$6:$E$786,"G*",'NEW-RTT'!#REF!,$Q$3,'NEW-RTT'!#REF!,'t100 dynamiques'!$F$5)</f>
        <v>#REF!</v>
      </c>
      <c r="R76" s="164" t="e">
        <f t="shared" si="8"/>
        <v>#REF!</v>
      </c>
      <c r="S76" s="164" t="e">
        <f t="shared" si="15"/>
        <v>#REF!</v>
      </c>
      <c r="T76" s="164" t="e">
        <f t="shared" si="9"/>
        <v>#REF!</v>
      </c>
      <c r="U76" s="164" t="e">
        <f t="shared" si="10"/>
        <v>#REF!</v>
      </c>
      <c r="V76" s="165" t="e">
        <f t="shared" si="11"/>
        <v>#REF!</v>
      </c>
      <c r="W76" s="169">
        <f>SUMIFS(LISTE!$T$4:$T$29,LISTE!$O$4:$O$29,'t100 dynamiques'!$C$5,LISTE!$S$4:$S$29,'t100 dynamiques'!$F$5,LISTE!$P$4:$P$29,LISTE!$P$9)</f>
        <v>2339.1000000000004</v>
      </c>
      <c r="X76" s="210"/>
      <c r="Y76" s="211"/>
      <c r="Z76" s="210"/>
      <c r="AA76" s="210"/>
      <c r="AB76" s="211"/>
      <c r="AC76" s="212"/>
      <c r="AD76" s="210"/>
      <c r="AE76" s="210"/>
      <c r="AF76" s="211"/>
      <c r="AG76" s="212"/>
      <c r="AH76" s="210"/>
      <c r="AI76" s="211"/>
      <c r="AJ76" s="210"/>
      <c r="AK76" s="210"/>
      <c r="AL76" s="211"/>
      <c r="AM76" s="212"/>
      <c r="AN76" s="210"/>
      <c r="AO76" s="210"/>
      <c r="AP76" s="211"/>
      <c r="AQ76" s="212"/>
    </row>
    <row r="77" spans="2:43" x14ac:dyDescent="0.25">
      <c r="B77" s="35">
        <v>73</v>
      </c>
      <c r="C77" s="34"/>
      <c r="D77" s="36" t="e">
        <f>$D76+SUMIFS('NEW-RTT'!#REF!,'NEW-RTT'!#REF!,'t100 dynamiques'!$C$5,'NEW-RTT'!#REF!,$B77,'NEW-RTT'!$E$6:$E$786,"G*",'NEW-RTT'!#REF!,$D$3,'NEW-RTT'!#REF!,'t100 dynamiques'!$F$5)-SUMIFS('NEW-RTT'!#REF!,'NEW-RTT'!#REF!,'t100 dynamiques'!$C$5,'NEW-RTT'!#REF!,$B77,'NEW-RTT'!$E$6:$E$786,"G*",'NEW-RTT'!#REF!,$D$3,'NEW-RTT'!#REF!,'t100 dynamiques'!$F$5)</f>
        <v>#REF!</v>
      </c>
      <c r="E77" s="37" t="e">
        <f>$E76+SUMIFS('NEW-RTT'!#REF!,'NEW-RTT'!#REF!,'t100 dynamiques'!$C$5,'NEW-RTT'!#REF!,$B77,'NEW-RTT'!$E$6:$E$786,"G*",'NEW-RTT'!#REF!,$E$3,'NEW-RTT'!#REF!,'t100 dynamiques'!$F$5)-SUMIFS('NEW-RTT'!#REF!,'NEW-RTT'!#REF!,'t100 dynamiques'!$C$5,'NEW-RTT'!#REF!,$B77,'NEW-RTT'!$E$6:$E$786,"G*",'NEW-RTT'!#REF!,$E$3,'NEW-RTT'!#REF!,'t100 dynamiques'!$F$5)</f>
        <v>#REF!</v>
      </c>
      <c r="F77" s="37" t="e">
        <f>$F76+SUMIFS('NEW-RTT'!#REF!,'NEW-RTT'!#REF!,'t100 dynamiques'!$C$5,'NEW-RTT'!#REF!,$B77,'NEW-RTT'!$E$6:$E$786,"G*",'NEW-RTT'!#REF!,$F$3,'NEW-RTT'!#REF!,'t100 dynamiques'!$F$5)-SUMIFS('NEW-RTT'!#REF!,'NEW-RTT'!#REF!,'t100 dynamiques'!$C$5,'NEW-RTT'!#REF!,$B77,'NEW-RTT'!$E$6:$E$786,"G*",'NEW-RTT'!#REF!,$F$3,'NEW-RTT'!#REF!,'t100 dynamiques'!$F$5)</f>
        <v>#REF!</v>
      </c>
      <c r="G77" s="67" t="e">
        <f>$G76+SUMIFS('NEW-RTT'!#REF!,'NEW-RTT'!#REF!,'t100 dynamiques'!$C$5,'NEW-RTT'!#REF!,$B77,'NEW-RTT'!$E$6:$E$786,"G*",'NEW-RTT'!#REF!,$G$3,'NEW-RTT'!#REF!,'t100 dynamiques'!$F$5)-SUMIFS('NEW-RTT'!#REF!,'NEW-RTT'!#REF!,'t100 dynamiques'!$C$5,'NEW-RTT'!#REF!,$B77,'NEW-RTT'!$E$6:$E$786,"G*",'NEW-RTT'!#REF!,$G$3,'NEW-RTT'!#REF!,'t100 dynamiques'!$F$5)</f>
        <v>#REF!</v>
      </c>
      <c r="H77" s="74" t="e">
        <f t="shared" si="16"/>
        <v>#REF!</v>
      </c>
      <c r="I77" s="137" t="e">
        <f t="shared" si="17"/>
        <v>#REF!</v>
      </c>
      <c r="J77" s="137" t="e">
        <f t="shared" si="18"/>
        <v>#REF!</v>
      </c>
      <c r="K77" s="137" t="e">
        <f t="shared" si="19"/>
        <v>#REF!</v>
      </c>
      <c r="L77" s="139">
        <f>SUMIFS(LISTE!$T$4:$T$29,LISTE!$O$4:$O$29,'t100 dynamiques'!$C$5,LISTE!$S$4:$S$29,'t100 dynamiques'!$F$5,LISTE!$P$4:$P$29,LISTE!$P$4)</f>
        <v>637</v>
      </c>
      <c r="M77" s="70" t="e">
        <f>$M76+SUMIFS('NEW-RTT'!#REF!,'NEW-RTT'!#REF!,'t100 dynamiques'!$C$5,'NEW-RTT'!#REF!,$B77,'NEW-RTT'!$E$6:$E$786,"G*",'NEW-RTT'!#REF!,$M$3,'NEW-RTT'!#REF!,'t100 dynamiques'!$F$5)-SUMIFS('NEW-RTT'!#REF!,'NEW-RTT'!#REF!,'t100 dynamiques'!$C$5,'NEW-RTT'!#REF!,$B77,'NEW-RTT'!$E$6:$E$786,"G*",'NEW-RTT'!#REF!,$M$3,'NEW-RTT'!#REF!,'t100 dynamiques'!$F$5)</f>
        <v>#REF!</v>
      </c>
      <c r="N77" s="37" t="e">
        <f>$N76+SUMIFS('NEW-RTT'!#REF!,'NEW-RTT'!#REF!,'t100 dynamiques'!$C$5,'NEW-RTT'!#REF!,$B77,'NEW-RTT'!$E$6:$E$786,"G*",'NEW-RTT'!#REF!,$N$3,'NEW-RTT'!#REF!,'t100 dynamiques'!$F$5)-SUMIFS('NEW-RTT'!#REF!,'NEW-RTT'!#REF!,'t100 dynamiques'!$C$5,'NEW-RTT'!#REF!,$B77,'NEW-RTT'!$E$6:$E$786,"G*",'NEW-RTT'!#REF!,$N$3,'NEW-RTT'!#REF!,'t100 dynamiques'!$F$5)</f>
        <v>#REF!</v>
      </c>
      <c r="O77" s="37" t="e">
        <f>$O76+SUMIFS('NEW-RTT'!#REF!,'NEW-RTT'!#REF!,'t100 dynamiques'!$C$5,'NEW-RTT'!#REF!,$B77,'NEW-RTT'!$E$6:$E$786,"G*",'NEW-RTT'!#REF!,$O$3,'NEW-RTT'!#REF!,'t100 dynamiques'!$F$5)-SUMIFS('NEW-RTT'!#REF!,'NEW-RTT'!#REF!,'t100 dynamiques'!$C$5,'NEW-RTT'!#REF!,$B77,'NEW-RTT'!$E$6:$E$786,"G*",'NEW-RTT'!#REF!,$O$3,'NEW-RTT'!#REF!,'t100 dynamiques'!$F$5)</f>
        <v>#REF!</v>
      </c>
      <c r="P77" s="37" t="e">
        <f>$P76+SUMIFS('NEW-RTT'!#REF!,'NEW-RTT'!#REF!,'t100 dynamiques'!$C$5,'NEW-RTT'!#REF!,$B77,'NEW-RTT'!$E$6:$E$786,"G*",'NEW-RTT'!#REF!,$P$3,'NEW-RTT'!#REF!,'t100 dynamiques'!$F$5)-SUMIFS('NEW-RTT'!#REF!,'NEW-RTT'!#REF!,'t100 dynamiques'!$C$5,'NEW-RTT'!#REF!,$B77,'NEW-RTT'!$E$6:$E$786,"G*",'NEW-RTT'!#REF!,$P$3,'NEW-RTT'!#REF!,'t100 dynamiques'!$F$5)</f>
        <v>#REF!</v>
      </c>
      <c r="Q77" s="37" t="e">
        <f>$Q76+SUMIFS('NEW-RTT'!#REF!,'NEW-RTT'!#REF!,'t100 dynamiques'!$C$5,'NEW-RTT'!#REF!,$B77,'NEW-RTT'!$E$6:$E$786,"G*",'NEW-RTT'!#REF!,$Q$3,'NEW-RTT'!#REF!,'t100 dynamiques'!$F$5)-SUMIFS('NEW-RTT'!#REF!,'NEW-RTT'!#REF!,'t100 dynamiques'!$C$5,'NEW-RTT'!#REF!,$B77,'NEW-RTT'!$E$6:$E$786,"G*",'NEW-RTT'!#REF!,$Q$3,'NEW-RTT'!#REF!,'t100 dynamiques'!$F$5)</f>
        <v>#REF!</v>
      </c>
      <c r="R77" s="164" t="e">
        <f t="shared" si="8"/>
        <v>#REF!</v>
      </c>
      <c r="S77" s="164" t="e">
        <f t="shared" si="15"/>
        <v>#REF!</v>
      </c>
      <c r="T77" s="164" t="e">
        <f t="shared" si="9"/>
        <v>#REF!</v>
      </c>
      <c r="U77" s="164" t="e">
        <f t="shared" si="10"/>
        <v>#REF!</v>
      </c>
      <c r="V77" s="165" t="e">
        <f t="shared" si="11"/>
        <v>#REF!</v>
      </c>
      <c r="W77" s="169">
        <f>SUMIFS(LISTE!$T$4:$T$29,LISTE!$O$4:$O$29,'t100 dynamiques'!$C$5,LISTE!$S$4:$S$29,'t100 dynamiques'!$F$5,LISTE!$P$4:$P$29,LISTE!$P$9)</f>
        <v>2339.1000000000004</v>
      </c>
      <c r="X77" s="210"/>
      <c r="Y77" s="211"/>
      <c r="Z77" s="210"/>
      <c r="AA77" s="210"/>
      <c r="AB77" s="211"/>
      <c r="AC77" s="212"/>
      <c r="AD77" s="210"/>
      <c r="AE77" s="210"/>
      <c r="AF77" s="211"/>
      <c r="AG77" s="212"/>
      <c r="AH77" s="210"/>
      <c r="AI77" s="211"/>
      <c r="AJ77" s="210"/>
      <c r="AK77" s="210"/>
      <c r="AL77" s="211"/>
      <c r="AM77" s="212"/>
      <c r="AN77" s="210"/>
      <c r="AO77" s="210"/>
      <c r="AP77" s="211"/>
      <c r="AQ77" s="212"/>
    </row>
    <row r="78" spans="2:43" x14ac:dyDescent="0.25">
      <c r="B78" s="35">
        <v>74</v>
      </c>
      <c r="C78" s="34"/>
      <c r="D78" s="36" t="e">
        <f>$D77+SUMIFS('NEW-RTT'!#REF!,'NEW-RTT'!#REF!,'t100 dynamiques'!$C$5,'NEW-RTT'!#REF!,$B78,'NEW-RTT'!$E$6:$E$786,"G*",'NEW-RTT'!#REF!,$D$3,'NEW-RTT'!#REF!,'t100 dynamiques'!$F$5)-SUMIFS('NEW-RTT'!#REF!,'NEW-RTT'!#REF!,'t100 dynamiques'!$C$5,'NEW-RTT'!#REF!,$B78,'NEW-RTT'!$E$6:$E$786,"G*",'NEW-RTT'!#REF!,$D$3,'NEW-RTT'!#REF!,'t100 dynamiques'!$F$5)</f>
        <v>#REF!</v>
      </c>
      <c r="E78" s="37" t="e">
        <f>$E77+SUMIFS('NEW-RTT'!#REF!,'NEW-RTT'!#REF!,'t100 dynamiques'!$C$5,'NEW-RTT'!#REF!,$B78,'NEW-RTT'!$E$6:$E$786,"G*",'NEW-RTT'!#REF!,$E$3,'NEW-RTT'!#REF!,'t100 dynamiques'!$F$5)-SUMIFS('NEW-RTT'!#REF!,'NEW-RTT'!#REF!,'t100 dynamiques'!$C$5,'NEW-RTT'!#REF!,$B78,'NEW-RTT'!$E$6:$E$786,"G*",'NEW-RTT'!#REF!,$E$3,'NEW-RTT'!#REF!,'t100 dynamiques'!$F$5)</f>
        <v>#REF!</v>
      </c>
      <c r="F78" s="37" t="e">
        <f>$F77+SUMIFS('NEW-RTT'!#REF!,'NEW-RTT'!#REF!,'t100 dynamiques'!$C$5,'NEW-RTT'!#REF!,$B78,'NEW-RTT'!$E$6:$E$786,"G*",'NEW-RTT'!#REF!,$F$3,'NEW-RTT'!#REF!,'t100 dynamiques'!$F$5)-SUMIFS('NEW-RTT'!#REF!,'NEW-RTT'!#REF!,'t100 dynamiques'!$C$5,'NEW-RTT'!#REF!,$B78,'NEW-RTT'!$E$6:$E$786,"G*",'NEW-RTT'!#REF!,$F$3,'NEW-RTT'!#REF!,'t100 dynamiques'!$F$5)</f>
        <v>#REF!</v>
      </c>
      <c r="G78" s="67" t="e">
        <f>$G77+SUMIFS('NEW-RTT'!#REF!,'NEW-RTT'!#REF!,'t100 dynamiques'!$C$5,'NEW-RTT'!#REF!,$B78,'NEW-RTT'!$E$6:$E$786,"G*",'NEW-RTT'!#REF!,$G$3,'NEW-RTT'!#REF!,'t100 dynamiques'!$F$5)-SUMIFS('NEW-RTT'!#REF!,'NEW-RTT'!#REF!,'t100 dynamiques'!$C$5,'NEW-RTT'!#REF!,$B78,'NEW-RTT'!$E$6:$E$786,"G*",'NEW-RTT'!#REF!,$G$3,'NEW-RTT'!#REF!,'t100 dynamiques'!$F$5)</f>
        <v>#REF!</v>
      </c>
      <c r="H78" s="74" t="e">
        <f t="shared" si="16"/>
        <v>#REF!</v>
      </c>
      <c r="I78" s="137" t="e">
        <f t="shared" si="17"/>
        <v>#REF!</v>
      </c>
      <c r="J78" s="137" t="e">
        <f t="shared" si="18"/>
        <v>#REF!</v>
      </c>
      <c r="K78" s="137" t="e">
        <f t="shared" si="19"/>
        <v>#REF!</v>
      </c>
      <c r="L78" s="139">
        <f>SUMIFS(LISTE!$T$4:$T$29,LISTE!$O$4:$O$29,'t100 dynamiques'!$C$5,LISTE!$S$4:$S$29,'t100 dynamiques'!$F$5,LISTE!$P$4:$P$29,LISTE!$P$4)</f>
        <v>637</v>
      </c>
      <c r="M78" s="70" t="e">
        <f>$M77+SUMIFS('NEW-RTT'!#REF!,'NEW-RTT'!#REF!,'t100 dynamiques'!$C$5,'NEW-RTT'!#REF!,$B78,'NEW-RTT'!$E$6:$E$786,"G*",'NEW-RTT'!#REF!,$M$3,'NEW-RTT'!#REF!,'t100 dynamiques'!$F$5)-SUMIFS('NEW-RTT'!#REF!,'NEW-RTT'!#REF!,'t100 dynamiques'!$C$5,'NEW-RTT'!#REF!,$B78,'NEW-RTT'!$E$6:$E$786,"G*",'NEW-RTT'!#REF!,$M$3,'NEW-RTT'!#REF!,'t100 dynamiques'!$F$5)</f>
        <v>#REF!</v>
      </c>
      <c r="N78" s="37" t="e">
        <f>$N77+SUMIFS('NEW-RTT'!#REF!,'NEW-RTT'!#REF!,'t100 dynamiques'!$C$5,'NEW-RTT'!#REF!,$B78,'NEW-RTT'!$E$6:$E$786,"G*",'NEW-RTT'!#REF!,$N$3,'NEW-RTT'!#REF!,'t100 dynamiques'!$F$5)-SUMIFS('NEW-RTT'!#REF!,'NEW-RTT'!#REF!,'t100 dynamiques'!$C$5,'NEW-RTT'!#REF!,$B78,'NEW-RTT'!$E$6:$E$786,"G*",'NEW-RTT'!#REF!,$N$3,'NEW-RTT'!#REF!,'t100 dynamiques'!$F$5)</f>
        <v>#REF!</v>
      </c>
      <c r="O78" s="37" t="e">
        <f>$O77+SUMIFS('NEW-RTT'!#REF!,'NEW-RTT'!#REF!,'t100 dynamiques'!$C$5,'NEW-RTT'!#REF!,$B78,'NEW-RTT'!$E$6:$E$786,"G*",'NEW-RTT'!#REF!,$O$3,'NEW-RTT'!#REF!,'t100 dynamiques'!$F$5)-SUMIFS('NEW-RTT'!#REF!,'NEW-RTT'!#REF!,'t100 dynamiques'!$C$5,'NEW-RTT'!#REF!,$B78,'NEW-RTT'!$E$6:$E$786,"G*",'NEW-RTT'!#REF!,$O$3,'NEW-RTT'!#REF!,'t100 dynamiques'!$F$5)</f>
        <v>#REF!</v>
      </c>
      <c r="P78" s="37" t="e">
        <f>$P77+SUMIFS('NEW-RTT'!#REF!,'NEW-RTT'!#REF!,'t100 dynamiques'!$C$5,'NEW-RTT'!#REF!,$B78,'NEW-RTT'!$E$6:$E$786,"G*",'NEW-RTT'!#REF!,$P$3,'NEW-RTT'!#REF!,'t100 dynamiques'!$F$5)-SUMIFS('NEW-RTT'!#REF!,'NEW-RTT'!#REF!,'t100 dynamiques'!$C$5,'NEW-RTT'!#REF!,$B78,'NEW-RTT'!$E$6:$E$786,"G*",'NEW-RTT'!#REF!,$P$3,'NEW-RTT'!#REF!,'t100 dynamiques'!$F$5)</f>
        <v>#REF!</v>
      </c>
      <c r="Q78" s="37" t="e">
        <f>$Q77+SUMIFS('NEW-RTT'!#REF!,'NEW-RTT'!#REF!,'t100 dynamiques'!$C$5,'NEW-RTT'!#REF!,$B78,'NEW-RTT'!$E$6:$E$786,"G*",'NEW-RTT'!#REF!,$Q$3,'NEW-RTT'!#REF!,'t100 dynamiques'!$F$5)-SUMIFS('NEW-RTT'!#REF!,'NEW-RTT'!#REF!,'t100 dynamiques'!$C$5,'NEW-RTT'!#REF!,$B78,'NEW-RTT'!$E$6:$E$786,"G*",'NEW-RTT'!#REF!,$Q$3,'NEW-RTT'!#REF!,'t100 dynamiques'!$F$5)</f>
        <v>#REF!</v>
      </c>
      <c r="R78" s="164" t="e">
        <f t="shared" si="8"/>
        <v>#REF!</v>
      </c>
      <c r="S78" s="164" t="e">
        <f t="shared" si="15"/>
        <v>#REF!</v>
      </c>
      <c r="T78" s="164" t="e">
        <f t="shared" si="9"/>
        <v>#REF!</v>
      </c>
      <c r="U78" s="164" t="e">
        <f t="shared" si="10"/>
        <v>#REF!</v>
      </c>
      <c r="V78" s="165" t="e">
        <f t="shared" si="11"/>
        <v>#REF!</v>
      </c>
      <c r="W78" s="169">
        <f>SUMIFS(LISTE!$T$4:$T$29,LISTE!$O$4:$O$29,'t100 dynamiques'!$C$5,LISTE!$S$4:$S$29,'t100 dynamiques'!$F$5,LISTE!$P$4:$P$29,LISTE!$P$9)</f>
        <v>2339.1000000000004</v>
      </c>
      <c r="X78" s="210"/>
      <c r="Y78" s="211"/>
      <c r="Z78" s="210"/>
      <c r="AA78" s="210"/>
      <c r="AB78" s="211"/>
      <c r="AC78" s="212"/>
      <c r="AD78" s="210"/>
      <c r="AE78" s="210"/>
      <c r="AF78" s="211"/>
      <c r="AG78" s="212"/>
      <c r="AH78" s="210"/>
      <c r="AI78" s="211"/>
      <c r="AJ78" s="210"/>
      <c r="AK78" s="210"/>
      <c r="AL78" s="211"/>
      <c r="AM78" s="212"/>
      <c r="AN78" s="210"/>
      <c r="AO78" s="210"/>
      <c r="AP78" s="211"/>
      <c r="AQ78" s="212"/>
    </row>
    <row r="79" spans="2:43" x14ac:dyDescent="0.25">
      <c r="B79" s="35">
        <v>75</v>
      </c>
      <c r="C79" s="34"/>
      <c r="D79" s="36" t="e">
        <f>$D78+SUMIFS('NEW-RTT'!#REF!,'NEW-RTT'!#REF!,'t100 dynamiques'!$C$5,'NEW-RTT'!#REF!,$B79,'NEW-RTT'!$E$6:$E$786,"G*",'NEW-RTT'!#REF!,$D$3,'NEW-RTT'!#REF!,'t100 dynamiques'!$F$5)-SUMIFS('NEW-RTT'!#REF!,'NEW-RTT'!#REF!,'t100 dynamiques'!$C$5,'NEW-RTT'!#REF!,$B79,'NEW-RTT'!$E$6:$E$786,"G*",'NEW-RTT'!#REF!,$D$3,'NEW-RTT'!#REF!,'t100 dynamiques'!$F$5)</f>
        <v>#REF!</v>
      </c>
      <c r="E79" s="37" t="e">
        <f>$E78+SUMIFS('NEW-RTT'!#REF!,'NEW-RTT'!#REF!,'t100 dynamiques'!$C$5,'NEW-RTT'!#REF!,$B79,'NEW-RTT'!$E$6:$E$786,"G*",'NEW-RTT'!#REF!,$E$3,'NEW-RTT'!#REF!,'t100 dynamiques'!$F$5)-SUMIFS('NEW-RTT'!#REF!,'NEW-RTT'!#REF!,'t100 dynamiques'!$C$5,'NEW-RTT'!#REF!,$B79,'NEW-RTT'!$E$6:$E$786,"G*",'NEW-RTT'!#REF!,$E$3,'NEW-RTT'!#REF!,'t100 dynamiques'!$F$5)</f>
        <v>#REF!</v>
      </c>
      <c r="F79" s="37" t="e">
        <f>$F78+SUMIFS('NEW-RTT'!#REF!,'NEW-RTT'!#REF!,'t100 dynamiques'!$C$5,'NEW-RTT'!#REF!,$B79,'NEW-RTT'!$E$6:$E$786,"G*",'NEW-RTT'!#REF!,$F$3,'NEW-RTT'!#REF!,'t100 dynamiques'!$F$5)-SUMIFS('NEW-RTT'!#REF!,'NEW-RTT'!#REF!,'t100 dynamiques'!$C$5,'NEW-RTT'!#REF!,$B79,'NEW-RTT'!$E$6:$E$786,"G*",'NEW-RTT'!#REF!,$F$3,'NEW-RTT'!#REF!,'t100 dynamiques'!$F$5)</f>
        <v>#REF!</v>
      </c>
      <c r="G79" s="67" t="e">
        <f>$G78+SUMIFS('NEW-RTT'!#REF!,'NEW-RTT'!#REF!,'t100 dynamiques'!$C$5,'NEW-RTT'!#REF!,$B79,'NEW-RTT'!$E$6:$E$786,"G*",'NEW-RTT'!#REF!,$G$3,'NEW-RTT'!#REF!,'t100 dynamiques'!$F$5)-SUMIFS('NEW-RTT'!#REF!,'NEW-RTT'!#REF!,'t100 dynamiques'!$C$5,'NEW-RTT'!#REF!,$B79,'NEW-RTT'!$E$6:$E$786,"G*",'NEW-RTT'!#REF!,$G$3,'NEW-RTT'!#REF!,'t100 dynamiques'!$F$5)</f>
        <v>#REF!</v>
      </c>
      <c r="H79" s="74" t="e">
        <f t="shared" si="16"/>
        <v>#REF!</v>
      </c>
      <c r="I79" s="137" t="e">
        <f t="shared" si="17"/>
        <v>#REF!</v>
      </c>
      <c r="J79" s="137" t="e">
        <f t="shared" si="18"/>
        <v>#REF!</v>
      </c>
      <c r="K79" s="137" t="e">
        <f t="shared" si="19"/>
        <v>#REF!</v>
      </c>
      <c r="L79" s="139">
        <f>SUMIFS(LISTE!$T$4:$T$29,LISTE!$O$4:$O$29,'t100 dynamiques'!$C$5,LISTE!$S$4:$S$29,'t100 dynamiques'!$F$5,LISTE!$P$4:$P$29,LISTE!$P$4)</f>
        <v>637</v>
      </c>
      <c r="M79" s="70" t="e">
        <f>$M78+SUMIFS('NEW-RTT'!#REF!,'NEW-RTT'!#REF!,'t100 dynamiques'!$C$5,'NEW-RTT'!#REF!,$B79,'NEW-RTT'!$E$6:$E$786,"G*",'NEW-RTT'!#REF!,$M$3,'NEW-RTT'!#REF!,'t100 dynamiques'!$F$5)-SUMIFS('NEW-RTT'!#REF!,'NEW-RTT'!#REF!,'t100 dynamiques'!$C$5,'NEW-RTT'!#REF!,$B79,'NEW-RTT'!$E$6:$E$786,"G*",'NEW-RTT'!#REF!,$M$3,'NEW-RTT'!#REF!,'t100 dynamiques'!$F$5)</f>
        <v>#REF!</v>
      </c>
      <c r="N79" s="37" t="e">
        <f>$N78+SUMIFS('NEW-RTT'!#REF!,'NEW-RTT'!#REF!,'t100 dynamiques'!$C$5,'NEW-RTT'!#REF!,$B79,'NEW-RTT'!$E$6:$E$786,"G*",'NEW-RTT'!#REF!,$N$3,'NEW-RTT'!#REF!,'t100 dynamiques'!$F$5)-SUMIFS('NEW-RTT'!#REF!,'NEW-RTT'!#REF!,'t100 dynamiques'!$C$5,'NEW-RTT'!#REF!,$B79,'NEW-RTT'!$E$6:$E$786,"G*",'NEW-RTT'!#REF!,$N$3,'NEW-RTT'!#REF!,'t100 dynamiques'!$F$5)</f>
        <v>#REF!</v>
      </c>
      <c r="O79" s="37" t="e">
        <f>$O78+SUMIFS('NEW-RTT'!#REF!,'NEW-RTT'!#REF!,'t100 dynamiques'!$C$5,'NEW-RTT'!#REF!,$B79,'NEW-RTT'!$E$6:$E$786,"G*",'NEW-RTT'!#REF!,$O$3,'NEW-RTT'!#REF!,'t100 dynamiques'!$F$5)-SUMIFS('NEW-RTT'!#REF!,'NEW-RTT'!#REF!,'t100 dynamiques'!$C$5,'NEW-RTT'!#REF!,$B79,'NEW-RTT'!$E$6:$E$786,"G*",'NEW-RTT'!#REF!,$O$3,'NEW-RTT'!#REF!,'t100 dynamiques'!$F$5)</f>
        <v>#REF!</v>
      </c>
      <c r="P79" s="37" t="e">
        <f>$P78+SUMIFS('NEW-RTT'!#REF!,'NEW-RTT'!#REF!,'t100 dynamiques'!$C$5,'NEW-RTT'!#REF!,$B79,'NEW-RTT'!$E$6:$E$786,"G*",'NEW-RTT'!#REF!,$P$3,'NEW-RTT'!#REF!,'t100 dynamiques'!$F$5)-SUMIFS('NEW-RTT'!#REF!,'NEW-RTT'!#REF!,'t100 dynamiques'!$C$5,'NEW-RTT'!#REF!,$B79,'NEW-RTT'!$E$6:$E$786,"G*",'NEW-RTT'!#REF!,$P$3,'NEW-RTT'!#REF!,'t100 dynamiques'!$F$5)</f>
        <v>#REF!</v>
      </c>
      <c r="Q79" s="37" t="e">
        <f>$Q78+SUMIFS('NEW-RTT'!#REF!,'NEW-RTT'!#REF!,'t100 dynamiques'!$C$5,'NEW-RTT'!#REF!,$B79,'NEW-RTT'!$E$6:$E$786,"G*",'NEW-RTT'!#REF!,$Q$3,'NEW-RTT'!#REF!,'t100 dynamiques'!$F$5)-SUMIFS('NEW-RTT'!#REF!,'NEW-RTT'!#REF!,'t100 dynamiques'!$C$5,'NEW-RTT'!#REF!,$B79,'NEW-RTT'!$E$6:$E$786,"G*",'NEW-RTT'!#REF!,$Q$3,'NEW-RTT'!#REF!,'t100 dynamiques'!$F$5)</f>
        <v>#REF!</v>
      </c>
      <c r="R79" s="164" t="e">
        <f t="shared" si="8"/>
        <v>#REF!</v>
      </c>
      <c r="S79" s="164" t="e">
        <f t="shared" si="15"/>
        <v>#REF!</v>
      </c>
      <c r="T79" s="164" t="e">
        <f t="shared" si="9"/>
        <v>#REF!</v>
      </c>
      <c r="U79" s="164" t="e">
        <f t="shared" si="10"/>
        <v>#REF!</v>
      </c>
      <c r="V79" s="165" t="e">
        <f t="shared" si="11"/>
        <v>#REF!</v>
      </c>
      <c r="W79" s="169">
        <f>SUMIFS(LISTE!$T$4:$T$29,LISTE!$O$4:$O$29,'t100 dynamiques'!$C$5,LISTE!$S$4:$S$29,'t100 dynamiques'!$F$5,LISTE!$P$4:$P$29,LISTE!$P$9)</f>
        <v>2339.1000000000004</v>
      </c>
      <c r="X79" s="210"/>
      <c r="Y79" s="211"/>
      <c r="Z79" s="210"/>
      <c r="AA79" s="210"/>
      <c r="AB79" s="211"/>
      <c r="AC79" s="212"/>
      <c r="AD79" s="210"/>
      <c r="AE79" s="210"/>
      <c r="AF79" s="211"/>
      <c r="AG79" s="212"/>
      <c r="AH79" s="210"/>
      <c r="AI79" s="211"/>
      <c r="AJ79" s="210"/>
      <c r="AK79" s="210"/>
      <c r="AL79" s="211"/>
      <c r="AM79" s="212"/>
      <c r="AN79" s="210"/>
      <c r="AO79" s="210"/>
      <c r="AP79" s="211"/>
      <c r="AQ79" s="212"/>
    </row>
    <row r="80" spans="2:43" x14ac:dyDescent="0.25">
      <c r="B80" s="35">
        <v>76</v>
      </c>
      <c r="C80" s="34"/>
      <c r="D80" s="36" t="e">
        <f>$D79+SUMIFS('NEW-RTT'!#REF!,'NEW-RTT'!#REF!,'t100 dynamiques'!$C$5,'NEW-RTT'!#REF!,$B80,'NEW-RTT'!$E$6:$E$786,"G*",'NEW-RTT'!#REF!,$D$3,'NEW-RTT'!#REF!,'t100 dynamiques'!$F$5)-SUMIFS('NEW-RTT'!#REF!,'NEW-RTT'!#REF!,'t100 dynamiques'!$C$5,'NEW-RTT'!#REF!,$B80,'NEW-RTT'!$E$6:$E$786,"G*",'NEW-RTT'!#REF!,$D$3,'NEW-RTT'!#REF!,'t100 dynamiques'!$F$5)</f>
        <v>#REF!</v>
      </c>
      <c r="E80" s="37" t="e">
        <f>$E79+SUMIFS('NEW-RTT'!#REF!,'NEW-RTT'!#REF!,'t100 dynamiques'!$C$5,'NEW-RTT'!#REF!,$B80,'NEW-RTT'!$E$6:$E$786,"G*",'NEW-RTT'!#REF!,$E$3,'NEW-RTT'!#REF!,'t100 dynamiques'!$F$5)-SUMIFS('NEW-RTT'!#REF!,'NEW-RTT'!#REF!,'t100 dynamiques'!$C$5,'NEW-RTT'!#REF!,$B80,'NEW-RTT'!$E$6:$E$786,"G*",'NEW-RTT'!#REF!,$E$3,'NEW-RTT'!#REF!,'t100 dynamiques'!$F$5)</f>
        <v>#REF!</v>
      </c>
      <c r="F80" s="37" t="e">
        <f>$F79+SUMIFS('NEW-RTT'!#REF!,'NEW-RTT'!#REF!,'t100 dynamiques'!$C$5,'NEW-RTT'!#REF!,$B80,'NEW-RTT'!$E$6:$E$786,"G*",'NEW-RTT'!#REF!,$F$3,'NEW-RTT'!#REF!,'t100 dynamiques'!$F$5)-SUMIFS('NEW-RTT'!#REF!,'NEW-RTT'!#REF!,'t100 dynamiques'!$C$5,'NEW-RTT'!#REF!,$B80,'NEW-RTT'!$E$6:$E$786,"G*",'NEW-RTT'!#REF!,$F$3,'NEW-RTT'!#REF!,'t100 dynamiques'!$F$5)</f>
        <v>#REF!</v>
      </c>
      <c r="G80" s="67" t="e">
        <f>$G79+SUMIFS('NEW-RTT'!#REF!,'NEW-RTT'!#REF!,'t100 dynamiques'!$C$5,'NEW-RTT'!#REF!,$B80,'NEW-RTT'!$E$6:$E$786,"G*",'NEW-RTT'!#REF!,$G$3,'NEW-RTT'!#REF!,'t100 dynamiques'!$F$5)-SUMIFS('NEW-RTT'!#REF!,'NEW-RTT'!#REF!,'t100 dynamiques'!$C$5,'NEW-RTT'!#REF!,$B80,'NEW-RTT'!$E$6:$E$786,"G*",'NEW-RTT'!#REF!,$G$3,'NEW-RTT'!#REF!,'t100 dynamiques'!$F$5)</f>
        <v>#REF!</v>
      </c>
      <c r="H80" s="74" t="e">
        <f t="shared" si="16"/>
        <v>#REF!</v>
      </c>
      <c r="I80" s="137" t="e">
        <f t="shared" si="17"/>
        <v>#REF!</v>
      </c>
      <c r="J80" s="137" t="e">
        <f t="shared" si="18"/>
        <v>#REF!</v>
      </c>
      <c r="K80" s="137" t="e">
        <f t="shared" si="19"/>
        <v>#REF!</v>
      </c>
      <c r="L80" s="139">
        <f>SUMIFS(LISTE!$T$4:$T$29,LISTE!$O$4:$O$29,'t100 dynamiques'!$C$5,LISTE!$S$4:$S$29,'t100 dynamiques'!$F$5,LISTE!$P$4:$P$29,LISTE!$P$4)</f>
        <v>637</v>
      </c>
      <c r="M80" s="70" t="e">
        <f>$M79+SUMIFS('NEW-RTT'!#REF!,'NEW-RTT'!#REF!,'t100 dynamiques'!$C$5,'NEW-RTT'!#REF!,$B80,'NEW-RTT'!$E$6:$E$786,"G*",'NEW-RTT'!#REF!,$M$3,'NEW-RTT'!#REF!,'t100 dynamiques'!$F$5)-SUMIFS('NEW-RTT'!#REF!,'NEW-RTT'!#REF!,'t100 dynamiques'!$C$5,'NEW-RTT'!#REF!,$B80,'NEW-RTT'!$E$6:$E$786,"G*",'NEW-RTT'!#REF!,$M$3,'NEW-RTT'!#REF!,'t100 dynamiques'!$F$5)</f>
        <v>#REF!</v>
      </c>
      <c r="N80" s="37" t="e">
        <f>$N79+SUMIFS('NEW-RTT'!#REF!,'NEW-RTT'!#REF!,'t100 dynamiques'!$C$5,'NEW-RTT'!#REF!,$B80,'NEW-RTT'!$E$6:$E$786,"G*",'NEW-RTT'!#REF!,$N$3,'NEW-RTT'!#REF!,'t100 dynamiques'!$F$5)-SUMIFS('NEW-RTT'!#REF!,'NEW-RTT'!#REF!,'t100 dynamiques'!$C$5,'NEW-RTT'!#REF!,$B80,'NEW-RTT'!$E$6:$E$786,"G*",'NEW-RTT'!#REF!,$N$3,'NEW-RTT'!#REF!,'t100 dynamiques'!$F$5)</f>
        <v>#REF!</v>
      </c>
      <c r="O80" s="37" t="e">
        <f>$O79+SUMIFS('NEW-RTT'!#REF!,'NEW-RTT'!#REF!,'t100 dynamiques'!$C$5,'NEW-RTT'!#REF!,$B80,'NEW-RTT'!$E$6:$E$786,"G*",'NEW-RTT'!#REF!,$O$3,'NEW-RTT'!#REF!,'t100 dynamiques'!$F$5)-SUMIFS('NEW-RTT'!#REF!,'NEW-RTT'!#REF!,'t100 dynamiques'!$C$5,'NEW-RTT'!#REF!,$B80,'NEW-RTT'!$E$6:$E$786,"G*",'NEW-RTT'!#REF!,$O$3,'NEW-RTT'!#REF!,'t100 dynamiques'!$F$5)</f>
        <v>#REF!</v>
      </c>
      <c r="P80" s="37" t="e">
        <f>$P79+SUMIFS('NEW-RTT'!#REF!,'NEW-RTT'!#REF!,'t100 dynamiques'!$C$5,'NEW-RTT'!#REF!,$B80,'NEW-RTT'!$E$6:$E$786,"G*",'NEW-RTT'!#REF!,$P$3,'NEW-RTT'!#REF!,'t100 dynamiques'!$F$5)-SUMIFS('NEW-RTT'!#REF!,'NEW-RTT'!#REF!,'t100 dynamiques'!$C$5,'NEW-RTT'!#REF!,$B80,'NEW-RTT'!$E$6:$E$786,"G*",'NEW-RTT'!#REF!,$P$3,'NEW-RTT'!#REF!,'t100 dynamiques'!$F$5)</f>
        <v>#REF!</v>
      </c>
      <c r="Q80" s="37" t="e">
        <f>$Q79+SUMIFS('NEW-RTT'!#REF!,'NEW-RTT'!#REF!,'t100 dynamiques'!$C$5,'NEW-RTT'!#REF!,$B80,'NEW-RTT'!$E$6:$E$786,"G*",'NEW-RTT'!#REF!,$Q$3,'NEW-RTT'!#REF!,'t100 dynamiques'!$F$5)-SUMIFS('NEW-RTT'!#REF!,'NEW-RTT'!#REF!,'t100 dynamiques'!$C$5,'NEW-RTT'!#REF!,$B80,'NEW-RTT'!$E$6:$E$786,"G*",'NEW-RTT'!#REF!,$Q$3,'NEW-RTT'!#REF!,'t100 dynamiques'!$F$5)</f>
        <v>#REF!</v>
      </c>
      <c r="R80" s="164" t="e">
        <f t="shared" si="8"/>
        <v>#REF!</v>
      </c>
      <c r="S80" s="164" t="e">
        <f t="shared" si="15"/>
        <v>#REF!</v>
      </c>
      <c r="T80" s="164" t="e">
        <f t="shared" si="9"/>
        <v>#REF!</v>
      </c>
      <c r="U80" s="164" t="e">
        <f t="shared" si="10"/>
        <v>#REF!</v>
      </c>
      <c r="V80" s="165" t="e">
        <f t="shared" si="11"/>
        <v>#REF!</v>
      </c>
      <c r="W80" s="169">
        <f>SUMIFS(LISTE!$T$4:$T$29,LISTE!$O$4:$O$29,'t100 dynamiques'!$C$5,LISTE!$S$4:$S$29,'t100 dynamiques'!$F$5,LISTE!$P$4:$P$29,LISTE!$P$9)</f>
        <v>2339.1000000000004</v>
      </c>
      <c r="X80" s="210"/>
      <c r="Y80" s="211"/>
      <c r="Z80" s="210"/>
      <c r="AA80" s="210"/>
      <c r="AB80" s="211"/>
      <c r="AC80" s="212"/>
      <c r="AD80" s="210"/>
      <c r="AE80" s="210"/>
      <c r="AF80" s="211"/>
      <c r="AG80" s="212"/>
      <c r="AH80" s="210"/>
      <c r="AI80" s="211"/>
      <c r="AJ80" s="210"/>
      <c r="AK80" s="210"/>
      <c r="AL80" s="211"/>
      <c r="AM80" s="212"/>
      <c r="AN80" s="210"/>
      <c r="AO80" s="210"/>
      <c r="AP80" s="211"/>
      <c r="AQ80" s="212"/>
    </row>
    <row r="81" spans="2:43" x14ac:dyDescent="0.25">
      <c r="B81" s="35">
        <v>77</v>
      </c>
      <c r="C81" s="34"/>
      <c r="D81" s="36" t="e">
        <f>$D80+SUMIFS('NEW-RTT'!#REF!,'NEW-RTT'!#REF!,'t100 dynamiques'!$C$5,'NEW-RTT'!#REF!,$B81,'NEW-RTT'!$E$6:$E$786,"G*",'NEW-RTT'!#REF!,$D$3,'NEW-RTT'!#REF!,'t100 dynamiques'!$F$5)-SUMIFS('NEW-RTT'!#REF!,'NEW-RTT'!#REF!,'t100 dynamiques'!$C$5,'NEW-RTT'!#REF!,$B81,'NEW-RTT'!$E$6:$E$786,"G*",'NEW-RTT'!#REF!,$D$3,'NEW-RTT'!#REF!,'t100 dynamiques'!$F$5)</f>
        <v>#REF!</v>
      </c>
      <c r="E81" s="37" t="e">
        <f>$E80+SUMIFS('NEW-RTT'!#REF!,'NEW-RTT'!#REF!,'t100 dynamiques'!$C$5,'NEW-RTT'!#REF!,$B81,'NEW-RTT'!$E$6:$E$786,"G*",'NEW-RTT'!#REF!,$E$3,'NEW-RTT'!#REF!,'t100 dynamiques'!$F$5)-SUMIFS('NEW-RTT'!#REF!,'NEW-RTT'!#REF!,'t100 dynamiques'!$C$5,'NEW-RTT'!#REF!,$B81,'NEW-RTT'!$E$6:$E$786,"G*",'NEW-RTT'!#REF!,$E$3,'NEW-RTT'!#REF!,'t100 dynamiques'!$F$5)</f>
        <v>#REF!</v>
      </c>
      <c r="F81" s="37" t="e">
        <f>$F80+SUMIFS('NEW-RTT'!#REF!,'NEW-RTT'!#REF!,'t100 dynamiques'!$C$5,'NEW-RTT'!#REF!,$B81,'NEW-RTT'!$E$6:$E$786,"G*",'NEW-RTT'!#REF!,$F$3,'NEW-RTT'!#REF!,'t100 dynamiques'!$F$5)-SUMIFS('NEW-RTT'!#REF!,'NEW-RTT'!#REF!,'t100 dynamiques'!$C$5,'NEW-RTT'!#REF!,$B81,'NEW-RTT'!$E$6:$E$786,"G*",'NEW-RTT'!#REF!,$F$3,'NEW-RTT'!#REF!,'t100 dynamiques'!$F$5)</f>
        <v>#REF!</v>
      </c>
      <c r="G81" s="67" t="e">
        <f>$G80+SUMIFS('NEW-RTT'!#REF!,'NEW-RTT'!#REF!,'t100 dynamiques'!$C$5,'NEW-RTT'!#REF!,$B81,'NEW-RTT'!$E$6:$E$786,"G*",'NEW-RTT'!#REF!,$G$3,'NEW-RTT'!#REF!,'t100 dynamiques'!$F$5)-SUMIFS('NEW-RTT'!#REF!,'NEW-RTT'!#REF!,'t100 dynamiques'!$C$5,'NEW-RTT'!#REF!,$B81,'NEW-RTT'!$E$6:$E$786,"G*",'NEW-RTT'!#REF!,$G$3,'NEW-RTT'!#REF!,'t100 dynamiques'!$F$5)</f>
        <v>#REF!</v>
      </c>
      <c r="H81" s="74" t="e">
        <f t="shared" si="16"/>
        <v>#REF!</v>
      </c>
      <c r="I81" s="137" t="e">
        <f t="shared" si="17"/>
        <v>#REF!</v>
      </c>
      <c r="J81" s="137" t="e">
        <f t="shared" si="18"/>
        <v>#REF!</v>
      </c>
      <c r="K81" s="137" t="e">
        <f t="shared" si="19"/>
        <v>#REF!</v>
      </c>
      <c r="L81" s="139">
        <f>SUMIFS(LISTE!$T$4:$T$29,LISTE!$O$4:$O$29,'t100 dynamiques'!$C$5,LISTE!$S$4:$S$29,'t100 dynamiques'!$F$5,LISTE!$P$4:$P$29,LISTE!$P$4)</f>
        <v>637</v>
      </c>
      <c r="M81" s="70" t="e">
        <f>$M80+SUMIFS('NEW-RTT'!#REF!,'NEW-RTT'!#REF!,'t100 dynamiques'!$C$5,'NEW-RTT'!#REF!,$B81,'NEW-RTT'!$E$6:$E$786,"G*",'NEW-RTT'!#REF!,$M$3,'NEW-RTT'!#REF!,'t100 dynamiques'!$F$5)-SUMIFS('NEW-RTT'!#REF!,'NEW-RTT'!#REF!,'t100 dynamiques'!$C$5,'NEW-RTT'!#REF!,$B81,'NEW-RTT'!$E$6:$E$786,"G*",'NEW-RTT'!#REF!,$M$3,'NEW-RTT'!#REF!,'t100 dynamiques'!$F$5)</f>
        <v>#REF!</v>
      </c>
      <c r="N81" s="37" t="e">
        <f>$N80+SUMIFS('NEW-RTT'!#REF!,'NEW-RTT'!#REF!,'t100 dynamiques'!$C$5,'NEW-RTT'!#REF!,$B81,'NEW-RTT'!$E$6:$E$786,"G*",'NEW-RTT'!#REF!,$N$3,'NEW-RTT'!#REF!,'t100 dynamiques'!$F$5)-SUMIFS('NEW-RTT'!#REF!,'NEW-RTT'!#REF!,'t100 dynamiques'!$C$5,'NEW-RTT'!#REF!,$B81,'NEW-RTT'!$E$6:$E$786,"G*",'NEW-RTT'!#REF!,$N$3,'NEW-RTT'!#REF!,'t100 dynamiques'!$F$5)</f>
        <v>#REF!</v>
      </c>
      <c r="O81" s="37" t="e">
        <f>$O80+SUMIFS('NEW-RTT'!#REF!,'NEW-RTT'!#REF!,'t100 dynamiques'!$C$5,'NEW-RTT'!#REF!,$B81,'NEW-RTT'!$E$6:$E$786,"G*",'NEW-RTT'!#REF!,$O$3,'NEW-RTT'!#REF!,'t100 dynamiques'!$F$5)-SUMIFS('NEW-RTT'!#REF!,'NEW-RTT'!#REF!,'t100 dynamiques'!$C$5,'NEW-RTT'!#REF!,$B81,'NEW-RTT'!$E$6:$E$786,"G*",'NEW-RTT'!#REF!,$O$3,'NEW-RTT'!#REF!,'t100 dynamiques'!$F$5)</f>
        <v>#REF!</v>
      </c>
      <c r="P81" s="37" t="e">
        <f>$P80+SUMIFS('NEW-RTT'!#REF!,'NEW-RTT'!#REF!,'t100 dynamiques'!$C$5,'NEW-RTT'!#REF!,$B81,'NEW-RTT'!$E$6:$E$786,"G*",'NEW-RTT'!#REF!,$P$3,'NEW-RTT'!#REF!,'t100 dynamiques'!$F$5)-SUMIFS('NEW-RTT'!#REF!,'NEW-RTT'!#REF!,'t100 dynamiques'!$C$5,'NEW-RTT'!#REF!,$B81,'NEW-RTT'!$E$6:$E$786,"G*",'NEW-RTT'!#REF!,$P$3,'NEW-RTT'!#REF!,'t100 dynamiques'!$F$5)</f>
        <v>#REF!</v>
      </c>
      <c r="Q81" s="37" t="e">
        <f>$Q80+SUMIFS('NEW-RTT'!#REF!,'NEW-RTT'!#REF!,'t100 dynamiques'!$C$5,'NEW-RTT'!#REF!,$B81,'NEW-RTT'!$E$6:$E$786,"G*",'NEW-RTT'!#REF!,$Q$3,'NEW-RTT'!#REF!,'t100 dynamiques'!$F$5)-SUMIFS('NEW-RTT'!#REF!,'NEW-RTT'!#REF!,'t100 dynamiques'!$C$5,'NEW-RTT'!#REF!,$B81,'NEW-RTT'!$E$6:$E$786,"G*",'NEW-RTT'!#REF!,$Q$3,'NEW-RTT'!#REF!,'t100 dynamiques'!$F$5)</f>
        <v>#REF!</v>
      </c>
      <c r="R81" s="164" t="e">
        <f t="shared" si="8"/>
        <v>#REF!</v>
      </c>
      <c r="S81" s="164" t="e">
        <f t="shared" si="15"/>
        <v>#REF!</v>
      </c>
      <c r="T81" s="164" t="e">
        <f t="shared" si="9"/>
        <v>#REF!</v>
      </c>
      <c r="U81" s="164" t="e">
        <f t="shared" si="10"/>
        <v>#REF!</v>
      </c>
      <c r="V81" s="165" t="e">
        <f t="shared" si="11"/>
        <v>#REF!</v>
      </c>
      <c r="W81" s="169">
        <f>SUMIFS(LISTE!$T$4:$T$29,LISTE!$O$4:$O$29,'t100 dynamiques'!$C$5,LISTE!$S$4:$S$29,'t100 dynamiques'!$F$5,LISTE!$P$4:$P$29,LISTE!$P$9)</f>
        <v>2339.1000000000004</v>
      </c>
      <c r="X81" s="210"/>
      <c r="Y81" s="211"/>
      <c r="Z81" s="210"/>
      <c r="AA81" s="210"/>
      <c r="AB81" s="211"/>
      <c r="AC81" s="212"/>
      <c r="AD81" s="210"/>
      <c r="AE81" s="210"/>
      <c r="AF81" s="211"/>
      <c r="AG81" s="212"/>
      <c r="AH81" s="210"/>
      <c r="AI81" s="211"/>
      <c r="AJ81" s="210"/>
      <c r="AK81" s="210"/>
      <c r="AL81" s="211"/>
      <c r="AM81" s="212"/>
      <c r="AN81" s="210"/>
      <c r="AO81" s="210"/>
      <c r="AP81" s="211"/>
      <c r="AQ81" s="212"/>
    </row>
    <row r="82" spans="2:43" x14ac:dyDescent="0.25">
      <c r="B82" s="35">
        <v>78</v>
      </c>
      <c r="C82" s="34"/>
      <c r="D82" s="36" t="e">
        <f>$D81+SUMIFS('NEW-RTT'!#REF!,'NEW-RTT'!#REF!,'t100 dynamiques'!$C$5,'NEW-RTT'!#REF!,$B82,'NEW-RTT'!$E$6:$E$786,"G*",'NEW-RTT'!#REF!,$D$3,'NEW-RTT'!#REF!,'t100 dynamiques'!$F$5)-SUMIFS('NEW-RTT'!#REF!,'NEW-RTT'!#REF!,'t100 dynamiques'!$C$5,'NEW-RTT'!#REF!,$B82,'NEW-RTT'!$E$6:$E$786,"G*",'NEW-RTT'!#REF!,$D$3,'NEW-RTT'!#REF!,'t100 dynamiques'!$F$5)</f>
        <v>#REF!</v>
      </c>
      <c r="E82" s="37" t="e">
        <f>$E81+SUMIFS('NEW-RTT'!#REF!,'NEW-RTT'!#REF!,'t100 dynamiques'!$C$5,'NEW-RTT'!#REF!,$B82,'NEW-RTT'!$E$6:$E$786,"G*",'NEW-RTT'!#REF!,$E$3,'NEW-RTT'!#REF!,'t100 dynamiques'!$F$5)-SUMIFS('NEW-RTT'!#REF!,'NEW-RTT'!#REF!,'t100 dynamiques'!$C$5,'NEW-RTT'!#REF!,$B82,'NEW-RTT'!$E$6:$E$786,"G*",'NEW-RTT'!#REF!,$E$3,'NEW-RTT'!#REF!,'t100 dynamiques'!$F$5)</f>
        <v>#REF!</v>
      </c>
      <c r="F82" s="37" t="e">
        <f>$F81+SUMIFS('NEW-RTT'!#REF!,'NEW-RTT'!#REF!,'t100 dynamiques'!$C$5,'NEW-RTT'!#REF!,$B82,'NEW-RTT'!$E$6:$E$786,"G*",'NEW-RTT'!#REF!,$F$3,'NEW-RTT'!#REF!,'t100 dynamiques'!$F$5)-SUMIFS('NEW-RTT'!#REF!,'NEW-RTT'!#REF!,'t100 dynamiques'!$C$5,'NEW-RTT'!#REF!,$B82,'NEW-RTT'!$E$6:$E$786,"G*",'NEW-RTT'!#REF!,$F$3,'NEW-RTT'!#REF!,'t100 dynamiques'!$F$5)</f>
        <v>#REF!</v>
      </c>
      <c r="G82" s="67" t="e">
        <f>$G81+SUMIFS('NEW-RTT'!#REF!,'NEW-RTT'!#REF!,'t100 dynamiques'!$C$5,'NEW-RTT'!#REF!,$B82,'NEW-RTT'!$E$6:$E$786,"G*",'NEW-RTT'!#REF!,$G$3,'NEW-RTT'!#REF!,'t100 dynamiques'!$F$5)-SUMIFS('NEW-RTT'!#REF!,'NEW-RTT'!#REF!,'t100 dynamiques'!$C$5,'NEW-RTT'!#REF!,$B82,'NEW-RTT'!$E$6:$E$786,"G*",'NEW-RTT'!#REF!,$G$3,'NEW-RTT'!#REF!,'t100 dynamiques'!$F$5)</f>
        <v>#REF!</v>
      </c>
      <c r="H82" s="74" t="e">
        <f t="shared" si="16"/>
        <v>#REF!</v>
      </c>
      <c r="I82" s="137" t="e">
        <f t="shared" si="17"/>
        <v>#REF!</v>
      </c>
      <c r="J82" s="137" t="e">
        <f t="shared" si="18"/>
        <v>#REF!</v>
      </c>
      <c r="K82" s="137" t="e">
        <f t="shared" si="19"/>
        <v>#REF!</v>
      </c>
      <c r="L82" s="139">
        <f>SUMIFS(LISTE!$T$4:$T$29,LISTE!$O$4:$O$29,'t100 dynamiques'!$C$5,LISTE!$S$4:$S$29,'t100 dynamiques'!$F$5,LISTE!$P$4:$P$29,LISTE!$P$4)</f>
        <v>637</v>
      </c>
      <c r="M82" s="70" t="e">
        <f>$M81+SUMIFS('NEW-RTT'!#REF!,'NEW-RTT'!#REF!,'t100 dynamiques'!$C$5,'NEW-RTT'!#REF!,$B82,'NEW-RTT'!$E$6:$E$786,"G*",'NEW-RTT'!#REF!,$M$3,'NEW-RTT'!#REF!,'t100 dynamiques'!$F$5)-SUMIFS('NEW-RTT'!#REF!,'NEW-RTT'!#REF!,'t100 dynamiques'!$C$5,'NEW-RTT'!#REF!,$B82,'NEW-RTT'!$E$6:$E$786,"G*",'NEW-RTT'!#REF!,$M$3,'NEW-RTT'!#REF!,'t100 dynamiques'!$F$5)</f>
        <v>#REF!</v>
      </c>
      <c r="N82" s="37" t="e">
        <f>$N81+SUMIFS('NEW-RTT'!#REF!,'NEW-RTT'!#REF!,'t100 dynamiques'!$C$5,'NEW-RTT'!#REF!,$B82,'NEW-RTT'!$E$6:$E$786,"G*",'NEW-RTT'!#REF!,$N$3,'NEW-RTT'!#REF!,'t100 dynamiques'!$F$5)-SUMIFS('NEW-RTT'!#REF!,'NEW-RTT'!#REF!,'t100 dynamiques'!$C$5,'NEW-RTT'!#REF!,$B82,'NEW-RTT'!$E$6:$E$786,"G*",'NEW-RTT'!#REF!,$N$3,'NEW-RTT'!#REF!,'t100 dynamiques'!$F$5)</f>
        <v>#REF!</v>
      </c>
      <c r="O82" s="37" t="e">
        <f>$O81+SUMIFS('NEW-RTT'!#REF!,'NEW-RTT'!#REF!,'t100 dynamiques'!$C$5,'NEW-RTT'!#REF!,$B82,'NEW-RTT'!$E$6:$E$786,"G*",'NEW-RTT'!#REF!,$O$3,'NEW-RTT'!#REF!,'t100 dynamiques'!$F$5)-SUMIFS('NEW-RTT'!#REF!,'NEW-RTT'!#REF!,'t100 dynamiques'!$C$5,'NEW-RTT'!#REF!,$B82,'NEW-RTT'!$E$6:$E$786,"G*",'NEW-RTT'!#REF!,$O$3,'NEW-RTT'!#REF!,'t100 dynamiques'!$F$5)</f>
        <v>#REF!</v>
      </c>
      <c r="P82" s="37" t="e">
        <f>$P81+SUMIFS('NEW-RTT'!#REF!,'NEW-RTT'!#REF!,'t100 dynamiques'!$C$5,'NEW-RTT'!#REF!,$B82,'NEW-RTT'!$E$6:$E$786,"G*",'NEW-RTT'!#REF!,$P$3,'NEW-RTT'!#REF!,'t100 dynamiques'!$F$5)-SUMIFS('NEW-RTT'!#REF!,'NEW-RTT'!#REF!,'t100 dynamiques'!$C$5,'NEW-RTT'!#REF!,$B82,'NEW-RTT'!$E$6:$E$786,"G*",'NEW-RTT'!#REF!,$P$3,'NEW-RTT'!#REF!,'t100 dynamiques'!$F$5)</f>
        <v>#REF!</v>
      </c>
      <c r="Q82" s="37" t="e">
        <f>$Q81+SUMIFS('NEW-RTT'!#REF!,'NEW-RTT'!#REF!,'t100 dynamiques'!$C$5,'NEW-RTT'!#REF!,$B82,'NEW-RTT'!$E$6:$E$786,"G*",'NEW-RTT'!#REF!,$Q$3,'NEW-RTT'!#REF!,'t100 dynamiques'!$F$5)-SUMIFS('NEW-RTT'!#REF!,'NEW-RTT'!#REF!,'t100 dynamiques'!$C$5,'NEW-RTT'!#REF!,$B82,'NEW-RTT'!$E$6:$E$786,"G*",'NEW-RTT'!#REF!,$Q$3,'NEW-RTT'!#REF!,'t100 dynamiques'!$F$5)</f>
        <v>#REF!</v>
      </c>
      <c r="R82" s="164" t="e">
        <f t="shared" si="8"/>
        <v>#REF!</v>
      </c>
      <c r="S82" s="164" t="e">
        <f t="shared" si="15"/>
        <v>#REF!</v>
      </c>
      <c r="T82" s="164" t="e">
        <f t="shared" si="9"/>
        <v>#REF!</v>
      </c>
      <c r="U82" s="164" t="e">
        <f t="shared" si="10"/>
        <v>#REF!</v>
      </c>
      <c r="V82" s="165" t="e">
        <f t="shared" si="11"/>
        <v>#REF!</v>
      </c>
      <c r="W82" s="169">
        <f>SUMIFS(LISTE!$T$4:$T$29,LISTE!$O$4:$O$29,'t100 dynamiques'!$C$5,LISTE!$S$4:$S$29,'t100 dynamiques'!$F$5,LISTE!$P$4:$P$29,LISTE!$P$9)</f>
        <v>2339.1000000000004</v>
      </c>
      <c r="X82" s="210"/>
      <c r="Y82" s="211"/>
      <c r="Z82" s="210"/>
      <c r="AA82" s="210"/>
      <c r="AB82" s="211"/>
      <c r="AC82" s="212"/>
      <c r="AD82" s="210"/>
      <c r="AE82" s="210"/>
      <c r="AF82" s="211"/>
      <c r="AG82" s="212"/>
      <c r="AH82" s="210"/>
      <c r="AI82" s="211"/>
      <c r="AJ82" s="210"/>
      <c r="AK82" s="210"/>
      <c r="AL82" s="211"/>
      <c r="AM82" s="212"/>
      <c r="AN82" s="210"/>
      <c r="AO82" s="210"/>
      <c r="AP82" s="211"/>
      <c r="AQ82" s="212"/>
    </row>
    <row r="83" spans="2:43" x14ac:dyDescent="0.25">
      <c r="B83" s="35">
        <v>79</v>
      </c>
      <c r="C83" s="34"/>
      <c r="D83" s="36" t="e">
        <f>$D82+SUMIFS('NEW-RTT'!#REF!,'NEW-RTT'!#REF!,'t100 dynamiques'!$C$5,'NEW-RTT'!#REF!,$B83,'NEW-RTT'!$E$6:$E$786,"G*",'NEW-RTT'!#REF!,$D$3,'NEW-RTT'!#REF!,'t100 dynamiques'!$F$5)-SUMIFS('NEW-RTT'!#REF!,'NEW-RTT'!#REF!,'t100 dynamiques'!$C$5,'NEW-RTT'!#REF!,$B83,'NEW-RTT'!$E$6:$E$786,"G*",'NEW-RTT'!#REF!,$D$3,'NEW-RTT'!#REF!,'t100 dynamiques'!$F$5)</f>
        <v>#REF!</v>
      </c>
      <c r="E83" s="37" t="e">
        <f>$E82+SUMIFS('NEW-RTT'!#REF!,'NEW-RTT'!#REF!,'t100 dynamiques'!$C$5,'NEW-RTT'!#REF!,$B83,'NEW-RTT'!$E$6:$E$786,"G*",'NEW-RTT'!#REF!,$E$3,'NEW-RTT'!#REF!,'t100 dynamiques'!$F$5)-SUMIFS('NEW-RTT'!#REF!,'NEW-RTT'!#REF!,'t100 dynamiques'!$C$5,'NEW-RTT'!#REF!,$B83,'NEW-RTT'!$E$6:$E$786,"G*",'NEW-RTT'!#REF!,$E$3,'NEW-RTT'!#REF!,'t100 dynamiques'!$F$5)</f>
        <v>#REF!</v>
      </c>
      <c r="F83" s="37" t="e">
        <f>$F82+SUMIFS('NEW-RTT'!#REF!,'NEW-RTT'!#REF!,'t100 dynamiques'!$C$5,'NEW-RTT'!#REF!,$B83,'NEW-RTT'!$E$6:$E$786,"G*",'NEW-RTT'!#REF!,$F$3,'NEW-RTT'!#REF!,'t100 dynamiques'!$F$5)-SUMIFS('NEW-RTT'!#REF!,'NEW-RTT'!#REF!,'t100 dynamiques'!$C$5,'NEW-RTT'!#REF!,$B83,'NEW-RTT'!$E$6:$E$786,"G*",'NEW-RTT'!#REF!,$F$3,'NEW-RTT'!#REF!,'t100 dynamiques'!$F$5)</f>
        <v>#REF!</v>
      </c>
      <c r="G83" s="67" t="e">
        <f>$G82+SUMIFS('NEW-RTT'!#REF!,'NEW-RTT'!#REF!,'t100 dynamiques'!$C$5,'NEW-RTT'!#REF!,$B83,'NEW-RTT'!$E$6:$E$786,"G*",'NEW-RTT'!#REF!,$G$3,'NEW-RTT'!#REF!,'t100 dynamiques'!$F$5)-SUMIFS('NEW-RTT'!#REF!,'NEW-RTT'!#REF!,'t100 dynamiques'!$C$5,'NEW-RTT'!#REF!,$B83,'NEW-RTT'!$E$6:$E$786,"G*",'NEW-RTT'!#REF!,$G$3,'NEW-RTT'!#REF!,'t100 dynamiques'!$F$5)</f>
        <v>#REF!</v>
      </c>
      <c r="H83" s="74" t="e">
        <f t="shared" si="16"/>
        <v>#REF!</v>
      </c>
      <c r="I83" s="137" t="e">
        <f t="shared" si="17"/>
        <v>#REF!</v>
      </c>
      <c r="J83" s="137" t="e">
        <f t="shared" si="18"/>
        <v>#REF!</v>
      </c>
      <c r="K83" s="137" t="e">
        <f t="shared" si="19"/>
        <v>#REF!</v>
      </c>
      <c r="L83" s="139">
        <f>SUMIFS(LISTE!$T$4:$T$29,LISTE!$O$4:$O$29,'t100 dynamiques'!$C$5,LISTE!$S$4:$S$29,'t100 dynamiques'!$F$5,LISTE!$P$4:$P$29,LISTE!$P$4)</f>
        <v>637</v>
      </c>
      <c r="M83" s="70" t="e">
        <f>$M82+SUMIFS('NEW-RTT'!#REF!,'NEW-RTT'!#REF!,'t100 dynamiques'!$C$5,'NEW-RTT'!#REF!,$B83,'NEW-RTT'!$E$6:$E$786,"G*",'NEW-RTT'!#REF!,$M$3,'NEW-RTT'!#REF!,'t100 dynamiques'!$F$5)-SUMIFS('NEW-RTT'!#REF!,'NEW-RTT'!#REF!,'t100 dynamiques'!$C$5,'NEW-RTT'!#REF!,$B83,'NEW-RTT'!$E$6:$E$786,"G*",'NEW-RTT'!#REF!,$M$3,'NEW-RTT'!#REF!,'t100 dynamiques'!$F$5)</f>
        <v>#REF!</v>
      </c>
      <c r="N83" s="37" t="e">
        <f>$N82+SUMIFS('NEW-RTT'!#REF!,'NEW-RTT'!#REF!,'t100 dynamiques'!$C$5,'NEW-RTT'!#REF!,$B83,'NEW-RTT'!$E$6:$E$786,"G*",'NEW-RTT'!#REF!,$N$3,'NEW-RTT'!#REF!,'t100 dynamiques'!$F$5)-SUMIFS('NEW-RTT'!#REF!,'NEW-RTT'!#REF!,'t100 dynamiques'!$C$5,'NEW-RTT'!#REF!,$B83,'NEW-RTT'!$E$6:$E$786,"G*",'NEW-RTT'!#REF!,$N$3,'NEW-RTT'!#REF!,'t100 dynamiques'!$F$5)</f>
        <v>#REF!</v>
      </c>
      <c r="O83" s="37" t="e">
        <f>$O82+SUMIFS('NEW-RTT'!#REF!,'NEW-RTT'!#REF!,'t100 dynamiques'!$C$5,'NEW-RTT'!#REF!,$B83,'NEW-RTT'!$E$6:$E$786,"G*",'NEW-RTT'!#REF!,$O$3,'NEW-RTT'!#REF!,'t100 dynamiques'!$F$5)-SUMIFS('NEW-RTT'!#REF!,'NEW-RTT'!#REF!,'t100 dynamiques'!$C$5,'NEW-RTT'!#REF!,$B83,'NEW-RTT'!$E$6:$E$786,"G*",'NEW-RTT'!#REF!,$O$3,'NEW-RTT'!#REF!,'t100 dynamiques'!$F$5)</f>
        <v>#REF!</v>
      </c>
      <c r="P83" s="37" t="e">
        <f>$P82+SUMIFS('NEW-RTT'!#REF!,'NEW-RTT'!#REF!,'t100 dynamiques'!$C$5,'NEW-RTT'!#REF!,$B83,'NEW-RTT'!$E$6:$E$786,"G*",'NEW-RTT'!#REF!,$P$3,'NEW-RTT'!#REF!,'t100 dynamiques'!$F$5)-SUMIFS('NEW-RTT'!#REF!,'NEW-RTT'!#REF!,'t100 dynamiques'!$C$5,'NEW-RTT'!#REF!,$B83,'NEW-RTT'!$E$6:$E$786,"G*",'NEW-RTT'!#REF!,$P$3,'NEW-RTT'!#REF!,'t100 dynamiques'!$F$5)</f>
        <v>#REF!</v>
      </c>
      <c r="Q83" s="37" t="e">
        <f>$Q82+SUMIFS('NEW-RTT'!#REF!,'NEW-RTT'!#REF!,'t100 dynamiques'!$C$5,'NEW-RTT'!#REF!,$B83,'NEW-RTT'!$E$6:$E$786,"G*",'NEW-RTT'!#REF!,$Q$3,'NEW-RTT'!#REF!,'t100 dynamiques'!$F$5)-SUMIFS('NEW-RTT'!#REF!,'NEW-RTT'!#REF!,'t100 dynamiques'!$C$5,'NEW-RTT'!#REF!,$B83,'NEW-RTT'!$E$6:$E$786,"G*",'NEW-RTT'!#REF!,$Q$3,'NEW-RTT'!#REF!,'t100 dynamiques'!$F$5)</f>
        <v>#REF!</v>
      </c>
      <c r="R83" s="164" t="e">
        <f t="shared" si="8"/>
        <v>#REF!</v>
      </c>
      <c r="S83" s="164" t="e">
        <f t="shared" si="15"/>
        <v>#REF!</v>
      </c>
      <c r="T83" s="164" t="e">
        <f t="shared" si="9"/>
        <v>#REF!</v>
      </c>
      <c r="U83" s="164" t="e">
        <f t="shared" si="10"/>
        <v>#REF!</v>
      </c>
      <c r="V83" s="165" t="e">
        <f t="shared" si="11"/>
        <v>#REF!</v>
      </c>
      <c r="W83" s="169">
        <f>SUMIFS(LISTE!$T$4:$T$29,LISTE!$O$4:$O$29,'t100 dynamiques'!$C$5,LISTE!$S$4:$S$29,'t100 dynamiques'!$F$5,LISTE!$P$4:$P$29,LISTE!$P$9)</f>
        <v>2339.1000000000004</v>
      </c>
      <c r="X83" s="210"/>
      <c r="Y83" s="211"/>
      <c r="Z83" s="210"/>
      <c r="AA83" s="210"/>
      <c r="AB83" s="211"/>
      <c r="AC83" s="212"/>
      <c r="AD83" s="210"/>
      <c r="AE83" s="210"/>
      <c r="AF83" s="211"/>
      <c r="AG83" s="212"/>
      <c r="AH83" s="210"/>
      <c r="AI83" s="211"/>
      <c r="AJ83" s="210"/>
      <c r="AK83" s="210"/>
      <c r="AL83" s="211"/>
      <c r="AM83" s="212"/>
      <c r="AN83" s="210"/>
      <c r="AO83" s="210"/>
      <c r="AP83" s="211"/>
      <c r="AQ83" s="212"/>
    </row>
    <row r="84" spans="2:43" x14ac:dyDescent="0.25">
      <c r="B84" s="35">
        <v>80</v>
      </c>
      <c r="C84" s="34"/>
      <c r="D84" s="36" t="e">
        <f>$D83+SUMIFS('NEW-RTT'!#REF!,'NEW-RTT'!#REF!,'t100 dynamiques'!$C$5,'NEW-RTT'!#REF!,$B84,'NEW-RTT'!$E$6:$E$786,"G*",'NEW-RTT'!#REF!,$D$3,'NEW-RTT'!#REF!,'t100 dynamiques'!$F$5)-SUMIFS('NEW-RTT'!#REF!,'NEW-RTT'!#REF!,'t100 dynamiques'!$C$5,'NEW-RTT'!#REF!,$B84,'NEW-RTT'!$E$6:$E$786,"G*",'NEW-RTT'!#REF!,$D$3,'NEW-RTT'!#REF!,'t100 dynamiques'!$F$5)</f>
        <v>#REF!</v>
      </c>
      <c r="E84" s="37" t="e">
        <f>$E83+SUMIFS('NEW-RTT'!#REF!,'NEW-RTT'!#REF!,'t100 dynamiques'!$C$5,'NEW-RTT'!#REF!,$B84,'NEW-RTT'!$E$6:$E$786,"G*",'NEW-RTT'!#REF!,$E$3,'NEW-RTT'!#REF!,'t100 dynamiques'!$F$5)-SUMIFS('NEW-RTT'!#REF!,'NEW-RTT'!#REF!,'t100 dynamiques'!$C$5,'NEW-RTT'!#REF!,$B84,'NEW-RTT'!$E$6:$E$786,"G*",'NEW-RTT'!#REF!,$E$3,'NEW-RTT'!#REF!,'t100 dynamiques'!$F$5)</f>
        <v>#REF!</v>
      </c>
      <c r="F84" s="37" t="e">
        <f>$F83+SUMIFS('NEW-RTT'!#REF!,'NEW-RTT'!#REF!,'t100 dynamiques'!$C$5,'NEW-RTT'!#REF!,$B84,'NEW-RTT'!$E$6:$E$786,"G*",'NEW-RTT'!#REF!,$F$3,'NEW-RTT'!#REF!,'t100 dynamiques'!$F$5)-SUMIFS('NEW-RTT'!#REF!,'NEW-RTT'!#REF!,'t100 dynamiques'!$C$5,'NEW-RTT'!#REF!,$B84,'NEW-RTT'!$E$6:$E$786,"G*",'NEW-RTT'!#REF!,$F$3,'NEW-RTT'!#REF!,'t100 dynamiques'!$F$5)</f>
        <v>#REF!</v>
      </c>
      <c r="G84" s="67" t="e">
        <f>$G83+SUMIFS('NEW-RTT'!#REF!,'NEW-RTT'!#REF!,'t100 dynamiques'!$C$5,'NEW-RTT'!#REF!,$B84,'NEW-RTT'!$E$6:$E$786,"G*",'NEW-RTT'!#REF!,$G$3,'NEW-RTT'!#REF!,'t100 dynamiques'!$F$5)-SUMIFS('NEW-RTT'!#REF!,'NEW-RTT'!#REF!,'t100 dynamiques'!$C$5,'NEW-RTT'!#REF!,$B84,'NEW-RTT'!$E$6:$E$786,"G*",'NEW-RTT'!#REF!,$G$3,'NEW-RTT'!#REF!,'t100 dynamiques'!$F$5)</f>
        <v>#REF!</v>
      </c>
      <c r="H84" s="74" t="e">
        <f t="shared" si="16"/>
        <v>#REF!</v>
      </c>
      <c r="I84" s="137" t="e">
        <f t="shared" si="17"/>
        <v>#REF!</v>
      </c>
      <c r="J84" s="137" t="e">
        <f t="shared" si="18"/>
        <v>#REF!</v>
      </c>
      <c r="K84" s="137" t="e">
        <f t="shared" si="19"/>
        <v>#REF!</v>
      </c>
      <c r="L84" s="139">
        <f>SUMIFS(LISTE!$T$4:$T$29,LISTE!$O$4:$O$29,'t100 dynamiques'!$C$5,LISTE!$S$4:$S$29,'t100 dynamiques'!$F$5,LISTE!$P$4:$P$29,LISTE!$P$4)</f>
        <v>637</v>
      </c>
      <c r="M84" s="70" t="e">
        <f>$M83+SUMIFS('NEW-RTT'!#REF!,'NEW-RTT'!#REF!,'t100 dynamiques'!$C$5,'NEW-RTT'!#REF!,$B84,'NEW-RTT'!$E$6:$E$786,"G*",'NEW-RTT'!#REF!,$M$3,'NEW-RTT'!#REF!,'t100 dynamiques'!$F$5)-SUMIFS('NEW-RTT'!#REF!,'NEW-RTT'!#REF!,'t100 dynamiques'!$C$5,'NEW-RTT'!#REF!,$B84,'NEW-RTT'!$E$6:$E$786,"G*",'NEW-RTT'!#REF!,$M$3,'NEW-RTT'!#REF!,'t100 dynamiques'!$F$5)</f>
        <v>#REF!</v>
      </c>
      <c r="N84" s="37" t="e">
        <f>$N83+SUMIFS('NEW-RTT'!#REF!,'NEW-RTT'!#REF!,'t100 dynamiques'!$C$5,'NEW-RTT'!#REF!,$B84,'NEW-RTT'!$E$6:$E$786,"G*",'NEW-RTT'!#REF!,$N$3,'NEW-RTT'!#REF!,'t100 dynamiques'!$F$5)-SUMIFS('NEW-RTT'!#REF!,'NEW-RTT'!#REF!,'t100 dynamiques'!$C$5,'NEW-RTT'!#REF!,$B84,'NEW-RTT'!$E$6:$E$786,"G*",'NEW-RTT'!#REF!,$N$3,'NEW-RTT'!#REF!,'t100 dynamiques'!$F$5)</f>
        <v>#REF!</v>
      </c>
      <c r="O84" s="37" t="e">
        <f>$O83+SUMIFS('NEW-RTT'!#REF!,'NEW-RTT'!#REF!,'t100 dynamiques'!$C$5,'NEW-RTT'!#REF!,$B84,'NEW-RTT'!$E$6:$E$786,"G*",'NEW-RTT'!#REF!,$O$3,'NEW-RTT'!#REF!,'t100 dynamiques'!$F$5)-SUMIFS('NEW-RTT'!#REF!,'NEW-RTT'!#REF!,'t100 dynamiques'!$C$5,'NEW-RTT'!#REF!,$B84,'NEW-RTT'!$E$6:$E$786,"G*",'NEW-RTT'!#REF!,$O$3,'NEW-RTT'!#REF!,'t100 dynamiques'!$F$5)</f>
        <v>#REF!</v>
      </c>
      <c r="P84" s="37" t="e">
        <f>$P83+SUMIFS('NEW-RTT'!#REF!,'NEW-RTT'!#REF!,'t100 dynamiques'!$C$5,'NEW-RTT'!#REF!,$B84,'NEW-RTT'!$E$6:$E$786,"G*",'NEW-RTT'!#REF!,$P$3,'NEW-RTT'!#REF!,'t100 dynamiques'!$F$5)-SUMIFS('NEW-RTT'!#REF!,'NEW-RTT'!#REF!,'t100 dynamiques'!$C$5,'NEW-RTT'!#REF!,$B84,'NEW-RTT'!$E$6:$E$786,"G*",'NEW-RTT'!#REF!,$P$3,'NEW-RTT'!#REF!,'t100 dynamiques'!$F$5)</f>
        <v>#REF!</v>
      </c>
      <c r="Q84" s="37" t="e">
        <f>$Q83+SUMIFS('NEW-RTT'!#REF!,'NEW-RTT'!#REF!,'t100 dynamiques'!$C$5,'NEW-RTT'!#REF!,$B84,'NEW-RTT'!$E$6:$E$786,"G*",'NEW-RTT'!#REF!,$Q$3,'NEW-RTT'!#REF!,'t100 dynamiques'!$F$5)-SUMIFS('NEW-RTT'!#REF!,'NEW-RTT'!#REF!,'t100 dynamiques'!$C$5,'NEW-RTT'!#REF!,$B84,'NEW-RTT'!$E$6:$E$786,"G*",'NEW-RTT'!#REF!,$Q$3,'NEW-RTT'!#REF!,'t100 dynamiques'!$F$5)</f>
        <v>#REF!</v>
      </c>
      <c r="R84" s="164" t="e">
        <f t="shared" si="8"/>
        <v>#REF!</v>
      </c>
      <c r="S84" s="164" t="e">
        <f t="shared" si="15"/>
        <v>#REF!</v>
      </c>
      <c r="T84" s="164" t="e">
        <f t="shared" si="9"/>
        <v>#REF!</v>
      </c>
      <c r="U84" s="164" t="e">
        <f t="shared" si="10"/>
        <v>#REF!</v>
      </c>
      <c r="V84" s="165" t="e">
        <f t="shared" si="11"/>
        <v>#REF!</v>
      </c>
      <c r="W84" s="169">
        <f>SUMIFS(LISTE!$T$4:$T$29,LISTE!$O$4:$O$29,'t100 dynamiques'!$C$5,LISTE!$S$4:$S$29,'t100 dynamiques'!$F$5,LISTE!$P$4:$P$29,LISTE!$P$9)</f>
        <v>2339.1000000000004</v>
      </c>
      <c r="X84" s="210"/>
      <c r="Y84" s="211"/>
      <c r="Z84" s="210"/>
      <c r="AA84" s="210"/>
      <c r="AB84" s="211"/>
      <c r="AC84" s="212"/>
      <c r="AD84" s="210"/>
      <c r="AE84" s="210"/>
      <c r="AF84" s="211"/>
      <c r="AG84" s="212"/>
      <c r="AH84" s="210"/>
      <c r="AI84" s="211"/>
      <c r="AJ84" s="210"/>
      <c r="AK84" s="210"/>
      <c r="AL84" s="211"/>
      <c r="AM84" s="212"/>
      <c r="AN84" s="210"/>
      <c r="AO84" s="210"/>
      <c r="AP84" s="211"/>
      <c r="AQ84" s="212"/>
    </row>
    <row r="85" spans="2:43" x14ac:dyDescent="0.25">
      <c r="B85" s="35">
        <v>81</v>
      </c>
      <c r="C85" s="34"/>
      <c r="D85" s="36" t="e">
        <f>$D84+SUMIFS('NEW-RTT'!#REF!,'NEW-RTT'!#REF!,'t100 dynamiques'!$C$5,'NEW-RTT'!#REF!,$B85,'NEW-RTT'!$E$6:$E$786,"G*",'NEW-RTT'!#REF!,$D$3,'NEW-RTT'!#REF!,'t100 dynamiques'!$F$5)-SUMIFS('NEW-RTT'!#REF!,'NEW-RTT'!#REF!,'t100 dynamiques'!$C$5,'NEW-RTT'!#REF!,$B85,'NEW-RTT'!$E$6:$E$786,"G*",'NEW-RTT'!#REF!,$D$3,'NEW-RTT'!#REF!,'t100 dynamiques'!$F$5)</f>
        <v>#REF!</v>
      </c>
      <c r="E85" s="37" t="e">
        <f>$E84+SUMIFS('NEW-RTT'!#REF!,'NEW-RTT'!#REF!,'t100 dynamiques'!$C$5,'NEW-RTT'!#REF!,$B85,'NEW-RTT'!$E$6:$E$786,"G*",'NEW-RTT'!#REF!,$E$3,'NEW-RTT'!#REF!,'t100 dynamiques'!$F$5)-SUMIFS('NEW-RTT'!#REF!,'NEW-RTT'!#REF!,'t100 dynamiques'!$C$5,'NEW-RTT'!#REF!,$B85,'NEW-RTT'!$E$6:$E$786,"G*",'NEW-RTT'!#REF!,$E$3,'NEW-RTT'!#REF!,'t100 dynamiques'!$F$5)</f>
        <v>#REF!</v>
      </c>
      <c r="F85" s="37" t="e">
        <f>$F84+SUMIFS('NEW-RTT'!#REF!,'NEW-RTT'!#REF!,'t100 dynamiques'!$C$5,'NEW-RTT'!#REF!,$B85,'NEW-RTT'!$E$6:$E$786,"G*",'NEW-RTT'!#REF!,$F$3,'NEW-RTT'!#REF!,'t100 dynamiques'!$F$5)-SUMIFS('NEW-RTT'!#REF!,'NEW-RTT'!#REF!,'t100 dynamiques'!$C$5,'NEW-RTT'!#REF!,$B85,'NEW-RTT'!$E$6:$E$786,"G*",'NEW-RTT'!#REF!,$F$3,'NEW-RTT'!#REF!,'t100 dynamiques'!$F$5)</f>
        <v>#REF!</v>
      </c>
      <c r="G85" s="67" t="e">
        <f>$G84+SUMIFS('NEW-RTT'!#REF!,'NEW-RTT'!#REF!,'t100 dynamiques'!$C$5,'NEW-RTT'!#REF!,$B85,'NEW-RTT'!$E$6:$E$786,"G*",'NEW-RTT'!#REF!,$G$3,'NEW-RTT'!#REF!,'t100 dynamiques'!$F$5)-SUMIFS('NEW-RTT'!#REF!,'NEW-RTT'!#REF!,'t100 dynamiques'!$C$5,'NEW-RTT'!#REF!,$B85,'NEW-RTT'!$E$6:$E$786,"G*",'NEW-RTT'!#REF!,$G$3,'NEW-RTT'!#REF!,'t100 dynamiques'!$F$5)</f>
        <v>#REF!</v>
      </c>
      <c r="H85" s="74" t="e">
        <f t="shared" si="16"/>
        <v>#REF!</v>
      </c>
      <c r="I85" s="137" t="e">
        <f t="shared" si="17"/>
        <v>#REF!</v>
      </c>
      <c r="J85" s="137" t="e">
        <f t="shared" si="18"/>
        <v>#REF!</v>
      </c>
      <c r="K85" s="137" t="e">
        <f t="shared" si="19"/>
        <v>#REF!</v>
      </c>
      <c r="L85" s="139">
        <f>SUMIFS(LISTE!$T$4:$T$29,LISTE!$O$4:$O$29,'t100 dynamiques'!$C$5,LISTE!$S$4:$S$29,'t100 dynamiques'!$F$5,LISTE!$P$4:$P$29,LISTE!$P$4)</f>
        <v>637</v>
      </c>
      <c r="M85" s="70" t="e">
        <f>$M84+SUMIFS('NEW-RTT'!#REF!,'NEW-RTT'!#REF!,'t100 dynamiques'!$C$5,'NEW-RTT'!#REF!,$B85,'NEW-RTT'!$E$6:$E$786,"G*",'NEW-RTT'!#REF!,$M$3,'NEW-RTT'!#REF!,'t100 dynamiques'!$F$5)-SUMIFS('NEW-RTT'!#REF!,'NEW-RTT'!#REF!,'t100 dynamiques'!$C$5,'NEW-RTT'!#REF!,$B85,'NEW-RTT'!$E$6:$E$786,"G*",'NEW-RTT'!#REF!,$M$3,'NEW-RTT'!#REF!,'t100 dynamiques'!$F$5)</f>
        <v>#REF!</v>
      </c>
      <c r="N85" s="37" t="e">
        <f>$N84+SUMIFS('NEW-RTT'!#REF!,'NEW-RTT'!#REF!,'t100 dynamiques'!$C$5,'NEW-RTT'!#REF!,$B85,'NEW-RTT'!$E$6:$E$786,"G*",'NEW-RTT'!#REF!,$N$3,'NEW-RTT'!#REF!,'t100 dynamiques'!$F$5)-SUMIFS('NEW-RTT'!#REF!,'NEW-RTT'!#REF!,'t100 dynamiques'!$C$5,'NEW-RTT'!#REF!,$B85,'NEW-RTT'!$E$6:$E$786,"G*",'NEW-RTT'!#REF!,$N$3,'NEW-RTT'!#REF!,'t100 dynamiques'!$F$5)</f>
        <v>#REF!</v>
      </c>
      <c r="O85" s="37" t="e">
        <f>$O84+SUMIFS('NEW-RTT'!#REF!,'NEW-RTT'!#REF!,'t100 dynamiques'!$C$5,'NEW-RTT'!#REF!,$B85,'NEW-RTT'!$E$6:$E$786,"G*",'NEW-RTT'!#REF!,$O$3,'NEW-RTT'!#REF!,'t100 dynamiques'!$F$5)-SUMIFS('NEW-RTT'!#REF!,'NEW-RTT'!#REF!,'t100 dynamiques'!$C$5,'NEW-RTT'!#REF!,$B85,'NEW-RTT'!$E$6:$E$786,"G*",'NEW-RTT'!#REF!,$O$3,'NEW-RTT'!#REF!,'t100 dynamiques'!$F$5)</f>
        <v>#REF!</v>
      </c>
      <c r="P85" s="37" t="e">
        <f>$P84+SUMIFS('NEW-RTT'!#REF!,'NEW-RTT'!#REF!,'t100 dynamiques'!$C$5,'NEW-RTT'!#REF!,$B85,'NEW-RTT'!$E$6:$E$786,"G*",'NEW-RTT'!#REF!,$P$3,'NEW-RTT'!#REF!,'t100 dynamiques'!$F$5)-SUMIFS('NEW-RTT'!#REF!,'NEW-RTT'!#REF!,'t100 dynamiques'!$C$5,'NEW-RTT'!#REF!,$B85,'NEW-RTT'!$E$6:$E$786,"G*",'NEW-RTT'!#REF!,$P$3,'NEW-RTT'!#REF!,'t100 dynamiques'!$F$5)</f>
        <v>#REF!</v>
      </c>
      <c r="Q85" s="37" t="e">
        <f>$Q84+SUMIFS('NEW-RTT'!#REF!,'NEW-RTT'!#REF!,'t100 dynamiques'!$C$5,'NEW-RTT'!#REF!,$B85,'NEW-RTT'!$E$6:$E$786,"G*",'NEW-RTT'!#REF!,$Q$3,'NEW-RTT'!#REF!,'t100 dynamiques'!$F$5)-SUMIFS('NEW-RTT'!#REF!,'NEW-RTT'!#REF!,'t100 dynamiques'!$C$5,'NEW-RTT'!#REF!,$B85,'NEW-RTT'!$E$6:$E$786,"G*",'NEW-RTT'!#REF!,$Q$3,'NEW-RTT'!#REF!,'t100 dynamiques'!$F$5)</f>
        <v>#REF!</v>
      </c>
      <c r="R85" s="164" t="e">
        <f t="shared" si="8"/>
        <v>#REF!</v>
      </c>
      <c r="S85" s="164" t="e">
        <f t="shared" si="15"/>
        <v>#REF!</v>
      </c>
      <c r="T85" s="164" t="e">
        <f t="shared" si="9"/>
        <v>#REF!</v>
      </c>
      <c r="U85" s="164" t="e">
        <f t="shared" si="10"/>
        <v>#REF!</v>
      </c>
      <c r="V85" s="165" t="e">
        <f t="shared" si="11"/>
        <v>#REF!</v>
      </c>
      <c r="W85" s="169">
        <f>SUMIFS(LISTE!$T$4:$T$29,LISTE!$O$4:$O$29,'t100 dynamiques'!$C$5,LISTE!$S$4:$S$29,'t100 dynamiques'!$F$5,LISTE!$P$4:$P$29,LISTE!$P$9)</f>
        <v>2339.1000000000004</v>
      </c>
      <c r="X85" s="210"/>
      <c r="Y85" s="211"/>
      <c r="Z85" s="210"/>
      <c r="AA85" s="210"/>
      <c r="AB85" s="211"/>
      <c r="AC85" s="212"/>
      <c r="AD85" s="210"/>
      <c r="AE85" s="210"/>
      <c r="AF85" s="211"/>
      <c r="AG85" s="212"/>
      <c r="AH85" s="210"/>
      <c r="AI85" s="211"/>
      <c r="AJ85" s="210"/>
      <c r="AK85" s="210"/>
      <c r="AL85" s="211"/>
      <c r="AM85" s="212"/>
      <c r="AN85" s="210"/>
      <c r="AO85" s="210"/>
      <c r="AP85" s="211"/>
      <c r="AQ85" s="212"/>
    </row>
    <row r="86" spans="2:43" x14ac:dyDescent="0.25">
      <c r="B86" s="35">
        <v>82</v>
      </c>
      <c r="C86" s="34"/>
      <c r="D86" s="36" t="e">
        <f>$D85+SUMIFS('NEW-RTT'!#REF!,'NEW-RTT'!#REF!,'t100 dynamiques'!$C$5,'NEW-RTT'!#REF!,$B86,'NEW-RTT'!$E$6:$E$786,"G*",'NEW-RTT'!#REF!,$D$3,'NEW-RTT'!#REF!,'t100 dynamiques'!$F$5)-SUMIFS('NEW-RTT'!#REF!,'NEW-RTT'!#REF!,'t100 dynamiques'!$C$5,'NEW-RTT'!#REF!,$B86,'NEW-RTT'!$E$6:$E$786,"G*",'NEW-RTT'!#REF!,$D$3,'NEW-RTT'!#REF!,'t100 dynamiques'!$F$5)</f>
        <v>#REF!</v>
      </c>
      <c r="E86" s="37" t="e">
        <f>$E85+SUMIFS('NEW-RTT'!#REF!,'NEW-RTT'!#REF!,'t100 dynamiques'!$C$5,'NEW-RTT'!#REF!,$B86,'NEW-RTT'!$E$6:$E$786,"G*",'NEW-RTT'!#REF!,$E$3,'NEW-RTT'!#REF!,'t100 dynamiques'!$F$5)-SUMIFS('NEW-RTT'!#REF!,'NEW-RTT'!#REF!,'t100 dynamiques'!$C$5,'NEW-RTT'!#REF!,$B86,'NEW-RTT'!$E$6:$E$786,"G*",'NEW-RTT'!#REF!,$E$3,'NEW-RTT'!#REF!,'t100 dynamiques'!$F$5)</f>
        <v>#REF!</v>
      </c>
      <c r="F86" s="37" t="e">
        <f>$F85+SUMIFS('NEW-RTT'!#REF!,'NEW-RTT'!#REF!,'t100 dynamiques'!$C$5,'NEW-RTT'!#REF!,$B86,'NEW-RTT'!$E$6:$E$786,"G*",'NEW-RTT'!#REF!,$F$3,'NEW-RTT'!#REF!,'t100 dynamiques'!$F$5)-SUMIFS('NEW-RTT'!#REF!,'NEW-RTT'!#REF!,'t100 dynamiques'!$C$5,'NEW-RTT'!#REF!,$B86,'NEW-RTT'!$E$6:$E$786,"G*",'NEW-RTT'!#REF!,$F$3,'NEW-RTT'!#REF!,'t100 dynamiques'!$F$5)</f>
        <v>#REF!</v>
      </c>
      <c r="G86" s="67" t="e">
        <f>$G85+SUMIFS('NEW-RTT'!#REF!,'NEW-RTT'!#REF!,'t100 dynamiques'!$C$5,'NEW-RTT'!#REF!,$B86,'NEW-RTT'!$E$6:$E$786,"G*",'NEW-RTT'!#REF!,$G$3,'NEW-RTT'!#REF!,'t100 dynamiques'!$F$5)-SUMIFS('NEW-RTT'!#REF!,'NEW-RTT'!#REF!,'t100 dynamiques'!$C$5,'NEW-RTT'!#REF!,$B86,'NEW-RTT'!$E$6:$E$786,"G*",'NEW-RTT'!#REF!,$G$3,'NEW-RTT'!#REF!,'t100 dynamiques'!$F$5)</f>
        <v>#REF!</v>
      </c>
      <c r="H86" s="74" t="e">
        <f t="shared" si="16"/>
        <v>#REF!</v>
      </c>
      <c r="I86" s="137" t="e">
        <f t="shared" si="17"/>
        <v>#REF!</v>
      </c>
      <c r="J86" s="137" t="e">
        <f t="shared" si="18"/>
        <v>#REF!</v>
      </c>
      <c r="K86" s="137" t="e">
        <f t="shared" si="19"/>
        <v>#REF!</v>
      </c>
      <c r="L86" s="139">
        <f>SUMIFS(LISTE!$T$4:$T$29,LISTE!$O$4:$O$29,'t100 dynamiques'!$C$5,LISTE!$S$4:$S$29,'t100 dynamiques'!$F$5,LISTE!$P$4:$P$29,LISTE!$P$4)</f>
        <v>637</v>
      </c>
      <c r="M86" s="70" t="e">
        <f>$M85+SUMIFS('NEW-RTT'!#REF!,'NEW-RTT'!#REF!,'t100 dynamiques'!$C$5,'NEW-RTT'!#REF!,$B86,'NEW-RTT'!$E$6:$E$786,"G*",'NEW-RTT'!#REF!,$M$3,'NEW-RTT'!#REF!,'t100 dynamiques'!$F$5)-SUMIFS('NEW-RTT'!#REF!,'NEW-RTT'!#REF!,'t100 dynamiques'!$C$5,'NEW-RTT'!#REF!,$B86,'NEW-RTT'!$E$6:$E$786,"G*",'NEW-RTT'!#REF!,$M$3,'NEW-RTT'!#REF!,'t100 dynamiques'!$F$5)</f>
        <v>#REF!</v>
      </c>
      <c r="N86" s="37" t="e">
        <f>$N85+SUMIFS('NEW-RTT'!#REF!,'NEW-RTT'!#REF!,'t100 dynamiques'!$C$5,'NEW-RTT'!#REF!,$B86,'NEW-RTT'!$E$6:$E$786,"G*",'NEW-RTT'!#REF!,$N$3,'NEW-RTT'!#REF!,'t100 dynamiques'!$F$5)-SUMIFS('NEW-RTT'!#REF!,'NEW-RTT'!#REF!,'t100 dynamiques'!$C$5,'NEW-RTT'!#REF!,$B86,'NEW-RTT'!$E$6:$E$786,"G*",'NEW-RTT'!#REF!,$N$3,'NEW-RTT'!#REF!,'t100 dynamiques'!$F$5)</f>
        <v>#REF!</v>
      </c>
      <c r="O86" s="37" t="e">
        <f>$O85+SUMIFS('NEW-RTT'!#REF!,'NEW-RTT'!#REF!,'t100 dynamiques'!$C$5,'NEW-RTT'!#REF!,$B86,'NEW-RTT'!$E$6:$E$786,"G*",'NEW-RTT'!#REF!,$O$3,'NEW-RTT'!#REF!,'t100 dynamiques'!$F$5)-SUMIFS('NEW-RTT'!#REF!,'NEW-RTT'!#REF!,'t100 dynamiques'!$C$5,'NEW-RTT'!#REF!,$B86,'NEW-RTT'!$E$6:$E$786,"G*",'NEW-RTT'!#REF!,$O$3,'NEW-RTT'!#REF!,'t100 dynamiques'!$F$5)</f>
        <v>#REF!</v>
      </c>
      <c r="P86" s="37" t="e">
        <f>$P85+SUMIFS('NEW-RTT'!#REF!,'NEW-RTT'!#REF!,'t100 dynamiques'!$C$5,'NEW-RTT'!#REF!,$B86,'NEW-RTT'!$E$6:$E$786,"G*",'NEW-RTT'!#REF!,$P$3,'NEW-RTT'!#REF!,'t100 dynamiques'!$F$5)-SUMIFS('NEW-RTT'!#REF!,'NEW-RTT'!#REF!,'t100 dynamiques'!$C$5,'NEW-RTT'!#REF!,$B86,'NEW-RTT'!$E$6:$E$786,"G*",'NEW-RTT'!#REF!,$P$3,'NEW-RTT'!#REF!,'t100 dynamiques'!$F$5)</f>
        <v>#REF!</v>
      </c>
      <c r="Q86" s="37" t="e">
        <f>$Q85+SUMIFS('NEW-RTT'!#REF!,'NEW-RTT'!#REF!,'t100 dynamiques'!$C$5,'NEW-RTT'!#REF!,$B86,'NEW-RTT'!$E$6:$E$786,"G*",'NEW-RTT'!#REF!,$Q$3,'NEW-RTT'!#REF!,'t100 dynamiques'!$F$5)-SUMIFS('NEW-RTT'!#REF!,'NEW-RTT'!#REF!,'t100 dynamiques'!$C$5,'NEW-RTT'!#REF!,$B86,'NEW-RTT'!$E$6:$E$786,"G*",'NEW-RTT'!#REF!,$Q$3,'NEW-RTT'!#REF!,'t100 dynamiques'!$F$5)</f>
        <v>#REF!</v>
      </c>
      <c r="R86" s="164" t="e">
        <f t="shared" si="8"/>
        <v>#REF!</v>
      </c>
      <c r="S86" s="164" t="e">
        <f t="shared" si="15"/>
        <v>#REF!</v>
      </c>
      <c r="T86" s="164" t="e">
        <f t="shared" si="9"/>
        <v>#REF!</v>
      </c>
      <c r="U86" s="164" t="e">
        <f t="shared" si="10"/>
        <v>#REF!</v>
      </c>
      <c r="V86" s="165" t="e">
        <f t="shared" si="11"/>
        <v>#REF!</v>
      </c>
      <c r="W86" s="169">
        <f>SUMIFS(LISTE!$T$4:$T$29,LISTE!$O$4:$O$29,'t100 dynamiques'!$C$5,LISTE!$S$4:$S$29,'t100 dynamiques'!$F$5,LISTE!$P$4:$P$29,LISTE!$P$9)</f>
        <v>2339.1000000000004</v>
      </c>
      <c r="X86" s="210"/>
      <c r="Y86" s="211"/>
      <c r="Z86" s="210"/>
      <c r="AA86" s="210"/>
      <c r="AB86" s="211"/>
      <c r="AC86" s="212"/>
      <c r="AD86" s="210"/>
      <c r="AE86" s="210"/>
      <c r="AF86" s="211"/>
      <c r="AG86" s="212"/>
      <c r="AH86" s="210"/>
      <c r="AI86" s="211"/>
      <c r="AJ86" s="210"/>
      <c r="AK86" s="210"/>
      <c r="AL86" s="211"/>
      <c r="AM86" s="212"/>
      <c r="AN86" s="210"/>
      <c r="AO86" s="210"/>
      <c r="AP86" s="211"/>
      <c r="AQ86" s="212"/>
    </row>
    <row r="87" spans="2:43" x14ac:dyDescent="0.25">
      <c r="B87" s="35">
        <v>83</v>
      </c>
      <c r="C87" s="34"/>
      <c r="D87" s="36" t="e">
        <f>$D86+SUMIFS('NEW-RTT'!#REF!,'NEW-RTT'!#REF!,'t100 dynamiques'!$C$5,'NEW-RTT'!#REF!,$B87,'NEW-RTT'!$E$6:$E$786,"G*",'NEW-RTT'!#REF!,$D$3,'NEW-RTT'!#REF!,'t100 dynamiques'!$F$5)-SUMIFS('NEW-RTT'!#REF!,'NEW-RTT'!#REF!,'t100 dynamiques'!$C$5,'NEW-RTT'!#REF!,$B87,'NEW-RTT'!$E$6:$E$786,"G*",'NEW-RTT'!#REF!,$D$3,'NEW-RTT'!#REF!,'t100 dynamiques'!$F$5)</f>
        <v>#REF!</v>
      </c>
      <c r="E87" s="37" t="e">
        <f>$E86+SUMIFS('NEW-RTT'!#REF!,'NEW-RTT'!#REF!,'t100 dynamiques'!$C$5,'NEW-RTT'!#REF!,$B87,'NEW-RTT'!$E$6:$E$786,"G*",'NEW-RTT'!#REF!,$E$3,'NEW-RTT'!#REF!,'t100 dynamiques'!$F$5)-SUMIFS('NEW-RTT'!#REF!,'NEW-RTT'!#REF!,'t100 dynamiques'!$C$5,'NEW-RTT'!#REF!,$B87,'NEW-RTT'!$E$6:$E$786,"G*",'NEW-RTT'!#REF!,$E$3,'NEW-RTT'!#REF!,'t100 dynamiques'!$F$5)</f>
        <v>#REF!</v>
      </c>
      <c r="F87" s="37" t="e">
        <f>$F86+SUMIFS('NEW-RTT'!#REF!,'NEW-RTT'!#REF!,'t100 dynamiques'!$C$5,'NEW-RTT'!#REF!,$B87,'NEW-RTT'!$E$6:$E$786,"G*",'NEW-RTT'!#REF!,$F$3,'NEW-RTT'!#REF!,'t100 dynamiques'!$F$5)-SUMIFS('NEW-RTT'!#REF!,'NEW-RTT'!#REF!,'t100 dynamiques'!$C$5,'NEW-RTT'!#REF!,$B87,'NEW-RTT'!$E$6:$E$786,"G*",'NEW-RTT'!#REF!,$F$3,'NEW-RTT'!#REF!,'t100 dynamiques'!$F$5)</f>
        <v>#REF!</v>
      </c>
      <c r="G87" s="67" t="e">
        <f>$G86+SUMIFS('NEW-RTT'!#REF!,'NEW-RTT'!#REF!,'t100 dynamiques'!$C$5,'NEW-RTT'!#REF!,$B87,'NEW-RTT'!$E$6:$E$786,"G*",'NEW-RTT'!#REF!,$G$3,'NEW-RTT'!#REF!,'t100 dynamiques'!$F$5)-SUMIFS('NEW-RTT'!#REF!,'NEW-RTT'!#REF!,'t100 dynamiques'!$C$5,'NEW-RTT'!#REF!,$B87,'NEW-RTT'!$E$6:$E$786,"G*",'NEW-RTT'!#REF!,$G$3,'NEW-RTT'!#REF!,'t100 dynamiques'!$F$5)</f>
        <v>#REF!</v>
      </c>
      <c r="H87" s="74" t="e">
        <f t="shared" si="16"/>
        <v>#REF!</v>
      </c>
      <c r="I87" s="137" t="e">
        <f t="shared" si="17"/>
        <v>#REF!</v>
      </c>
      <c r="J87" s="137" t="e">
        <f t="shared" si="18"/>
        <v>#REF!</v>
      </c>
      <c r="K87" s="137" t="e">
        <f t="shared" si="19"/>
        <v>#REF!</v>
      </c>
      <c r="L87" s="139">
        <f>SUMIFS(LISTE!$T$4:$T$29,LISTE!$O$4:$O$29,'t100 dynamiques'!$C$5,LISTE!$S$4:$S$29,'t100 dynamiques'!$F$5,LISTE!$P$4:$P$29,LISTE!$P$4)</f>
        <v>637</v>
      </c>
      <c r="M87" s="70" t="e">
        <f>$M86+SUMIFS('NEW-RTT'!#REF!,'NEW-RTT'!#REF!,'t100 dynamiques'!$C$5,'NEW-RTT'!#REF!,$B87,'NEW-RTT'!$E$6:$E$786,"G*",'NEW-RTT'!#REF!,$M$3,'NEW-RTT'!#REF!,'t100 dynamiques'!$F$5)-SUMIFS('NEW-RTT'!#REF!,'NEW-RTT'!#REF!,'t100 dynamiques'!$C$5,'NEW-RTT'!#REF!,$B87,'NEW-RTT'!$E$6:$E$786,"G*",'NEW-RTT'!#REF!,$M$3,'NEW-RTT'!#REF!,'t100 dynamiques'!$F$5)</f>
        <v>#REF!</v>
      </c>
      <c r="N87" s="37" t="e">
        <f>$N86+SUMIFS('NEW-RTT'!#REF!,'NEW-RTT'!#REF!,'t100 dynamiques'!$C$5,'NEW-RTT'!#REF!,$B87,'NEW-RTT'!$E$6:$E$786,"G*",'NEW-RTT'!#REF!,$N$3,'NEW-RTT'!#REF!,'t100 dynamiques'!$F$5)-SUMIFS('NEW-RTT'!#REF!,'NEW-RTT'!#REF!,'t100 dynamiques'!$C$5,'NEW-RTT'!#REF!,$B87,'NEW-RTT'!$E$6:$E$786,"G*",'NEW-RTT'!#REF!,$N$3,'NEW-RTT'!#REF!,'t100 dynamiques'!$F$5)</f>
        <v>#REF!</v>
      </c>
      <c r="O87" s="37" t="e">
        <f>$O86+SUMIFS('NEW-RTT'!#REF!,'NEW-RTT'!#REF!,'t100 dynamiques'!$C$5,'NEW-RTT'!#REF!,$B87,'NEW-RTT'!$E$6:$E$786,"G*",'NEW-RTT'!#REF!,$O$3,'NEW-RTT'!#REF!,'t100 dynamiques'!$F$5)-SUMIFS('NEW-RTT'!#REF!,'NEW-RTT'!#REF!,'t100 dynamiques'!$C$5,'NEW-RTT'!#REF!,$B87,'NEW-RTT'!$E$6:$E$786,"G*",'NEW-RTT'!#REF!,$O$3,'NEW-RTT'!#REF!,'t100 dynamiques'!$F$5)</f>
        <v>#REF!</v>
      </c>
      <c r="P87" s="37" t="e">
        <f>$P86+SUMIFS('NEW-RTT'!#REF!,'NEW-RTT'!#REF!,'t100 dynamiques'!$C$5,'NEW-RTT'!#REF!,$B87,'NEW-RTT'!$E$6:$E$786,"G*",'NEW-RTT'!#REF!,$P$3,'NEW-RTT'!#REF!,'t100 dynamiques'!$F$5)-SUMIFS('NEW-RTT'!#REF!,'NEW-RTT'!#REF!,'t100 dynamiques'!$C$5,'NEW-RTT'!#REF!,$B87,'NEW-RTT'!$E$6:$E$786,"G*",'NEW-RTT'!#REF!,$P$3,'NEW-RTT'!#REF!,'t100 dynamiques'!$F$5)</f>
        <v>#REF!</v>
      </c>
      <c r="Q87" s="37" t="e">
        <f>$Q86+SUMIFS('NEW-RTT'!#REF!,'NEW-RTT'!#REF!,'t100 dynamiques'!$C$5,'NEW-RTT'!#REF!,$B87,'NEW-RTT'!$E$6:$E$786,"G*",'NEW-RTT'!#REF!,$Q$3,'NEW-RTT'!#REF!,'t100 dynamiques'!$F$5)-SUMIFS('NEW-RTT'!#REF!,'NEW-RTT'!#REF!,'t100 dynamiques'!$C$5,'NEW-RTT'!#REF!,$B87,'NEW-RTT'!$E$6:$E$786,"G*",'NEW-RTT'!#REF!,$Q$3,'NEW-RTT'!#REF!,'t100 dynamiques'!$F$5)</f>
        <v>#REF!</v>
      </c>
      <c r="R87" s="164" t="e">
        <f t="shared" ref="R87:R118" si="20">M87+N87+O87</f>
        <v>#REF!</v>
      </c>
      <c r="S87" s="164" t="e">
        <f t="shared" si="15"/>
        <v>#REF!</v>
      </c>
      <c r="T87" s="164" t="e">
        <f t="shared" si="9"/>
        <v>#REF!</v>
      </c>
      <c r="U87" s="164" t="e">
        <f t="shared" si="10"/>
        <v>#REF!</v>
      </c>
      <c r="V87" s="165" t="e">
        <f t="shared" si="11"/>
        <v>#REF!</v>
      </c>
      <c r="W87" s="169">
        <f>SUMIFS(LISTE!$T$4:$T$29,LISTE!$O$4:$O$29,'t100 dynamiques'!$C$5,LISTE!$S$4:$S$29,'t100 dynamiques'!$F$5,LISTE!$P$4:$P$29,LISTE!$P$9)</f>
        <v>2339.1000000000004</v>
      </c>
      <c r="X87" s="210"/>
      <c r="Y87" s="211"/>
      <c r="Z87" s="210"/>
      <c r="AA87" s="210"/>
      <c r="AB87" s="211"/>
      <c r="AC87" s="212"/>
      <c r="AD87" s="210"/>
      <c r="AE87" s="210"/>
      <c r="AF87" s="211"/>
      <c r="AG87" s="212"/>
      <c r="AH87" s="210"/>
      <c r="AI87" s="211"/>
      <c r="AJ87" s="210"/>
      <c r="AK87" s="210"/>
      <c r="AL87" s="211"/>
      <c r="AM87" s="212"/>
      <c r="AN87" s="210"/>
      <c r="AO87" s="210"/>
      <c r="AP87" s="211"/>
      <c r="AQ87" s="212"/>
    </row>
    <row r="88" spans="2:43" x14ac:dyDescent="0.25">
      <c r="B88" s="35">
        <v>84</v>
      </c>
      <c r="C88" s="34"/>
      <c r="D88" s="36" t="e">
        <f>$D87+SUMIFS('NEW-RTT'!#REF!,'NEW-RTT'!#REF!,'t100 dynamiques'!$C$5,'NEW-RTT'!#REF!,$B88,'NEW-RTT'!$E$6:$E$786,"G*",'NEW-RTT'!#REF!,$D$3,'NEW-RTT'!#REF!,'t100 dynamiques'!$F$5)-SUMIFS('NEW-RTT'!#REF!,'NEW-RTT'!#REF!,'t100 dynamiques'!$C$5,'NEW-RTT'!#REF!,$B88,'NEW-RTT'!$E$6:$E$786,"G*",'NEW-RTT'!#REF!,$D$3,'NEW-RTT'!#REF!,'t100 dynamiques'!$F$5)</f>
        <v>#REF!</v>
      </c>
      <c r="E88" s="37" t="e">
        <f>$E87+SUMIFS('NEW-RTT'!#REF!,'NEW-RTT'!#REF!,'t100 dynamiques'!$C$5,'NEW-RTT'!#REF!,$B88,'NEW-RTT'!$E$6:$E$786,"G*",'NEW-RTT'!#REF!,$E$3,'NEW-RTT'!#REF!,'t100 dynamiques'!$F$5)-SUMIFS('NEW-RTT'!#REF!,'NEW-RTT'!#REF!,'t100 dynamiques'!$C$5,'NEW-RTT'!#REF!,$B88,'NEW-RTT'!$E$6:$E$786,"G*",'NEW-RTT'!#REF!,$E$3,'NEW-RTT'!#REF!,'t100 dynamiques'!$F$5)</f>
        <v>#REF!</v>
      </c>
      <c r="F88" s="37" t="e">
        <f>$F87+SUMIFS('NEW-RTT'!#REF!,'NEW-RTT'!#REF!,'t100 dynamiques'!$C$5,'NEW-RTT'!#REF!,$B88,'NEW-RTT'!$E$6:$E$786,"G*",'NEW-RTT'!#REF!,$F$3,'NEW-RTT'!#REF!,'t100 dynamiques'!$F$5)-SUMIFS('NEW-RTT'!#REF!,'NEW-RTT'!#REF!,'t100 dynamiques'!$C$5,'NEW-RTT'!#REF!,$B88,'NEW-RTT'!$E$6:$E$786,"G*",'NEW-RTT'!#REF!,$F$3,'NEW-RTT'!#REF!,'t100 dynamiques'!$F$5)</f>
        <v>#REF!</v>
      </c>
      <c r="G88" s="67" t="e">
        <f>$G87+SUMIFS('NEW-RTT'!#REF!,'NEW-RTT'!#REF!,'t100 dynamiques'!$C$5,'NEW-RTT'!#REF!,$B88,'NEW-RTT'!$E$6:$E$786,"G*",'NEW-RTT'!#REF!,$G$3,'NEW-RTT'!#REF!,'t100 dynamiques'!$F$5)-SUMIFS('NEW-RTT'!#REF!,'NEW-RTT'!#REF!,'t100 dynamiques'!$C$5,'NEW-RTT'!#REF!,$B88,'NEW-RTT'!$E$6:$E$786,"G*",'NEW-RTT'!#REF!,$G$3,'NEW-RTT'!#REF!,'t100 dynamiques'!$F$5)</f>
        <v>#REF!</v>
      </c>
      <c r="H88" s="74" t="e">
        <f t="shared" si="16"/>
        <v>#REF!</v>
      </c>
      <c r="I88" s="137" t="e">
        <f t="shared" si="17"/>
        <v>#REF!</v>
      </c>
      <c r="J88" s="137" t="e">
        <f t="shared" si="18"/>
        <v>#REF!</v>
      </c>
      <c r="K88" s="137" t="e">
        <f t="shared" si="19"/>
        <v>#REF!</v>
      </c>
      <c r="L88" s="139">
        <f>SUMIFS(LISTE!$T$4:$T$29,LISTE!$O$4:$O$29,'t100 dynamiques'!$C$5,LISTE!$S$4:$S$29,'t100 dynamiques'!$F$5,LISTE!$P$4:$P$29,LISTE!$P$4)</f>
        <v>637</v>
      </c>
      <c r="M88" s="70" t="e">
        <f>$M87+SUMIFS('NEW-RTT'!#REF!,'NEW-RTT'!#REF!,'t100 dynamiques'!$C$5,'NEW-RTT'!#REF!,$B88,'NEW-RTT'!$E$6:$E$786,"G*",'NEW-RTT'!#REF!,$M$3,'NEW-RTT'!#REF!,'t100 dynamiques'!$F$5)-SUMIFS('NEW-RTT'!#REF!,'NEW-RTT'!#REF!,'t100 dynamiques'!$C$5,'NEW-RTT'!#REF!,$B88,'NEW-RTT'!$E$6:$E$786,"G*",'NEW-RTT'!#REF!,$M$3,'NEW-RTT'!#REF!,'t100 dynamiques'!$F$5)</f>
        <v>#REF!</v>
      </c>
      <c r="N88" s="37" t="e">
        <f>$N87+SUMIFS('NEW-RTT'!#REF!,'NEW-RTT'!#REF!,'t100 dynamiques'!$C$5,'NEW-RTT'!#REF!,$B88,'NEW-RTT'!$E$6:$E$786,"G*",'NEW-RTT'!#REF!,$N$3,'NEW-RTT'!#REF!,'t100 dynamiques'!$F$5)-SUMIFS('NEW-RTT'!#REF!,'NEW-RTT'!#REF!,'t100 dynamiques'!$C$5,'NEW-RTT'!#REF!,$B88,'NEW-RTT'!$E$6:$E$786,"G*",'NEW-RTT'!#REF!,$N$3,'NEW-RTT'!#REF!,'t100 dynamiques'!$F$5)</f>
        <v>#REF!</v>
      </c>
      <c r="O88" s="37" t="e">
        <f>$O87+SUMIFS('NEW-RTT'!#REF!,'NEW-RTT'!#REF!,'t100 dynamiques'!$C$5,'NEW-RTT'!#REF!,$B88,'NEW-RTT'!$E$6:$E$786,"G*",'NEW-RTT'!#REF!,$O$3,'NEW-RTT'!#REF!,'t100 dynamiques'!$F$5)-SUMIFS('NEW-RTT'!#REF!,'NEW-RTT'!#REF!,'t100 dynamiques'!$C$5,'NEW-RTT'!#REF!,$B88,'NEW-RTT'!$E$6:$E$786,"G*",'NEW-RTT'!#REF!,$O$3,'NEW-RTT'!#REF!,'t100 dynamiques'!$F$5)</f>
        <v>#REF!</v>
      </c>
      <c r="P88" s="37" t="e">
        <f>$P87+SUMIFS('NEW-RTT'!#REF!,'NEW-RTT'!#REF!,'t100 dynamiques'!$C$5,'NEW-RTT'!#REF!,$B88,'NEW-RTT'!$E$6:$E$786,"G*",'NEW-RTT'!#REF!,$P$3,'NEW-RTT'!#REF!,'t100 dynamiques'!$F$5)-SUMIFS('NEW-RTT'!#REF!,'NEW-RTT'!#REF!,'t100 dynamiques'!$C$5,'NEW-RTT'!#REF!,$B88,'NEW-RTT'!$E$6:$E$786,"G*",'NEW-RTT'!#REF!,$P$3,'NEW-RTT'!#REF!,'t100 dynamiques'!$F$5)</f>
        <v>#REF!</v>
      </c>
      <c r="Q88" s="37" t="e">
        <f>$Q87+SUMIFS('NEW-RTT'!#REF!,'NEW-RTT'!#REF!,'t100 dynamiques'!$C$5,'NEW-RTT'!#REF!,$B88,'NEW-RTT'!$E$6:$E$786,"G*",'NEW-RTT'!#REF!,$Q$3,'NEW-RTT'!#REF!,'t100 dynamiques'!$F$5)-SUMIFS('NEW-RTT'!#REF!,'NEW-RTT'!#REF!,'t100 dynamiques'!$C$5,'NEW-RTT'!#REF!,$B88,'NEW-RTT'!$E$6:$E$786,"G*",'NEW-RTT'!#REF!,$Q$3,'NEW-RTT'!#REF!,'t100 dynamiques'!$F$5)</f>
        <v>#REF!</v>
      </c>
      <c r="R88" s="164" t="e">
        <f t="shared" si="20"/>
        <v>#REF!</v>
      </c>
      <c r="S88" s="164" t="e">
        <f t="shared" si="15"/>
        <v>#REF!</v>
      </c>
      <c r="T88" s="164" t="e">
        <f t="shared" si="9"/>
        <v>#REF!</v>
      </c>
      <c r="U88" s="164" t="e">
        <f t="shared" si="10"/>
        <v>#REF!</v>
      </c>
      <c r="V88" s="165" t="e">
        <f t="shared" si="11"/>
        <v>#REF!</v>
      </c>
      <c r="W88" s="169">
        <f>SUMIFS(LISTE!$T$4:$T$29,LISTE!$O$4:$O$29,'t100 dynamiques'!$C$5,LISTE!$S$4:$S$29,'t100 dynamiques'!$F$5,LISTE!$P$4:$P$29,LISTE!$P$9)</f>
        <v>2339.1000000000004</v>
      </c>
      <c r="X88" s="210"/>
      <c r="Y88" s="211"/>
      <c r="Z88" s="210"/>
      <c r="AA88" s="210"/>
      <c r="AB88" s="211"/>
      <c r="AC88" s="212"/>
      <c r="AD88" s="210"/>
      <c r="AE88" s="210"/>
      <c r="AF88" s="211"/>
      <c r="AG88" s="212"/>
      <c r="AH88" s="210"/>
      <c r="AI88" s="211"/>
      <c r="AJ88" s="210"/>
      <c r="AK88" s="210"/>
      <c r="AL88" s="211"/>
      <c r="AM88" s="212"/>
      <c r="AN88" s="210"/>
      <c r="AO88" s="210"/>
      <c r="AP88" s="211"/>
      <c r="AQ88" s="212"/>
    </row>
    <row r="89" spans="2:43" x14ac:dyDescent="0.25">
      <c r="B89" s="35">
        <v>85</v>
      </c>
      <c r="C89" s="34"/>
      <c r="D89" s="36" t="e">
        <f>$D88+SUMIFS('NEW-RTT'!#REF!,'NEW-RTT'!#REF!,'t100 dynamiques'!$C$5,'NEW-RTT'!#REF!,$B89,'NEW-RTT'!$E$6:$E$786,"G*",'NEW-RTT'!#REF!,$D$3,'NEW-RTT'!#REF!,'t100 dynamiques'!$F$5)-SUMIFS('NEW-RTT'!#REF!,'NEW-RTT'!#REF!,'t100 dynamiques'!$C$5,'NEW-RTT'!#REF!,$B89,'NEW-RTT'!$E$6:$E$786,"G*",'NEW-RTT'!#REF!,$D$3,'NEW-RTT'!#REF!,'t100 dynamiques'!$F$5)</f>
        <v>#REF!</v>
      </c>
      <c r="E89" s="37" t="e">
        <f>$E88+SUMIFS('NEW-RTT'!#REF!,'NEW-RTT'!#REF!,'t100 dynamiques'!$C$5,'NEW-RTT'!#REF!,$B89,'NEW-RTT'!$E$6:$E$786,"G*",'NEW-RTT'!#REF!,$E$3,'NEW-RTT'!#REF!,'t100 dynamiques'!$F$5)-SUMIFS('NEW-RTT'!#REF!,'NEW-RTT'!#REF!,'t100 dynamiques'!$C$5,'NEW-RTT'!#REF!,$B89,'NEW-RTT'!$E$6:$E$786,"G*",'NEW-RTT'!#REF!,$E$3,'NEW-RTT'!#REF!,'t100 dynamiques'!$F$5)</f>
        <v>#REF!</v>
      </c>
      <c r="F89" s="37" t="e">
        <f>$F88+SUMIFS('NEW-RTT'!#REF!,'NEW-RTT'!#REF!,'t100 dynamiques'!$C$5,'NEW-RTT'!#REF!,$B89,'NEW-RTT'!$E$6:$E$786,"G*",'NEW-RTT'!#REF!,$F$3,'NEW-RTT'!#REF!,'t100 dynamiques'!$F$5)-SUMIFS('NEW-RTT'!#REF!,'NEW-RTT'!#REF!,'t100 dynamiques'!$C$5,'NEW-RTT'!#REF!,$B89,'NEW-RTT'!$E$6:$E$786,"G*",'NEW-RTT'!#REF!,$F$3,'NEW-RTT'!#REF!,'t100 dynamiques'!$F$5)</f>
        <v>#REF!</v>
      </c>
      <c r="G89" s="67" t="e">
        <f>$G88+SUMIFS('NEW-RTT'!#REF!,'NEW-RTT'!#REF!,'t100 dynamiques'!$C$5,'NEW-RTT'!#REF!,$B89,'NEW-RTT'!$E$6:$E$786,"G*",'NEW-RTT'!#REF!,$G$3,'NEW-RTT'!#REF!,'t100 dynamiques'!$F$5)-SUMIFS('NEW-RTT'!#REF!,'NEW-RTT'!#REF!,'t100 dynamiques'!$C$5,'NEW-RTT'!#REF!,$B89,'NEW-RTT'!$E$6:$E$786,"G*",'NEW-RTT'!#REF!,$G$3,'NEW-RTT'!#REF!,'t100 dynamiques'!$F$5)</f>
        <v>#REF!</v>
      </c>
      <c r="H89" s="74" t="e">
        <f t="shared" si="16"/>
        <v>#REF!</v>
      </c>
      <c r="I89" s="137" t="e">
        <f t="shared" si="17"/>
        <v>#REF!</v>
      </c>
      <c r="J89" s="137" t="e">
        <f t="shared" si="18"/>
        <v>#REF!</v>
      </c>
      <c r="K89" s="137" t="e">
        <f t="shared" si="19"/>
        <v>#REF!</v>
      </c>
      <c r="L89" s="139">
        <f>SUMIFS(LISTE!$T$4:$T$29,LISTE!$O$4:$O$29,'t100 dynamiques'!$C$5,LISTE!$S$4:$S$29,'t100 dynamiques'!$F$5,LISTE!$P$4:$P$29,LISTE!$P$4)</f>
        <v>637</v>
      </c>
      <c r="M89" s="70" t="e">
        <f>$M88+SUMIFS('NEW-RTT'!#REF!,'NEW-RTT'!#REF!,'t100 dynamiques'!$C$5,'NEW-RTT'!#REF!,$B89,'NEW-RTT'!$E$6:$E$786,"G*",'NEW-RTT'!#REF!,$M$3,'NEW-RTT'!#REF!,'t100 dynamiques'!$F$5)-SUMIFS('NEW-RTT'!#REF!,'NEW-RTT'!#REF!,'t100 dynamiques'!$C$5,'NEW-RTT'!#REF!,$B89,'NEW-RTT'!$E$6:$E$786,"G*",'NEW-RTT'!#REF!,$M$3,'NEW-RTT'!#REF!,'t100 dynamiques'!$F$5)</f>
        <v>#REF!</v>
      </c>
      <c r="N89" s="37" t="e">
        <f>$N88+SUMIFS('NEW-RTT'!#REF!,'NEW-RTT'!#REF!,'t100 dynamiques'!$C$5,'NEW-RTT'!#REF!,$B89,'NEW-RTT'!$E$6:$E$786,"G*",'NEW-RTT'!#REF!,$N$3,'NEW-RTT'!#REF!,'t100 dynamiques'!$F$5)-SUMIFS('NEW-RTT'!#REF!,'NEW-RTT'!#REF!,'t100 dynamiques'!$C$5,'NEW-RTT'!#REF!,$B89,'NEW-RTT'!$E$6:$E$786,"G*",'NEW-RTT'!#REF!,$N$3,'NEW-RTT'!#REF!,'t100 dynamiques'!$F$5)</f>
        <v>#REF!</v>
      </c>
      <c r="O89" s="37" t="e">
        <f>$O88+SUMIFS('NEW-RTT'!#REF!,'NEW-RTT'!#REF!,'t100 dynamiques'!$C$5,'NEW-RTT'!#REF!,$B89,'NEW-RTT'!$E$6:$E$786,"G*",'NEW-RTT'!#REF!,$O$3,'NEW-RTT'!#REF!,'t100 dynamiques'!$F$5)-SUMIFS('NEW-RTT'!#REF!,'NEW-RTT'!#REF!,'t100 dynamiques'!$C$5,'NEW-RTT'!#REF!,$B89,'NEW-RTT'!$E$6:$E$786,"G*",'NEW-RTT'!#REF!,$O$3,'NEW-RTT'!#REF!,'t100 dynamiques'!$F$5)</f>
        <v>#REF!</v>
      </c>
      <c r="P89" s="37" t="e">
        <f>$P88+SUMIFS('NEW-RTT'!#REF!,'NEW-RTT'!#REF!,'t100 dynamiques'!$C$5,'NEW-RTT'!#REF!,$B89,'NEW-RTT'!$E$6:$E$786,"G*",'NEW-RTT'!#REF!,$P$3,'NEW-RTT'!#REF!,'t100 dynamiques'!$F$5)-SUMIFS('NEW-RTT'!#REF!,'NEW-RTT'!#REF!,'t100 dynamiques'!$C$5,'NEW-RTT'!#REF!,$B89,'NEW-RTT'!$E$6:$E$786,"G*",'NEW-RTT'!#REF!,$P$3,'NEW-RTT'!#REF!,'t100 dynamiques'!$F$5)</f>
        <v>#REF!</v>
      </c>
      <c r="Q89" s="37" t="e">
        <f>$Q88+SUMIFS('NEW-RTT'!#REF!,'NEW-RTT'!#REF!,'t100 dynamiques'!$C$5,'NEW-RTT'!#REF!,$B89,'NEW-RTT'!$E$6:$E$786,"G*",'NEW-RTT'!#REF!,$Q$3,'NEW-RTT'!#REF!,'t100 dynamiques'!$F$5)-SUMIFS('NEW-RTT'!#REF!,'NEW-RTT'!#REF!,'t100 dynamiques'!$C$5,'NEW-RTT'!#REF!,$B89,'NEW-RTT'!$E$6:$E$786,"G*",'NEW-RTT'!#REF!,$Q$3,'NEW-RTT'!#REF!,'t100 dynamiques'!$F$5)</f>
        <v>#REF!</v>
      </c>
      <c r="R89" s="164" t="e">
        <f t="shared" si="20"/>
        <v>#REF!</v>
      </c>
      <c r="S89" s="164" t="e">
        <f t="shared" si="15"/>
        <v>#REF!</v>
      </c>
      <c r="T89" s="164" t="e">
        <f t="shared" si="9"/>
        <v>#REF!</v>
      </c>
      <c r="U89" s="164" t="e">
        <f t="shared" si="10"/>
        <v>#REF!</v>
      </c>
      <c r="V89" s="165" t="e">
        <f t="shared" si="11"/>
        <v>#REF!</v>
      </c>
      <c r="W89" s="169">
        <f>SUMIFS(LISTE!$T$4:$T$29,LISTE!$O$4:$O$29,'t100 dynamiques'!$C$5,LISTE!$S$4:$S$29,'t100 dynamiques'!$F$5,LISTE!$P$4:$P$29,LISTE!$P$9)</f>
        <v>2339.1000000000004</v>
      </c>
      <c r="X89" s="210"/>
      <c r="Y89" s="211"/>
      <c r="Z89" s="210"/>
      <c r="AA89" s="210"/>
      <c r="AB89" s="211"/>
      <c r="AC89" s="212"/>
      <c r="AD89" s="210"/>
      <c r="AE89" s="210"/>
      <c r="AF89" s="211"/>
      <c r="AG89" s="212"/>
      <c r="AH89" s="210"/>
      <c r="AI89" s="211"/>
      <c r="AJ89" s="210"/>
      <c r="AK89" s="210"/>
      <c r="AL89" s="211"/>
      <c r="AM89" s="212"/>
      <c r="AN89" s="210"/>
      <c r="AO89" s="210"/>
      <c r="AP89" s="211"/>
      <c r="AQ89" s="212"/>
    </row>
    <row r="90" spans="2:43" x14ac:dyDescent="0.25">
      <c r="B90" s="35">
        <v>86</v>
      </c>
      <c r="C90" s="34"/>
      <c r="D90" s="36" t="e">
        <f>$D89+SUMIFS('NEW-RTT'!#REF!,'NEW-RTT'!#REF!,'t100 dynamiques'!$C$5,'NEW-RTT'!#REF!,$B90,'NEW-RTT'!$E$6:$E$786,"G*",'NEW-RTT'!#REF!,$D$3,'NEW-RTT'!#REF!,'t100 dynamiques'!$F$5)-SUMIFS('NEW-RTT'!#REF!,'NEW-RTT'!#REF!,'t100 dynamiques'!$C$5,'NEW-RTT'!#REF!,$B90,'NEW-RTT'!$E$6:$E$786,"G*",'NEW-RTT'!#REF!,$D$3,'NEW-RTT'!#REF!,'t100 dynamiques'!$F$5)</f>
        <v>#REF!</v>
      </c>
      <c r="E90" s="37" t="e">
        <f>$E89+SUMIFS('NEW-RTT'!#REF!,'NEW-RTT'!#REF!,'t100 dynamiques'!$C$5,'NEW-RTT'!#REF!,$B90,'NEW-RTT'!$E$6:$E$786,"G*",'NEW-RTT'!#REF!,$E$3,'NEW-RTT'!#REF!,'t100 dynamiques'!$F$5)-SUMIFS('NEW-RTT'!#REF!,'NEW-RTT'!#REF!,'t100 dynamiques'!$C$5,'NEW-RTT'!#REF!,$B90,'NEW-RTT'!$E$6:$E$786,"G*",'NEW-RTT'!#REF!,$E$3,'NEW-RTT'!#REF!,'t100 dynamiques'!$F$5)</f>
        <v>#REF!</v>
      </c>
      <c r="F90" s="37" t="e">
        <f>$F89+SUMIFS('NEW-RTT'!#REF!,'NEW-RTT'!#REF!,'t100 dynamiques'!$C$5,'NEW-RTT'!#REF!,$B90,'NEW-RTT'!$E$6:$E$786,"G*",'NEW-RTT'!#REF!,$F$3,'NEW-RTT'!#REF!,'t100 dynamiques'!$F$5)-SUMIFS('NEW-RTT'!#REF!,'NEW-RTT'!#REF!,'t100 dynamiques'!$C$5,'NEW-RTT'!#REF!,$B90,'NEW-RTT'!$E$6:$E$786,"G*",'NEW-RTT'!#REF!,$F$3,'NEW-RTT'!#REF!,'t100 dynamiques'!$F$5)</f>
        <v>#REF!</v>
      </c>
      <c r="G90" s="67" t="e">
        <f>$G89+SUMIFS('NEW-RTT'!#REF!,'NEW-RTT'!#REF!,'t100 dynamiques'!$C$5,'NEW-RTT'!#REF!,$B90,'NEW-RTT'!$E$6:$E$786,"G*",'NEW-RTT'!#REF!,$G$3,'NEW-RTT'!#REF!,'t100 dynamiques'!$F$5)-SUMIFS('NEW-RTT'!#REF!,'NEW-RTT'!#REF!,'t100 dynamiques'!$C$5,'NEW-RTT'!#REF!,$B90,'NEW-RTT'!$E$6:$E$786,"G*",'NEW-RTT'!#REF!,$G$3,'NEW-RTT'!#REF!,'t100 dynamiques'!$F$5)</f>
        <v>#REF!</v>
      </c>
      <c r="H90" s="74" t="e">
        <f t="shared" si="16"/>
        <v>#REF!</v>
      </c>
      <c r="I90" s="137" t="e">
        <f t="shared" si="17"/>
        <v>#REF!</v>
      </c>
      <c r="J90" s="137" t="e">
        <f t="shared" si="18"/>
        <v>#REF!</v>
      </c>
      <c r="K90" s="137" t="e">
        <f t="shared" si="19"/>
        <v>#REF!</v>
      </c>
      <c r="L90" s="139">
        <f>SUMIFS(LISTE!$T$4:$T$29,LISTE!$O$4:$O$29,'t100 dynamiques'!$C$5,LISTE!$S$4:$S$29,'t100 dynamiques'!$F$5,LISTE!$P$4:$P$29,LISTE!$P$4)</f>
        <v>637</v>
      </c>
      <c r="M90" s="70" t="e">
        <f>$M89+SUMIFS('NEW-RTT'!#REF!,'NEW-RTT'!#REF!,'t100 dynamiques'!$C$5,'NEW-RTT'!#REF!,$B90,'NEW-RTT'!$E$6:$E$786,"G*",'NEW-RTT'!#REF!,$M$3,'NEW-RTT'!#REF!,'t100 dynamiques'!$F$5)-SUMIFS('NEW-RTT'!#REF!,'NEW-RTT'!#REF!,'t100 dynamiques'!$C$5,'NEW-RTT'!#REF!,$B90,'NEW-RTT'!$E$6:$E$786,"G*",'NEW-RTT'!#REF!,$M$3,'NEW-RTT'!#REF!,'t100 dynamiques'!$F$5)</f>
        <v>#REF!</v>
      </c>
      <c r="N90" s="37" t="e">
        <f>$N89+SUMIFS('NEW-RTT'!#REF!,'NEW-RTT'!#REF!,'t100 dynamiques'!$C$5,'NEW-RTT'!#REF!,$B90,'NEW-RTT'!$E$6:$E$786,"G*",'NEW-RTT'!#REF!,$N$3,'NEW-RTT'!#REF!,'t100 dynamiques'!$F$5)-SUMIFS('NEW-RTT'!#REF!,'NEW-RTT'!#REF!,'t100 dynamiques'!$C$5,'NEW-RTT'!#REF!,$B90,'NEW-RTT'!$E$6:$E$786,"G*",'NEW-RTT'!#REF!,$N$3,'NEW-RTT'!#REF!,'t100 dynamiques'!$F$5)</f>
        <v>#REF!</v>
      </c>
      <c r="O90" s="37" t="e">
        <f>$O89+SUMIFS('NEW-RTT'!#REF!,'NEW-RTT'!#REF!,'t100 dynamiques'!$C$5,'NEW-RTT'!#REF!,$B90,'NEW-RTT'!$E$6:$E$786,"G*",'NEW-RTT'!#REF!,$O$3,'NEW-RTT'!#REF!,'t100 dynamiques'!$F$5)-SUMIFS('NEW-RTT'!#REF!,'NEW-RTT'!#REF!,'t100 dynamiques'!$C$5,'NEW-RTT'!#REF!,$B90,'NEW-RTT'!$E$6:$E$786,"G*",'NEW-RTT'!#REF!,$O$3,'NEW-RTT'!#REF!,'t100 dynamiques'!$F$5)</f>
        <v>#REF!</v>
      </c>
      <c r="P90" s="37" t="e">
        <f>$P89+SUMIFS('NEW-RTT'!#REF!,'NEW-RTT'!#REF!,'t100 dynamiques'!$C$5,'NEW-RTT'!#REF!,$B90,'NEW-RTT'!$E$6:$E$786,"G*",'NEW-RTT'!#REF!,$P$3,'NEW-RTT'!#REF!,'t100 dynamiques'!$F$5)-SUMIFS('NEW-RTT'!#REF!,'NEW-RTT'!#REF!,'t100 dynamiques'!$C$5,'NEW-RTT'!#REF!,$B90,'NEW-RTT'!$E$6:$E$786,"G*",'NEW-RTT'!#REF!,$P$3,'NEW-RTT'!#REF!,'t100 dynamiques'!$F$5)</f>
        <v>#REF!</v>
      </c>
      <c r="Q90" s="37" t="e">
        <f>$Q89+SUMIFS('NEW-RTT'!#REF!,'NEW-RTT'!#REF!,'t100 dynamiques'!$C$5,'NEW-RTT'!#REF!,$B90,'NEW-RTT'!$E$6:$E$786,"G*",'NEW-RTT'!#REF!,$Q$3,'NEW-RTT'!#REF!,'t100 dynamiques'!$F$5)-SUMIFS('NEW-RTT'!#REF!,'NEW-RTT'!#REF!,'t100 dynamiques'!$C$5,'NEW-RTT'!#REF!,$B90,'NEW-RTT'!$E$6:$E$786,"G*",'NEW-RTT'!#REF!,$Q$3,'NEW-RTT'!#REF!,'t100 dynamiques'!$F$5)</f>
        <v>#REF!</v>
      </c>
      <c r="R90" s="164" t="e">
        <f t="shared" si="20"/>
        <v>#REF!</v>
      </c>
      <c r="S90" s="164" t="e">
        <f t="shared" si="15"/>
        <v>#REF!</v>
      </c>
      <c r="T90" s="164" t="e">
        <f t="shared" si="9"/>
        <v>#REF!</v>
      </c>
      <c r="U90" s="164" t="e">
        <f t="shared" si="10"/>
        <v>#REF!</v>
      </c>
      <c r="V90" s="165" t="e">
        <f t="shared" si="11"/>
        <v>#REF!</v>
      </c>
      <c r="W90" s="169">
        <f>SUMIFS(LISTE!$T$4:$T$29,LISTE!$O$4:$O$29,'t100 dynamiques'!$C$5,LISTE!$S$4:$S$29,'t100 dynamiques'!$F$5,LISTE!$P$4:$P$29,LISTE!$P$9)</f>
        <v>2339.1000000000004</v>
      </c>
      <c r="X90" s="210"/>
      <c r="Y90" s="211"/>
      <c r="Z90" s="210"/>
      <c r="AA90" s="210"/>
      <c r="AB90" s="211"/>
      <c r="AC90" s="212"/>
      <c r="AD90" s="210"/>
      <c r="AE90" s="210"/>
      <c r="AF90" s="211"/>
      <c r="AG90" s="212"/>
      <c r="AH90" s="210"/>
      <c r="AI90" s="211"/>
      <c r="AJ90" s="210"/>
      <c r="AK90" s="210"/>
      <c r="AL90" s="211"/>
      <c r="AM90" s="212"/>
      <c r="AN90" s="210"/>
      <c r="AO90" s="210"/>
      <c r="AP90" s="211"/>
      <c r="AQ90" s="212"/>
    </row>
    <row r="91" spans="2:43" x14ac:dyDescent="0.25">
      <c r="B91" s="35">
        <v>87</v>
      </c>
      <c r="C91" s="34"/>
      <c r="D91" s="36" t="e">
        <f>$D90+SUMIFS('NEW-RTT'!#REF!,'NEW-RTT'!#REF!,'t100 dynamiques'!$C$5,'NEW-RTT'!#REF!,$B91,'NEW-RTT'!$E$6:$E$786,"G*",'NEW-RTT'!#REF!,$D$3,'NEW-RTT'!#REF!,'t100 dynamiques'!$F$5)-SUMIFS('NEW-RTT'!#REF!,'NEW-RTT'!#REF!,'t100 dynamiques'!$C$5,'NEW-RTT'!#REF!,$B91,'NEW-RTT'!$E$6:$E$786,"G*",'NEW-RTT'!#REF!,$D$3,'NEW-RTT'!#REF!,'t100 dynamiques'!$F$5)</f>
        <v>#REF!</v>
      </c>
      <c r="E91" s="37" t="e">
        <f>$E90+SUMIFS('NEW-RTT'!#REF!,'NEW-RTT'!#REF!,'t100 dynamiques'!$C$5,'NEW-RTT'!#REF!,$B91,'NEW-RTT'!$E$6:$E$786,"G*",'NEW-RTT'!#REF!,$E$3,'NEW-RTT'!#REF!,'t100 dynamiques'!$F$5)-SUMIFS('NEW-RTT'!#REF!,'NEW-RTT'!#REF!,'t100 dynamiques'!$C$5,'NEW-RTT'!#REF!,$B91,'NEW-RTT'!$E$6:$E$786,"G*",'NEW-RTT'!#REF!,$E$3,'NEW-RTT'!#REF!,'t100 dynamiques'!$F$5)</f>
        <v>#REF!</v>
      </c>
      <c r="F91" s="37" t="e">
        <f>$F90+SUMIFS('NEW-RTT'!#REF!,'NEW-RTT'!#REF!,'t100 dynamiques'!$C$5,'NEW-RTT'!#REF!,$B91,'NEW-RTT'!$E$6:$E$786,"G*",'NEW-RTT'!#REF!,$F$3,'NEW-RTT'!#REF!,'t100 dynamiques'!$F$5)-SUMIFS('NEW-RTT'!#REF!,'NEW-RTT'!#REF!,'t100 dynamiques'!$C$5,'NEW-RTT'!#REF!,$B91,'NEW-RTT'!$E$6:$E$786,"G*",'NEW-RTT'!#REF!,$F$3,'NEW-RTT'!#REF!,'t100 dynamiques'!$F$5)</f>
        <v>#REF!</v>
      </c>
      <c r="G91" s="67" t="e">
        <f>$G90+SUMIFS('NEW-RTT'!#REF!,'NEW-RTT'!#REF!,'t100 dynamiques'!$C$5,'NEW-RTT'!#REF!,$B91,'NEW-RTT'!$E$6:$E$786,"G*",'NEW-RTT'!#REF!,$G$3,'NEW-RTT'!#REF!,'t100 dynamiques'!$F$5)-SUMIFS('NEW-RTT'!#REF!,'NEW-RTT'!#REF!,'t100 dynamiques'!$C$5,'NEW-RTT'!#REF!,$B91,'NEW-RTT'!$E$6:$E$786,"G*",'NEW-RTT'!#REF!,$G$3,'NEW-RTT'!#REF!,'t100 dynamiques'!$F$5)</f>
        <v>#REF!</v>
      </c>
      <c r="H91" s="74" t="e">
        <f t="shared" si="16"/>
        <v>#REF!</v>
      </c>
      <c r="I91" s="137" t="e">
        <f t="shared" si="17"/>
        <v>#REF!</v>
      </c>
      <c r="J91" s="137" t="e">
        <f t="shared" si="18"/>
        <v>#REF!</v>
      </c>
      <c r="K91" s="137" t="e">
        <f t="shared" si="19"/>
        <v>#REF!</v>
      </c>
      <c r="L91" s="139">
        <f>SUMIFS(LISTE!$T$4:$T$29,LISTE!$O$4:$O$29,'t100 dynamiques'!$C$5,LISTE!$S$4:$S$29,'t100 dynamiques'!$F$5,LISTE!$P$4:$P$29,LISTE!$P$4)</f>
        <v>637</v>
      </c>
      <c r="M91" s="70" t="e">
        <f>$M90+SUMIFS('NEW-RTT'!#REF!,'NEW-RTT'!#REF!,'t100 dynamiques'!$C$5,'NEW-RTT'!#REF!,$B91,'NEW-RTT'!$E$6:$E$786,"G*",'NEW-RTT'!#REF!,$M$3,'NEW-RTT'!#REF!,'t100 dynamiques'!$F$5)-SUMIFS('NEW-RTT'!#REF!,'NEW-RTT'!#REF!,'t100 dynamiques'!$C$5,'NEW-RTT'!#REF!,$B91,'NEW-RTT'!$E$6:$E$786,"G*",'NEW-RTT'!#REF!,$M$3,'NEW-RTT'!#REF!,'t100 dynamiques'!$F$5)</f>
        <v>#REF!</v>
      </c>
      <c r="N91" s="37" t="e">
        <f>$N90+SUMIFS('NEW-RTT'!#REF!,'NEW-RTT'!#REF!,'t100 dynamiques'!$C$5,'NEW-RTT'!#REF!,$B91,'NEW-RTT'!$E$6:$E$786,"G*",'NEW-RTT'!#REF!,$N$3,'NEW-RTT'!#REF!,'t100 dynamiques'!$F$5)-SUMIFS('NEW-RTT'!#REF!,'NEW-RTT'!#REF!,'t100 dynamiques'!$C$5,'NEW-RTT'!#REF!,$B91,'NEW-RTT'!$E$6:$E$786,"G*",'NEW-RTT'!#REF!,$N$3,'NEW-RTT'!#REF!,'t100 dynamiques'!$F$5)</f>
        <v>#REF!</v>
      </c>
      <c r="O91" s="37" t="e">
        <f>$O90+SUMIFS('NEW-RTT'!#REF!,'NEW-RTT'!#REF!,'t100 dynamiques'!$C$5,'NEW-RTT'!#REF!,$B91,'NEW-RTT'!$E$6:$E$786,"G*",'NEW-RTT'!#REF!,$O$3,'NEW-RTT'!#REF!,'t100 dynamiques'!$F$5)-SUMIFS('NEW-RTT'!#REF!,'NEW-RTT'!#REF!,'t100 dynamiques'!$C$5,'NEW-RTT'!#REF!,$B91,'NEW-RTT'!$E$6:$E$786,"G*",'NEW-RTT'!#REF!,$O$3,'NEW-RTT'!#REF!,'t100 dynamiques'!$F$5)</f>
        <v>#REF!</v>
      </c>
      <c r="P91" s="37" t="e">
        <f>$P90+SUMIFS('NEW-RTT'!#REF!,'NEW-RTT'!#REF!,'t100 dynamiques'!$C$5,'NEW-RTT'!#REF!,$B91,'NEW-RTT'!$E$6:$E$786,"G*",'NEW-RTT'!#REF!,$P$3,'NEW-RTT'!#REF!,'t100 dynamiques'!$F$5)-SUMIFS('NEW-RTT'!#REF!,'NEW-RTT'!#REF!,'t100 dynamiques'!$C$5,'NEW-RTT'!#REF!,$B91,'NEW-RTT'!$E$6:$E$786,"G*",'NEW-RTT'!#REF!,$P$3,'NEW-RTT'!#REF!,'t100 dynamiques'!$F$5)</f>
        <v>#REF!</v>
      </c>
      <c r="Q91" s="37" t="e">
        <f>$Q90+SUMIFS('NEW-RTT'!#REF!,'NEW-RTT'!#REF!,'t100 dynamiques'!$C$5,'NEW-RTT'!#REF!,$B91,'NEW-RTT'!$E$6:$E$786,"G*",'NEW-RTT'!#REF!,$Q$3,'NEW-RTT'!#REF!,'t100 dynamiques'!$F$5)-SUMIFS('NEW-RTT'!#REF!,'NEW-RTT'!#REF!,'t100 dynamiques'!$C$5,'NEW-RTT'!#REF!,$B91,'NEW-RTT'!$E$6:$E$786,"G*",'NEW-RTT'!#REF!,$Q$3,'NEW-RTT'!#REF!,'t100 dynamiques'!$F$5)</f>
        <v>#REF!</v>
      </c>
      <c r="R91" s="164" t="e">
        <f t="shared" si="20"/>
        <v>#REF!</v>
      </c>
      <c r="S91" s="164" t="e">
        <f t="shared" si="15"/>
        <v>#REF!</v>
      </c>
      <c r="T91" s="164" t="e">
        <f t="shared" si="9"/>
        <v>#REF!</v>
      </c>
      <c r="U91" s="164" t="e">
        <f t="shared" si="10"/>
        <v>#REF!</v>
      </c>
      <c r="V91" s="165" t="e">
        <f t="shared" si="11"/>
        <v>#REF!</v>
      </c>
      <c r="W91" s="169">
        <f>SUMIFS(LISTE!$T$4:$T$29,LISTE!$O$4:$O$29,'t100 dynamiques'!$C$5,LISTE!$S$4:$S$29,'t100 dynamiques'!$F$5,LISTE!$P$4:$P$29,LISTE!$P$9)</f>
        <v>2339.1000000000004</v>
      </c>
      <c r="X91" s="210"/>
      <c r="Y91" s="211"/>
      <c r="Z91" s="210"/>
      <c r="AA91" s="210"/>
      <c r="AB91" s="211"/>
      <c r="AC91" s="212"/>
      <c r="AD91" s="210"/>
      <c r="AE91" s="210"/>
      <c r="AF91" s="211"/>
      <c r="AG91" s="212"/>
      <c r="AH91" s="210"/>
      <c r="AI91" s="211"/>
      <c r="AJ91" s="210"/>
      <c r="AK91" s="210"/>
      <c r="AL91" s="211"/>
      <c r="AM91" s="212"/>
      <c r="AN91" s="210"/>
      <c r="AO91" s="210"/>
      <c r="AP91" s="211"/>
      <c r="AQ91" s="212"/>
    </row>
    <row r="92" spans="2:43" x14ac:dyDescent="0.25">
      <c r="B92" s="133">
        <v>88</v>
      </c>
      <c r="C92" s="34"/>
      <c r="D92" s="36" t="e">
        <f>$D91+SUMIFS('NEW-RTT'!#REF!,'NEW-RTT'!#REF!,'t100 dynamiques'!$C$5,'NEW-RTT'!#REF!,$B92,'NEW-RTT'!$E$6:$E$786,"G*",'NEW-RTT'!#REF!,$D$3,'NEW-RTT'!#REF!,'t100 dynamiques'!$F$5)-SUMIFS('NEW-RTT'!#REF!,'NEW-RTT'!#REF!,'t100 dynamiques'!$C$5,'NEW-RTT'!#REF!,$B92,'NEW-RTT'!$E$6:$E$786,"G*",'NEW-RTT'!#REF!,$D$3,'NEW-RTT'!#REF!,'t100 dynamiques'!$F$5)</f>
        <v>#REF!</v>
      </c>
      <c r="E92" s="37" t="e">
        <f>$E91+SUMIFS('NEW-RTT'!#REF!,'NEW-RTT'!#REF!,'t100 dynamiques'!$C$5,'NEW-RTT'!#REF!,$B92,'NEW-RTT'!$E$6:$E$786,"G*",'NEW-RTT'!#REF!,$E$3,'NEW-RTT'!#REF!,'t100 dynamiques'!$F$5)-SUMIFS('NEW-RTT'!#REF!,'NEW-RTT'!#REF!,'t100 dynamiques'!$C$5,'NEW-RTT'!#REF!,$B92,'NEW-RTT'!$E$6:$E$786,"G*",'NEW-RTT'!#REF!,$E$3,'NEW-RTT'!#REF!,'t100 dynamiques'!$F$5)</f>
        <v>#REF!</v>
      </c>
      <c r="F92" s="37" t="e">
        <f>$F91+SUMIFS('NEW-RTT'!#REF!,'NEW-RTT'!#REF!,'t100 dynamiques'!$C$5,'NEW-RTT'!#REF!,$B92,'NEW-RTT'!$E$6:$E$786,"G*",'NEW-RTT'!#REF!,$F$3,'NEW-RTT'!#REF!,'t100 dynamiques'!$F$5)-SUMIFS('NEW-RTT'!#REF!,'NEW-RTT'!#REF!,'t100 dynamiques'!$C$5,'NEW-RTT'!#REF!,$B92,'NEW-RTT'!$E$6:$E$786,"G*",'NEW-RTT'!#REF!,$F$3,'NEW-RTT'!#REF!,'t100 dynamiques'!$F$5)</f>
        <v>#REF!</v>
      </c>
      <c r="G92" s="67" t="e">
        <f>$G91+SUMIFS('NEW-RTT'!#REF!,'NEW-RTT'!#REF!,'t100 dynamiques'!$C$5,'NEW-RTT'!#REF!,$B92,'NEW-RTT'!$E$6:$E$786,"G*",'NEW-RTT'!#REF!,$G$3,'NEW-RTT'!#REF!,'t100 dynamiques'!$F$5)-SUMIFS('NEW-RTT'!#REF!,'NEW-RTT'!#REF!,'t100 dynamiques'!$C$5,'NEW-RTT'!#REF!,$B92,'NEW-RTT'!$E$6:$E$786,"G*",'NEW-RTT'!#REF!,$G$3,'NEW-RTT'!#REF!,'t100 dynamiques'!$F$5)</f>
        <v>#REF!</v>
      </c>
      <c r="H92" s="74" t="e">
        <f t="shared" si="16"/>
        <v>#REF!</v>
      </c>
      <c r="I92" s="137" t="e">
        <f t="shared" si="17"/>
        <v>#REF!</v>
      </c>
      <c r="J92" s="137" t="e">
        <f t="shared" si="18"/>
        <v>#REF!</v>
      </c>
      <c r="K92" s="137" t="e">
        <f t="shared" si="19"/>
        <v>#REF!</v>
      </c>
      <c r="L92" s="139">
        <f>SUMIFS(LISTE!$T$4:$T$29,LISTE!$O$4:$O$29,'t100 dynamiques'!$C$5,LISTE!$S$4:$S$29,'t100 dynamiques'!$F$5,LISTE!$P$4:$P$29,LISTE!$P$4)</f>
        <v>637</v>
      </c>
      <c r="M92" s="70" t="e">
        <f>$M91+SUMIFS('NEW-RTT'!#REF!,'NEW-RTT'!#REF!,'t100 dynamiques'!$C$5,'NEW-RTT'!#REF!,$B92,'NEW-RTT'!$E$6:$E$786,"G*",'NEW-RTT'!#REF!,$M$3,'NEW-RTT'!#REF!,'t100 dynamiques'!$F$5)-SUMIFS('NEW-RTT'!#REF!,'NEW-RTT'!#REF!,'t100 dynamiques'!$C$5,'NEW-RTT'!#REF!,$B92,'NEW-RTT'!$E$6:$E$786,"G*",'NEW-RTT'!#REF!,$M$3,'NEW-RTT'!#REF!,'t100 dynamiques'!$F$5)</f>
        <v>#REF!</v>
      </c>
      <c r="N92" s="37" t="e">
        <f>$N91+SUMIFS('NEW-RTT'!#REF!,'NEW-RTT'!#REF!,'t100 dynamiques'!$C$5,'NEW-RTT'!#REF!,$B92,'NEW-RTT'!$E$6:$E$786,"G*",'NEW-RTT'!#REF!,$N$3,'NEW-RTT'!#REF!,'t100 dynamiques'!$F$5)-SUMIFS('NEW-RTT'!#REF!,'NEW-RTT'!#REF!,'t100 dynamiques'!$C$5,'NEW-RTT'!#REF!,$B92,'NEW-RTT'!$E$6:$E$786,"G*",'NEW-RTT'!#REF!,$N$3,'NEW-RTT'!#REF!,'t100 dynamiques'!$F$5)</f>
        <v>#REF!</v>
      </c>
      <c r="O92" s="37" t="e">
        <f>$O91+SUMIFS('NEW-RTT'!#REF!,'NEW-RTT'!#REF!,'t100 dynamiques'!$C$5,'NEW-RTT'!#REF!,$B92,'NEW-RTT'!$E$6:$E$786,"G*",'NEW-RTT'!#REF!,$O$3,'NEW-RTT'!#REF!,'t100 dynamiques'!$F$5)-SUMIFS('NEW-RTT'!#REF!,'NEW-RTT'!#REF!,'t100 dynamiques'!$C$5,'NEW-RTT'!#REF!,$B92,'NEW-RTT'!$E$6:$E$786,"G*",'NEW-RTT'!#REF!,$O$3,'NEW-RTT'!#REF!,'t100 dynamiques'!$F$5)</f>
        <v>#REF!</v>
      </c>
      <c r="P92" s="37" t="e">
        <f>$P91+SUMIFS('NEW-RTT'!#REF!,'NEW-RTT'!#REF!,'t100 dynamiques'!$C$5,'NEW-RTT'!#REF!,$B92,'NEW-RTT'!$E$6:$E$786,"G*",'NEW-RTT'!#REF!,$P$3,'NEW-RTT'!#REF!,'t100 dynamiques'!$F$5)-SUMIFS('NEW-RTT'!#REF!,'NEW-RTT'!#REF!,'t100 dynamiques'!$C$5,'NEW-RTT'!#REF!,$B92,'NEW-RTT'!$E$6:$E$786,"G*",'NEW-RTT'!#REF!,$P$3,'NEW-RTT'!#REF!,'t100 dynamiques'!$F$5)</f>
        <v>#REF!</v>
      </c>
      <c r="Q92" s="37" t="e">
        <f>$Q91+SUMIFS('NEW-RTT'!#REF!,'NEW-RTT'!#REF!,'t100 dynamiques'!$C$5,'NEW-RTT'!#REF!,$B92,'NEW-RTT'!$E$6:$E$786,"G*",'NEW-RTT'!#REF!,$Q$3,'NEW-RTT'!#REF!,'t100 dynamiques'!$F$5)-SUMIFS('NEW-RTT'!#REF!,'NEW-RTT'!#REF!,'t100 dynamiques'!$C$5,'NEW-RTT'!#REF!,$B92,'NEW-RTT'!$E$6:$E$786,"G*",'NEW-RTT'!#REF!,$Q$3,'NEW-RTT'!#REF!,'t100 dynamiques'!$F$5)</f>
        <v>#REF!</v>
      </c>
      <c r="R92" s="164" t="e">
        <f t="shared" si="20"/>
        <v>#REF!</v>
      </c>
      <c r="S92" s="164" t="e">
        <f t="shared" si="15"/>
        <v>#REF!</v>
      </c>
      <c r="T92" s="164" t="e">
        <f t="shared" si="9"/>
        <v>#REF!</v>
      </c>
      <c r="U92" s="164" t="e">
        <f t="shared" si="10"/>
        <v>#REF!</v>
      </c>
      <c r="V92" s="165" t="e">
        <f t="shared" si="11"/>
        <v>#REF!</v>
      </c>
      <c r="W92" s="169">
        <f>SUMIFS(LISTE!$T$4:$T$29,LISTE!$O$4:$O$29,'t100 dynamiques'!$C$5,LISTE!$S$4:$S$29,'t100 dynamiques'!$F$5,LISTE!$P$4:$P$29,LISTE!$P$9)</f>
        <v>2339.1000000000004</v>
      </c>
      <c r="X92" s="210"/>
      <c r="Y92" s="211"/>
      <c r="Z92" s="210"/>
      <c r="AA92" s="210"/>
      <c r="AB92" s="211"/>
      <c r="AC92" s="212"/>
      <c r="AD92" s="210"/>
      <c r="AE92" s="210"/>
      <c r="AF92" s="211"/>
      <c r="AG92" s="212"/>
      <c r="AH92" s="210"/>
      <c r="AI92" s="211"/>
      <c r="AJ92" s="210"/>
      <c r="AK92" s="210"/>
      <c r="AL92" s="211"/>
      <c r="AM92" s="212"/>
      <c r="AN92" s="210"/>
      <c r="AO92" s="210"/>
      <c r="AP92" s="211"/>
      <c r="AQ92" s="212"/>
    </row>
    <row r="93" spans="2:43" x14ac:dyDescent="0.25">
      <c r="B93" s="35">
        <v>89</v>
      </c>
      <c r="C93" s="34"/>
      <c r="D93" s="36" t="e">
        <f>$D92+SUMIFS('NEW-RTT'!#REF!,'NEW-RTT'!#REF!,'t100 dynamiques'!$C$5,'NEW-RTT'!#REF!,$B93,'NEW-RTT'!$E$6:$E$786,"G*",'NEW-RTT'!#REF!,$D$3,'NEW-RTT'!#REF!,'t100 dynamiques'!$F$5)-SUMIFS('NEW-RTT'!#REF!,'NEW-RTT'!#REF!,'t100 dynamiques'!$C$5,'NEW-RTT'!#REF!,$B93,'NEW-RTT'!$E$6:$E$786,"G*",'NEW-RTT'!#REF!,$D$3,'NEW-RTT'!#REF!,'t100 dynamiques'!$F$5)</f>
        <v>#REF!</v>
      </c>
      <c r="E93" s="37" t="e">
        <f>$E92+SUMIFS('NEW-RTT'!#REF!,'NEW-RTT'!#REF!,'t100 dynamiques'!$C$5,'NEW-RTT'!#REF!,$B93,'NEW-RTT'!$E$6:$E$786,"G*",'NEW-RTT'!#REF!,$E$3,'NEW-RTT'!#REF!,'t100 dynamiques'!$F$5)-SUMIFS('NEW-RTT'!#REF!,'NEW-RTT'!#REF!,'t100 dynamiques'!$C$5,'NEW-RTT'!#REF!,$B93,'NEW-RTT'!$E$6:$E$786,"G*",'NEW-RTT'!#REF!,$E$3,'NEW-RTT'!#REF!,'t100 dynamiques'!$F$5)</f>
        <v>#REF!</v>
      </c>
      <c r="F93" s="37" t="e">
        <f>$F92+SUMIFS('NEW-RTT'!#REF!,'NEW-RTT'!#REF!,'t100 dynamiques'!$C$5,'NEW-RTT'!#REF!,$B93,'NEW-RTT'!$E$6:$E$786,"G*",'NEW-RTT'!#REF!,$F$3,'NEW-RTT'!#REF!,'t100 dynamiques'!$F$5)-SUMIFS('NEW-RTT'!#REF!,'NEW-RTT'!#REF!,'t100 dynamiques'!$C$5,'NEW-RTT'!#REF!,$B93,'NEW-RTT'!$E$6:$E$786,"G*",'NEW-RTT'!#REF!,$F$3,'NEW-RTT'!#REF!,'t100 dynamiques'!$F$5)</f>
        <v>#REF!</v>
      </c>
      <c r="G93" s="67" t="e">
        <f>$G92+SUMIFS('NEW-RTT'!#REF!,'NEW-RTT'!#REF!,'t100 dynamiques'!$C$5,'NEW-RTT'!#REF!,$B93,'NEW-RTT'!$E$6:$E$786,"G*",'NEW-RTT'!#REF!,$G$3,'NEW-RTT'!#REF!,'t100 dynamiques'!$F$5)-SUMIFS('NEW-RTT'!#REF!,'NEW-RTT'!#REF!,'t100 dynamiques'!$C$5,'NEW-RTT'!#REF!,$B93,'NEW-RTT'!$E$6:$E$786,"G*",'NEW-RTT'!#REF!,$G$3,'NEW-RTT'!#REF!,'t100 dynamiques'!$F$5)</f>
        <v>#REF!</v>
      </c>
      <c r="H93" s="74" t="e">
        <f t="shared" si="16"/>
        <v>#REF!</v>
      </c>
      <c r="I93" s="137" t="e">
        <f t="shared" si="17"/>
        <v>#REF!</v>
      </c>
      <c r="J93" s="137" t="e">
        <f t="shared" si="18"/>
        <v>#REF!</v>
      </c>
      <c r="K93" s="137" t="e">
        <f t="shared" si="19"/>
        <v>#REF!</v>
      </c>
      <c r="L93" s="139">
        <f>SUMIFS(LISTE!$T$4:$T$29,LISTE!$O$4:$O$29,'t100 dynamiques'!$C$5,LISTE!$S$4:$S$29,'t100 dynamiques'!$F$5,LISTE!$P$4:$P$29,LISTE!$P$4)</f>
        <v>637</v>
      </c>
      <c r="M93" s="70" t="e">
        <f>$M92+SUMIFS('NEW-RTT'!#REF!,'NEW-RTT'!#REF!,'t100 dynamiques'!$C$5,'NEW-RTT'!#REF!,$B93,'NEW-RTT'!$E$6:$E$786,"G*",'NEW-RTT'!#REF!,$M$3,'NEW-RTT'!#REF!,'t100 dynamiques'!$F$5)-SUMIFS('NEW-RTT'!#REF!,'NEW-RTT'!#REF!,'t100 dynamiques'!$C$5,'NEW-RTT'!#REF!,$B93,'NEW-RTT'!$E$6:$E$786,"G*",'NEW-RTT'!#REF!,$M$3,'NEW-RTT'!#REF!,'t100 dynamiques'!$F$5)</f>
        <v>#REF!</v>
      </c>
      <c r="N93" s="37" t="e">
        <f>$N92+SUMIFS('NEW-RTT'!#REF!,'NEW-RTT'!#REF!,'t100 dynamiques'!$C$5,'NEW-RTT'!#REF!,$B93,'NEW-RTT'!$E$6:$E$786,"G*",'NEW-RTT'!#REF!,$N$3,'NEW-RTT'!#REF!,'t100 dynamiques'!$F$5)-SUMIFS('NEW-RTT'!#REF!,'NEW-RTT'!#REF!,'t100 dynamiques'!$C$5,'NEW-RTT'!#REF!,$B93,'NEW-RTT'!$E$6:$E$786,"G*",'NEW-RTT'!#REF!,$N$3,'NEW-RTT'!#REF!,'t100 dynamiques'!$F$5)</f>
        <v>#REF!</v>
      </c>
      <c r="O93" s="37" t="e">
        <f>$O92+SUMIFS('NEW-RTT'!#REF!,'NEW-RTT'!#REF!,'t100 dynamiques'!$C$5,'NEW-RTT'!#REF!,$B93,'NEW-RTT'!$E$6:$E$786,"G*",'NEW-RTT'!#REF!,$O$3,'NEW-RTT'!#REF!,'t100 dynamiques'!$F$5)-SUMIFS('NEW-RTT'!#REF!,'NEW-RTT'!#REF!,'t100 dynamiques'!$C$5,'NEW-RTT'!#REF!,$B93,'NEW-RTT'!$E$6:$E$786,"G*",'NEW-RTT'!#REF!,$O$3,'NEW-RTT'!#REF!,'t100 dynamiques'!$F$5)</f>
        <v>#REF!</v>
      </c>
      <c r="P93" s="37" t="e">
        <f>$P92+SUMIFS('NEW-RTT'!#REF!,'NEW-RTT'!#REF!,'t100 dynamiques'!$C$5,'NEW-RTT'!#REF!,$B93,'NEW-RTT'!$E$6:$E$786,"G*",'NEW-RTT'!#REF!,$P$3,'NEW-RTT'!#REF!,'t100 dynamiques'!$F$5)-SUMIFS('NEW-RTT'!#REF!,'NEW-RTT'!#REF!,'t100 dynamiques'!$C$5,'NEW-RTT'!#REF!,$B93,'NEW-RTT'!$E$6:$E$786,"G*",'NEW-RTT'!#REF!,$P$3,'NEW-RTT'!#REF!,'t100 dynamiques'!$F$5)</f>
        <v>#REF!</v>
      </c>
      <c r="Q93" s="37" t="e">
        <f>$Q92+SUMIFS('NEW-RTT'!#REF!,'NEW-RTT'!#REF!,'t100 dynamiques'!$C$5,'NEW-RTT'!#REF!,$B93,'NEW-RTT'!$E$6:$E$786,"G*",'NEW-RTT'!#REF!,$Q$3,'NEW-RTT'!#REF!,'t100 dynamiques'!$F$5)-SUMIFS('NEW-RTT'!#REF!,'NEW-RTT'!#REF!,'t100 dynamiques'!$C$5,'NEW-RTT'!#REF!,$B93,'NEW-RTT'!$E$6:$E$786,"G*",'NEW-RTT'!#REF!,$Q$3,'NEW-RTT'!#REF!,'t100 dynamiques'!$F$5)</f>
        <v>#REF!</v>
      </c>
      <c r="R93" s="164" t="e">
        <f t="shared" si="20"/>
        <v>#REF!</v>
      </c>
      <c r="S93" s="164" t="e">
        <f t="shared" si="15"/>
        <v>#REF!</v>
      </c>
      <c r="T93" s="164" t="e">
        <f t="shared" si="9"/>
        <v>#REF!</v>
      </c>
      <c r="U93" s="164" t="e">
        <f t="shared" si="10"/>
        <v>#REF!</v>
      </c>
      <c r="V93" s="165" t="e">
        <f t="shared" si="11"/>
        <v>#REF!</v>
      </c>
      <c r="W93" s="169">
        <f>SUMIFS(LISTE!$T$4:$T$29,LISTE!$O$4:$O$29,'t100 dynamiques'!$C$5,LISTE!$S$4:$S$29,'t100 dynamiques'!$F$5,LISTE!$P$4:$P$29,LISTE!$P$9)</f>
        <v>2339.1000000000004</v>
      </c>
      <c r="X93" s="210"/>
      <c r="Y93" s="211"/>
      <c r="Z93" s="210"/>
      <c r="AA93" s="210"/>
      <c r="AB93" s="211"/>
      <c r="AC93" s="212"/>
      <c r="AD93" s="210"/>
      <c r="AE93" s="210"/>
      <c r="AF93" s="211"/>
      <c r="AG93" s="212"/>
      <c r="AH93" s="210"/>
      <c r="AI93" s="211"/>
      <c r="AJ93" s="210"/>
      <c r="AK93" s="210"/>
      <c r="AL93" s="211"/>
      <c r="AM93" s="212"/>
      <c r="AN93" s="210"/>
      <c r="AO93" s="210"/>
      <c r="AP93" s="211"/>
      <c r="AQ93" s="212"/>
    </row>
    <row r="94" spans="2:43" x14ac:dyDescent="0.25">
      <c r="B94" s="35">
        <v>90</v>
      </c>
      <c r="C94" s="34"/>
      <c r="D94" s="36" t="e">
        <f>$D93+SUMIFS('NEW-RTT'!#REF!,'NEW-RTT'!#REF!,'t100 dynamiques'!$C$5,'NEW-RTT'!#REF!,$B94,'NEW-RTT'!$E$6:$E$786,"G*",'NEW-RTT'!#REF!,$D$3,'NEW-RTT'!#REF!,'t100 dynamiques'!$F$5)-SUMIFS('NEW-RTT'!#REF!,'NEW-RTT'!#REF!,'t100 dynamiques'!$C$5,'NEW-RTT'!#REF!,$B94,'NEW-RTT'!$E$6:$E$786,"G*",'NEW-RTT'!#REF!,$D$3,'NEW-RTT'!#REF!,'t100 dynamiques'!$F$5)</f>
        <v>#REF!</v>
      </c>
      <c r="E94" s="37" t="e">
        <f>$E93+SUMIFS('NEW-RTT'!#REF!,'NEW-RTT'!#REF!,'t100 dynamiques'!$C$5,'NEW-RTT'!#REF!,$B94,'NEW-RTT'!$E$6:$E$786,"G*",'NEW-RTT'!#REF!,$E$3,'NEW-RTT'!#REF!,'t100 dynamiques'!$F$5)-SUMIFS('NEW-RTT'!#REF!,'NEW-RTT'!#REF!,'t100 dynamiques'!$C$5,'NEW-RTT'!#REF!,$B94,'NEW-RTT'!$E$6:$E$786,"G*",'NEW-RTT'!#REF!,$E$3,'NEW-RTT'!#REF!,'t100 dynamiques'!$F$5)</f>
        <v>#REF!</v>
      </c>
      <c r="F94" s="37" t="e">
        <f>$F93+SUMIFS('NEW-RTT'!#REF!,'NEW-RTT'!#REF!,'t100 dynamiques'!$C$5,'NEW-RTT'!#REF!,$B94,'NEW-RTT'!$E$6:$E$786,"G*",'NEW-RTT'!#REF!,$F$3,'NEW-RTT'!#REF!,'t100 dynamiques'!$F$5)-SUMIFS('NEW-RTT'!#REF!,'NEW-RTT'!#REF!,'t100 dynamiques'!$C$5,'NEW-RTT'!#REF!,$B94,'NEW-RTT'!$E$6:$E$786,"G*",'NEW-RTT'!#REF!,$F$3,'NEW-RTT'!#REF!,'t100 dynamiques'!$F$5)</f>
        <v>#REF!</v>
      </c>
      <c r="G94" s="67" t="e">
        <f>$G93+SUMIFS('NEW-RTT'!#REF!,'NEW-RTT'!#REF!,'t100 dynamiques'!$C$5,'NEW-RTT'!#REF!,$B94,'NEW-RTT'!$E$6:$E$786,"G*",'NEW-RTT'!#REF!,$G$3,'NEW-RTT'!#REF!,'t100 dynamiques'!$F$5)-SUMIFS('NEW-RTT'!#REF!,'NEW-RTT'!#REF!,'t100 dynamiques'!$C$5,'NEW-RTT'!#REF!,$B94,'NEW-RTT'!$E$6:$E$786,"G*",'NEW-RTT'!#REF!,$G$3,'NEW-RTT'!#REF!,'t100 dynamiques'!$F$5)</f>
        <v>#REF!</v>
      </c>
      <c r="H94" s="74" t="e">
        <f t="shared" si="16"/>
        <v>#REF!</v>
      </c>
      <c r="I94" s="137" t="e">
        <f t="shared" si="17"/>
        <v>#REF!</v>
      </c>
      <c r="J94" s="137" t="e">
        <f t="shared" si="18"/>
        <v>#REF!</v>
      </c>
      <c r="K94" s="137" t="e">
        <f t="shared" si="19"/>
        <v>#REF!</v>
      </c>
      <c r="L94" s="139">
        <f>SUMIFS(LISTE!$T$4:$T$29,LISTE!$O$4:$O$29,'t100 dynamiques'!$C$5,LISTE!$S$4:$S$29,'t100 dynamiques'!$F$5,LISTE!$P$4:$P$29,LISTE!$P$4)</f>
        <v>637</v>
      </c>
      <c r="M94" s="70" t="e">
        <f>$M93+SUMIFS('NEW-RTT'!#REF!,'NEW-RTT'!#REF!,'t100 dynamiques'!$C$5,'NEW-RTT'!#REF!,$B94,'NEW-RTT'!$E$6:$E$786,"G*",'NEW-RTT'!#REF!,$M$3,'NEW-RTT'!#REF!,'t100 dynamiques'!$F$5)-SUMIFS('NEW-RTT'!#REF!,'NEW-RTT'!#REF!,'t100 dynamiques'!$C$5,'NEW-RTT'!#REF!,$B94,'NEW-RTT'!$E$6:$E$786,"G*",'NEW-RTT'!#REF!,$M$3,'NEW-RTT'!#REF!,'t100 dynamiques'!$F$5)</f>
        <v>#REF!</v>
      </c>
      <c r="N94" s="37" t="e">
        <f>$N93+SUMIFS('NEW-RTT'!#REF!,'NEW-RTT'!#REF!,'t100 dynamiques'!$C$5,'NEW-RTT'!#REF!,$B94,'NEW-RTT'!$E$6:$E$786,"G*",'NEW-RTT'!#REF!,$N$3,'NEW-RTT'!#REF!,'t100 dynamiques'!$F$5)-SUMIFS('NEW-RTT'!#REF!,'NEW-RTT'!#REF!,'t100 dynamiques'!$C$5,'NEW-RTT'!#REF!,$B94,'NEW-RTT'!$E$6:$E$786,"G*",'NEW-RTT'!#REF!,$N$3,'NEW-RTT'!#REF!,'t100 dynamiques'!$F$5)</f>
        <v>#REF!</v>
      </c>
      <c r="O94" s="37" t="e">
        <f>$O93+SUMIFS('NEW-RTT'!#REF!,'NEW-RTT'!#REF!,'t100 dynamiques'!$C$5,'NEW-RTT'!#REF!,$B94,'NEW-RTT'!$E$6:$E$786,"G*",'NEW-RTT'!#REF!,$O$3,'NEW-RTT'!#REF!,'t100 dynamiques'!$F$5)-SUMIFS('NEW-RTT'!#REF!,'NEW-RTT'!#REF!,'t100 dynamiques'!$C$5,'NEW-RTT'!#REF!,$B94,'NEW-RTT'!$E$6:$E$786,"G*",'NEW-RTT'!#REF!,$O$3,'NEW-RTT'!#REF!,'t100 dynamiques'!$F$5)</f>
        <v>#REF!</v>
      </c>
      <c r="P94" s="37" t="e">
        <f>$P93+SUMIFS('NEW-RTT'!#REF!,'NEW-RTT'!#REF!,'t100 dynamiques'!$C$5,'NEW-RTT'!#REF!,$B94,'NEW-RTT'!$E$6:$E$786,"G*",'NEW-RTT'!#REF!,$P$3,'NEW-RTT'!#REF!,'t100 dynamiques'!$F$5)-SUMIFS('NEW-RTT'!#REF!,'NEW-RTT'!#REF!,'t100 dynamiques'!$C$5,'NEW-RTT'!#REF!,$B94,'NEW-RTT'!$E$6:$E$786,"G*",'NEW-RTT'!#REF!,$P$3,'NEW-RTT'!#REF!,'t100 dynamiques'!$F$5)</f>
        <v>#REF!</v>
      </c>
      <c r="Q94" s="37" t="e">
        <f>$Q93+SUMIFS('NEW-RTT'!#REF!,'NEW-RTT'!#REF!,'t100 dynamiques'!$C$5,'NEW-RTT'!#REF!,$B94,'NEW-RTT'!$E$6:$E$786,"G*",'NEW-RTT'!#REF!,$Q$3,'NEW-RTT'!#REF!,'t100 dynamiques'!$F$5)-SUMIFS('NEW-RTT'!#REF!,'NEW-RTT'!#REF!,'t100 dynamiques'!$C$5,'NEW-RTT'!#REF!,$B94,'NEW-RTT'!$E$6:$E$786,"G*",'NEW-RTT'!#REF!,$Q$3,'NEW-RTT'!#REF!,'t100 dynamiques'!$F$5)</f>
        <v>#REF!</v>
      </c>
      <c r="R94" s="164" t="e">
        <f t="shared" si="20"/>
        <v>#REF!</v>
      </c>
      <c r="S94" s="164" t="e">
        <f t="shared" si="15"/>
        <v>#REF!</v>
      </c>
      <c r="T94" s="164" t="e">
        <f t="shared" si="9"/>
        <v>#REF!</v>
      </c>
      <c r="U94" s="164" t="e">
        <f t="shared" si="10"/>
        <v>#REF!</v>
      </c>
      <c r="V94" s="165" t="e">
        <f t="shared" si="11"/>
        <v>#REF!</v>
      </c>
      <c r="W94" s="169">
        <f>SUMIFS(LISTE!$T$4:$T$29,LISTE!$O$4:$O$29,'t100 dynamiques'!$C$5,LISTE!$S$4:$S$29,'t100 dynamiques'!$F$5,LISTE!$P$4:$P$29,LISTE!$P$9)</f>
        <v>2339.1000000000004</v>
      </c>
      <c r="X94" s="210"/>
      <c r="Y94" s="211"/>
      <c r="Z94" s="210"/>
      <c r="AA94" s="210"/>
      <c r="AB94" s="211"/>
      <c r="AC94" s="212"/>
      <c r="AD94" s="210"/>
      <c r="AE94" s="210"/>
      <c r="AF94" s="211"/>
      <c r="AG94" s="212"/>
      <c r="AH94" s="210"/>
      <c r="AI94" s="211"/>
      <c r="AJ94" s="210"/>
      <c r="AK94" s="210"/>
      <c r="AL94" s="211"/>
      <c r="AM94" s="212"/>
      <c r="AN94" s="210"/>
      <c r="AO94" s="210"/>
      <c r="AP94" s="211"/>
      <c r="AQ94" s="212"/>
    </row>
    <row r="95" spans="2:43" x14ac:dyDescent="0.25">
      <c r="B95" s="35">
        <v>91</v>
      </c>
      <c r="C95" s="34"/>
      <c r="D95" s="36" t="e">
        <f>$D94+SUMIFS('NEW-RTT'!#REF!,'NEW-RTT'!#REF!,'t100 dynamiques'!$C$5,'NEW-RTT'!#REF!,$B95,'NEW-RTT'!$E$6:$E$786,"G*",'NEW-RTT'!#REF!,$D$3,'NEW-RTT'!#REF!,'t100 dynamiques'!$F$5)-SUMIFS('NEW-RTT'!#REF!,'NEW-RTT'!#REF!,'t100 dynamiques'!$C$5,'NEW-RTT'!#REF!,$B95,'NEW-RTT'!$E$6:$E$786,"G*",'NEW-RTT'!#REF!,$D$3,'NEW-RTT'!#REF!,'t100 dynamiques'!$F$5)</f>
        <v>#REF!</v>
      </c>
      <c r="E95" s="37" t="e">
        <f>$E94+SUMIFS('NEW-RTT'!#REF!,'NEW-RTT'!#REF!,'t100 dynamiques'!$C$5,'NEW-RTT'!#REF!,$B95,'NEW-RTT'!$E$6:$E$786,"G*",'NEW-RTT'!#REF!,$E$3,'NEW-RTT'!#REF!,'t100 dynamiques'!$F$5)-SUMIFS('NEW-RTT'!#REF!,'NEW-RTT'!#REF!,'t100 dynamiques'!$C$5,'NEW-RTT'!#REF!,$B95,'NEW-RTT'!$E$6:$E$786,"G*",'NEW-RTT'!#REF!,$E$3,'NEW-RTT'!#REF!,'t100 dynamiques'!$F$5)</f>
        <v>#REF!</v>
      </c>
      <c r="F95" s="37" t="e">
        <f>$F94+SUMIFS('NEW-RTT'!#REF!,'NEW-RTT'!#REF!,'t100 dynamiques'!$C$5,'NEW-RTT'!#REF!,$B95,'NEW-RTT'!$E$6:$E$786,"G*",'NEW-RTT'!#REF!,$F$3,'NEW-RTT'!#REF!,'t100 dynamiques'!$F$5)-SUMIFS('NEW-RTT'!#REF!,'NEW-RTT'!#REF!,'t100 dynamiques'!$C$5,'NEW-RTT'!#REF!,$B95,'NEW-RTT'!$E$6:$E$786,"G*",'NEW-RTT'!#REF!,$F$3,'NEW-RTT'!#REF!,'t100 dynamiques'!$F$5)</f>
        <v>#REF!</v>
      </c>
      <c r="G95" s="67" t="e">
        <f>$G94+SUMIFS('NEW-RTT'!#REF!,'NEW-RTT'!#REF!,'t100 dynamiques'!$C$5,'NEW-RTT'!#REF!,$B95,'NEW-RTT'!$E$6:$E$786,"G*",'NEW-RTT'!#REF!,$G$3,'NEW-RTT'!#REF!,'t100 dynamiques'!$F$5)-SUMIFS('NEW-RTT'!#REF!,'NEW-RTT'!#REF!,'t100 dynamiques'!$C$5,'NEW-RTT'!#REF!,$B95,'NEW-RTT'!$E$6:$E$786,"G*",'NEW-RTT'!#REF!,$G$3,'NEW-RTT'!#REF!,'t100 dynamiques'!$F$5)</f>
        <v>#REF!</v>
      </c>
      <c r="H95" s="74" t="e">
        <f t="shared" si="16"/>
        <v>#REF!</v>
      </c>
      <c r="I95" s="137" t="e">
        <f t="shared" si="17"/>
        <v>#REF!</v>
      </c>
      <c r="J95" s="137" t="e">
        <f t="shared" si="18"/>
        <v>#REF!</v>
      </c>
      <c r="K95" s="137" t="e">
        <f t="shared" si="19"/>
        <v>#REF!</v>
      </c>
      <c r="L95" s="139">
        <f>SUMIFS(LISTE!$T$4:$T$29,LISTE!$O$4:$O$29,'t100 dynamiques'!$C$5,LISTE!$S$4:$S$29,'t100 dynamiques'!$F$5,LISTE!$P$4:$P$29,LISTE!$P$4)</f>
        <v>637</v>
      </c>
      <c r="M95" s="70" t="e">
        <f>$M94+SUMIFS('NEW-RTT'!#REF!,'NEW-RTT'!#REF!,'t100 dynamiques'!$C$5,'NEW-RTT'!#REF!,$B95,'NEW-RTT'!$E$6:$E$786,"G*",'NEW-RTT'!#REF!,$M$3,'NEW-RTT'!#REF!,'t100 dynamiques'!$F$5)-SUMIFS('NEW-RTT'!#REF!,'NEW-RTT'!#REF!,'t100 dynamiques'!$C$5,'NEW-RTT'!#REF!,$B95,'NEW-RTT'!$E$6:$E$786,"G*",'NEW-RTT'!#REF!,$M$3,'NEW-RTT'!#REF!,'t100 dynamiques'!$F$5)</f>
        <v>#REF!</v>
      </c>
      <c r="N95" s="37" t="e">
        <f>$N94+SUMIFS('NEW-RTT'!#REF!,'NEW-RTT'!#REF!,'t100 dynamiques'!$C$5,'NEW-RTT'!#REF!,$B95,'NEW-RTT'!$E$6:$E$786,"G*",'NEW-RTT'!#REF!,$N$3,'NEW-RTT'!#REF!,'t100 dynamiques'!$F$5)-SUMIFS('NEW-RTT'!#REF!,'NEW-RTT'!#REF!,'t100 dynamiques'!$C$5,'NEW-RTT'!#REF!,$B95,'NEW-RTT'!$E$6:$E$786,"G*",'NEW-RTT'!#REF!,$N$3,'NEW-RTT'!#REF!,'t100 dynamiques'!$F$5)</f>
        <v>#REF!</v>
      </c>
      <c r="O95" s="37" t="e">
        <f>$O94+SUMIFS('NEW-RTT'!#REF!,'NEW-RTT'!#REF!,'t100 dynamiques'!$C$5,'NEW-RTT'!#REF!,$B95,'NEW-RTT'!$E$6:$E$786,"G*",'NEW-RTT'!#REF!,$O$3,'NEW-RTT'!#REF!,'t100 dynamiques'!$F$5)-SUMIFS('NEW-RTT'!#REF!,'NEW-RTT'!#REF!,'t100 dynamiques'!$C$5,'NEW-RTT'!#REF!,$B95,'NEW-RTT'!$E$6:$E$786,"G*",'NEW-RTT'!#REF!,$O$3,'NEW-RTT'!#REF!,'t100 dynamiques'!$F$5)</f>
        <v>#REF!</v>
      </c>
      <c r="P95" s="37" t="e">
        <f>$P94+SUMIFS('NEW-RTT'!#REF!,'NEW-RTT'!#REF!,'t100 dynamiques'!$C$5,'NEW-RTT'!#REF!,$B95,'NEW-RTT'!$E$6:$E$786,"G*",'NEW-RTT'!#REF!,$P$3,'NEW-RTT'!#REF!,'t100 dynamiques'!$F$5)-SUMIFS('NEW-RTT'!#REF!,'NEW-RTT'!#REF!,'t100 dynamiques'!$C$5,'NEW-RTT'!#REF!,$B95,'NEW-RTT'!$E$6:$E$786,"G*",'NEW-RTT'!#REF!,$P$3,'NEW-RTT'!#REF!,'t100 dynamiques'!$F$5)</f>
        <v>#REF!</v>
      </c>
      <c r="Q95" s="37" t="e">
        <f>$Q94+SUMIFS('NEW-RTT'!#REF!,'NEW-RTT'!#REF!,'t100 dynamiques'!$C$5,'NEW-RTT'!#REF!,$B95,'NEW-RTT'!$E$6:$E$786,"G*",'NEW-RTT'!#REF!,$Q$3,'NEW-RTT'!#REF!,'t100 dynamiques'!$F$5)-SUMIFS('NEW-RTT'!#REF!,'NEW-RTT'!#REF!,'t100 dynamiques'!$C$5,'NEW-RTT'!#REF!,$B95,'NEW-RTT'!$E$6:$E$786,"G*",'NEW-RTT'!#REF!,$Q$3,'NEW-RTT'!#REF!,'t100 dynamiques'!$F$5)</f>
        <v>#REF!</v>
      </c>
      <c r="R95" s="164" t="e">
        <f t="shared" si="20"/>
        <v>#REF!</v>
      </c>
      <c r="S95" s="164" t="e">
        <f t="shared" si="15"/>
        <v>#REF!</v>
      </c>
      <c r="T95" s="164" t="e">
        <f t="shared" ref="T95:T126" si="21">$M95+$T$2</f>
        <v>#REF!</v>
      </c>
      <c r="U95" s="164" t="e">
        <f t="shared" ref="U95:U126" si="22">$N95+$U$2</f>
        <v>#REF!</v>
      </c>
      <c r="V95" s="165" t="e">
        <f t="shared" ref="V95:V126" si="23">$O95+$V$2</f>
        <v>#REF!</v>
      </c>
      <c r="W95" s="169">
        <f>SUMIFS(LISTE!$T$4:$T$29,LISTE!$O$4:$O$29,'t100 dynamiques'!$C$5,LISTE!$S$4:$S$29,'t100 dynamiques'!$F$5,LISTE!$P$4:$P$29,LISTE!$P$9)</f>
        <v>2339.1000000000004</v>
      </c>
      <c r="X95" s="210"/>
      <c r="Y95" s="211"/>
      <c r="Z95" s="210"/>
      <c r="AA95" s="210"/>
      <c r="AB95" s="211"/>
      <c r="AC95" s="212"/>
      <c r="AD95" s="210"/>
      <c r="AE95" s="210"/>
      <c r="AF95" s="211"/>
      <c r="AG95" s="212"/>
      <c r="AH95" s="210"/>
      <c r="AI95" s="211"/>
      <c r="AJ95" s="210"/>
      <c r="AK95" s="210"/>
      <c r="AL95" s="211"/>
      <c r="AM95" s="212"/>
      <c r="AN95" s="210"/>
      <c r="AO95" s="210"/>
      <c r="AP95" s="211"/>
      <c r="AQ95" s="212"/>
    </row>
    <row r="96" spans="2:43" x14ac:dyDescent="0.25">
      <c r="B96" s="35">
        <v>92</v>
      </c>
      <c r="C96" s="34"/>
      <c r="D96" s="36" t="e">
        <f>$D95+SUMIFS('NEW-RTT'!#REF!,'NEW-RTT'!#REF!,'t100 dynamiques'!$C$5,'NEW-RTT'!#REF!,$B96,'NEW-RTT'!$E$6:$E$786,"G*",'NEW-RTT'!#REF!,$D$3,'NEW-RTT'!#REF!,'t100 dynamiques'!$F$5)-SUMIFS('NEW-RTT'!#REF!,'NEW-RTT'!#REF!,'t100 dynamiques'!$C$5,'NEW-RTT'!#REF!,$B96,'NEW-RTT'!$E$6:$E$786,"G*",'NEW-RTT'!#REF!,$D$3,'NEW-RTT'!#REF!,'t100 dynamiques'!$F$5)</f>
        <v>#REF!</v>
      </c>
      <c r="E96" s="37" t="e">
        <f>$E95+SUMIFS('NEW-RTT'!#REF!,'NEW-RTT'!#REF!,'t100 dynamiques'!$C$5,'NEW-RTT'!#REF!,$B96,'NEW-RTT'!$E$6:$E$786,"G*",'NEW-RTT'!#REF!,$E$3,'NEW-RTT'!#REF!,'t100 dynamiques'!$F$5)-SUMIFS('NEW-RTT'!#REF!,'NEW-RTT'!#REF!,'t100 dynamiques'!$C$5,'NEW-RTT'!#REF!,$B96,'NEW-RTT'!$E$6:$E$786,"G*",'NEW-RTT'!#REF!,$E$3,'NEW-RTT'!#REF!,'t100 dynamiques'!$F$5)</f>
        <v>#REF!</v>
      </c>
      <c r="F96" s="37" t="e">
        <f>$F95+SUMIFS('NEW-RTT'!#REF!,'NEW-RTT'!#REF!,'t100 dynamiques'!$C$5,'NEW-RTT'!#REF!,$B96,'NEW-RTT'!$E$6:$E$786,"G*",'NEW-RTT'!#REF!,$F$3,'NEW-RTT'!#REF!,'t100 dynamiques'!$F$5)-SUMIFS('NEW-RTT'!#REF!,'NEW-RTT'!#REF!,'t100 dynamiques'!$C$5,'NEW-RTT'!#REF!,$B96,'NEW-RTT'!$E$6:$E$786,"G*",'NEW-RTT'!#REF!,$F$3,'NEW-RTT'!#REF!,'t100 dynamiques'!$F$5)</f>
        <v>#REF!</v>
      </c>
      <c r="G96" s="67" t="e">
        <f>$G95+SUMIFS('NEW-RTT'!#REF!,'NEW-RTT'!#REF!,'t100 dynamiques'!$C$5,'NEW-RTT'!#REF!,$B96,'NEW-RTT'!$E$6:$E$786,"G*",'NEW-RTT'!#REF!,$G$3,'NEW-RTT'!#REF!,'t100 dynamiques'!$F$5)-SUMIFS('NEW-RTT'!#REF!,'NEW-RTT'!#REF!,'t100 dynamiques'!$C$5,'NEW-RTT'!#REF!,$B96,'NEW-RTT'!$E$6:$E$786,"G*",'NEW-RTT'!#REF!,$G$3,'NEW-RTT'!#REF!,'t100 dynamiques'!$F$5)</f>
        <v>#REF!</v>
      </c>
      <c r="H96" s="74" t="e">
        <f t="shared" si="16"/>
        <v>#REF!</v>
      </c>
      <c r="I96" s="137" t="e">
        <f t="shared" si="17"/>
        <v>#REF!</v>
      </c>
      <c r="J96" s="137" t="e">
        <f t="shared" si="18"/>
        <v>#REF!</v>
      </c>
      <c r="K96" s="137" t="e">
        <f t="shared" si="19"/>
        <v>#REF!</v>
      </c>
      <c r="L96" s="139">
        <f>SUMIFS(LISTE!$T$4:$T$29,LISTE!$O$4:$O$29,'t100 dynamiques'!$C$5,LISTE!$S$4:$S$29,'t100 dynamiques'!$F$5,LISTE!$P$4:$P$29,LISTE!$P$4)</f>
        <v>637</v>
      </c>
      <c r="M96" s="70" t="e">
        <f>$M95+SUMIFS('NEW-RTT'!#REF!,'NEW-RTT'!#REF!,'t100 dynamiques'!$C$5,'NEW-RTT'!#REF!,$B96,'NEW-RTT'!$E$6:$E$786,"G*",'NEW-RTT'!#REF!,$M$3,'NEW-RTT'!#REF!,'t100 dynamiques'!$F$5)-SUMIFS('NEW-RTT'!#REF!,'NEW-RTT'!#REF!,'t100 dynamiques'!$C$5,'NEW-RTT'!#REF!,$B96,'NEW-RTT'!$E$6:$E$786,"G*",'NEW-RTT'!#REF!,$M$3,'NEW-RTT'!#REF!,'t100 dynamiques'!$F$5)</f>
        <v>#REF!</v>
      </c>
      <c r="N96" s="37" t="e">
        <f>$N95+SUMIFS('NEW-RTT'!#REF!,'NEW-RTT'!#REF!,'t100 dynamiques'!$C$5,'NEW-RTT'!#REF!,$B96,'NEW-RTT'!$E$6:$E$786,"G*",'NEW-RTT'!#REF!,$N$3,'NEW-RTT'!#REF!,'t100 dynamiques'!$F$5)-SUMIFS('NEW-RTT'!#REF!,'NEW-RTT'!#REF!,'t100 dynamiques'!$C$5,'NEW-RTT'!#REF!,$B96,'NEW-RTT'!$E$6:$E$786,"G*",'NEW-RTT'!#REF!,$N$3,'NEW-RTT'!#REF!,'t100 dynamiques'!$F$5)</f>
        <v>#REF!</v>
      </c>
      <c r="O96" s="37" t="e">
        <f>$O95+SUMIFS('NEW-RTT'!#REF!,'NEW-RTT'!#REF!,'t100 dynamiques'!$C$5,'NEW-RTT'!#REF!,$B96,'NEW-RTT'!$E$6:$E$786,"G*",'NEW-RTT'!#REF!,$O$3,'NEW-RTT'!#REF!,'t100 dynamiques'!$F$5)-SUMIFS('NEW-RTT'!#REF!,'NEW-RTT'!#REF!,'t100 dynamiques'!$C$5,'NEW-RTT'!#REF!,$B96,'NEW-RTT'!$E$6:$E$786,"G*",'NEW-RTT'!#REF!,$O$3,'NEW-RTT'!#REF!,'t100 dynamiques'!$F$5)</f>
        <v>#REF!</v>
      </c>
      <c r="P96" s="37" t="e">
        <f>$P95+SUMIFS('NEW-RTT'!#REF!,'NEW-RTT'!#REF!,'t100 dynamiques'!$C$5,'NEW-RTT'!#REF!,$B96,'NEW-RTT'!$E$6:$E$786,"G*",'NEW-RTT'!#REF!,$P$3,'NEW-RTT'!#REF!,'t100 dynamiques'!$F$5)-SUMIFS('NEW-RTT'!#REF!,'NEW-RTT'!#REF!,'t100 dynamiques'!$C$5,'NEW-RTT'!#REF!,$B96,'NEW-RTT'!$E$6:$E$786,"G*",'NEW-RTT'!#REF!,$P$3,'NEW-RTT'!#REF!,'t100 dynamiques'!$F$5)</f>
        <v>#REF!</v>
      </c>
      <c r="Q96" s="37" t="e">
        <f>$Q95+SUMIFS('NEW-RTT'!#REF!,'NEW-RTT'!#REF!,'t100 dynamiques'!$C$5,'NEW-RTT'!#REF!,$B96,'NEW-RTT'!$E$6:$E$786,"G*",'NEW-RTT'!#REF!,$Q$3,'NEW-RTT'!#REF!,'t100 dynamiques'!$F$5)-SUMIFS('NEW-RTT'!#REF!,'NEW-RTT'!#REF!,'t100 dynamiques'!$C$5,'NEW-RTT'!#REF!,$B96,'NEW-RTT'!$E$6:$E$786,"G*",'NEW-RTT'!#REF!,$Q$3,'NEW-RTT'!#REF!,'t100 dynamiques'!$F$5)</f>
        <v>#REF!</v>
      </c>
      <c r="R96" s="164" t="e">
        <f t="shared" si="20"/>
        <v>#REF!</v>
      </c>
      <c r="S96" s="164" t="e">
        <f t="shared" si="15"/>
        <v>#REF!</v>
      </c>
      <c r="T96" s="164" t="e">
        <f t="shared" si="21"/>
        <v>#REF!</v>
      </c>
      <c r="U96" s="164" t="e">
        <f t="shared" si="22"/>
        <v>#REF!</v>
      </c>
      <c r="V96" s="165" t="e">
        <f t="shared" si="23"/>
        <v>#REF!</v>
      </c>
      <c r="W96" s="169">
        <f>SUMIFS(LISTE!$T$4:$T$29,LISTE!$O$4:$O$29,'t100 dynamiques'!$C$5,LISTE!$S$4:$S$29,'t100 dynamiques'!$F$5,LISTE!$P$4:$P$29,LISTE!$P$9)</f>
        <v>2339.1000000000004</v>
      </c>
      <c r="X96" s="210"/>
      <c r="Y96" s="211"/>
      <c r="Z96" s="210"/>
      <c r="AA96" s="210"/>
      <c r="AB96" s="211"/>
      <c r="AC96" s="212"/>
      <c r="AD96" s="210"/>
      <c r="AE96" s="210"/>
      <c r="AF96" s="211"/>
      <c r="AG96" s="212"/>
      <c r="AH96" s="210"/>
      <c r="AI96" s="211"/>
      <c r="AJ96" s="210"/>
      <c r="AK96" s="210"/>
      <c r="AL96" s="211"/>
      <c r="AM96" s="212"/>
      <c r="AN96" s="210"/>
      <c r="AO96" s="210"/>
      <c r="AP96" s="211"/>
      <c r="AQ96" s="212"/>
    </row>
    <row r="97" spans="2:43" x14ac:dyDescent="0.25">
      <c r="B97" s="35">
        <v>93</v>
      </c>
      <c r="C97" s="34"/>
      <c r="D97" s="36" t="e">
        <f>$D96+SUMIFS('NEW-RTT'!#REF!,'NEW-RTT'!#REF!,'t100 dynamiques'!$C$5,'NEW-RTT'!#REF!,$B97,'NEW-RTT'!$E$6:$E$786,"G*",'NEW-RTT'!#REF!,$D$3,'NEW-RTT'!#REF!,'t100 dynamiques'!$F$5)-SUMIFS('NEW-RTT'!#REF!,'NEW-RTT'!#REF!,'t100 dynamiques'!$C$5,'NEW-RTT'!#REF!,$B97,'NEW-RTT'!$E$6:$E$786,"G*",'NEW-RTT'!#REF!,$D$3,'NEW-RTT'!#REF!,'t100 dynamiques'!$F$5)</f>
        <v>#REF!</v>
      </c>
      <c r="E97" s="37" t="e">
        <f>$E96+SUMIFS('NEW-RTT'!#REF!,'NEW-RTT'!#REF!,'t100 dynamiques'!$C$5,'NEW-RTT'!#REF!,$B97,'NEW-RTT'!$E$6:$E$786,"G*",'NEW-RTT'!#REF!,$E$3,'NEW-RTT'!#REF!,'t100 dynamiques'!$F$5)-SUMIFS('NEW-RTT'!#REF!,'NEW-RTT'!#REF!,'t100 dynamiques'!$C$5,'NEW-RTT'!#REF!,$B97,'NEW-RTT'!$E$6:$E$786,"G*",'NEW-RTT'!#REF!,$E$3,'NEW-RTT'!#REF!,'t100 dynamiques'!$F$5)</f>
        <v>#REF!</v>
      </c>
      <c r="F97" s="37" t="e">
        <f>$F96+SUMIFS('NEW-RTT'!#REF!,'NEW-RTT'!#REF!,'t100 dynamiques'!$C$5,'NEW-RTT'!#REF!,$B97,'NEW-RTT'!$E$6:$E$786,"G*",'NEW-RTT'!#REF!,$F$3,'NEW-RTT'!#REF!,'t100 dynamiques'!$F$5)-SUMIFS('NEW-RTT'!#REF!,'NEW-RTT'!#REF!,'t100 dynamiques'!$C$5,'NEW-RTT'!#REF!,$B97,'NEW-RTT'!$E$6:$E$786,"G*",'NEW-RTT'!#REF!,$F$3,'NEW-RTT'!#REF!,'t100 dynamiques'!$F$5)</f>
        <v>#REF!</v>
      </c>
      <c r="G97" s="67" t="e">
        <f>$G96+SUMIFS('NEW-RTT'!#REF!,'NEW-RTT'!#REF!,'t100 dynamiques'!$C$5,'NEW-RTT'!#REF!,$B97,'NEW-RTT'!$E$6:$E$786,"G*",'NEW-RTT'!#REF!,$G$3,'NEW-RTT'!#REF!,'t100 dynamiques'!$F$5)-SUMIFS('NEW-RTT'!#REF!,'NEW-RTT'!#REF!,'t100 dynamiques'!$C$5,'NEW-RTT'!#REF!,$B97,'NEW-RTT'!$E$6:$E$786,"G*",'NEW-RTT'!#REF!,$G$3,'NEW-RTT'!#REF!,'t100 dynamiques'!$F$5)</f>
        <v>#REF!</v>
      </c>
      <c r="H97" s="74" t="e">
        <f t="shared" si="16"/>
        <v>#REF!</v>
      </c>
      <c r="I97" s="137" t="e">
        <f t="shared" si="17"/>
        <v>#REF!</v>
      </c>
      <c r="J97" s="137" t="e">
        <f t="shared" si="18"/>
        <v>#REF!</v>
      </c>
      <c r="K97" s="137" t="e">
        <f t="shared" si="19"/>
        <v>#REF!</v>
      </c>
      <c r="L97" s="139">
        <f>SUMIFS(LISTE!$T$4:$T$29,LISTE!$O$4:$O$29,'t100 dynamiques'!$C$5,LISTE!$S$4:$S$29,'t100 dynamiques'!$F$5,LISTE!$P$4:$P$29,LISTE!$P$4)</f>
        <v>637</v>
      </c>
      <c r="M97" s="70" t="e">
        <f>$M96+SUMIFS('NEW-RTT'!#REF!,'NEW-RTT'!#REF!,'t100 dynamiques'!$C$5,'NEW-RTT'!#REF!,$B97,'NEW-RTT'!$E$6:$E$786,"G*",'NEW-RTT'!#REF!,$M$3,'NEW-RTT'!#REF!,'t100 dynamiques'!$F$5)-SUMIFS('NEW-RTT'!#REF!,'NEW-RTT'!#REF!,'t100 dynamiques'!$C$5,'NEW-RTT'!#REF!,$B97,'NEW-RTT'!$E$6:$E$786,"G*",'NEW-RTT'!#REF!,$M$3,'NEW-RTT'!#REF!,'t100 dynamiques'!$F$5)</f>
        <v>#REF!</v>
      </c>
      <c r="N97" s="37" t="e">
        <f>$N96+SUMIFS('NEW-RTT'!#REF!,'NEW-RTT'!#REF!,'t100 dynamiques'!$C$5,'NEW-RTT'!#REF!,$B97,'NEW-RTT'!$E$6:$E$786,"G*",'NEW-RTT'!#REF!,$N$3,'NEW-RTT'!#REF!,'t100 dynamiques'!$F$5)-SUMIFS('NEW-RTT'!#REF!,'NEW-RTT'!#REF!,'t100 dynamiques'!$C$5,'NEW-RTT'!#REF!,$B97,'NEW-RTT'!$E$6:$E$786,"G*",'NEW-RTT'!#REF!,$N$3,'NEW-RTT'!#REF!,'t100 dynamiques'!$F$5)</f>
        <v>#REF!</v>
      </c>
      <c r="O97" s="37" t="e">
        <f>$O96+SUMIFS('NEW-RTT'!#REF!,'NEW-RTT'!#REF!,'t100 dynamiques'!$C$5,'NEW-RTT'!#REF!,$B97,'NEW-RTT'!$E$6:$E$786,"G*",'NEW-RTT'!#REF!,$O$3,'NEW-RTT'!#REF!,'t100 dynamiques'!$F$5)-SUMIFS('NEW-RTT'!#REF!,'NEW-RTT'!#REF!,'t100 dynamiques'!$C$5,'NEW-RTT'!#REF!,$B97,'NEW-RTT'!$E$6:$E$786,"G*",'NEW-RTT'!#REF!,$O$3,'NEW-RTT'!#REF!,'t100 dynamiques'!$F$5)</f>
        <v>#REF!</v>
      </c>
      <c r="P97" s="37" t="e">
        <f>$P96+SUMIFS('NEW-RTT'!#REF!,'NEW-RTT'!#REF!,'t100 dynamiques'!$C$5,'NEW-RTT'!#REF!,$B97,'NEW-RTT'!$E$6:$E$786,"G*",'NEW-RTT'!#REF!,$P$3,'NEW-RTT'!#REF!,'t100 dynamiques'!$F$5)-SUMIFS('NEW-RTT'!#REF!,'NEW-RTT'!#REF!,'t100 dynamiques'!$C$5,'NEW-RTT'!#REF!,$B97,'NEW-RTT'!$E$6:$E$786,"G*",'NEW-RTT'!#REF!,$P$3,'NEW-RTT'!#REF!,'t100 dynamiques'!$F$5)</f>
        <v>#REF!</v>
      </c>
      <c r="Q97" s="37" t="e">
        <f>$Q96+SUMIFS('NEW-RTT'!#REF!,'NEW-RTT'!#REF!,'t100 dynamiques'!$C$5,'NEW-RTT'!#REF!,$B97,'NEW-RTT'!$E$6:$E$786,"G*",'NEW-RTT'!#REF!,$Q$3,'NEW-RTT'!#REF!,'t100 dynamiques'!$F$5)-SUMIFS('NEW-RTT'!#REF!,'NEW-RTT'!#REF!,'t100 dynamiques'!$C$5,'NEW-RTT'!#REF!,$B97,'NEW-RTT'!$E$6:$E$786,"G*",'NEW-RTT'!#REF!,$Q$3,'NEW-RTT'!#REF!,'t100 dynamiques'!$F$5)</f>
        <v>#REF!</v>
      </c>
      <c r="R97" s="164" t="e">
        <f t="shared" si="20"/>
        <v>#REF!</v>
      </c>
      <c r="S97" s="164" t="e">
        <f t="shared" si="15"/>
        <v>#REF!</v>
      </c>
      <c r="T97" s="164" t="e">
        <f t="shared" si="21"/>
        <v>#REF!</v>
      </c>
      <c r="U97" s="164" t="e">
        <f t="shared" si="22"/>
        <v>#REF!</v>
      </c>
      <c r="V97" s="165" t="e">
        <f t="shared" si="23"/>
        <v>#REF!</v>
      </c>
      <c r="W97" s="169">
        <f>SUMIFS(LISTE!$T$4:$T$29,LISTE!$O$4:$O$29,'t100 dynamiques'!$C$5,LISTE!$S$4:$S$29,'t100 dynamiques'!$F$5,LISTE!$P$4:$P$29,LISTE!$P$9)</f>
        <v>2339.1000000000004</v>
      </c>
      <c r="X97" s="210"/>
      <c r="Y97" s="211"/>
      <c r="Z97" s="210"/>
      <c r="AA97" s="210"/>
      <c r="AB97" s="211"/>
      <c r="AC97" s="212"/>
      <c r="AD97" s="210"/>
      <c r="AE97" s="210"/>
      <c r="AF97" s="211"/>
      <c r="AG97" s="212"/>
      <c r="AH97" s="210"/>
      <c r="AI97" s="211"/>
      <c r="AJ97" s="210"/>
      <c r="AK97" s="210"/>
      <c r="AL97" s="211"/>
      <c r="AM97" s="212"/>
      <c r="AN97" s="210"/>
      <c r="AO97" s="210"/>
      <c r="AP97" s="211"/>
      <c r="AQ97" s="212"/>
    </row>
    <row r="98" spans="2:43" x14ac:dyDescent="0.25">
      <c r="B98" s="35">
        <v>94</v>
      </c>
      <c r="C98" s="34"/>
      <c r="D98" s="36" t="e">
        <f>$D97+SUMIFS('NEW-RTT'!#REF!,'NEW-RTT'!#REF!,'t100 dynamiques'!$C$5,'NEW-RTT'!#REF!,$B98,'NEW-RTT'!$E$6:$E$786,"G*",'NEW-RTT'!#REF!,$D$3,'NEW-RTT'!#REF!,'t100 dynamiques'!$F$5)-SUMIFS('NEW-RTT'!#REF!,'NEW-RTT'!#REF!,'t100 dynamiques'!$C$5,'NEW-RTT'!#REF!,$B98,'NEW-RTT'!$E$6:$E$786,"G*",'NEW-RTT'!#REF!,$D$3,'NEW-RTT'!#REF!,'t100 dynamiques'!$F$5)</f>
        <v>#REF!</v>
      </c>
      <c r="E98" s="37" t="e">
        <f>$E97+SUMIFS('NEW-RTT'!#REF!,'NEW-RTT'!#REF!,'t100 dynamiques'!$C$5,'NEW-RTT'!#REF!,$B98,'NEW-RTT'!$E$6:$E$786,"G*",'NEW-RTT'!#REF!,$E$3,'NEW-RTT'!#REF!,'t100 dynamiques'!$F$5)-SUMIFS('NEW-RTT'!#REF!,'NEW-RTT'!#REF!,'t100 dynamiques'!$C$5,'NEW-RTT'!#REF!,$B98,'NEW-RTT'!$E$6:$E$786,"G*",'NEW-RTT'!#REF!,$E$3,'NEW-RTT'!#REF!,'t100 dynamiques'!$F$5)</f>
        <v>#REF!</v>
      </c>
      <c r="F98" s="37" t="e">
        <f>$F97+SUMIFS('NEW-RTT'!#REF!,'NEW-RTT'!#REF!,'t100 dynamiques'!$C$5,'NEW-RTT'!#REF!,$B98,'NEW-RTT'!$E$6:$E$786,"G*",'NEW-RTT'!#REF!,$F$3,'NEW-RTT'!#REF!,'t100 dynamiques'!$F$5)-SUMIFS('NEW-RTT'!#REF!,'NEW-RTT'!#REF!,'t100 dynamiques'!$C$5,'NEW-RTT'!#REF!,$B98,'NEW-RTT'!$E$6:$E$786,"G*",'NEW-RTT'!#REF!,$F$3,'NEW-RTT'!#REF!,'t100 dynamiques'!$F$5)</f>
        <v>#REF!</v>
      </c>
      <c r="G98" s="67" t="e">
        <f>$G97+SUMIFS('NEW-RTT'!#REF!,'NEW-RTT'!#REF!,'t100 dynamiques'!$C$5,'NEW-RTT'!#REF!,$B98,'NEW-RTT'!$E$6:$E$786,"G*",'NEW-RTT'!#REF!,$G$3,'NEW-RTT'!#REF!,'t100 dynamiques'!$F$5)-SUMIFS('NEW-RTT'!#REF!,'NEW-RTT'!#REF!,'t100 dynamiques'!$C$5,'NEW-RTT'!#REF!,$B98,'NEW-RTT'!$E$6:$E$786,"G*",'NEW-RTT'!#REF!,$G$3,'NEW-RTT'!#REF!,'t100 dynamiques'!$F$5)</f>
        <v>#REF!</v>
      </c>
      <c r="H98" s="74" t="e">
        <f t="shared" si="16"/>
        <v>#REF!</v>
      </c>
      <c r="I98" s="137" t="e">
        <f t="shared" si="17"/>
        <v>#REF!</v>
      </c>
      <c r="J98" s="137" t="e">
        <f t="shared" si="18"/>
        <v>#REF!</v>
      </c>
      <c r="K98" s="137" t="e">
        <f t="shared" si="19"/>
        <v>#REF!</v>
      </c>
      <c r="L98" s="139">
        <f>SUMIFS(LISTE!$T$4:$T$29,LISTE!$O$4:$O$29,'t100 dynamiques'!$C$5,LISTE!$S$4:$S$29,'t100 dynamiques'!$F$5,LISTE!$P$4:$P$29,LISTE!$P$4)</f>
        <v>637</v>
      </c>
      <c r="M98" s="70" t="e">
        <f>$M97+SUMIFS('NEW-RTT'!#REF!,'NEW-RTT'!#REF!,'t100 dynamiques'!$C$5,'NEW-RTT'!#REF!,$B98,'NEW-RTT'!$E$6:$E$786,"G*",'NEW-RTT'!#REF!,$M$3,'NEW-RTT'!#REF!,'t100 dynamiques'!$F$5)-SUMIFS('NEW-RTT'!#REF!,'NEW-RTT'!#REF!,'t100 dynamiques'!$C$5,'NEW-RTT'!#REF!,$B98,'NEW-RTT'!$E$6:$E$786,"G*",'NEW-RTT'!#REF!,$M$3,'NEW-RTT'!#REF!,'t100 dynamiques'!$F$5)</f>
        <v>#REF!</v>
      </c>
      <c r="N98" s="37" t="e">
        <f>$N97+SUMIFS('NEW-RTT'!#REF!,'NEW-RTT'!#REF!,'t100 dynamiques'!$C$5,'NEW-RTT'!#REF!,$B98,'NEW-RTT'!$E$6:$E$786,"G*",'NEW-RTT'!#REF!,$N$3,'NEW-RTT'!#REF!,'t100 dynamiques'!$F$5)-SUMIFS('NEW-RTT'!#REF!,'NEW-RTT'!#REF!,'t100 dynamiques'!$C$5,'NEW-RTT'!#REF!,$B98,'NEW-RTT'!$E$6:$E$786,"G*",'NEW-RTT'!#REF!,$N$3,'NEW-RTT'!#REF!,'t100 dynamiques'!$F$5)</f>
        <v>#REF!</v>
      </c>
      <c r="O98" s="37" t="e">
        <f>$O97+SUMIFS('NEW-RTT'!#REF!,'NEW-RTT'!#REF!,'t100 dynamiques'!$C$5,'NEW-RTT'!#REF!,$B98,'NEW-RTT'!$E$6:$E$786,"G*",'NEW-RTT'!#REF!,$O$3,'NEW-RTT'!#REF!,'t100 dynamiques'!$F$5)-SUMIFS('NEW-RTT'!#REF!,'NEW-RTT'!#REF!,'t100 dynamiques'!$C$5,'NEW-RTT'!#REF!,$B98,'NEW-RTT'!$E$6:$E$786,"G*",'NEW-RTT'!#REF!,$O$3,'NEW-RTT'!#REF!,'t100 dynamiques'!$F$5)</f>
        <v>#REF!</v>
      </c>
      <c r="P98" s="37" t="e">
        <f>$P97+SUMIFS('NEW-RTT'!#REF!,'NEW-RTT'!#REF!,'t100 dynamiques'!$C$5,'NEW-RTT'!#REF!,$B98,'NEW-RTT'!$E$6:$E$786,"G*",'NEW-RTT'!#REF!,$P$3,'NEW-RTT'!#REF!,'t100 dynamiques'!$F$5)-SUMIFS('NEW-RTT'!#REF!,'NEW-RTT'!#REF!,'t100 dynamiques'!$C$5,'NEW-RTT'!#REF!,$B98,'NEW-RTT'!$E$6:$E$786,"G*",'NEW-RTT'!#REF!,$P$3,'NEW-RTT'!#REF!,'t100 dynamiques'!$F$5)</f>
        <v>#REF!</v>
      </c>
      <c r="Q98" s="37" t="e">
        <f>$Q97+SUMIFS('NEW-RTT'!#REF!,'NEW-RTT'!#REF!,'t100 dynamiques'!$C$5,'NEW-RTT'!#REF!,$B98,'NEW-RTT'!$E$6:$E$786,"G*",'NEW-RTT'!#REF!,$Q$3,'NEW-RTT'!#REF!,'t100 dynamiques'!$F$5)-SUMIFS('NEW-RTT'!#REF!,'NEW-RTT'!#REF!,'t100 dynamiques'!$C$5,'NEW-RTT'!#REF!,$B98,'NEW-RTT'!$E$6:$E$786,"G*",'NEW-RTT'!#REF!,$Q$3,'NEW-RTT'!#REF!,'t100 dynamiques'!$F$5)</f>
        <v>#REF!</v>
      </c>
      <c r="R98" s="164" t="e">
        <f t="shared" si="20"/>
        <v>#REF!</v>
      </c>
      <c r="S98" s="164" t="e">
        <f t="shared" si="15"/>
        <v>#REF!</v>
      </c>
      <c r="T98" s="164" t="e">
        <f t="shared" si="21"/>
        <v>#REF!</v>
      </c>
      <c r="U98" s="164" t="e">
        <f t="shared" si="22"/>
        <v>#REF!</v>
      </c>
      <c r="V98" s="165" t="e">
        <f t="shared" si="23"/>
        <v>#REF!</v>
      </c>
      <c r="W98" s="169">
        <f>SUMIFS(LISTE!$T$4:$T$29,LISTE!$O$4:$O$29,'t100 dynamiques'!$C$5,LISTE!$S$4:$S$29,'t100 dynamiques'!$F$5,LISTE!$P$4:$P$29,LISTE!$P$9)</f>
        <v>2339.1000000000004</v>
      </c>
      <c r="X98" s="210"/>
      <c r="Y98" s="211"/>
      <c r="Z98" s="210"/>
      <c r="AA98" s="210"/>
      <c r="AB98" s="211"/>
      <c r="AC98" s="212"/>
      <c r="AD98" s="210"/>
      <c r="AE98" s="210"/>
      <c r="AF98" s="211"/>
      <c r="AG98" s="212"/>
      <c r="AH98" s="210"/>
      <c r="AI98" s="211"/>
      <c r="AJ98" s="210"/>
      <c r="AK98" s="210"/>
      <c r="AL98" s="211"/>
      <c r="AM98" s="212"/>
      <c r="AN98" s="210"/>
      <c r="AO98" s="210"/>
      <c r="AP98" s="211"/>
      <c r="AQ98" s="212"/>
    </row>
    <row r="99" spans="2:43" x14ac:dyDescent="0.25">
      <c r="B99" s="35">
        <v>95</v>
      </c>
      <c r="C99" s="34"/>
      <c r="D99" s="36" t="e">
        <f>$D98+SUMIFS('NEW-RTT'!#REF!,'NEW-RTT'!#REF!,'t100 dynamiques'!$C$5,'NEW-RTT'!#REF!,$B99,'NEW-RTT'!$E$6:$E$786,"G*",'NEW-RTT'!#REF!,$D$3,'NEW-RTT'!#REF!,'t100 dynamiques'!$F$5)-SUMIFS('NEW-RTT'!#REF!,'NEW-RTT'!#REF!,'t100 dynamiques'!$C$5,'NEW-RTT'!#REF!,$B99,'NEW-RTT'!$E$6:$E$786,"G*",'NEW-RTT'!#REF!,$D$3,'NEW-RTT'!#REF!,'t100 dynamiques'!$F$5)</f>
        <v>#REF!</v>
      </c>
      <c r="E99" s="37" t="e">
        <f>$E98+SUMIFS('NEW-RTT'!#REF!,'NEW-RTT'!#REF!,'t100 dynamiques'!$C$5,'NEW-RTT'!#REF!,$B99,'NEW-RTT'!$E$6:$E$786,"G*",'NEW-RTT'!#REF!,$E$3,'NEW-RTT'!#REF!,'t100 dynamiques'!$F$5)-SUMIFS('NEW-RTT'!#REF!,'NEW-RTT'!#REF!,'t100 dynamiques'!$C$5,'NEW-RTT'!#REF!,$B99,'NEW-RTT'!$E$6:$E$786,"G*",'NEW-RTT'!#REF!,$E$3,'NEW-RTT'!#REF!,'t100 dynamiques'!$F$5)</f>
        <v>#REF!</v>
      </c>
      <c r="F99" s="37" t="e">
        <f>$F98+SUMIFS('NEW-RTT'!#REF!,'NEW-RTT'!#REF!,'t100 dynamiques'!$C$5,'NEW-RTT'!#REF!,$B99,'NEW-RTT'!$E$6:$E$786,"G*",'NEW-RTT'!#REF!,$F$3,'NEW-RTT'!#REF!,'t100 dynamiques'!$F$5)-SUMIFS('NEW-RTT'!#REF!,'NEW-RTT'!#REF!,'t100 dynamiques'!$C$5,'NEW-RTT'!#REF!,$B99,'NEW-RTT'!$E$6:$E$786,"G*",'NEW-RTT'!#REF!,$F$3,'NEW-RTT'!#REF!,'t100 dynamiques'!$F$5)</f>
        <v>#REF!</v>
      </c>
      <c r="G99" s="67" t="e">
        <f>$G98+SUMIFS('NEW-RTT'!#REF!,'NEW-RTT'!#REF!,'t100 dynamiques'!$C$5,'NEW-RTT'!#REF!,$B99,'NEW-RTT'!$E$6:$E$786,"G*",'NEW-RTT'!#REF!,$G$3,'NEW-RTT'!#REF!,'t100 dynamiques'!$F$5)-SUMIFS('NEW-RTT'!#REF!,'NEW-RTT'!#REF!,'t100 dynamiques'!$C$5,'NEW-RTT'!#REF!,$B99,'NEW-RTT'!$E$6:$E$786,"G*",'NEW-RTT'!#REF!,$G$3,'NEW-RTT'!#REF!,'t100 dynamiques'!$F$5)</f>
        <v>#REF!</v>
      </c>
      <c r="H99" s="74" t="e">
        <f t="shared" si="16"/>
        <v>#REF!</v>
      </c>
      <c r="I99" s="137" t="e">
        <f t="shared" si="17"/>
        <v>#REF!</v>
      </c>
      <c r="J99" s="137" t="e">
        <f t="shared" si="18"/>
        <v>#REF!</v>
      </c>
      <c r="K99" s="137" t="e">
        <f t="shared" si="19"/>
        <v>#REF!</v>
      </c>
      <c r="L99" s="139">
        <f>SUMIFS(LISTE!$T$4:$T$29,LISTE!$O$4:$O$29,'t100 dynamiques'!$C$5,LISTE!$S$4:$S$29,'t100 dynamiques'!$F$5,LISTE!$P$4:$P$29,LISTE!$P$4)</f>
        <v>637</v>
      </c>
      <c r="M99" s="70" t="e">
        <f>$M98+SUMIFS('NEW-RTT'!#REF!,'NEW-RTT'!#REF!,'t100 dynamiques'!$C$5,'NEW-RTT'!#REF!,$B99,'NEW-RTT'!$E$6:$E$786,"G*",'NEW-RTT'!#REF!,$M$3,'NEW-RTT'!#REF!,'t100 dynamiques'!$F$5)-SUMIFS('NEW-RTT'!#REF!,'NEW-RTT'!#REF!,'t100 dynamiques'!$C$5,'NEW-RTT'!#REF!,$B99,'NEW-RTT'!$E$6:$E$786,"G*",'NEW-RTT'!#REF!,$M$3,'NEW-RTT'!#REF!,'t100 dynamiques'!$F$5)</f>
        <v>#REF!</v>
      </c>
      <c r="N99" s="37" t="e">
        <f>$N98+SUMIFS('NEW-RTT'!#REF!,'NEW-RTT'!#REF!,'t100 dynamiques'!$C$5,'NEW-RTT'!#REF!,$B99,'NEW-RTT'!$E$6:$E$786,"G*",'NEW-RTT'!#REF!,$N$3,'NEW-RTT'!#REF!,'t100 dynamiques'!$F$5)-SUMIFS('NEW-RTT'!#REF!,'NEW-RTT'!#REF!,'t100 dynamiques'!$C$5,'NEW-RTT'!#REF!,$B99,'NEW-RTT'!$E$6:$E$786,"G*",'NEW-RTT'!#REF!,$N$3,'NEW-RTT'!#REF!,'t100 dynamiques'!$F$5)</f>
        <v>#REF!</v>
      </c>
      <c r="O99" s="37" t="e">
        <f>$O98+SUMIFS('NEW-RTT'!#REF!,'NEW-RTT'!#REF!,'t100 dynamiques'!$C$5,'NEW-RTT'!#REF!,$B99,'NEW-RTT'!$E$6:$E$786,"G*",'NEW-RTT'!#REF!,$O$3,'NEW-RTT'!#REF!,'t100 dynamiques'!$F$5)-SUMIFS('NEW-RTT'!#REF!,'NEW-RTT'!#REF!,'t100 dynamiques'!$C$5,'NEW-RTT'!#REF!,$B99,'NEW-RTT'!$E$6:$E$786,"G*",'NEW-RTT'!#REF!,$O$3,'NEW-RTT'!#REF!,'t100 dynamiques'!$F$5)</f>
        <v>#REF!</v>
      </c>
      <c r="P99" s="37" t="e">
        <f>$P98+SUMIFS('NEW-RTT'!#REF!,'NEW-RTT'!#REF!,'t100 dynamiques'!$C$5,'NEW-RTT'!#REF!,$B99,'NEW-RTT'!$E$6:$E$786,"G*",'NEW-RTT'!#REF!,$P$3,'NEW-RTT'!#REF!,'t100 dynamiques'!$F$5)-SUMIFS('NEW-RTT'!#REF!,'NEW-RTT'!#REF!,'t100 dynamiques'!$C$5,'NEW-RTT'!#REF!,$B99,'NEW-RTT'!$E$6:$E$786,"G*",'NEW-RTT'!#REF!,$P$3,'NEW-RTT'!#REF!,'t100 dynamiques'!$F$5)</f>
        <v>#REF!</v>
      </c>
      <c r="Q99" s="37" t="e">
        <f>$Q98+SUMIFS('NEW-RTT'!#REF!,'NEW-RTT'!#REF!,'t100 dynamiques'!$C$5,'NEW-RTT'!#REF!,$B99,'NEW-RTT'!$E$6:$E$786,"G*",'NEW-RTT'!#REF!,$Q$3,'NEW-RTT'!#REF!,'t100 dynamiques'!$F$5)-SUMIFS('NEW-RTT'!#REF!,'NEW-RTT'!#REF!,'t100 dynamiques'!$C$5,'NEW-RTT'!#REF!,$B99,'NEW-RTT'!$E$6:$E$786,"G*",'NEW-RTT'!#REF!,$Q$3,'NEW-RTT'!#REF!,'t100 dynamiques'!$F$5)</f>
        <v>#REF!</v>
      </c>
      <c r="R99" s="164" t="e">
        <f t="shared" si="20"/>
        <v>#REF!</v>
      </c>
      <c r="S99" s="164" t="e">
        <f t="shared" si="15"/>
        <v>#REF!</v>
      </c>
      <c r="T99" s="164" t="e">
        <f t="shared" si="21"/>
        <v>#REF!</v>
      </c>
      <c r="U99" s="164" t="e">
        <f t="shared" si="22"/>
        <v>#REF!</v>
      </c>
      <c r="V99" s="165" t="e">
        <f t="shared" si="23"/>
        <v>#REF!</v>
      </c>
      <c r="W99" s="169">
        <f>SUMIFS(LISTE!$T$4:$T$29,LISTE!$O$4:$O$29,'t100 dynamiques'!$C$5,LISTE!$S$4:$S$29,'t100 dynamiques'!$F$5,LISTE!$P$4:$P$29,LISTE!$P$9)</f>
        <v>2339.1000000000004</v>
      </c>
      <c r="X99" s="210"/>
      <c r="Y99" s="211"/>
      <c r="Z99" s="210"/>
      <c r="AA99" s="210"/>
      <c r="AB99" s="211"/>
      <c r="AC99" s="212"/>
      <c r="AD99" s="210"/>
      <c r="AE99" s="210"/>
      <c r="AF99" s="211"/>
      <c r="AG99" s="212"/>
      <c r="AH99" s="210"/>
      <c r="AI99" s="211"/>
      <c r="AJ99" s="210"/>
      <c r="AK99" s="210"/>
      <c r="AL99" s="211"/>
      <c r="AM99" s="212"/>
      <c r="AN99" s="210"/>
      <c r="AO99" s="210"/>
      <c r="AP99" s="211"/>
      <c r="AQ99" s="212"/>
    </row>
    <row r="100" spans="2:43" x14ac:dyDescent="0.25">
      <c r="B100" s="35">
        <v>96</v>
      </c>
      <c r="C100" s="34"/>
      <c r="D100" s="36" t="e">
        <f>$D99+SUMIFS('NEW-RTT'!#REF!,'NEW-RTT'!#REF!,'t100 dynamiques'!$C$5,'NEW-RTT'!#REF!,$B100,'NEW-RTT'!$E$6:$E$786,"G*",'NEW-RTT'!#REF!,$D$3,'NEW-RTT'!#REF!,'t100 dynamiques'!$F$5)-SUMIFS('NEW-RTT'!#REF!,'NEW-RTT'!#REF!,'t100 dynamiques'!$C$5,'NEW-RTT'!#REF!,$B100,'NEW-RTT'!$E$6:$E$786,"G*",'NEW-RTT'!#REF!,$D$3,'NEW-RTT'!#REF!,'t100 dynamiques'!$F$5)</f>
        <v>#REF!</v>
      </c>
      <c r="E100" s="37" t="e">
        <f>$E99+SUMIFS('NEW-RTT'!#REF!,'NEW-RTT'!#REF!,'t100 dynamiques'!$C$5,'NEW-RTT'!#REF!,$B100,'NEW-RTT'!$E$6:$E$786,"G*",'NEW-RTT'!#REF!,$E$3,'NEW-RTT'!#REF!,'t100 dynamiques'!$F$5)-SUMIFS('NEW-RTT'!#REF!,'NEW-RTT'!#REF!,'t100 dynamiques'!$C$5,'NEW-RTT'!#REF!,$B100,'NEW-RTT'!$E$6:$E$786,"G*",'NEW-RTT'!#REF!,$E$3,'NEW-RTT'!#REF!,'t100 dynamiques'!$F$5)</f>
        <v>#REF!</v>
      </c>
      <c r="F100" s="37" t="e">
        <f>$F99+SUMIFS('NEW-RTT'!#REF!,'NEW-RTT'!#REF!,'t100 dynamiques'!$C$5,'NEW-RTT'!#REF!,$B100,'NEW-RTT'!$E$6:$E$786,"G*",'NEW-RTT'!#REF!,$F$3,'NEW-RTT'!#REF!,'t100 dynamiques'!$F$5)-SUMIFS('NEW-RTT'!#REF!,'NEW-RTT'!#REF!,'t100 dynamiques'!$C$5,'NEW-RTT'!#REF!,$B100,'NEW-RTT'!$E$6:$E$786,"G*",'NEW-RTT'!#REF!,$F$3,'NEW-RTT'!#REF!,'t100 dynamiques'!$F$5)</f>
        <v>#REF!</v>
      </c>
      <c r="G100" s="67" t="e">
        <f>$G99+SUMIFS('NEW-RTT'!#REF!,'NEW-RTT'!#REF!,'t100 dynamiques'!$C$5,'NEW-RTT'!#REF!,$B100,'NEW-RTT'!$E$6:$E$786,"G*",'NEW-RTT'!#REF!,$G$3,'NEW-RTT'!#REF!,'t100 dynamiques'!$F$5)-SUMIFS('NEW-RTT'!#REF!,'NEW-RTT'!#REF!,'t100 dynamiques'!$C$5,'NEW-RTT'!#REF!,$B100,'NEW-RTT'!$E$6:$E$786,"G*",'NEW-RTT'!#REF!,$G$3,'NEW-RTT'!#REF!,'t100 dynamiques'!$F$5)</f>
        <v>#REF!</v>
      </c>
      <c r="H100" s="74" t="e">
        <f t="shared" si="16"/>
        <v>#REF!</v>
      </c>
      <c r="I100" s="137" t="e">
        <f t="shared" si="17"/>
        <v>#REF!</v>
      </c>
      <c r="J100" s="137" t="e">
        <f t="shared" si="18"/>
        <v>#REF!</v>
      </c>
      <c r="K100" s="137" t="e">
        <f t="shared" si="19"/>
        <v>#REF!</v>
      </c>
      <c r="L100" s="139">
        <f>SUMIFS(LISTE!$T$4:$T$29,LISTE!$O$4:$O$29,'t100 dynamiques'!$C$5,LISTE!$S$4:$S$29,'t100 dynamiques'!$F$5,LISTE!$P$4:$P$29,LISTE!$P$4)</f>
        <v>637</v>
      </c>
      <c r="M100" s="70" t="e">
        <f>$M99+SUMIFS('NEW-RTT'!#REF!,'NEW-RTT'!#REF!,'t100 dynamiques'!$C$5,'NEW-RTT'!#REF!,$B100,'NEW-RTT'!$E$6:$E$786,"G*",'NEW-RTT'!#REF!,$M$3,'NEW-RTT'!#REF!,'t100 dynamiques'!$F$5)-SUMIFS('NEW-RTT'!#REF!,'NEW-RTT'!#REF!,'t100 dynamiques'!$C$5,'NEW-RTT'!#REF!,$B100,'NEW-RTT'!$E$6:$E$786,"G*",'NEW-RTT'!#REF!,$M$3,'NEW-RTT'!#REF!,'t100 dynamiques'!$F$5)</f>
        <v>#REF!</v>
      </c>
      <c r="N100" s="37" t="e">
        <f>$N99+SUMIFS('NEW-RTT'!#REF!,'NEW-RTT'!#REF!,'t100 dynamiques'!$C$5,'NEW-RTT'!#REF!,$B100,'NEW-RTT'!$E$6:$E$786,"G*",'NEW-RTT'!#REF!,$N$3,'NEW-RTT'!#REF!,'t100 dynamiques'!$F$5)-SUMIFS('NEW-RTT'!#REF!,'NEW-RTT'!#REF!,'t100 dynamiques'!$C$5,'NEW-RTT'!#REF!,$B100,'NEW-RTT'!$E$6:$E$786,"G*",'NEW-RTT'!#REF!,$N$3,'NEW-RTT'!#REF!,'t100 dynamiques'!$F$5)</f>
        <v>#REF!</v>
      </c>
      <c r="O100" s="37" t="e">
        <f>$O99+SUMIFS('NEW-RTT'!#REF!,'NEW-RTT'!#REF!,'t100 dynamiques'!$C$5,'NEW-RTT'!#REF!,$B100,'NEW-RTT'!$E$6:$E$786,"G*",'NEW-RTT'!#REF!,$O$3,'NEW-RTT'!#REF!,'t100 dynamiques'!$F$5)-SUMIFS('NEW-RTT'!#REF!,'NEW-RTT'!#REF!,'t100 dynamiques'!$C$5,'NEW-RTT'!#REF!,$B100,'NEW-RTT'!$E$6:$E$786,"G*",'NEW-RTT'!#REF!,$O$3,'NEW-RTT'!#REF!,'t100 dynamiques'!$F$5)</f>
        <v>#REF!</v>
      </c>
      <c r="P100" s="37" t="e">
        <f>$P99+SUMIFS('NEW-RTT'!#REF!,'NEW-RTT'!#REF!,'t100 dynamiques'!$C$5,'NEW-RTT'!#REF!,$B100,'NEW-RTT'!$E$6:$E$786,"G*",'NEW-RTT'!#REF!,$P$3,'NEW-RTT'!#REF!,'t100 dynamiques'!$F$5)-SUMIFS('NEW-RTT'!#REF!,'NEW-RTT'!#REF!,'t100 dynamiques'!$C$5,'NEW-RTT'!#REF!,$B100,'NEW-RTT'!$E$6:$E$786,"G*",'NEW-RTT'!#REF!,$P$3,'NEW-RTT'!#REF!,'t100 dynamiques'!$F$5)</f>
        <v>#REF!</v>
      </c>
      <c r="Q100" s="37" t="e">
        <f>$Q99+SUMIFS('NEW-RTT'!#REF!,'NEW-RTT'!#REF!,'t100 dynamiques'!$C$5,'NEW-RTT'!#REF!,$B100,'NEW-RTT'!$E$6:$E$786,"G*",'NEW-RTT'!#REF!,$Q$3,'NEW-RTT'!#REF!,'t100 dynamiques'!$F$5)-SUMIFS('NEW-RTT'!#REF!,'NEW-RTT'!#REF!,'t100 dynamiques'!$C$5,'NEW-RTT'!#REF!,$B100,'NEW-RTT'!$E$6:$E$786,"G*",'NEW-RTT'!#REF!,$Q$3,'NEW-RTT'!#REF!,'t100 dynamiques'!$F$5)</f>
        <v>#REF!</v>
      </c>
      <c r="R100" s="164" t="e">
        <f t="shared" si="20"/>
        <v>#REF!</v>
      </c>
      <c r="S100" s="164" t="e">
        <f t="shared" si="15"/>
        <v>#REF!</v>
      </c>
      <c r="T100" s="164" t="e">
        <f t="shared" si="21"/>
        <v>#REF!</v>
      </c>
      <c r="U100" s="164" t="e">
        <f t="shared" si="22"/>
        <v>#REF!</v>
      </c>
      <c r="V100" s="165" t="e">
        <f t="shared" si="23"/>
        <v>#REF!</v>
      </c>
      <c r="W100" s="169">
        <f>SUMIFS(LISTE!$T$4:$T$29,LISTE!$O$4:$O$29,'t100 dynamiques'!$C$5,LISTE!$S$4:$S$29,'t100 dynamiques'!$F$5,LISTE!$P$4:$P$29,LISTE!$P$9)</f>
        <v>2339.1000000000004</v>
      </c>
      <c r="X100" s="210"/>
      <c r="Y100" s="211"/>
      <c r="Z100" s="210"/>
      <c r="AA100" s="210"/>
      <c r="AB100" s="211"/>
      <c r="AC100" s="212"/>
      <c r="AD100" s="210"/>
      <c r="AE100" s="210"/>
      <c r="AF100" s="211"/>
      <c r="AG100" s="212"/>
      <c r="AH100" s="210"/>
      <c r="AI100" s="211"/>
      <c r="AJ100" s="210"/>
      <c r="AK100" s="210"/>
      <c r="AL100" s="211"/>
      <c r="AM100" s="212"/>
      <c r="AN100" s="210"/>
      <c r="AO100" s="210"/>
      <c r="AP100" s="211"/>
      <c r="AQ100" s="212"/>
    </row>
    <row r="101" spans="2:43" x14ac:dyDescent="0.25">
      <c r="B101" s="35">
        <v>97</v>
      </c>
      <c r="C101" s="34"/>
      <c r="D101" s="36" t="e">
        <f>$D100+SUMIFS('NEW-RTT'!#REF!,'NEW-RTT'!#REF!,'t100 dynamiques'!$C$5,'NEW-RTT'!#REF!,$B101,'NEW-RTT'!$E$6:$E$786,"G*",'NEW-RTT'!#REF!,$D$3,'NEW-RTT'!#REF!,'t100 dynamiques'!$F$5)-SUMIFS('NEW-RTT'!#REF!,'NEW-RTT'!#REF!,'t100 dynamiques'!$C$5,'NEW-RTT'!#REF!,$B101,'NEW-RTT'!$E$6:$E$786,"G*",'NEW-RTT'!#REF!,$D$3,'NEW-RTT'!#REF!,'t100 dynamiques'!$F$5)</f>
        <v>#REF!</v>
      </c>
      <c r="E101" s="37" t="e">
        <f>$E100+SUMIFS('NEW-RTT'!#REF!,'NEW-RTT'!#REF!,'t100 dynamiques'!$C$5,'NEW-RTT'!#REF!,$B101,'NEW-RTT'!$E$6:$E$786,"G*",'NEW-RTT'!#REF!,$E$3,'NEW-RTT'!#REF!,'t100 dynamiques'!$F$5)-SUMIFS('NEW-RTT'!#REF!,'NEW-RTT'!#REF!,'t100 dynamiques'!$C$5,'NEW-RTT'!#REF!,$B101,'NEW-RTT'!$E$6:$E$786,"G*",'NEW-RTT'!#REF!,$E$3,'NEW-RTT'!#REF!,'t100 dynamiques'!$F$5)</f>
        <v>#REF!</v>
      </c>
      <c r="F101" s="37" t="e">
        <f>$F100+SUMIFS('NEW-RTT'!#REF!,'NEW-RTT'!#REF!,'t100 dynamiques'!$C$5,'NEW-RTT'!#REF!,$B101,'NEW-RTT'!$E$6:$E$786,"G*",'NEW-RTT'!#REF!,$F$3,'NEW-RTT'!#REF!,'t100 dynamiques'!$F$5)-SUMIFS('NEW-RTT'!#REF!,'NEW-RTT'!#REF!,'t100 dynamiques'!$C$5,'NEW-RTT'!#REF!,$B101,'NEW-RTT'!$E$6:$E$786,"G*",'NEW-RTT'!#REF!,$F$3,'NEW-RTT'!#REF!,'t100 dynamiques'!$F$5)</f>
        <v>#REF!</v>
      </c>
      <c r="G101" s="67" t="e">
        <f>$G100+SUMIFS('NEW-RTT'!#REF!,'NEW-RTT'!#REF!,'t100 dynamiques'!$C$5,'NEW-RTT'!#REF!,$B101,'NEW-RTT'!$E$6:$E$786,"G*",'NEW-RTT'!#REF!,$G$3,'NEW-RTT'!#REF!,'t100 dynamiques'!$F$5)-SUMIFS('NEW-RTT'!#REF!,'NEW-RTT'!#REF!,'t100 dynamiques'!$C$5,'NEW-RTT'!#REF!,$B101,'NEW-RTT'!$E$6:$E$786,"G*",'NEW-RTT'!#REF!,$G$3,'NEW-RTT'!#REF!,'t100 dynamiques'!$F$5)</f>
        <v>#REF!</v>
      </c>
      <c r="H101" s="74" t="e">
        <f t="shared" ref="H101:H154" si="24">$D101+$E101</f>
        <v>#REF!</v>
      </c>
      <c r="I101" s="137" t="e">
        <f t="shared" si="17"/>
        <v>#REF!</v>
      </c>
      <c r="J101" s="137" t="e">
        <f t="shared" si="18"/>
        <v>#REF!</v>
      </c>
      <c r="K101" s="137" t="e">
        <f t="shared" si="19"/>
        <v>#REF!</v>
      </c>
      <c r="L101" s="139">
        <f>SUMIFS(LISTE!$T$4:$T$29,LISTE!$O$4:$O$29,'t100 dynamiques'!$C$5,LISTE!$S$4:$S$29,'t100 dynamiques'!$F$5,LISTE!$P$4:$P$29,LISTE!$P$4)</f>
        <v>637</v>
      </c>
      <c r="M101" s="70" t="e">
        <f>$M100+SUMIFS('NEW-RTT'!#REF!,'NEW-RTT'!#REF!,'t100 dynamiques'!$C$5,'NEW-RTT'!#REF!,$B101,'NEW-RTT'!$E$6:$E$786,"G*",'NEW-RTT'!#REF!,$M$3,'NEW-RTT'!#REF!,'t100 dynamiques'!$F$5)-SUMIFS('NEW-RTT'!#REF!,'NEW-RTT'!#REF!,'t100 dynamiques'!$C$5,'NEW-RTT'!#REF!,$B101,'NEW-RTT'!$E$6:$E$786,"G*",'NEW-RTT'!#REF!,$M$3,'NEW-RTT'!#REF!,'t100 dynamiques'!$F$5)</f>
        <v>#REF!</v>
      </c>
      <c r="N101" s="37" t="e">
        <f>$N100+SUMIFS('NEW-RTT'!#REF!,'NEW-RTT'!#REF!,'t100 dynamiques'!$C$5,'NEW-RTT'!#REF!,$B101,'NEW-RTT'!$E$6:$E$786,"G*",'NEW-RTT'!#REF!,$N$3,'NEW-RTT'!#REF!,'t100 dynamiques'!$F$5)-SUMIFS('NEW-RTT'!#REF!,'NEW-RTT'!#REF!,'t100 dynamiques'!$C$5,'NEW-RTT'!#REF!,$B101,'NEW-RTT'!$E$6:$E$786,"G*",'NEW-RTT'!#REF!,$N$3,'NEW-RTT'!#REF!,'t100 dynamiques'!$F$5)</f>
        <v>#REF!</v>
      </c>
      <c r="O101" s="37" t="e">
        <f>$O100+SUMIFS('NEW-RTT'!#REF!,'NEW-RTT'!#REF!,'t100 dynamiques'!$C$5,'NEW-RTT'!#REF!,$B101,'NEW-RTT'!$E$6:$E$786,"G*",'NEW-RTT'!#REF!,$O$3,'NEW-RTT'!#REF!,'t100 dynamiques'!$F$5)-SUMIFS('NEW-RTT'!#REF!,'NEW-RTT'!#REF!,'t100 dynamiques'!$C$5,'NEW-RTT'!#REF!,$B101,'NEW-RTT'!$E$6:$E$786,"G*",'NEW-RTT'!#REF!,$O$3,'NEW-RTT'!#REF!,'t100 dynamiques'!$F$5)</f>
        <v>#REF!</v>
      </c>
      <c r="P101" s="37" t="e">
        <f>$P100+SUMIFS('NEW-RTT'!#REF!,'NEW-RTT'!#REF!,'t100 dynamiques'!$C$5,'NEW-RTT'!#REF!,$B101,'NEW-RTT'!$E$6:$E$786,"G*",'NEW-RTT'!#REF!,$P$3,'NEW-RTT'!#REF!,'t100 dynamiques'!$F$5)-SUMIFS('NEW-RTT'!#REF!,'NEW-RTT'!#REF!,'t100 dynamiques'!$C$5,'NEW-RTT'!#REF!,$B101,'NEW-RTT'!$E$6:$E$786,"G*",'NEW-RTT'!#REF!,$P$3,'NEW-RTT'!#REF!,'t100 dynamiques'!$F$5)</f>
        <v>#REF!</v>
      </c>
      <c r="Q101" s="37" t="e">
        <f>$Q100+SUMIFS('NEW-RTT'!#REF!,'NEW-RTT'!#REF!,'t100 dynamiques'!$C$5,'NEW-RTT'!#REF!,$B101,'NEW-RTT'!$E$6:$E$786,"G*",'NEW-RTT'!#REF!,$Q$3,'NEW-RTT'!#REF!,'t100 dynamiques'!$F$5)-SUMIFS('NEW-RTT'!#REF!,'NEW-RTT'!#REF!,'t100 dynamiques'!$C$5,'NEW-RTT'!#REF!,$B101,'NEW-RTT'!$E$6:$E$786,"G*",'NEW-RTT'!#REF!,$Q$3,'NEW-RTT'!#REF!,'t100 dynamiques'!$F$5)</f>
        <v>#REF!</v>
      </c>
      <c r="R101" s="164" t="e">
        <f t="shared" si="20"/>
        <v>#REF!</v>
      </c>
      <c r="S101" s="164" t="e">
        <f t="shared" si="15"/>
        <v>#REF!</v>
      </c>
      <c r="T101" s="164" t="e">
        <f t="shared" si="21"/>
        <v>#REF!</v>
      </c>
      <c r="U101" s="164" t="e">
        <f t="shared" si="22"/>
        <v>#REF!</v>
      </c>
      <c r="V101" s="165" t="e">
        <f t="shared" si="23"/>
        <v>#REF!</v>
      </c>
      <c r="W101" s="169">
        <f>SUMIFS(LISTE!$T$4:$T$29,LISTE!$O$4:$O$29,'t100 dynamiques'!$C$5,LISTE!$S$4:$S$29,'t100 dynamiques'!$F$5,LISTE!$P$4:$P$29,LISTE!$P$9)</f>
        <v>2339.1000000000004</v>
      </c>
      <c r="X101" s="210"/>
      <c r="Y101" s="211"/>
      <c r="Z101" s="210"/>
      <c r="AA101" s="210"/>
      <c r="AB101" s="211"/>
      <c r="AC101" s="212"/>
      <c r="AD101" s="210"/>
      <c r="AE101" s="210"/>
      <c r="AF101" s="211"/>
      <c r="AG101" s="212"/>
      <c r="AH101" s="210"/>
      <c r="AI101" s="211"/>
      <c r="AJ101" s="210"/>
      <c r="AK101" s="210"/>
      <c r="AL101" s="211"/>
      <c r="AM101" s="212"/>
      <c r="AN101" s="210"/>
      <c r="AO101" s="210"/>
      <c r="AP101" s="211"/>
      <c r="AQ101" s="212"/>
    </row>
    <row r="102" spans="2:43" x14ac:dyDescent="0.25">
      <c r="B102" s="35">
        <v>98</v>
      </c>
      <c r="C102" s="34"/>
      <c r="D102" s="36" t="e">
        <f>$D101+SUMIFS('NEW-RTT'!#REF!,'NEW-RTT'!#REF!,'t100 dynamiques'!$C$5,'NEW-RTT'!#REF!,$B102,'NEW-RTT'!$E$6:$E$786,"G*",'NEW-RTT'!#REF!,$D$3,'NEW-RTT'!#REF!,'t100 dynamiques'!$F$5)-SUMIFS('NEW-RTT'!#REF!,'NEW-RTT'!#REF!,'t100 dynamiques'!$C$5,'NEW-RTT'!#REF!,$B102,'NEW-RTT'!$E$6:$E$786,"G*",'NEW-RTT'!#REF!,$D$3,'NEW-RTT'!#REF!,'t100 dynamiques'!$F$5)</f>
        <v>#REF!</v>
      </c>
      <c r="E102" s="37" t="e">
        <f>$E101+SUMIFS('NEW-RTT'!#REF!,'NEW-RTT'!#REF!,'t100 dynamiques'!$C$5,'NEW-RTT'!#REF!,$B102,'NEW-RTT'!$E$6:$E$786,"G*",'NEW-RTT'!#REF!,$E$3,'NEW-RTT'!#REF!,'t100 dynamiques'!$F$5)-SUMIFS('NEW-RTT'!#REF!,'NEW-RTT'!#REF!,'t100 dynamiques'!$C$5,'NEW-RTT'!#REF!,$B102,'NEW-RTT'!$E$6:$E$786,"G*",'NEW-RTT'!#REF!,$E$3,'NEW-RTT'!#REF!,'t100 dynamiques'!$F$5)</f>
        <v>#REF!</v>
      </c>
      <c r="F102" s="37" t="e">
        <f>$F101+SUMIFS('NEW-RTT'!#REF!,'NEW-RTT'!#REF!,'t100 dynamiques'!$C$5,'NEW-RTT'!#REF!,$B102,'NEW-RTT'!$E$6:$E$786,"G*",'NEW-RTT'!#REF!,$F$3,'NEW-RTT'!#REF!,'t100 dynamiques'!$F$5)-SUMIFS('NEW-RTT'!#REF!,'NEW-RTT'!#REF!,'t100 dynamiques'!$C$5,'NEW-RTT'!#REF!,$B102,'NEW-RTT'!$E$6:$E$786,"G*",'NEW-RTT'!#REF!,$F$3,'NEW-RTT'!#REF!,'t100 dynamiques'!$F$5)</f>
        <v>#REF!</v>
      </c>
      <c r="G102" s="67" t="e">
        <f>$G101+SUMIFS('NEW-RTT'!#REF!,'NEW-RTT'!#REF!,'t100 dynamiques'!$C$5,'NEW-RTT'!#REF!,$B102,'NEW-RTT'!$E$6:$E$786,"G*",'NEW-RTT'!#REF!,$G$3,'NEW-RTT'!#REF!,'t100 dynamiques'!$F$5)-SUMIFS('NEW-RTT'!#REF!,'NEW-RTT'!#REF!,'t100 dynamiques'!$C$5,'NEW-RTT'!#REF!,$B102,'NEW-RTT'!$E$6:$E$786,"G*",'NEW-RTT'!#REF!,$G$3,'NEW-RTT'!#REF!,'t100 dynamiques'!$F$5)</f>
        <v>#REF!</v>
      </c>
      <c r="H102" s="74" t="e">
        <f t="shared" si="24"/>
        <v>#REF!</v>
      </c>
      <c r="I102" s="137" t="e">
        <f t="shared" si="17"/>
        <v>#REF!</v>
      </c>
      <c r="J102" s="137" t="e">
        <f t="shared" si="18"/>
        <v>#REF!</v>
      </c>
      <c r="K102" s="137" t="e">
        <f t="shared" si="19"/>
        <v>#REF!</v>
      </c>
      <c r="L102" s="139">
        <f>SUMIFS(LISTE!$T$4:$T$29,LISTE!$O$4:$O$29,'t100 dynamiques'!$C$5,LISTE!$S$4:$S$29,'t100 dynamiques'!$F$5,LISTE!$P$4:$P$29,LISTE!$P$4)</f>
        <v>637</v>
      </c>
      <c r="M102" s="70" t="e">
        <f>$M101+SUMIFS('NEW-RTT'!#REF!,'NEW-RTT'!#REF!,'t100 dynamiques'!$C$5,'NEW-RTT'!#REF!,$B102,'NEW-RTT'!$E$6:$E$786,"G*",'NEW-RTT'!#REF!,$M$3,'NEW-RTT'!#REF!,'t100 dynamiques'!$F$5)-SUMIFS('NEW-RTT'!#REF!,'NEW-RTT'!#REF!,'t100 dynamiques'!$C$5,'NEW-RTT'!#REF!,$B102,'NEW-RTT'!$E$6:$E$786,"G*",'NEW-RTT'!#REF!,$M$3,'NEW-RTT'!#REF!,'t100 dynamiques'!$F$5)</f>
        <v>#REF!</v>
      </c>
      <c r="N102" s="37" t="e">
        <f>$N101+SUMIFS('NEW-RTT'!#REF!,'NEW-RTT'!#REF!,'t100 dynamiques'!$C$5,'NEW-RTT'!#REF!,$B102,'NEW-RTT'!$E$6:$E$786,"G*",'NEW-RTT'!#REF!,$N$3,'NEW-RTT'!#REF!,'t100 dynamiques'!$F$5)-SUMIFS('NEW-RTT'!#REF!,'NEW-RTT'!#REF!,'t100 dynamiques'!$C$5,'NEW-RTT'!#REF!,$B102,'NEW-RTT'!$E$6:$E$786,"G*",'NEW-RTT'!#REF!,$N$3,'NEW-RTT'!#REF!,'t100 dynamiques'!$F$5)</f>
        <v>#REF!</v>
      </c>
      <c r="O102" s="37" t="e">
        <f>$O101+SUMIFS('NEW-RTT'!#REF!,'NEW-RTT'!#REF!,'t100 dynamiques'!$C$5,'NEW-RTT'!#REF!,$B102,'NEW-RTT'!$E$6:$E$786,"G*",'NEW-RTT'!#REF!,$O$3,'NEW-RTT'!#REF!,'t100 dynamiques'!$F$5)-SUMIFS('NEW-RTT'!#REF!,'NEW-RTT'!#REF!,'t100 dynamiques'!$C$5,'NEW-RTT'!#REF!,$B102,'NEW-RTT'!$E$6:$E$786,"G*",'NEW-RTT'!#REF!,$O$3,'NEW-RTT'!#REF!,'t100 dynamiques'!$F$5)</f>
        <v>#REF!</v>
      </c>
      <c r="P102" s="37" t="e">
        <f>$P101+SUMIFS('NEW-RTT'!#REF!,'NEW-RTT'!#REF!,'t100 dynamiques'!$C$5,'NEW-RTT'!#REF!,$B102,'NEW-RTT'!$E$6:$E$786,"G*",'NEW-RTT'!#REF!,$P$3,'NEW-RTT'!#REF!,'t100 dynamiques'!$F$5)-SUMIFS('NEW-RTT'!#REF!,'NEW-RTT'!#REF!,'t100 dynamiques'!$C$5,'NEW-RTT'!#REF!,$B102,'NEW-RTT'!$E$6:$E$786,"G*",'NEW-RTT'!#REF!,$P$3,'NEW-RTT'!#REF!,'t100 dynamiques'!$F$5)</f>
        <v>#REF!</v>
      </c>
      <c r="Q102" s="37" t="e">
        <f>$Q101+SUMIFS('NEW-RTT'!#REF!,'NEW-RTT'!#REF!,'t100 dynamiques'!$C$5,'NEW-RTT'!#REF!,$B102,'NEW-RTT'!$E$6:$E$786,"G*",'NEW-RTT'!#REF!,$Q$3,'NEW-RTT'!#REF!,'t100 dynamiques'!$F$5)-SUMIFS('NEW-RTT'!#REF!,'NEW-RTT'!#REF!,'t100 dynamiques'!$C$5,'NEW-RTT'!#REF!,$B102,'NEW-RTT'!$E$6:$E$786,"G*",'NEW-RTT'!#REF!,$Q$3,'NEW-RTT'!#REF!,'t100 dynamiques'!$F$5)</f>
        <v>#REF!</v>
      </c>
      <c r="R102" s="164" t="e">
        <f t="shared" si="20"/>
        <v>#REF!</v>
      </c>
      <c r="S102" s="164" t="e">
        <f t="shared" si="15"/>
        <v>#REF!</v>
      </c>
      <c r="T102" s="164" t="e">
        <f t="shared" si="21"/>
        <v>#REF!</v>
      </c>
      <c r="U102" s="164" t="e">
        <f t="shared" si="22"/>
        <v>#REF!</v>
      </c>
      <c r="V102" s="165" t="e">
        <f t="shared" si="23"/>
        <v>#REF!</v>
      </c>
      <c r="W102" s="169">
        <f>SUMIFS(LISTE!$T$4:$T$29,LISTE!$O$4:$O$29,'t100 dynamiques'!$C$5,LISTE!$S$4:$S$29,'t100 dynamiques'!$F$5,LISTE!$P$4:$P$29,LISTE!$P$9)</f>
        <v>2339.1000000000004</v>
      </c>
      <c r="X102" s="210"/>
      <c r="Y102" s="211"/>
      <c r="Z102" s="210"/>
      <c r="AA102" s="210"/>
      <c r="AB102" s="211"/>
      <c r="AC102" s="212"/>
      <c r="AD102" s="210"/>
      <c r="AE102" s="210"/>
      <c r="AF102" s="211"/>
      <c r="AG102" s="212"/>
      <c r="AH102" s="210"/>
      <c r="AI102" s="211"/>
      <c r="AJ102" s="210"/>
      <c r="AK102" s="210"/>
      <c r="AL102" s="211"/>
      <c r="AM102" s="212"/>
      <c r="AN102" s="210"/>
      <c r="AO102" s="210"/>
      <c r="AP102" s="211"/>
      <c r="AQ102" s="212"/>
    </row>
    <row r="103" spans="2:43" x14ac:dyDescent="0.25">
      <c r="B103" s="35">
        <v>99</v>
      </c>
      <c r="C103" s="34"/>
      <c r="D103" s="36" t="e">
        <f>$D102+SUMIFS('NEW-RTT'!#REF!,'NEW-RTT'!#REF!,'t100 dynamiques'!$C$5,'NEW-RTT'!#REF!,$B103,'NEW-RTT'!$E$6:$E$786,"G*",'NEW-RTT'!#REF!,$D$3,'NEW-RTT'!#REF!,'t100 dynamiques'!$F$5)-SUMIFS('NEW-RTT'!#REF!,'NEW-RTT'!#REF!,'t100 dynamiques'!$C$5,'NEW-RTT'!#REF!,$B103,'NEW-RTT'!$E$6:$E$786,"G*",'NEW-RTT'!#REF!,$D$3,'NEW-RTT'!#REF!,'t100 dynamiques'!$F$5)</f>
        <v>#REF!</v>
      </c>
      <c r="E103" s="37" t="e">
        <f>$E102+SUMIFS('NEW-RTT'!#REF!,'NEW-RTT'!#REF!,'t100 dynamiques'!$C$5,'NEW-RTT'!#REF!,$B103,'NEW-RTT'!$E$6:$E$786,"G*",'NEW-RTT'!#REF!,$E$3,'NEW-RTT'!#REF!,'t100 dynamiques'!$F$5)-SUMIFS('NEW-RTT'!#REF!,'NEW-RTT'!#REF!,'t100 dynamiques'!$C$5,'NEW-RTT'!#REF!,$B103,'NEW-RTT'!$E$6:$E$786,"G*",'NEW-RTT'!#REF!,$E$3,'NEW-RTT'!#REF!,'t100 dynamiques'!$F$5)</f>
        <v>#REF!</v>
      </c>
      <c r="F103" s="37" t="e">
        <f>$F102+SUMIFS('NEW-RTT'!#REF!,'NEW-RTT'!#REF!,'t100 dynamiques'!$C$5,'NEW-RTT'!#REF!,$B103,'NEW-RTT'!$E$6:$E$786,"G*",'NEW-RTT'!#REF!,$F$3,'NEW-RTT'!#REF!,'t100 dynamiques'!$F$5)-SUMIFS('NEW-RTT'!#REF!,'NEW-RTT'!#REF!,'t100 dynamiques'!$C$5,'NEW-RTT'!#REF!,$B103,'NEW-RTT'!$E$6:$E$786,"G*",'NEW-RTT'!#REF!,$F$3,'NEW-RTT'!#REF!,'t100 dynamiques'!$F$5)</f>
        <v>#REF!</v>
      </c>
      <c r="G103" s="67" t="e">
        <f>$G102+SUMIFS('NEW-RTT'!#REF!,'NEW-RTT'!#REF!,'t100 dynamiques'!$C$5,'NEW-RTT'!#REF!,$B103,'NEW-RTT'!$E$6:$E$786,"G*",'NEW-RTT'!#REF!,$G$3,'NEW-RTT'!#REF!,'t100 dynamiques'!$F$5)-SUMIFS('NEW-RTT'!#REF!,'NEW-RTT'!#REF!,'t100 dynamiques'!$C$5,'NEW-RTT'!#REF!,$B103,'NEW-RTT'!$E$6:$E$786,"G*",'NEW-RTT'!#REF!,$G$3,'NEW-RTT'!#REF!,'t100 dynamiques'!$F$5)</f>
        <v>#REF!</v>
      </c>
      <c r="H103" s="74" t="e">
        <f t="shared" si="24"/>
        <v>#REF!</v>
      </c>
      <c r="I103" s="137" t="e">
        <f t="shared" si="17"/>
        <v>#REF!</v>
      </c>
      <c r="J103" s="137" t="e">
        <f t="shared" si="18"/>
        <v>#REF!</v>
      </c>
      <c r="K103" s="137" t="e">
        <f t="shared" si="19"/>
        <v>#REF!</v>
      </c>
      <c r="L103" s="139">
        <f>SUMIFS(LISTE!$T$4:$T$29,LISTE!$O$4:$O$29,'t100 dynamiques'!$C$5,LISTE!$S$4:$S$29,'t100 dynamiques'!$F$5,LISTE!$P$4:$P$29,LISTE!$P$4)</f>
        <v>637</v>
      </c>
      <c r="M103" s="70" t="e">
        <f>$M102+SUMIFS('NEW-RTT'!#REF!,'NEW-RTT'!#REF!,'t100 dynamiques'!$C$5,'NEW-RTT'!#REF!,$B103,'NEW-RTT'!$E$6:$E$786,"G*",'NEW-RTT'!#REF!,$M$3,'NEW-RTT'!#REF!,'t100 dynamiques'!$F$5)-SUMIFS('NEW-RTT'!#REF!,'NEW-RTT'!#REF!,'t100 dynamiques'!$C$5,'NEW-RTT'!#REF!,$B103,'NEW-RTT'!$E$6:$E$786,"G*",'NEW-RTT'!#REF!,$M$3,'NEW-RTT'!#REF!,'t100 dynamiques'!$F$5)</f>
        <v>#REF!</v>
      </c>
      <c r="N103" s="37" t="e">
        <f>$N102+SUMIFS('NEW-RTT'!#REF!,'NEW-RTT'!#REF!,'t100 dynamiques'!$C$5,'NEW-RTT'!#REF!,$B103,'NEW-RTT'!$E$6:$E$786,"G*",'NEW-RTT'!#REF!,$N$3,'NEW-RTT'!#REF!,'t100 dynamiques'!$F$5)-SUMIFS('NEW-RTT'!#REF!,'NEW-RTT'!#REF!,'t100 dynamiques'!$C$5,'NEW-RTT'!#REF!,$B103,'NEW-RTT'!$E$6:$E$786,"G*",'NEW-RTT'!#REF!,$N$3,'NEW-RTT'!#REF!,'t100 dynamiques'!$F$5)</f>
        <v>#REF!</v>
      </c>
      <c r="O103" s="37" t="e">
        <f>$O102+SUMIFS('NEW-RTT'!#REF!,'NEW-RTT'!#REF!,'t100 dynamiques'!$C$5,'NEW-RTT'!#REF!,$B103,'NEW-RTT'!$E$6:$E$786,"G*",'NEW-RTT'!#REF!,$O$3,'NEW-RTT'!#REF!,'t100 dynamiques'!$F$5)-SUMIFS('NEW-RTT'!#REF!,'NEW-RTT'!#REF!,'t100 dynamiques'!$C$5,'NEW-RTT'!#REF!,$B103,'NEW-RTT'!$E$6:$E$786,"G*",'NEW-RTT'!#REF!,$O$3,'NEW-RTT'!#REF!,'t100 dynamiques'!$F$5)</f>
        <v>#REF!</v>
      </c>
      <c r="P103" s="37" t="e">
        <f>$P102+SUMIFS('NEW-RTT'!#REF!,'NEW-RTT'!#REF!,'t100 dynamiques'!$C$5,'NEW-RTT'!#REF!,$B103,'NEW-RTT'!$E$6:$E$786,"G*",'NEW-RTT'!#REF!,$P$3,'NEW-RTT'!#REF!,'t100 dynamiques'!$F$5)-SUMIFS('NEW-RTT'!#REF!,'NEW-RTT'!#REF!,'t100 dynamiques'!$C$5,'NEW-RTT'!#REF!,$B103,'NEW-RTT'!$E$6:$E$786,"G*",'NEW-RTT'!#REF!,$P$3,'NEW-RTT'!#REF!,'t100 dynamiques'!$F$5)</f>
        <v>#REF!</v>
      </c>
      <c r="Q103" s="37" t="e">
        <f>$Q102+SUMIFS('NEW-RTT'!#REF!,'NEW-RTT'!#REF!,'t100 dynamiques'!$C$5,'NEW-RTT'!#REF!,$B103,'NEW-RTT'!$E$6:$E$786,"G*",'NEW-RTT'!#REF!,$Q$3,'NEW-RTT'!#REF!,'t100 dynamiques'!$F$5)-SUMIFS('NEW-RTT'!#REF!,'NEW-RTT'!#REF!,'t100 dynamiques'!$C$5,'NEW-RTT'!#REF!,$B103,'NEW-RTT'!$E$6:$E$786,"G*",'NEW-RTT'!#REF!,$Q$3,'NEW-RTT'!#REF!,'t100 dynamiques'!$F$5)</f>
        <v>#REF!</v>
      </c>
      <c r="R103" s="164" t="e">
        <f t="shared" si="20"/>
        <v>#REF!</v>
      </c>
      <c r="S103" s="164" t="e">
        <f t="shared" si="15"/>
        <v>#REF!</v>
      </c>
      <c r="T103" s="164" t="e">
        <f t="shared" si="21"/>
        <v>#REF!</v>
      </c>
      <c r="U103" s="164" t="e">
        <f t="shared" si="22"/>
        <v>#REF!</v>
      </c>
      <c r="V103" s="165" t="e">
        <f t="shared" si="23"/>
        <v>#REF!</v>
      </c>
      <c r="W103" s="169">
        <f>SUMIFS(LISTE!$T$4:$T$29,LISTE!$O$4:$O$29,'t100 dynamiques'!$C$5,LISTE!$S$4:$S$29,'t100 dynamiques'!$F$5,LISTE!$P$4:$P$29,LISTE!$P$9)</f>
        <v>2339.1000000000004</v>
      </c>
      <c r="X103" s="210"/>
      <c r="Y103" s="211"/>
      <c r="Z103" s="210"/>
      <c r="AA103" s="210"/>
      <c r="AB103" s="211"/>
      <c r="AC103" s="212"/>
      <c r="AD103" s="210"/>
      <c r="AE103" s="210"/>
      <c r="AF103" s="211"/>
      <c r="AG103" s="212"/>
      <c r="AH103" s="210"/>
      <c r="AI103" s="211"/>
      <c r="AJ103" s="210"/>
      <c r="AK103" s="210"/>
      <c r="AL103" s="211"/>
      <c r="AM103" s="212"/>
      <c r="AN103" s="210"/>
      <c r="AO103" s="210"/>
      <c r="AP103" s="211"/>
      <c r="AQ103" s="212"/>
    </row>
    <row r="104" spans="2:43" x14ac:dyDescent="0.25">
      <c r="B104" s="38">
        <v>100</v>
      </c>
      <c r="C104" s="34"/>
      <c r="D104" s="36" t="e">
        <f>$D103+SUMIFS('NEW-RTT'!#REF!,'NEW-RTT'!#REF!,'t100 dynamiques'!$C$5,'NEW-RTT'!#REF!,$B104,'NEW-RTT'!$E$6:$E$786,"G*",'NEW-RTT'!#REF!,$D$3,'NEW-RTT'!#REF!,'t100 dynamiques'!$F$5)-SUMIFS('NEW-RTT'!#REF!,'NEW-RTT'!#REF!,'t100 dynamiques'!$C$5,'NEW-RTT'!#REF!,$B104,'NEW-RTT'!$E$6:$E$786,"G*",'NEW-RTT'!#REF!,$D$3,'NEW-RTT'!#REF!,'t100 dynamiques'!$F$5)</f>
        <v>#REF!</v>
      </c>
      <c r="E104" s="37" t="e">
        <f>$E103+SUMIFS('NEW-RTT'!#REF!,'NEW-RTT'!#REF!,'t100 dynamiques'!$C$5,'NEW-RTT'!#REF!,$B104,'NEW-RTT'!$E$6:$E$786,"G*",'NEW-RTT'!#REF!,$E$3,'NEW-RTT'!#REF!,'t100 dynamiques'!$F$5)-SUMIFS('NEW-RTT'!#REF!,'NEW-RTT'!#REF!,'t100 dynamiques'!$C$5,'NEW-RTT'!#REF!,$B104,'NEW-RTT'!$E$6:$E$786,"G*",'NEW-RTT'!#REF!,$E$3,'NEW-RTT'!#REF!,'t100 dynamiques'!$F$5)</f>
        <v>#REF!</v>
      </c>
      <c r="F104" s="37" t="e">
        <f>$F103+SUMIFS('NEW-RTT'!#REF!,'NEW-RTT'!#REF!,'t100 dynamiques'!$C$5,'NEW-RTT'!#REF!,$B104,'NEW-RTT'!$E$6:$E$786,"G*",'NEW-RTT'!#REF!,$F$3,'NEW-RTT'!#REF!,'t100 dynamiques'!$F$5)-SUMIFS('NEW-RTT'!#REF!,'NEW-RTT'!#REF!,'t100 dynamiques'!$C$5,'NEW-RTT'!#REF!,$B104,'NEW-RTT'!$E$6:$E$786,"G*",'NEW-RTT'!#REF!,$F$3,'NEW-RTT'!#REF!,'t100 dynamiques'!$F$5)</f>
        <v>#REF!</v>
      </c>
      <c r="G104" s="67" t="e">
        <f>$G103+SUMIFS('NEW-RTT'!#REF!,'NEW-RTT'!#REF!,'t100 dynamiques'!$C$5,'NEW-RTT'!#REF!,$B104,'NEW-RTT'!$E$6:$E$786,"G*",'NEW-RTT'!#REF!,$G$3,'NEW-RTT'!#REF!,'t100 dynamiques'!$F$5)-SUMIFS('NEW-RTT'!#REF!,'NEW-RTT'!#REF!,'t100 dynamiques'!$C$5,'NEW-RTT'!#REF!,$B104,'NEW-RTT'!$E$6:$E$786,"G*",'NEW-RTT'!#REF!,$G$3,'NEW-RTT'!#REF!,'t100 dynamiques'!$F$5)</f>
        <v>#REF!</v>
      </c>
      <c r="H104" s="74" t="e">
        <f t="shared" si="24"/>
        <v>#REF!</v>
      </c>
      <c r="I104" s="137" t="e">
        <f t="shared" si="17"/>
        <v>#REF!</v>
      </c>
      <c r="J104" s="137" t="e">
        <f t="shared" si="18"/>
        <v>#REF!</v>
      </c>
      <c r="K104" s="137" t="e">
        <f t="shared" si="19"/>
        <v>#REF!</v>
      </c>
      <c r="L104" s="139">
        <f>SUMIFS(LISTE!$T$4:$T$29,LISTE!$O$4:$O$29,'t100 dynamiques'!$C$5,LISTE!$S$4:$S$29,'t100 dynamiques'!$F$5,LISTE!$P$4:$P$29,LISTE!$P$4)</f>
        <v>637</v>
      </c>
      <c r="M104" s="70" t="e">
        <f>$M103+SUMIFS('NEW-RTT'!#REF!,'NEW-RTT'!#REF!,'t100 dynamiques'!$C$5,'NEW-RTT'!#REF!,$B104,'NEW-RTT'!$E$6:$E$786,"G*",'NEW-RTT'!#REF!,$M$3,'NEW-RTT'!#REF!,'t100 dynamiques'!$F$5)-SUMIFS('NEW-RTT'!#REF!,'NEW-RTT'!#REF!,'t100 dynamiques'!$C$5,'NEW-RTT'!#REF!,$B104,'NEW-RTT'!$E$6:$E$786,"G*",'NEW-RTT'!#REF!,$M$3,'NEW-RTT'!#REF!,'t100 dynamiques'!$F$5)</f>
        <v>#REF!</v>
      </c>
      <c r="N104" s="37" t="e">
        <f>$N103+SUMIFS('NEW-RTT'!#REF!,'NEW-RTT'!#REF!,'t100 dynamiques'!$C$5,'NEW-RTT'!#REF!,$B104,'NEW-RTT'!$E$6:$E$786,"G*",'NEW-RTT'!#REF!,$N$3,'NEW-RTT'!#REF!,'t100 dynamiques'!$F$5)-SUMIFS('NEW-RTT'!#REF!,'NEW-RTT'!#REF!,'t100 dynamiques'!$C$5,'NEW-RTT'!#REF!,$B104,'NEW-RTT'!$E$6:$E$786,"G*",'NEW-RTT'!#REF!,$N$3,'NEW-RTT'!#REF!,'t100 dynamiques'!$F$5)</f>
        <v>#REF!</v>
      </c>
      <c r="O104" s="37" t="e">
        <f>$O103+SUMIFS('NEW-RTT'!#REF!,'NEW-RTT'!#REF!,'t100 dynamiques'!$C$5,'NEW-RTT'!#REF!,$B104,'NEW-RTT'!$E$6:$E$786,"G*",'NEW-RTT'!#REF!,$O$3,'NEW-RTT'!#REF!,'t100 dynamiques'!$F$5)-SUMIFS('NEW-RTT'!#REF!,'NEW-RTT'!#REF!,'t100 dynamiques'!$C$5,'NEW-RTT'!#REF!,$B104,'NEW-RTT'!$E$6:$E$786,"G*",'NEW-RTT'!#REF!,$O$3,'NEW-RTT'!#REF!,'t100 dynamiques'!$F$5)</f>
        <v>#REF!</v>
      </c>
      <c r="P104" s="37" t="e">
        <f>$P103+SUMIFS('NEW-RTT'!#REF!,'NEW-RTT'!#REF!,'t100 dynamiques'!$C$5,'NEW-RTT'!#REF!,$B104,'NEW-RTT'!$E$6:$E$786,"G*",'NEW-RTT'!#REF!,$P$3,'NEW-RTT'!#REF!,'t100 dynamiques'!$F$5)-SUMIFS('NEW-RTT'!#REF!,'NEW-RTT'!#REF!,'t100 dynamiques'!$C$5,'NEW-RTT'!#REF!,$B104,'NEW-RTT'!$E$6:$E$786,"G*",'NEW-RTT'!#REF!,$P$3,'NEW-RTT'!#REF!,'t100 dynamiques'!$F$5)</f>
        <v>#REF!</v>
      </c>
      <c r="Q104" s="37" t="e">
        <f>$Q103+SUMIFS('NEW-RTT'!#REF!,'NEW-RTT'!#REF!,'t100 dynamiques'!$C$5,'NEW-RTT'!#REF!,$B104,'NEW-RTT'!$E$6:$E$786,"G*",'NEW-RTT'!#REF!,$Q$3,'NEW-RTT'!#REF!,'t100 dynamiques'!$F$5)-SUMIFS('NEW-RTT'!#REF!,'NEW-RTT'!#REF!,'t100 dynamiques'!$C$5,'NEW-RTT'!#REF!,$B104,'NEW-RTT'!$E$6:$E$786,"G*",'NEW-RTT'!#REF!,$Q$3,'NEW-RTT'!#REF!,'t100 dynamiques'!$F$5)</f>
        <v>#REF!</v>
      </c>
      <c r="R104" s="164" t="e">
        <f t="shared" si="20"/>
        <v>#REF!</v>
      </c>
      <c r="S104" s="164" t="e">
        <f t="shared" si="15"/>
        <v>#REF!</v>
      </c>
      <c r="T104" s="164" t="e">
        <f t="shared" si="21"/>
        <v>#REF!</v>
      </c>
      <c r="U104" s="164" t="e">
        <f t="shared" si="22"/>
        <v>#REF!</v>
      </c>
      <c r="V104" s="165" t="e">
        <f t="shared" si="23"/>
        <v>#REF!</v>
      </c>
      <c r="W104" s="169">
        <f>SUMIFS(LISTE!$T$4:$T$29,LISTE!$O$4:$O$29,'t100 dynamiques'!$C$5,LISTE!$S$4:$S$29,'t100 dynamiques'!$F$5,LISTE!$P$4:$P$29,LISTE!$P$9)</f>
        <v>2339.1000000000004</v>
      </c>
      <c r="X104" s="210"/>
      <c r="Y104" s="211"/>
      <c r="Z104" s="210"/>
      <c r="AA104" s="210"/>
      <c r="AB104" s="211"/>
      <c r="AC104" s="212"/>
      <c r="AD104" s="210"/>
      <c r="AE104" s="210"/>
      <c r="AF104" s="211"/>
      <c r="AG104" s="212"/>
      <c r="AH104" s="210"/>
      <c r="AI104" s="211"/>
      <c r="AJ104" s="210"/>
      <c r="AK104" s="210"/>
      <c r="AL104" s="211"/>
      <c r="AM104" s="212"/>
      <c r="AN104" s="210"/>
      <c r="AO104" s="210"/>
      <c r="AP104" s="211"/>
      <c r="AQ104" s="212"/>
    </row>
    <row r="105" spans="2:43" x14ac:dyDescent="0.25">
      <c r="B105" s="35">
        <v>101</v>
      </c>
      <c r="C105" s="34"/>
      <c r="D105" s="36" t="e">
        <f>$D104+SUMIFS('NEW-RTT'!#REF!,'NEW-RTT'!#REF!,'t100 dynamiques'!$C$5,'NEW-RTT'!#REF!,$B105,'NEW-RTT'!$E$6:$E$786,"G*",'NEW-RTT'!#REF!,$D$3,'NEW-RTT'!#REF!,'t100 dynamiques'!$F$5)-SUMIFS('NEW-RTT'!#REF!,'NEW-RTT'!#REF!,'t100 dynamiques'!$C$5,'NEW-RTT'!#REF!,$B105,'NEW-RTT'!$E$6:$E$786,"G*",'NEW-RTT'!#REF!,$D$3,'NEW-RTT'!#REF!,'t100 dynamiques'!$F$5)</f>
        <v>#REF!</v>
      </c>
      <c r="E105" s="37" t="e">
        <f>$E104+SUMIFS('NEW-RTT'!#REF!,'NEW-RTT'!#REF!,'t100 dynamiques'!$C$5,'NEW-RTT'!#REF!,$B105,'NEW-RTT'!$E$6:$E$786,"G*",'NEW-RTT'!#REF!,$E$3,'NEW-RTT'!#REF!,'t100 dynamiques'!$F$5)-SUMIFS('NEW-RTT'!#REF!,'NEW-RTT'!#REF!,'t100 dynamiques'!$C$5,'NEW-RTT'!#REF!,$B105,'NEW-RTT'!$E$6:$E$786,"G*",'NEW-RTT'!#REF!,$E$3,'NEW-RTT'!#REF!,'t100 dynamiques'!$F$5)</f>
        <v>#REF!</v>
      </c>
      <c r="F105" s="37" t="e">
        <f>$F104+SUMIFS('NEW-RTT'!#REF!,'NEW-RTT'!#REF!,'t100 dynamiques'!$C$5,'NEW-RTT'!#REF!,$B105,'NEW-RTT'!$E$6:$E$786,"G*",'NEW-RTT'!#REF!,$F$3,'NEW-RTT'!#REF!,'t100 dynamiques'!$F$5)-SUMIFS('NEW-RTT'!#REF!,'NEW-RTT'!#REF!,'t100 dynamiques'!$C$5,'NEW-RTT'!#REF!,$B105,'NEW-RTT'!$E$6:$E$786,"G*",'NEW-RTT'!#REF!,$F$3,'NEW-RTT'!#REF!,'t100 dynamiques'!$F$5)</f>
        <v>#REF!</v>
      </c>
      <c r="G105" s="67" t="e">
        <f>$G104+SUMIFS('NEW-RTT'!#REF!,'NEW-RTT'!#REF!,'t100 dynamiques'!$C$5,'NEW-RTT'!#REF!,$B105,'NEW-RTT'!$E$6:$E$786,"G*",'NEW-RTT'!#REF!,$G$3,'NEW-RTT'!#REF!,'t100 dynamiques'!$F$5)-SUMIFS('NEW-RTT'!#REF!,'NEW-RTT'!#REF!,'t100 dynamiques'!$C$5,'NEW-RTT'!#REF!,$B105,'NEW-RTT'!$E$6:$E$786,"G*",'NEW-RTT'!#REF!,$G$3,'NEW-RTT'!#REF!,'t100 dynamiques'!$F$5)</f>
        <v>#REF!</v>
      </c>
      <c r="H105" s="74" t="e">
        <f t="shared" si="24"/>
        <v>#REF!</v>
      </c>
      <c r="I105" s="137" t="e">
        <f t="shared" si="17"/>
        <v>#REF!</v>
      </c>
      <c r="J105" s="137" t="e">
        <f t="shared" si="18"/>
        <v>#REF!</v>
      </c>
      <c r="K105" s="137" t="e">
        <f t="shared" si="19"/>
        <v>#REF!</v>
      </c>
      <c r="L105" s="139">
        <f>SUMIFS(LISTE!$T$4:$T$29,LISTE!$O$4:$O$29,'t100 dynamiques'!$C$5,LISTE!$S$4:$S$29,'t100 dynamiques'!$F$5,LISTE!$P$4:$P$29,LISTE!$P$4)</f>
        <v>637</v>
      </c>
      <c r="M105" s="70" t="e">
        <f>$M104+SUMIFS('NEW-RTT'!#REF!,'NEW-RTT'!#REF!,'t100 dynamiques'!$C$5,'NEW-RTT'!#REF!,$B105,'NEW-RTT'!$E$6:$E$786,"G*",'NEW-RTT'!#REF!,$M$3,'NEW-RTT'!#REF!,'t100 dynamiques'!$F$5)-SUMIFS('NEW-RTT'!#REF!,'NEW-RTT'!#REF!,'t100 dynamiques'!$C$5,'NEW-RTT'!#REF!,$B105,'NEW-RTT'!$E$6:$E$786,"G*",'NEW-RTT'!#REF!,$M$3,'NEW-RTT'!#REF!,'t100 dynamiques'!$F$5)</f>
        <v>#REF!</v>
      </c>
      <c r="N105" s="37" t="e">
        <f>$N104+SUMIFS('NEW-RTT'!#REF!,'NEW-RTT'!#REF!,'t100 dynamiques'!$C$5,'NEW-RTT'!#REF!,$B105,'NEW-RTT'!$E$6:$E$786,"G*",'NEW-RTT'!#REF!,$N$3,'NEW-RTT'!#REF!,'t100 dynamiques'!$F$5)-SUMIFS('NEW-RTT'!#REF!,'NEW-RTT'!#REF!,'t100 dynamiques'!$C$5,'NEW-RTT'!#REF!,$B105,'NEW-RTT'!$E$6:$E$786,"G*",'NEW-RTT'!#REF!,$N$3,'NEW-RTT'!#REF!,'t100 dynamiques'!$F$5)</f>
        <v>#REF!</v>
      </c>
      <c r="O105" s="37" t="e">
        <f>$O104+SUMIFS('NEW-RTT'!#REF!,'NEW-RTT'!#REF!,'t100 dynamiques'!$C$5,'NEW-RTT'!#REF!,$B105,'NEW-RTT'!$E$6:$E$786,"G*",'NEW-RTT'!#REF!,$O$3,'NEW-RTT'!#REF!,'t100 dynamiques'!$F$5)-SUMIFS('NEW-RTT'!#REF!,'NEW-RTT'!#REF!,'t100 dynamiques'!$C$5,'NEW-RTT'!#REF!,$B105,'NEW-RTT'!$E$6:$E$786,"G*",'NEW-RTT'!#REF!,$O$3,'NEW-RTT'!#REF!,'t100 dynamiques'!$F$5)</f>
        <v>#REF!</v>
      </c>
      <c r="P105" s="37" t="e">
        <f>$P104+SUMIFS('NEW-RTT'!#REF!,'NEW-RTT'!#REF!,'t100 dynamiques'!$C$5,'NEW-RTT'!#REF!,$B105,'NEW-RTT'!$E$6:$E$786,"G*",'NEW-RTT'!#REF!,$P$3,'NEW-RTT'!#REF!,'t100 dynamiques'!$F$5)-SUMIFS('NEW-RTT'!#REF!,'NEW-RTT'!#REF!,'t100 dynamiques'!$C$5,'NEW-RTT'!#REF!,$B105,'NEW-RTT'!$E$6:$E$786,"G*",'NEW-RTT'!#REF!,$P$3,'NEW-RTT'!#REF!,'t100 dynamiques'!$F$5)</f>
        <v>#REF!</v>
      </c>
      <c r="Q105" s="37" t="e">
        <f>$Q104+SUMIFS('NEW-RTT'!#REF!,'NEW-RTT'!#REF!,'t100 dynamiques'!$C$5,'NEW-RTT'!#REF!,$B105,'NEW-RTT'!$E$6:$E$786,"G*",'NEW-RTT'!#REF!,$Q$3,'NEW-RTT'!#REF!,'t100 dynamiques'!$F$5)-SUMIFS('NEW-RTT'!#REF!,'NEW-RTT'!#REF!,'t100 dynamiques'!$C$5,'NEW-RTT'!#REF!,$B105,'NEW-RTT'!$E$6:$E$786,"G*",'NEW-RTT'!#REF!,$Q$3,'NEW-RTT'!#REF!,'t100 dynamiques'!$F$5)</f>
        <v>#REF!</v>
      </c>
      <c r="R105" s="164" t="e">
        <f t="shared" si="20"/>
        <v>#REF!</v>
      </c>
      <c r="S105" s="164" t="e">
        <f t="shared" si="15"/>
        <v>#REF!</v>
      </c>
      <c r="T105" s="164" t="e">
        <f t="shared" si="21"/>
        <v>#REF!</v>
      </c>
      <c r="U105" s="164" t="e">
        <f t="shared" si="22"/>
        <v>#REF!</v>
      </c>
      <c r="V105" s="165" t="e">
        <f t="shared" si="23"/>
        <v>#REF!</v>
      </c>
      <c r="W105" s="169">
        <f>SUMIFS(LISTE!$T$4:$T$29,LISTE!$O$4:$O$29,'t100 dynamiques'!$C$5,LISTE!$S$4:$S$29,'t100 dynamiques'!$F$5,LISTE!$P$4:$P$29,LISTE!$P$9)</f>
        <v>2339.1000000000004</v>
      </c>
      <c r="X105" s="210"/>
      <c r="Y105" s="211"/>
      <c r="Z105" s="210"/>
      <c r="AA105" s="210"/>
      <c r="AB105" s="211"/>
      <c r="AC105" s="212"/>
      <c r="AD105" s="210"/>
      <c r="AE105" s="210"/>
      <c r="AF105" s="211"/>
      <c r="AG105" s="212"/>
      <c r="AH105" s="210"/>
      <c r="AI105" s="211"/>
      <c r="AJ105" s="210"/>
      <c r="AK105" s="210"/>
      <c r="AL105" s="211"/>
      <c r="AM105" s="212"/>
      <c r="AN105" s="210"/>
      <c r="AO105" s="210"/>
      <c r="AP105" s="211"/>
      <c r="AQ105" s="212"/>
    </row>
    <row r="106" spans="2:43" x14ac:dyDescent="0.25">
      <c r="B106" s="133">
        <v>102</v>
      </c>
      <c r="C106" s="34"/>
      <c r="D106" s="36" t="e">
        <f>$D105+SUMIFS('NEW-RTT'!#REF!,'NEW-RTT'!#REF!,'t100 dynamiques'!$C$5,'NEW-RTT'!#REF!,$B106,'NEW-RTT'!$E$6:$E$786,"G*",'NEW-RTT'!#REF!,$D$3,'NEW-RTT'!#REF!,'t100 dynamiques'!$F$5)-SUMIFS('NEW-RTT'!#REF!,'NEW-RTT'!#REF!,'t100 dynamiques'!$C$5,'NEW-RTT'!#REF!,$B106,'NEW-RTT'!$E$6:$E$786,"G*",'NEW-RTT'!#REF!,$D$3,'NEW-RTT'!#REF!,'t100 dynamiques'!$F$5)</f>
        <v>#REF!</v>
      </c>
      <c r="E106" s="37" t="e">
        <f>$E105+SUMIFS('NEW-RTT'!#REF!,'NEW-RTT'!#REF!,'t100 dynamiques'!$C$5,'NEW-RTT'!#REF!,$B106,'NEW-RTT'!$E$6:$E$786,"G*",'NEW-RTT'!#REF!,$E$3,'NEW-RTT'!#REF!,'t100 dynamiques'!$F$5)-SUMIFS('NEW-RTT'!#REF!,'NEW-RTT'!#REF!,'t100 dynamiques'!$C$5,'NEW-RTT'!#REF!,$B106,'NEW-RTT'!$E$6:$E$786,"G*",'NEW-RTT'!#REF!,$E$3,'NEW-RTT'!#REF!,'t100 dynamiques'!$F$5)</f>
        <v>#REF!</v>
      </c>
      <c r="F106" s="37" t="e">
        <f>$F105+SUMIFS('NEW-RTT'!#REF!,'NEW-RTT'!#REF!,'t100 dynamiques'!$C$5,'NEW-RTT'!#REF!,$B106,'NEW-RTT'!$E$6:$E$786,"G*",'NEW-RTT'!#REF!,$F$3,'NEW-RTT'!#REF!,'t100 dynamiques'!$F$5)-SUMIFS('NEW-RTT'!#REF!,'NEW-RTT'!#REF!,'t100 dynamiques'!$C$5,'NEW-RTT'!#REF!,$B106,'NEW-RTT'!$E$6:$E$786,"G*",'NEW-RTT'!#REF!,$F$3,'NEW-RTT'!#REF!,'t100 dynamiques'!$F$5)</f>
        <v>#REF!</v>
      </c>
      <c r="G106" s="67" t="e">
        <f>$G105+SUMIFS('NEW-RTT'!#REF!,'NEW-RTT'!#REF!,'t100 dynamiques'!$C$5,'NEW-RTT'!#REF!,$B106,'NEW-RTT'!$E$6:$E$786,"G*",'NEW-RTT'!#REF!,$G$3,'NEW-RTT'!#REF!,'t100 dynamiques'!$F$5)-SUMIFS('NEW-RTT'!#REF!,'NEW-RTT'!#REF!,'t100 dynamiques'!$C$5,'NEW-RTT'!#REF!,$B106,'NEW-RTT'!$E$6:$E$786,"G*",'NEW-RTT'!#REF!,$G$3,'NEW-RTT'!#REF!,'t100 dynamiques'!$F$5)</f>
        <v>#REF!</v>
      </c>
      <c r="H106" s="74" t="e">
        <f t="shared" si="24"/>
        <v>#REF!</v>
      </c>
      <c r="I106" s="137" t="e">
        <f t="shared" si="17"/>
        <v>#REF!</v>
      </c>
      <c r="J106" s="137" t="e">
        <f t="shared" si="18"/>
        <v>#REF!</v>
      </c>
      <c r="K106" s="137" t="e">
        <f t="shared" si="19"/>
        <v>#REF!</v>
      </c>
      <c r="L106" s="139">
        <f>SUMIFS(LISTE!$T$4:$T$29,LISTE!$O$4:$O$29,'t100 dynamiques'!$C$5,LISTE!$S$4:$S$29,'t100 dynamiques'!$F$5,LISTE!$P$4:$P$29,LISTE!$P$4)</f>
        <v>637</v>
      </c>
      <c r="M106" s="70" t="e">
        <f>$M105+SUMIFS('NEW-RTT'!#REF!,'NEW-RTT'!#REF!,'t100 dynamiques'!$C$5,'NEW-RTT'!#REF!,$B106,'NEW-RTT'!$E$6:$E$786,"G*",'NEW-RTT'!#REF!,$M$3,'NEW-RTT'!#REF!,'t100 dynamiques'!$F$5)-SUMIFS('NEW-RTT'!#REF!,'NEW-RTT'!#REF!,'t100 dynamiques'!$C$5,'NEW-RTT'!#REF!,$B106,'NEW-RTT'!$E$6:$E$786,"G*",'NEW-RTT'!#REF!,$M$3,'NEW-RTT'!#REF!,'t100 dynamiques'!$F$5)</f>
        <v>#REF!</v>
      </c>
      <c r="N106" s="37" t="e">
        <f>$N105+SUMIFS('NEW-RTT'!#REF!,'NEW-RTT'!#REF!,'t100 dynamiques'!$C$5,'NEW-RTT'!#REF!,$B106,'NEW-RTT'!$E$6:$E$786,"G*",'NEW-RTT'!#REF!,$N$3,'NEW-RTT'!#REF!,'t100 dynamiques'!$F$5)-SUMIFS('NEW-RTT'!#REF!,'NEW-RTT'!#REF!,'t100 dynamiques'!$C$5,'NEW-RTT'!#REF!,$B106,'NEW-RTT'!$E$6:$E$786,"G*",'NEW-RTT'!#REF!,$N$3,'NEW-RTT'!#REF!,'t100 dynamiques'!$F$5)</f>
        <v>#REF!</v>
      </c>
      <c r="O106" s="37" t="e">
        <f>$O105+SUMIFS('NEW-RTT'!#REF!,'NEW-RTT'!#REF!,'t100 dynamiques'!$C$5,'NEW-RTT'!#REF!,$B106,'NEW-RTT'!$E$6:$E$786,"G*",'NEW-RTT'!#REF!,$O$3,'NEW-RTT'!#REF!,'t100 dynamiques'!$F$5)-SUMIFS('NEW-RTT'!#REF!,'NEW-RTT'!#REF!,'t100 dynamiques'!$C$5,'NEW-RTT'!#REF!,$B106,'NEW-RTT'!$E$6:$E$786,"G*",'NEW-RTT'!#REF!,$O$3,'NEW-RTT'!#REF!,'t100 dynamiques'!$F$5)</f>
        <v>#REF!</v>
      </c>
      <c r="P106" s="37" t="e">
        <f>$P105+SUMIFS('NEW-RTT'!#REF!,'NEW-RTT'!#REF!,'t100 dynamiques'!$C$5,'NEW-RTT'!#REF!,$B106,'NEW-RTT'!$E$6:$E$786,"G*",'NEW-RTT'!#REF!,$P$3,'NEW-RTT'!#REF!,'t100 dynamiques'!$F$5)-SUMIFS('NEW-RTT'!#REF!,'NEW-RTT'!#REF!,'t100 dynamiques'!$C$5,'NEW-RTT'!#REF!,$B106,'NEW-RTT'!$E$6:$E$786,"G*",'NEW-RTT'!#REF!,$P$3,'NEW-RTT'!#REF!,'t100 dynamiques'!$F$5)</f>
        <v>#REF!</v>
      </c>
      <c r="Q106" s="37" t="e">
        <f>$Q105+SUMIFS('NEW-RTT'!#REF!,'NEW-RTT'!#REF!,'t100 dynamiques'!$C$5,'NEW-RTT'!#REF!,$B106,'NEW-RTT'!$E$6:$E$786,"G*",'NEW-RTT'!#REF!,$Q$3,'NEW-RTT'!#REF!,'t100 dynamiques'!$F$5)-SUMIFS('NEW-RTT'!#REF!,'NEW-RTT'!#REF!,'t100 dynamiques'!$C$5,'NEW-RTT'!#REF!,$B106,'NEW-RTT'!$E$6:$E$786,"G*",'NEW-RTT'!#REF!,$Q$3,'NEW-RTT'!#REF!,'t100 dynamiques'!$F$5)</f>
        <v>#REF!</v>
      </c>
      <c r="R106" s="164" t="e">
        <f t="shared" si="20"/>
        <v>#REF!</v>
      </c>
      <c r="S106" s="164" t="e">
        <f t="shared" si="15"/>
        <v>#REF!</v>
      </c>
      <c r="T106" s="164" t="e">
        <f t="shared" si="21"/>
        <v>#REF!</v>
      </c>
      <c r="U106" s="164" t="e">
        <f t="shared" si="22"/>
        <v>#REF!</v>
      </c>
      <c r="V106" s="165" t="e">
        <f t="shared" si="23"/>
        <v>#REF!</v>
      </c>
      <c r="W106" s="169">
        <f>SUMIFS(LISTE!$T$4:$T$29,LISTE!$O$4:$O$29,'t100 dynamiques'!$C$5,LISTE!$S$4:$S$29,'t100 dynamiques'!$F$5,LISTE!$P$4:$P$29,LISTE!$P$9)</f>
        <v>2339.1000000000004</v>
      </c>
      <c r="X106" s="210"/>
      <c r="Y106" s="211"/>
      <c r="Z106" s="210"/>
      <c r="AA106" s="210"/>
      <c r="AB106" s="211"/>
      <c r="AC106" s="212"/>
      <c r="AD106" s="210"/>
      <c r="AE106" s="210"/>
      <c r="AF106" s="211"/>
      <c r="AG106" s="212"/>
      <c r="AH106" s="210"/>
      <c r="AI106" s="211"/>
      <c r="AJ106" s="210"/>
      <c r="AK106" s="210"/>
      <c r="AL106" s="211"/>
      <c r="AM106" s="212"/>
      <c r="AN106" s="210"/>
      <c r="AO106" s="210"/>
      <c r="AP106" s="211"/>
      <c r="AQ106" s="212"/>
    </row>
    <row r="107" spans="2:43" x14ac:dyDescent="0.25">
      <c r="B107" s="35">
        <v>103</v>
      </c>
      <c r="C107" s="34"/>
      <c r="D107" s="36" t="e">
        <f>$D106+SUMIFS('NEW-RTT'!#REF!,'NEW-RTT'!#REF!,'t100 dynamiques'!$C$5,'NEW-RTT'!#REF!,$B107,'NEW-RTT'!$E$6:$E$786,"G*",'NEW-RTT'!#REF!,$D$3,'NEW-RTT'!#REF!,'t100 dynamiques'!$F$5)-SUMIFS('NEW-RTT'!#REF!,'NEW-RTT'!#REF!,'t100 dynamiques'!$C$5,'NEW-RTT'!#REF!,$B107,'NEW-RTT'!$E$6:$E$786,"G*",'NEW-RTT'!#REF!,$D$3,'NEW-RTT'!#REF!,'t100 dynamiques'!$F$5)</f>
        <v>#REF!</v>
      </c>
      <c r="E107" s="37" t="e">
        <f>$E106+SUMIFS('NEW-RTT'!#REF!,'NEW-RTT'!#REF!,'t100 dynamiques'!$C$5,'NEW-RTT'!#REF!,$B107,'NEW-RTT'!$E$6:$E$786,"G*",'NEW-RTT'!#REF!,$E$3,'NEW-RTT'!#REF!,'t100 dynamiques'!$F$5)-SUMIFS('NEW-RTT'!#REF!,'NEW-RTT'!#REF!,'t100 dynamiques'!$C$5,'NEW-RTT'!#REF!,$B107,'NEW-RTT'!$E$6:$E$786,"G*",'NEW-RTT'!#REF!,$E$3,'NEW-RTT'!#REF!,'t100 dynamiques'!$F$5)</f>
        <v>#REF!</v>
      </c>
      <c r="F107" s="37" t="e">
        <f>$F106+SUMIFS('NEW-RTT'!#REF!,'NEW-RTT'!#REF!,'t100 dynamiques'!$C$5,'NEW-RTT'!#REF!,$B107,'NEW-RTT'!$E$6:$E$786,"G*",'NEW-RTT'!#REF!,$F$3,'NEW-RTT'!#REF!,'t100 dynamiques'!$F$5)-SUMIFS('NEW-RTT'!#REF!,'NEW-RTT'!#REF!,'t100 dynamiques'!$C$5,'NEW-RTT'!#REF!,$B107,'NEW-RTT'!$E$6:$E$786,"G*",'NEW-RTT'!#REF!,$F$3,'NEW-RTT'!#REF!,'t100 dynamiques'!$F$5)</f>
        <v>#REF!</v>
      </c>
      <c r="G107" s="67" t="e">
        <f>$G106+SUMIFS('NEW-RTT'!#REF!,'NEW-RTT'!#REF!,'t100 dynamiques'!$C$5,'NEW-RTT'!#REF!,$B107,'NEW-RTT'!$E$6:$E$786,"G*",'NEW-RTT'!#REF!,$G$3,'NEW-RTT'!#REF!,'t100 dynamiques'!$F$5)-SUMIFS('NEW-RTT'!#REF!,'NEW-RTT'!#REF!,'t100 dynamiques'!$C$5,'NEW-RTT'!#REF!,$B107,'NEW-RTT'!$E$6:$E$786,"G*",'NEW-RTT'!#REF!,$G$3,'NEW-RTT'!#REF!,'t100 dynamiques'!$F$5)</f>
        <v>#REF!</v>
      </c>
      <c r="H107" s="74" t="e">
        <f t="shared" si="24"/>
        <v>#REF!</v>
      </c>
      <c r="I107" s="137" t="e">
        <f t="shared" si="17"/>
        <v>#REF!</v>
      </c>
      <c r="J107" s="137" t="e">
        <f t="shared" si="18"/>
        <v>#REF!</v>
      </c>
      <c r="K107" s="137" t="e">
        <f t="shared" si="19"/>
        <v>#REF!</v>
      </c>
      <c r="L107" s="139">
        <f>SUMIFS(LISTE!$T$4:$T$29,LISTE!$O$4:$O$29,'t100 dynamiques'!$C$5,LISTE!$S$4:$S$29,'t100 dynamiques'!$F$5,LISTE!$P$4:$P$29,LISTE!$P$4)</f>
        <v>637</v>
      </c>
      <c r="M107" s="70" t="e">
        <f>$M106+SUMIFS('NEW-RTT'!#REF!,'NEW-RTT'!#REF!,'t100 dynamiques'!$C$5,'NEW-RTT'!#REF!,$B107,'NEW-RTT'!$E$6:$E$786,"G*",'NEW-RTT'!#REF!,$M$3,'NEW-RTT'!#REF!,'t100 dynamiques'!$F$5)-SUMIFS('NEW-RTT'!#REF!,'NEW-RTT'!#REF!,'t100 dynamiques'!$C$5,'NEW-RTT'!#REF!,$B107,'NEW-RTT'!$E$6:$E$786,"G*",'NEW-RTT'!#REF!,$M$3,'NEW-RTT'!#REF!,'t100 dynamiques'!$F$5)</f>
        <v>#REF!</v>
      </c>
      <c r="N107" s="37" t="e">
        <f>$N106+SUMIFS('NEW-RTT'!#REF!,'NEW-RTT'!#REF!,'t100 dynamiques'!$C$5,'NEW-RTT'!#REF!,$B107,'NEW-RTT'!$E$6:$E$786,"G*",'NEW-RTT'!#REF!,$N$3,'NEW-RTT'!#REF!,'t100 dynamiques'!$F$5)-SUMIFS('NEW-RTT'!#REF!,'NEW-RTT'!#REF!,'t100 dynamiques'!$C$5,'NEW-RTT'!#REF!,$B107,'NEW-RTT'!$E$6:$E$786,"G*",'NEW-RTT'!#REF!,$N$3,'NEW-RTT'!#REF!,'t100 dynamiques'!$F$5)</f>
        <v>#REF!</v>
      </c>
      <c r="O107" s="37" t="e">
        <f>$O106+SUMIFS('NEW-RTT'!#REF!,'NEW-RTT'!#REF!,'t100 dynamiques'!$C$5,'NEW-RTT'!#REF!,$B107,'NEW-RTT'!$E$6:$E$786,"G*",'NEW-RTT'!#REF!,$O$3,'NEW-RTT'!#REF!,'t100 dynamiques'!$F$5)-SUMIFS('NEW-RTT'!#REF!,'NEW-RTT'!#REF!,'t100 dynamiques'!$C$5,'NEW-RTT'!#REF!,$B107,'NEW-RTT'!$E$6:$E$786,"G*",'NEW-RTT'!#REF!,$O$3,'NEW-RTT'!#REF!,'t100 dynamiques'!$F$5)</f>
        <v>#REF!</v>
      </c>
      <c r="P107" s="37" t="e">
        <f>$P106+SUMIFS('NEW-RTT'!#REF!,'NEW-RTT'!#REF!,'t100 dynamiques'!$C$5,'NEW-RTT'!#REF!,$B107,'NEW-RTT'!$E$6:$E$786,"G*",'NEW-RTT'!#REF!,$P$3,'NEW-RTT'!#REF!,'t100 dynamiques'!$F$5)-SUMIFS('NEW-RTT'!#REF!,'NEW-RTT'!#REF!,'t100 dynamiques'!$C$5,'NEW-RTT'!#REF!,$B107,'NEW-RTT'!$E$6:$E$786,"G*",'NEW-RTT'!#REF!,$P$3,'NEW-RTT'!#REF!,'t100 dynamiques'!$F$5)</f>
        <v>#REF!</v>
      </c>
      <c r="Q107" s="37" t="e">
        <f>$Q106+SUMIFS('NEW-RTT'!#REF!,'NEW-RTT'!#REF!,'t100 dynamiques'!$C$5,'NEW-RTT'!#REF!,$B107,'NEW-RTT'!$E$6:$E$786,"G*",'NEW-RTT'!#REF!,$Q$3,'NEW-RTT'!#REF!,'t100 dynamiques'!$F$5)-SUMIFS('NEW-RTT'!#REF!,'NEW-RTT'!#REF!,'t100 dynamiques'!$C$5,'NEW-RTT'!#REF!,$B107,'NEW-RTT'!$E$6:$E$786,"G*",'NEW-RTT'!#REF!,$Q$3,'NEW-RTT'!#REF!,'t100 dynamiques'!$F$5)</f>
        <v>#REF!</v>
      </c>
      <c r="R107" s="164" t="e">
        <f t="shared" si="20"/>
        <v>#REF!</v>
      </c>
      <c r="S107" s="164" t="e">
        <f t="shared" si="15"/>
        <v>#REF!</v>
      </c>
      <c r="T107" s="164" t="e">
        <f t="shared" si="21"/>
        <v>#REF!</v>
      </c>
      <c r="U107" s="164" t="e">
        <f t="shared" si="22"/>
        <v>#REF!</v>
      </c>
      <c r="V107" s="165" t="e">
        <f t="shared" si="23"/>
        <v>#REF!</v>
      </c>
      <c r="W107" s="169">
        <f>SUMIFS(LISTE!$T$4:$T$29,LISTE!$O$4:$O$29,'t100 dynamiques'!$C$5,LISTE!$S$4:$S$29,'t100 dynamiques'!$F$5,LISTE!$P$4:$P$29,LISTE!$P$9)</f>
        <v>2339.1000000000004</v>
      </c>
      <c r="X107" s="210"/>
      <c r="Y107" s="211"/>
      <c r="Z107" s="210"/>
      <c r="AA107" s="210"/>
      <c r="AB107" s="211"/>
      <c r="AC107" s="212"/>
      <c r="AD107" s="210"/>
      <c r="AE107" s="210"/>
      <c r="AF107" s="211"/>
      <c r="AG107" s="212"/>
      <c r="AH107" s="210"/>
      <c r="AI107" s="211"/>
      <c r="AJ107" s="210"/>
      <c r="AK107" s="210"/>
      <c r="AL107" s="211"/>
      <c r="AM107" s="212"/>
      <c r="AN107" s="210"/>
      <c r="AO107" s="210"/>
      <c r="AP107" s="211"/>
      <c r="AQ107" s="212"/>
    </row>
    <row r="108" spans="2:43" x14ac:dyDescent="0.25">
      <c r="B108" s="35">
        <v>104</v>
      </c>
      <c r="C108" s="34"/>
      <c r="D108" s="36" t="e">
        <f>$D107+SUMIFS('NEW-RTT'!#REF!,'NEW-RTT'!#REF!,'t100 dynamiques'!$C$5,'NEW-RTT'!#REF!,$B108,'NEW-RTT'!$E$6:$E$786,"G*",'NEW-RTT'!#REF!,$D$3,'NEW-RTT'!#REF!,'t100 dynamiques'!$F$5)-SUMIFS('NEW-RTT'!#REF!,'NEW-RTT'!#REF!,'t100 dynamiques'!$C$5,'NEW-RTT'!#REF!,$B108,'NEW-RTT'!$E$6:$E$786,"G*",'NEW-RTT'!#REF!,$D$3,'NEW-RTT'!#REF!,'t100 dynamiques'!$F$5)</f>
        <v>#REF!</v>
      </c>
      <c r="E108" s="37" t="e">
        <f>$E107+SUMIFS('NEW-RTT'!#REF!,'NEW-RTT'!#REF!,'t100 dynamiques'!$C$5,'NEW-RTT'!#REF!,$B108,'NEW-RTT'!$E$6:$E$786,"G*",'NEW-RTT'!#REF!,$E$3,'NEW-RTT'!#REF!,'t100 dynamiques'!$F$5)-SUMIFS('NEW-RTT'!#REF!,'NEW-RTT'!#REF!,'t100 dynamiques'!$C$5,'NEW-RTT'!#REF!,$B108,'NEW-RTT'!$E$6:$E$786,"G*",'NEW-RTT'!#REF!,$E$3,'NEW-RTT'!#REF!,'t100 dynamiques'!$F$5)</f>
        <v>#REF!</v>
      </c>
      <c r="F108" s="37" t="e">
        <f>$F107+SUMIFS('NEW-RTT'!#REF!,'NEW-RTT'!#REF!,'t100 dynamiques'!$C$5,'NEW-RTT'!#REF!,$B108,'NEW-RTT'!$E$6:$E$786,"G*",'NEW-RTT'!#REF!,$F$3,'NEW-RTT'!#REF!,'t100 dynamiques'!$F$5)-SUMIFS('NEW-RTT'!#REF!,'NEW-RTT'!#REF!,'t100 dynamiques'!$C$5,'NEW-RTT'!#REF!,$B108,'NEW-RTT'!$E$6:$E$786,"G*",'NEW-RTT'!#REF!,$F$3,'NEW-RTT'!#REF!,'t100 dynamiques'!$F$5)</f>
        <v>#REF!</v>
      </c>
      <c r="G108" s="67" t="e">
        <f>$G107+SUMIFS('NEW-RTT'!#REF!,'NEW-RTT'!#REF!,'t100 dynamiques'!$C$5,'NEW-RTT'!#REF!,$B108,'NEW-RTT'!$E$6:$E$786,"G*",'NEW-RTT'!#REF!,$G$3,'NEW-RTT'!#REF!,'t100 dynamiques'!$F$5)-SUMIFS('NEW-RTT'!#REF!,'NEW-RTT'!#REF!,'t100 dynamiques'!$C$5,'NEW-RTT'!#REF!,$B108,'NEW-RTT'!$E$6:$E$786,"G*",'NEW-RTT'!#REF!,$G$3,'NEW-RTT'!#REF!,'t100 dynamiques'!$F$5)</f>
        <v>#REF!</v>
      </c>
      <c r="H108" s="74" t="e">
        <f t="shared" si="24"/>
        <v>#REF!</v>
      </c>
      <c r="I108" s="137" t="e">
        <f t="shared" si="17"/>
        <v>#REF!</v>
      </c>
      <c r="J108" s="137" t="e">
        <f t="shared" si="18"/>
        <v>#REF!</v>
      </c>
      <c r="K108" s="137" t="e">
        <f t="shared" si="19"/>
        <v>#REF!</v>
      </c>
      <c r="L108" s="139">
        <f>SUMIFS(LISTE!$T$4:$T$29,LISTE!$O$4:$O$29,'t100 dynamiques'!$C$5,LISTE!$S$4:$S$29,'t100 dynamiques'!$F$5,LISTE!$P$4:$P$29,LISTE!$P$4)</f>
        <v>637</v>
      </c>
      <c r="M108" s="70" t="e">
        <f>$M107+SUMIFS('NEW-RTT'!#REF!,'NEW-RTT'!#REF!,'t100 dynamiques'!$C$5,'NEW-RTT'!#REF!,$B108,'NEW-RTT'!$E$6:$E$786,"G*",'NEW-RTT'!#REF!,$M$3,'NEW-RTT'!#REF!,'t100 dynamiques'!$F$5)-SUMIFS('NEW-RTT'!#REF!,'NEW-RTT'!#REF!,'t100 dynamiques'!$C$5,'NEW-RTT'!#REF!,$B108,'NEW-RTT'!$E$6:$E$786,"G*",'NEW-RTT'!#REF!,$M$3,'NEW-RTT'!#REF!,'t100 dynamiques'!$F$5)</f>
        <v>#REF!</v>
      </c>
      <c r="N108" s="37" t="e">
        <f>$N107+SUMIFS('NEW-RTT'!#REF!,'NEW-RTT'!#REF!,'t100 dynamiques'!$C$5,'NEW-RTT'!#REF!,$B108,'NEW-RTT'!$E$6:$E$786,"G*",'NEW-RTT'!#REF!,$N$3,'NEW-RTT'!#REF!,'t100 dynamiques'!$F$5)-SUMIFS('NEW-RTT'!#REF!,'NEW-RTT'!#REF!,'t100 dynamiques'!$C$5,'NEW-RTT'!#REF!,$B108,'NEW-RTT'!$E$6:$E$786,"G*",'NEW-RTT'!#REF!,$N$3,'NEW-RTT'!#REF!,'t100 dynamiques'!$F$5)</f>
        <v>#REF!</v>
      </c>
      <c r="O108" s="37" t="e">
        <f>$O107+SUMIFS('NEW-RTT'!#REF!,'NEW-RTT'!#REF!,'t100 dynamiques'!$C$5,'NEW-RTT'!#REF!,$B108,'NEW-RTT'!$E$6:$E$786,"G*",'NEW-RTT'!#REF!,$O$3,'NEW-RTT'!#REF!,'t100 dynamiques'!$F$5)-SUMIFS('NEW-RTT'!#REF!,'NEW-RTT'!#REF!,'t100 dynamiques'!$C$5,'NEW-RTT'!#REF!,$B108,'NEW-RTT'!$E$6:$E$786,"G*",'NEW-RTT'!#REF!,$O$3,'NEW-RTT'!#REF!,'t100 dynamiques'!$F$5)</f>
        <v>#REF!</v>
      </c>
      <c r="P108" s="37" t="e">
        <f>$P107+SUMIFS('NEW-RTT'!#REF!,'NEW-RTT'!#REF!,'t100 dynamiques'!$C$5,'NEW-RTT'!#REF!,$B108,'NEW-RTT'!$E$6:$E$786,"G*",'NEW-RTT'!#REF!,$P$3,'NEW-RTT'!#REF!,'t100 dynamiques'!$F$5)-SUMIFS('NEW-RTT'!#REF!,'NEW-RTT'!#REF!,'t100 dynamiques'!$C$5,'NEW-RTT'!#REF!,$B108,'NEW-RTT'!$E$6:$E$786,"G*",'NEW-RTT'!#REF!,$P$3,'NEW-RTT'!#REF!,'t100 dynamiques'!$F$5)</f>
        <v>#REF!</v>
      </c>
      <c r="Q108" s="37" t="e">
        <f>$Q107+SUMIFS('NEW-RTT'!#REF!,'NEW-RTT'!#REF!,'t100 dynamiques'!$C$5,'NEW-RTT'!#REF!,$B108,'NEW-RTT'!$E$6:$E$786,"G*",'NEW-RTT'!#REF!,$Q$3,'NEW-RTT'!#REF!,'t100 dynamiques'!$F$5)-SUMIFS('NEW-RTT'!#REF!,'NEW-RTT'!#REF!,'t100 dynamiques'!$C$5,'NEW-RTT'!#REF!,$B108,'NEW-RTT'!$E$6:$E$786,"G*",'NEW-RTT'!#REF!,$Q$3,'NEW-RTT'!#REF!,'t100 dynamiques'!$F$5)</f>
        <v>#REF!</v>
      </c>
      <c r="R108" s="164" t="e">
        <f t="shared" si="20"/>
        <v>#REF!</v>
      </c>
      <c r="S108" s="164" t="e">
        <f t="shared" si="15"/>
        <v>#REF!</v>
      </c>
      <c r="T108" s="164" t="e">
        <f t="shared" si="21"/>
        <v>#REF!</v>
      </c>
      <c r="U108" s="164" t="e">
        <f t="shared" si="22"/>
        <v>#REF!</v>
      </c>
      <c r="V108" s="165" t="e">
        <f t="shared" si="23"/>
        <v>#REF!</v>
      </c>
      <c r="W108" s="169">
        <f>SUMIFS(LISTE!$T$4:$T$29,LISTE!$O$4:$O$29,'t100 dynamiques'!$C$5,LISTE!$S$4:$S$29,'t100 dynamiques'!$F$5,LISTE!$P$4:$P$29,LISTE!$P$9)</f>
        <v>2339.1000000000004</v>
      </c>
      <c r="X108" s="210"/>
      <c r="Y108" s="211"/>
      <c r="Z108" s="210"/>
      <c r="AA108" s="210"/>
      <c r="AB108" s="211"/>
      <c r="AC108" s="212"/>
      <c r="AD108" s="210"/>
      <c r="AE108" s="210"/>
      <c r="AF108" s="211"/>
      <c r="AG108" s="212"/>
      <c r="AH108" s="210"/>
      <c r="AI108" s="211"/>
      <c r="AJ108" s="210"/>
      <c r="AK108" s="210"/>
      <c r="AL108" s="211"/>
      <c r="AM108" s="212"/>
      <c r="AN108" s="210"/>
      <c r="AO108" s="210"/>
      <c r="AP108" s="211"/>
      <c r="AQ108" s="212"/>
    </row>
    <row r="109" spans="2:43" x14ac:dyDescent="0.25">
      <c r="B109" s="35">
        <v>105</v>
      </c>
      <c r="C109" s="34"/>
      <c r="D109" s="36" t="e">
        <f>$D108+SUMIFS('NEW-RTT'!#REF!,'NEW-RTT'!#REF!,'t100 dynamiques'!$C$5,'NEW-RTT'!#REF!,$B109,'NEW-RTT'!$E$6:$E$786,"G*",'NEW-RTT'!#REF!,$D$3,'NEW-RTT'!#REF!,'t100 dynamiques'!$F$5)-SUMIFS('NEW-RTT'!#REF!,'NEW-RTT'!#REF!,'t100 dynamiques'!$C$5,'NEW-RTT'!#REF!,$B109,'NEW-RTT'!$E$6:$E$786,"G*",'NEW-RTT'!#REF!,$D$3,'NEW-RTT'!#REF!,'t100 dynamiques'!$F$5)</f>
        <v>#REF!</v>
      </c>
      <c r="E109" s="37" t="e">
        <f>$E108+SUMIFS('NEW-RTT'!#REF!,'NEW-RTT'!#REF!,'t100 dynamiques'!$C$5,'NEW-RTT'!#REF!,$B109,'NEW-RTT'!$E$6:$E$786,"G*",'NEW-RTT'!#REF!,$E$3,'NEW-RTT'!#REF!,'t100 dynamiques'!$F$5)-SUMIFS('NEW-RTT'!#REF!,'NEW-RTT'!#REF!,'t100 dynamiques'!$C$5,'NEW-RTT'!#REF!,$B109,'NEW-RTT'!$E$6:$E$786,"G*",'NEW-RTT'!#REF!,$E$3,'NEW-RTT'!#REF!,'t100 dynamiques'!$F$5)</f>
        <v>#REF!</v>
      </c>
      <c r="F109" s="37" t="e">
        <f>$F108+SUMIFS('NEW-RTT'!#REF!,'NEW-RTT'!#REF!,'t100 dynamiques'!$C$5,'NEW-RTT'!#REF!,$B109,'NEW-RTT'!$E$6:$E$786,"G*",'NEW-RTT'!#REF!,$F$3,'NEW-RTT'!#REF!,'t100 dynamiques'!$F$5)-SUMIFS('NEW-RTT'!#REF!,'NEW-RTT'!#REF!,'t100 dynamiques'!$C$5,'NEW-RTT'!#REF!,$B109,'NEW-RTT'!$E$6:$E$786,"G*",'NEW-RTT'!#REF!,$F$3,'NEW-RTT'!#REF!,'t100 dynamiques'!$F$5)</f>
        <v>#REF!</v>
      </c>
      <c r="G109" s="67" t="e">
        <f>$G108+SUMIFS('NEW-RTT'!#REF!,'NEW-RTT'!#REF!,'t100 dynamiques'!$C$5,'NEW-RTT'!#REF!,$B109,'NEW-RTT'!$E$6:$E$786,"G*",'NEW-RTT'!#REF!,$G$3,'NEW-RTT'!#REF!,'t100 dynamiques'!$F$5)-SUMIFS('NEW-RTT'!#REF!,'NEW-RTT'!#REF!,'t100 dynamiques'!$C$5,'NEW-RTT'!#REF!,$B109,'NEW-RTT'!$E$6:$E$786,"G*",'NEW-RTT'!#REF!,$G$3,'NEW-RTT'!#REF!,'t100 dynamiques'!$F$5)</f>
        <v>#REF!</v>
      </c>
      <c r="H109" s="74" t="e">
        <f t="shared" si="24"/>
        <v>#REF!</v>
      </c>
      <c r="I109" s="137" t="e">
        <f t="shared" si="17"/>
        <v>#REF!</v>
      </c>
      <c r="J109" s="137" t="e">
        <f t="shared" si="18"/>
        <v>#REF!</v>
      </c>
      <c r="K109" s="137" t="e">
        <f t="shared" si="19"/>
        <v>#REF!</v>
      </c>
      <c r="L109" s="139">
        <f>SUMIFS(LISTE!$T$4:$T$29,LISTE!$O$4:$O$29,'t100 dynamiques'!$C$5,LISTE!$S$4:$S$29,'t100 dynamiques'!$F$5,LISTE!$P$4:$P$29,LISTE!$P$4)</f>
        <v>637</v>
      </c>
      <c r="M109" s="70" t="e">
        <f>$M108+SUMIFS('NEW-RTT'!#REF!,'NEW-RTT'!#REF!,'t100 dynamiques'!$C$5,'NEW-RTT'!#REF!,$B109,'NEW-RTT'!$E$6:$E$786,"G*",'NEW-RTT'!#REF!,$M$3,'NEW-RTT'!#REF!,'t100 dynamiques'!$F$5)-SUMIFS('NEW-RTT'!#REF!,'NEW-RTT'!#REF!,'t100 dynamiques'!$C$5,'NEW-RTT'!#REF!,$B109,'NEW-RTT'!$E$6:$E$786,"G*",'NEW-RTT'!#REF!,$M$3,'NEW-RTT'!#REF!,'t100 dynamiques'!$F$5)</f>
        <v>#REF!</v>
      </c>
      <c r="N109" s="37" t="e">
        <f>$N108+SUMIFS('NEW-RTT'!#REF!,'NEW-RTT'!#REF!,'t100 dynamiques'!$C$5,'NEW-RTT'!#REF!,$B109,'NEW-RTT'!$E$6:$E$786,"G*",'NEW-RTT'!#REF!,$N$3,'NEW-RTT'!#REF!,'t100 dynamiques'!$F$5)-SUMIFS('NEW-RTT'!#REF!,'NEW-RTT'!#REF!,'t100 dynamiques'!$C$5,'NEW-RTT'!#REF!,$B109,'NEW-RTT'!$E$6:$E$786,"G*",'NEW-RTT'!#REF!,$N$3,'NEW-RTT'!#REF!,'t100 dynamiques'!$F$5)</f>
        <v>#REF!</v>
      </c>
      <c r="O109" s="37" t="e">
        <f>$O108+SUMIFS('NEW-RTT'!#REF!,'NEW-RTT'!#REF!,'t100 dynamiques'!$C$5,'NEW-RTT'!#REF!,$B109,'NEW-RTT'!$E$6:$E$786,"G*",'NEW-RTT'!#REF!,$O$3,'NEW-RTT'!#REF!,'t100 dynamiques'!$F$5)-SUMIFS('NEW-RTT'!#REF!,'NEW-RTT'!#REF!,'t100 dynamiques'!$C$5,'NEW-RTT'!#REF!,$B109,'NEW-RTT'!$E$6:$E$786,"G*",'NEW-RTT'!#REF!,$O$3,'NEW-RTT'!#REF!,'t100 dynamiques'!$F$5)</f>
        <v>#REF!</v>
      </c>
      <c r="P109" s="37" t="e">
        <f>$P108+SUMIFS('NEW-RTT'!#REF!,'NEW-RTT'!#REF!,'t100 dynamiques'!$C$5,'NEW-RTT'!#REF!,$B109,'NEW-RTT'!$E$6:$E$786,"G*",'NEW-RTT'!#REF!,$P$3,'NEW-RTT'!#REF!,'t100 dynamiques'!$F$5)-SUMIFS('NEW-RTT'!#REF!,'NEW-RTT'!#REF!,'t100 dynamiques'!$C$5,'NEW-RTT'!#REF!,$B109,'NEW-RTT'!$E$6:$E$786,"G*",'NEW-RTT'!#REF!,$P$3,'NEW-RTT'!#REF!,'t100 dynamiques'!$F$5)</f>
        <v>#REF!</v>
      </c>
      <c r="Q109" s="37" t="e">
        <f>$Q108+SUMIFS('NEW-RTT'!#REF!,'NEW-RTT'!#REF!,'t100 dynamiques'!$C$5,'NEW-RTT'!#REF!,$B109,'NEW-RTT'!$E$6:$E$786,"G*",'NEW-RTT'!#REF!,$Q$3,'NEW-RTT'!#REF!,'t100 dynamiques'!$F$5)-SUMIFS('NEW-RTT'!#REF!,'NEW-RTT'!#REF!,'t100 dynamiques'!$C$5,'NEW-RTT'!#REF!,$B109,'NEW-RTT'!$E$6:$E$786,"G*",'NEW-RTT'!#REF!,$Q$3,'NEW-RTT'!#REF!,'t100 dynamiques'!$F$5)</f>
        <v>#REF!</v>
      </c>
      <c r="R109" s="164" t="e">
        <f t="shared" si="20"/>
        <v>#REF!</v>
      </c>
      <c r="S109" s="164" t="e">
        <f t="shared" si="15"/>
        <v>#REF!</v>
      </c>
      <c r="T109" s="164" t="e">
        <f t="shared" si="21"/>
        <v>#REF!</v>
      </c>
      <c r="U109" s="164" t="e">
        <f t="shared" si="22"/>
        <v>#REF!</v>
      </c>
      <c r="V109" s="165" t="e">
        <f t="shared" si="23"/>
        <v>#REF!</v>
      </c>
      <c r="W109" s="169">
        <f>SUMIFS(LISTE!$T$4:$T$29,LISTE!$O$4:$O$29,'t100 dynamiques'!$C$5,LISTE!$S$4:$S$29,'t100 dynamiques'!$F$5,LISTE!$P$4:$P$29,LISTE!$P$9)</f>
        <v>2339.1000000000004</v>
      </c>
      <c r="X109" s="210"/>
      <c r="Y109" s="211"/>
      <c r="Z109" s="210"/>
      <c r="AA109" s="210"/>
      <c r="AB109" s="211"/>
      <c r="AC109" s="212"/>
      <c r="AD109" s="210"/>
      <c r="AE109" s="210"/>
      <c r="AF109" s="211"/>
      <c r="AG109" s="212"/>
      <c r="AH109" s="210"/>
      <c r="AI109" s="211"/>
      <c r="AJ109" s="210"/>
      <c r="AK109" s="210"/>
      <c r="AL109" s="211"/>
      <c r="AM109" s="212"/>
      <c r="AN109" s="210"/>
      <c r="AO109" s="210"/>
      <c r="AP109" s="211"/>
      <c r="AQ109" s="212"/>
    </row>
    <row r="110" spans="2:43" x14ac:dyDescent="0.25">
      <c r="B110" s="35">
        <v>106</v>
      </c>
      <c r="C110" s="34"/>
      <c r="D110" s="36" t="e">
        <f>$D109+SUMIFS('NEW-RTT'!#REF!,'NEW-RTT'!#REF!,'t100 dynamiques'!$C$5,'NEW-RTT'!#REF!,$B110,'NEW-RTT'!$E$6:$E$786,"G*",'NEW-RTT'!#REF!,$D$3,'NEW-RTT'!#REF!,'t100 dynamiques'!$F$5)-SUMIFS('NEW-RTT'!#REF!,'NEW-RTT'!#REF!,'t100 dynamiques'!$C$5,'NEW-RTT'!#REF!,$B110,'NEW-RTT'!$E$6:$E$786,"G*",'NEW-RTT'!#REF!,$D$3,'NEW-RTT'!#REF!,'t100 dynamiques'!$F$5)</f>
        <v>#REF!</v>
      </c>
      <c r="E110" s="37" t="e">
        <f>$E109+SUMIFS('NEW-RTT'!#REF!,'NEW-RTT'!#REF!,'t100 dynamiques'!$C$5,'NEW-RTT'!#REF!,$B110,'NEW-RTT'!$E$6:$E$786,"G*",'NEW-RTT'!#REF!,$E$3,'NEW-RTT'!#REF!,'t100 dynamiques'!$F$5)-SUMIFS('NEW-RTT'!#REF!,'NEW-RTT'!#REF!,'t100 dynamiques'!$C$5,'NEW-RTT'!#REF!,$B110,'NEW-RTT'!$E$6:$E$786,"G*",'NEW-RTT'!#REF!,$E$3,'NEW-RTT'!#REF!,'t100 dynamiques'!$F$5)</f>
        <v>#REF!</v>
      </c>
      <c r="F110" s="37" t="e">
        <f>$F109+SUMIFS('NEW-RTT'!#REF!,'NEW-RTT'!#REF!,'t100 dynamiques'!$C$5,'NEW-RTT'!#REF!,$B110,'NEW-RTT'!$E$6:$E$786,"G*",'NEW-RTT'!#REF!,$F$3,'NEW-RTT'!#REF!,'t100 dynamiques'!$F$5)-SUMIFS('NEW-RTT'!#REF!,'NEW-RTT'!#REF!,'t100 dynamiques'!$C$5,'NEW-RTT'!#REF!,$B110,'NEW-RTT'!$E$6:$E$786,"G*",'NEW-RTT'!#REF!,$F$3,'NEW-RTT'!#REF!,'t100 dynamiques'!$F$5)</f>
        <v>#REF!</v>
      </c>
      <c r="G110" s="67" t="e">
        <f>$G109+SUMIFS('NEW-RTT'!#REF!,'NEW-RTT'!#REF!,'t100 dynamiques'!$C$5,'NEW-RTT'!#REF!,$B110,'NEW-RTT'!$E$6:$E$786,"G*",'NEW-RTT'!#REF!,$G$3,'NEW-RTT'!#REF!,'t100 dynamiques'!$F$5)-SUMIFS('NEW-RTT'!#REF!,'NEW-RTT'!#REF!,'t100 dynamiques'!$C$5,'NEW-RTT'!#REF!,$B110,'NEW-RTT'!$E$6:$E$786,"G*",'NEW-RTT'!#REF!,$G$3,'NEW-RTT'!#REF!,'t100 dynamiques'!$F$5)</f>
        <v>#REF!</v>
      </c>
      <c r="H110" s="74" t="e">
        <f t="shared" si="24"/>
        <v>#REF!</v>
      </c>
      <c r="I110" s="137" t="e">
        <f t="shared" si="17"/>
        <v>#REF!</v>
      </c>
      <c r="J110" s="137" t="e">
        <f t="shared" si="18"/>
        <v>#REF!</v>
      </c>
      <c r="K110" s="137" t="e">
        <f t="shared" si="19"/>
        <v>#REF!</v>
      </c>
      <c r="L110" s="139">
        <f>SUMIFS(LISTE!$T$4:$T$29,LISTE!$O$4:$O$29,'t100 dynamiques'!$C$5,LISTE!$S$4:$S$29,'t100 dynamiques'!$F$5,LISTE!$P$4:$P$29,LISTE!$P$4)</f>
        <v>637</v>
      </c>
      <c r="M110" s="70" t="e">
        <f>$M109+SUMIFS('NEW-RTT'!#REF!,'NEW-RTT'!#REF!,'t100 dynamiques'!$C$5,'NEW-RTT'!#REF!,$B110,'NEW-RTT'!$E$6:$E$786,"G*",'NEW-RTT'!#REF!,$M$3,'NEW-RTT'!#REF!,'t100 dynamiques'!$F$5)-SUMIFS('NEW-RTT'!#REF!,'NEW-RTT'!#REF!,'t100 dynamiques'!$C$5,'NEW-RTT'!#REF!,$B110,'NEW-RTT'!$E$6:$E$786,"G*",'NEW-RTT'!#REF!,$M$3,'NEW-RTT'!#REF!,'t100 dynamiques'!$F$5)</f>
        <v>#REF!</v>
      </c>
      <c r="N110" s="37" t="e">
        <f>$N109+SUMIFS('NEW-RTT'!#REF!,'NEW-RTT'!#REF!,'t100 dynamiques'!$C$5,'NEW-RTT'!#REF!,$B110,'NEW-RTT'!$E$6:$E$786,"G*",'NEW-RTT'!#REF!,$N$3,'NEW-RTT'!#REF!,'t100 dynamiques'!$F$5)-SUMIFS('NEW-RTT'!#REF!,'NEW-RTT'!#REF!,'t100 dynamiques'!$C$5,'NEW-RTT'!#REF!,$B110,'NEW-RTT'!$E$6:$E$786,"G*",'NEW-RTT'!#REF!,$N$3,'NEW-RTT'!#REF!,'t100 dynamiques'!$F$5)</f>
        <v>#REF!</v>
      </c>
      <c r="O110" s="37" t="e">
        <f>$O109+SUMIFS('NEW-RTT'!#REF!,'NEW-RTT'!#REF!,'t100 dynamiques'!$C$5,'NEW-RTT'!#REF!,$B110,'NEW-RTT'!$E$6:$E$786,"G*",'NEW-RTT'!#REF!,$O$3,'NEW-RTT'!#REF!,'t100 dynamiques'!$F$5)-SUMIFS('NEW-RTT'!#REF!,'NEW-RTT'!#REF!,'t100 dynamiques'!$C$5,'NEW-RTT'!#REF!,$B110,'NEW-RTT'!$E$6:$E$786,"G*",'NEW-RTT'!#REF!,$O$3,'NEW-RTT'!#REF!,'t100 dynamiques'!$F$5)</f>
        <v>#REF!</v>
      </c>
      <c r="P110" s="37" t="e">
        <f>$P109+SUMIFS('NEW-RTT'!#REF!,'NEW-RTT'!#REF!,'t100 dynamiques'!$C$5,'NEW-RTT'!#REF!,$B110,'NEW-RTT'!$E$6:$E$786,"G*",'NEW-RTT'!#REF!,$P$3,'NEW-RTT'!#REF!,'t100 dynamiques'!$F$5)-SUMIFS('NEW-RTT'!#REF!,'NEW-RTT'!#REF!,'t100 dynamiques'!$C$5,'NEW-RTT'!#REF!,$B110,'NEW-RTT'!$E$6:$E$786,"G*",'NEW-RTT'!#REF!,$P$3,'NEW-RTT'!#REF!,'t100 dynamiques'!$F$5)</f>
        <v>#REF!</v>
      </c>
      <c r="Q110" s="37" t="e">
        <f>$Q109+SUMIFS('NEW-RTT'!#REF!,'NEW-RTT'!#REF!,'t100 dynamiques'!$C$5,'NEW-RTT'!#REF!,$B110,'NEW-RTT'!$E$6:$E$786,"G*",'NEW-RTT'!#REF!,$Q$3,'NEW-RTT'!#REF!,'t100 dynamiques'!$F$5)-SUMIFS('NEW-RTT'!#REF!,'NEW-RTT'!#REF!,'t100 dynamiques'!$C$5,'NEW-RTT'!#REF!,$B110,'NEW-RTT'!$E$6:$E$786,"G*",'NEW-RTT'!#REF!,$Q$3,'NEW-RTT'!#REF!,'t100 dynamiques'!$F$5)</f>
        <v>#REF!</v>
      </c>
      <c r="R110" s="164" t="e">
        <f t="shared" si="20"/>
        <v>#REF!</v>
      </c>
      <c r="S110" s="164" t="e">
        <f t="shared" si="15"/>
        <v>#REF!</v>
      </c>
      <c r="T110" s="164" t="e">
        <f t="shared" si="21"/>
        <v>#REF!</v>
      </c>
      <c r="U110" s="164" t="e">
        <f t="shared" si="22"/>
        <v>#REF!</v>
      </c>
      <c r="V110" s="165" t="e">
        <f t="shared" si="23"/>
        <v>#REF!</v>
      </c>
      <c r="W110" s="169">
        <f>SUMIFS(LISTE!$T$4:$T$29,LISTE!$O$4:$O$29,'t100 dynamiques'!$C$5,LISTE!$S$4:$S$29,'t100 dynamiques'!$F$5,LISTE!$P$4:$P$29,LISTE!$P$9)</f>
        <v>2339.1000000000004</v>
      </c>
      <c r="X110" s="210"/>
      <c r="Y110" s="211"/>
      <c r="Z110" s="210"/>
      <c r="AA110" s="210"/>
      <c r="AB110" s="211"/>
      <c r="AC110" s="212"/>
      <c r="AD110" s="210"/>
      <c r="AE110" s="210"/>
      <c r="AF110" s="211"/>
      <c r="AG110" s="212"/>
      <c r="AH110" s="210"/>
      <c r="AI110" s="211"/>
      <c r="AJ110" s="210"/>
      <c r="AK110" s="210"/>
      <c r="AL110" s="211"/>
      <c r="AM110" s="212"/>
      <c r="AN110" s="210"/>
      <c r="AO110" s="210"/>
      <c r="AP110" s="211"/>
      <c r="AQ110" s="212"/>
    </row>
    <row r="111" spans="2:43" x14ac:dyDescent="0.25">
      <c r="B111" s="35">
        <v>107</v>
      </c>
      <c r="C111" s="34"/>
      <c r="D111" s="36" t="e">
        <f>$D110+SUMIFS('NEW-RTT'!#REF!,'NEW-RTT'!#REF!,'t100 dynamiques'!$C$5,'NEW-RTT'!#REF!,$B111,'NEW-RTT'!$E$6:$E$786,"G*",'NEW-RTT'!#REF!,$D$3,'NEW-RTT'!#REF!,'t100 dynamiques'!$F$5)-SUMIFS('NEW-RTT'!#REF!,'NEW-RTT'!#REF!,'t100 dynamiques'!$C$5,'NEW-RTT'!#REF!,$B111,'NEW-RTT'!$E$6:$E$786,"G*",'NEW-RTT'!#REF!,$D$3,'NEW-RTT'!#REF!,'t100 dynamiques'!$F$5)</f>
        <v>#REF!</v>
      </c>
      <c r="E111" s="37" t="e">
        <f>$E110+SUMIFS('NEW-RTT'!#REF!,'NEW-RTT'!#REF!,'t100 dynamiques'!$C$5,'NEW-RTT'!#REF!,$B111,'NEW-RTT'!$E$6:$E$786,"G*",'NEW-RTT'!#REF!,$E$3,'NEW-RTT'!#REF!,'t100 dynamiques'!$F$5)-SUMIFS('NEW-RTT'!#REF!,'NEW-RTT'!#REF!,'t100 dynamiques'!$C$5,'NEW-RTT'!#REF!,$B111,'NEW-RTT'!$E$6:$E$786,"G*",'NEW-RTT'!#REF!,$E$3,'NEW-RTT'!#REF!,'t100 dynamiques'!$F$5)</f>
        <v>#REF!</v>
      </c>
      <c r="F111" s="37" t="e">
        <f>$F110+SUMIFS('NEW-RTT'!#REF!,'NEW-RTT'!#REF!,'t100 dynamiques'!$C$5,'NEW-RTT'!#REF!,$B111,'NEW-RTT'!$E$6:$E$786,"G*",'NEW-RTT'!#REF!,$F$3,'NEW-RTT'!#REF!,'t100 dynamiques'!$F$5)-SUMIFS('NEW-RTT'!#REF!,'NEW-RTT'!#REF!,'t100 dynamiques'!$C$5,'NEW-RTT'!#REF!,$B111,'NEW-RTT'!$E$6:$E$786,"G*",'NEW-RTT'!#REF!,$F$3,'NEW-RTT'!#REF!,'t100 dynamiques'!$F$5)</f>
        <v>#REF!</v>
      </c>
      <c r="G111" s="67" t="e">
        <f>$G110+SUMIFS('NEW-RTT'!#REF!,'NEW-RTT'!#REF!,'t100 dynamiques'!$C$5,'NEW-RTT'!#REF!,$B111,'NEW-RTT'!$E$6:$E$786,"G*",'NEW-RTT'!#REF!,$G$3,'NEW-RTT'!#REF!,'t100 dynamiques'!$F$5)-SUMIFS('NEW-RTT'!#REF!,'NEW-RTT'!#REF!,'t100 dynamiques'!$C$5,'NEW-RTT'!#REF!,$B111,'NEW-RTT'!$E$6:$E$786,"G*",'NEW-RTT'!#REF!,$G$3,'NEW-RTT'!#REF!,'t100 dynamiques'!$F$5)</f>
        <v>#REF!</v>
      </c>
      <c r="H111" s="74" t="e">
        <f t="shared" si="24"/>
        <v>#REF!</v>
      </c>
      <c r="I111" s="137" t="e">
        <f t="shared" si="17"/>
        <v>#REF!</v>
      </c>
      <c r="J111" s="137" t="e">
        <f t="shared" si="18"/>
        <v>#REF!</v>
      </c>
      <c r="K111" s="137" t="e">
        <f t="shared" si="19"/>
        <v>#REF!</v>
      </c>
      <c r="L111" s="139">
        <f>SUMIFS(LISTE!$T$4:$T$29,LISTE!$O$4:$O$29,'t100 dynamiques'!$C$5,LISTE!$S$4:$S$29,'t100 dynamiques'!$F$5,LISTE!$P$4:$P$29,LISTE!$P$4)</f>
        <v>637</v>
      </c>
      <c r="M111" s="70" t="e">
        <f>$M110+SUMIFS('NEW-RTT'!#REF!,'NEW-RTT'!#REF!,'t100 dynamiques'!$C$5,'NEW-RTT'!#REF!,$B111,'NEW-RTT'!$E$6:$E$786,"G*",'NEW-RTT'!#REF!,$M$3,'NEW-RTT'!#REF!,'t100 dynamiques'!$F$5)-SUMIFS('NEW-RTT'!#REF!,'NEW-RTT'!#REF!,'t100 dynamiques'!$C$5,'NEW-RTT'!#REF!,$B111,'NEW-RTT'!$E$6:$E$786,"G*",'NEW-RTT'!#REF!,$M$3,'NEW-RTT'!#REF!,'t100 dynamiques'!$F$5)</f>
        <v>#REF!</v>
      </c>
      <c r="N111" s="37" t="e">
        <f>$N110+SUMIFS('NEW-RTT'!#REF!,'NEW-RTT'!#REF!,'t100 dynamiques'!$C$5,'NEW-RTT'!#REF!,$B111,'NEW-RTT'!$E$6:$E$786,"G*",'NEW-RTT'!#REF!,$N$3,'NEW-RTT'!#REF!,'t100 dynamiques'!$F$5)-SUMIFS('NEW-RTT'!#REF!,'NEW-RTT'!#REF!,'t100 dynamiques'!$C$5,'NEW-RTT'!#REF!,$B111,'NEW-RTT'!$E$6:$E$786,"G*",'NEW-RTT'!#REF!,$N$3,'NEW-RTT'!#REF!,'t100 dynamiques'!$F$5)</f>
        <v>#REF!</v>
      </c>
      <c r="O111" s="37" t="e">
        <f>$O110+SUMIFS('NEW-RTT'!#REF!,'NEW-RTT'!#REF!,'t100 dynamiques'!$C$5,'NEW-RTT'!#REF!,$B111,'NEW-RTT'!$E$6:$E$786,"G*",'NEW-RTT'!#REF!,$O$3,'NEW-RTT'!#REF!,'t100 dynamiques'!$F$5)-SUMIFS('NEW-RTT'!#REF!,'NEW-RTT'!#REF!,'t100 dynamiques'!$C$5,'NEW-RTT'!#REF!,$B111,'NEW-RTT'!$E$6:$E$786,"G*",'NEW-RTT'!#REF!,$O$3,'NEW-RTT'!#REF!,'t100 dynamiques'!$F$5)</f>
        <v>#REF!</v>
      </c>
      <c r="P111" s="37" t="e">
        <f>$P110+SUMIFS('NEW-RTT'!#REF!,'NEW-RTT'!#REF!,'t100 dynamiques'!$C$5,'NEW-RTT'!#REF!,$B111,'NEW-RTT'!$E$6:$E$786,"G*",'NEW-RTT'!#REF!,$P$3,'NEW-RTT'!#REF!,'t100 dynamiques'!$F$5)-SUMIFS('NEW-RTT'!#REF!,'NEW-RTT'!#REF!,'t100 dynamiques'!$C$5,'NEW-RTT'!#REF!,$B111,'NEW-RTT'!$E$6:$E$786,"G*",'NEW-RTT'!#REF!,$P$3,'NEW-RTT'!#REF!,'t100 dynamiques'!$F$5)</f>
        <v>#REF!</v>
      </c>
      <c r="Q111" s="37" t="e">
        <f>$Q110+SUMIFS('NEW-RTT'!#REF!,'NEW-RTT'!#REF!,'t100 dynamiques'!$C$5,'NEW-RTT'!#REF!,$B111,'NEW-RTT'!$E$6:$E$786,"G*",'NEW-RTT'!#REF!,$Q$3,'NEW-RTT'!#REF!,'t100 dynamiques'!$F$5)-SUMIFS('NEW-RTT'!#REF!,'NEW-RTT'!#REF!,'t100 dynamiques'!$C$5,'NEW-RTT'!#REF!,$B111,'NEW-RTT'!$E$6:$E$786,"G*",'NEW-RTT'!#REF!,$Q$3,'NEW-RTT'!#REF!,'t100 dynamiques'!$F$5)</f>
        <v>#REF!</v>
      </c>
      <c r="R111" s="164" t="e">
        <f t="shared" si="20"/>
        <v>#REF!</v>
      </c>
      <c r="S111" s="164" t="e">
        <f t="shared" si="15"/>
        <v>#REF!</v>
      </c>
      <c r="T111" s="164" t="e">
        <f t="shared" si="21"/>
        <v>#REF!</v>
      </c>
      <c r="U111" s="164" t="e">
        <f t="shared" si="22"/>
        <v>#REF!</v>
      </c>
      <c r="V111" s="165" t="e">
        <f t="shared" si="23"/>
        <v>#REF!</v>
      </c>
      <c r="W111" s="169">
        <f>SUMIFS(LISTE!$T$4:$T$29,LISTE!$O$4:$O$29,'t100 dynamiques'!$C$5,LISTE!$S$4:$S$29,'t100 dynamiques'!$F$5,LISTE!$P$4:$P$29,LISTE!$P$9)</f>
        <v>2339.1000000000004</v>
      </c>
      <c r="X111" s="210"/>
      <c r="Y111" s="211"/>
      <c r="Z111" s="210"/>
      <c r="AA111" s="210"/>
      <c r="AB111" s="211"/>
      <c r="AC111" s="212"/>
      <c r="AD111" s="210"/>
      <c r="AE111" s="210"/>
      <c r="AF111" s="211"/>
      <c r="AG111" s="212"/>
      <c r="AH111" s="210"/>
      <c r="AI111" s="211"/>
      <c r="AJ111" s="210"/>
      <c r="AK111" s="210"/>
      <c r="AL111" s="211"/>
      <c r="AM111" s="212"/>
      <c r="AN111" s="210"/>
      <c r="AO111" s="210"/>
      <c r="AP111" s="211"/>
      <c r="AQ111" s="212"/>
    </row>
    <row r="112" spans="2:43" x14ac:dyDescent="0.25">
      <c r="B112" s="35">
        <v>108</v>
      </c>
      <c r="C112" s="34"/>
      <c r="D112" s="36" t="e">
        <f>$D111+SUMIFS('NEW-RTT'!#REF!,'NEW-RTT'!#REF!,'t100 dynamiques'!$C$5,'NEW-RTT'!#REF!,$B112,'NEW-RTT'!$E$6:$E$786,"G*",'NEW-RTT'!#REF!,$D$3,'NEW-RTT'!#REF!,'t100 dynamiques'!$F$5)-SUMIFS('NEW-RTT'!#REF!,'NEW-RTT'!#REF!,'t100 dynamiques'!$C$5,'NEW-RTT'!#REF!,$B112,'NEW-RTT'!$E$6:$E$786,"G*",'NEW-RTT'!#REF!,$D$3,'NEW-RTT'!#REF!,'t100 dynamiques'!$F$5)</f>
        <v>#REF!</v>
      </c>
      <c r="E112" s="37" t="e">
        <f>$E111+SUMIFS('NEW-RTT'!#REF!,'NEW-RTT'!#REF!,'t100 dynamiques'!$C$5,'NEW-RTT'!#REF!,$B112,'NEW-RTT'!$E$6:$E$786,"G*",'NEW-RTT'!#REF!,$E$3,'NEW-RTT'!#REF!,'t100 dynamiques'!$F$5)-SUMIFS('NEW-RTT'!#REF!,'NEW-RTT'!#REF!,'t100 dynamiques'!$C$5,'NEW-RTT'!#REF!,$B112,'NEW-RTT'!$E$6:$E$786,"G*",'NEW-RTT'!#REF!,$E$3,'NEW-RTT'!#REF!,'t100 dynamiques'!$F$5)</f>
        <v>#REF!</v>
      </c>
      <c r="F112" s="37" t="e">
        <f>$F111+SUMIFS('NEW-RTT'!#REF!,'NEW-RTT'!#REF!,'t100 dynamiques'!$C$5,'NEW-RTT'!#REF!,$B112,'NEW-RTT'!$E$6:$E$786,"G*",'NEW-RTT'!#REF!,$F$3,'NEW-RTT'!#REF!,'t100 dynamiques'!$F$5)-SUMIFS('NEW-RTT'!#REF!,'NEW-RTT'!#REF!,'t100 dynamiques'!$C$5,'NEW-RTT'!#REF!,$B112,'NEW-RTT'!$E$6:$E$786,"G*",'NEW-RTT'!#REF!,$F$3,'NEW-RTT'!#REF!,'t100 dynamiques'!$F$5)</f>
        <v>#REF!</v>
      </c>
      <c r="G112" s="67" t="e">
        <f>$G111+SUMIFS('NEW-RTT'!#REF!,'NEW-RTT'!#REF!,'t100 dynamiques'!$C$5,'NEW-RTT'!#REF!,$B112,'NEW-RTT'!$E$6:$E$786,"G*",'NEW-RTT'!#REF!,$G$3,'NEW-RTT'!#REF!,'t100 dynamiques'!$F$5)-SUMIFS('NEW-RTT'!#REF!,'NEW-RTT'!#REF!,'t100 dynamiques'!$C$5,'NEW-RTT'!#REF!,$B112,'NEW-RTT'!$E$6:$E$786,"G*",'NEW-RTT'!#REF!,$G$3,'NEW-RTT'!#REF!,'t100 dynamiques'!$F$5)</f>
        <v>#REF!</v>
      </c>
      <c r="H112" s="74" t="e">
        <f t="shared" si="24"/>
        <v>#REF!</v>
      </c>
      <c r="I112" s="137" t="e">
        <f t="shared" si="17"/>
        <v>#REF!</v>
      </c>
      <c r="J112" s="137" t="e">
        <f t="shared" si="18"/>
        <v>#REF!</v>
      </c>
      <c r="K112" s="137" t="e">
        <f t="shared" si="19"/>
        <v>#REF!</v>
      </c>
      <c r="L112" s="139">
        <f>SUMIFS(LISTE!$T$4:$T$29,LISTE!$O$4:$O$29,'t100 dynamiques'!$C$5,LISTE!$S$4:$S$29,'t100 dynamiques'!$F$5,LISTE!$P$4:$P$29,LISTE!$P$4)</f>
        <v>637</v>
      </c>
      <c r="M112" s="70" t="e">
        <f>$M111+SUMIFS('NEW-RTT'!#REF!,'NEW-RTT'!#REF!,'t100 dynamiques'!$C$5,'NEW-RTT'!#REF!,$B112,'NEW-RTT'!$E$6:$E$786,"G*",'NEW-RTT'!#REF!,$M$3,'NEW-RTT'!#REF!,'t100 dynamiques'!$F$5)-SUMIFS('NEW-RTT'!#REF!,'NEW-RTT'!#REF!,'t100 dynamiques'!$C$5,'NEW-RTT'!#REF!,$B112,'NEW-RTT'!$E$6:$E$786,"G*",'NEW-RTT'!#REF!,$M$3,'NEW-RTT'!#REF!,'t100 dynamiques'!$F$5)</f>
        <v>#REF!</v>
      </c>
      <c r="N112" s="37" t="e">
        <f>$N111+SUMIFS('NEW-RTT'!#REF!,'NEW-RTT'!#REF!,'t100 dynamiques'!$C$5,'NEW-RTT'!#REF!,$B112,'NEW-RTT'!$E$6:$E$786,"G*",'NEW-RTT'!#REF!,$N$3,'NEW-RTT'!#REF!,'t100 dynamiques'!$F$5)-SUMIFS('NEW-RTT'!#REF!,'NEW-RTT'!#REF!,'t100 dynamiques'!$C$5,'NEW-RTT'!#REF!,$B112,'NEW-RTT'!$E$6:$E$786,"G*",'NEW-RTT'!#REF!,$N$3,'NEW-RTT'!#REF!,'t100 dynamiques'!$F$5)</f>
        <v>#REF!</v>
      </c>
      <c r="O112" s="37" t="e">
        <f>$O111+SUMIFS('NEW-RTT'!#REF!,'NEW-RTT'!#REF!,'t100 dynamiques'!$C$5,'NEW-RTT'!#REF!,$B112,'NEW-RTT'!$E$6:$E$786,"G*",'NEW-RTT'!#REF!,$O$3,'NEW-RTT'!#REF!,'t100 dynamiques'!$F$5)-SUMIFS('NEW-RTT'!#REF!,'NEW-RTT'!#REF!,'t100 dynamiques'!$C$5,'NEW-RTT'!#REF!,$B112,'NEW-RTT'!$E$6:$E$786,"G*",'NEW-RTT'!#REF!,$O$3,'NEW-RTT'!#REF!,'t100 dynamiques'!$F$5)</f>
        <v>#REF!</v>
      </c>
      <c r="P112" s="37" t="e">
        <f>$P111+SUMIFS('NEW-RTT'!#REF!,'NEW-RTT'!#REF!,'t100 dynamiques'!$C$5,'NEW-RTT'!#REF!,$B112,'NEW-RTT'!$E$6:$E$786,"G*",'NEW-RTT'!#REF!,$P$3,'NEW-RTT'!#REF!,'t100 dynamiques'!$F$5)-SUMIFS('NEW-RTT'!#REF!,'NEW-RTT'!#REF!,'t100 dynamiques'!$C$5,'NEW-RTT'!#REF!,$B112,'NEW-RTT'!$E$6:$E$786,"G*",'NEW-RTT'!#REF!,$P$3,'NEW-RTT'!#REF!,'t100 dynamiques'!$F$5)</f>
        <v>#REF!</v>
      </c>
      <c r="Q112" s="37" t="e">
        <f>$Q111+SUMIFS('NEW-RTT'!#REF!,'NEW-RTT'!#REF!,'t100 dynamiques'!$C$5,'NEW-RTT'!#REF!,$B112,'NEW-RTT'!$E$6:$E$786,"G*",'NEW-RTT'!#REF!,$Q$3,'NEW-RTT'!#REF!,'t100 dynamiques'!$F$5)-SUMIFS('NEW-RTT'!#REF!,'NEW-RTT'!#REF!,'t100 dynamiques'!$C$5,'NEW-RTT'!#REF!,$B112,'NEW-RTT'!$E$6:$E$786,"G*",'NEW-RTT'!#REF!,$Q$3,'NEW-RTT'!#REF!,'t100 dynamiques'!$F$5)</f>
        <v>#REF!</v>
      </c>
      <c r="R112" s="164" t="e">
        <f t="shared" si="20"/>
        <v>#REF!</v>
      </c>
      <c r="S112" s="164" t="e">
        <f t="shared" si="15"/>
        <v>#REF!</v>
      </c>
      <c r="T112" s="164" t="e">
        <f t="shared" si="21"/>
        <v>#REF!</v>
      </c>
      <c r="U112" s="164" t="e">
        <f t="shared" si="22"/>
        <v>#REF!</v>
      </c>
      <c r="V112" s="165" t="e">
        <f t="shared" si="23"/>
        <v>#REF!</v>
      </c>
      <c r="W112" s="169">
        <f>SUMIFS(LISTE!$T$4:$T$29,LISTE!$O$4:$O$29,'t100 dynamiques'!$C$5,LISTE!$S$4:$S$29,'t100 dynamiques'!$F$5,LISTE!$P$4:$P$29,LISTE!$P$9)</f>
        <v>2339.1000000000004</v>
      </c>
      <c r="X112" s="210"/>
      <c r="Y112" s="211"/>
      <c r="Z112" s="210"/>
      <c r="AA112" s="210"/>
      <c r="AB112" s="211"/>
      <c r="AC112" s="212"/>
      <c r="AD112" s="210"/>
      <c r="AE112" s="210"/>
      <c r="AF112" s="211"/>
      <c r="AG112" s="212"/>
      <c r="AH112" s="210"/>
      <c r="AI112" s="211"/>
      <c r="AJ112" s="210"/>
      <c r="AK112" s="210"/>
      <c r="AL112" s="211"/>
      <c r="AM112" s="212"/>
      <c r="AN112" s="210"/>
      <c r="AO112" s="210"/>
      <c r="AP112" s="211"/>
      <c r="AQ112" s="212"/>
    </row>
    <row r="113" spans="2:43" x14ac:dyDescent="0.25">
      <c r="B113" s="35">
        <v>109</v>
      </c>
      <c r="C113" s="34"/>
      <c r="D113" s="36" t="e">
        <f>$D112+SUMIFS('NEW-RTT'!#REF!,'NEW-RTT'!#REF!,'t100 dynamiques'!$C$5,'NEW-RTT'!#REF!,$B113,'NEW-RTT'!$E$6:$E$786,"G*",'NEW-RTT'!#REF!,$D$3,'NEW-RTT'!#REF!,'t100 dynamiques'!$F$5)-SUMIFS('NEW-RTT'!#REF!,'NEW-RTT'!#REF!,'t100 dynamiques'!$C$5,'NEW-RTT'!#REF!,$B113,'NEW-RTT'!$E$6:$E$786,"G*",'NEW-RTT'!#REF!,$D$3,'NEW-RTT'!#REF!,'t100 dynamiques'!$F$5)</f>
        <v>#REF!</v>
      </c>
      <c r="E113" s="37" t="e">
        <f>$E112+SUMIFS('NEW-RTT'!#REF!,'NEW-RTT'!#REF!,'t100 dynamiques'!$C$5,'NEW-RTT'!#REF!,$B113,'NEW-RTT'!$E$6:$E$786,"G*",'NEW-RTT'!#REF!,$E$3,'NEW-RTT'!#REF!,'t100 dynamiques'!$F$5)-SUMIFS('NEW-RTT'!#REF!,'NEW-RTT'!#REF!,'t100 dynamiques'!$C$5,'NEW-RTT'!#REF!,$B113,'NEW-RTT'!$E$6:$E$786,"G*",'NEW-RTT'!#REF!,$E$3,'NEW-RTT'!#REF!,'t100 dynamiques'!$F$5)</f>
        <v>#REF!</v>
      </c>
      <c r="F113" s="37" t="e">
        <f>$F112+SUMIFS('NEW-RTT'!#REF!,'NEW-RTT'!#REF!,'t100 dynamiques'!$C$5,'NEW-RTT'!#REF!,$B113,'NEW-RTT'!$E$6:$E$786,"G*",'NEW-RTT'!#REF!,$F$3,'NEW-RTT'!#REF!,'t100 dynamiques'!$F$5)-SUMIFS('NEW-RTT'!#REF!,'NEW-RTT'!#REF!,'t100 dynamiques'!$C$5,'NEW-RTT'!#REF!,$B113,'NEW-RTT'!$E$6:$E$786,"G*",'NEW-RTT'!#REF!,$F$3,'NEW-RTT'!#REF!,'t100 dynamiques'!$F$5)</f>
        <v>#REF!</v>
      </c>
      <c r="G113" s="67" t="e">
        <f>$G112+SUMIFS('NEW-RTT'!#REF!,'NEW-RTT'!#REF!,'t100 dynamiques'!$C$5,'NEW-RTT'!#REF!,$B113,'NEW-RTT'!$E$6:$E$786,"G*",'NEW-RTT'!#REF!,$G$3,'NEW-RTT'!#REF!,'t100 dynamiques'!$F$5)-SUMIFS('NEW-RTT'!#REF!,'NEW-RTT'!#REF!,'t100 dynamiques'!$C$5,'NEW-RTT'!#REF!,$B113,'NEW-RTT'!$E$6:$E$786,"G*",'NEW-RTT'!#REF!,$G$3,'NEW-RTT'!#REF!,'t100 dynamiques'!$F$5)</f>
        <v>#REF!</v>
      </c>
      <c r="H113" s="74" t="e">
        <f t="shared" si="24"/>
        <v>#REF!</v>
      </c>
      <c r="I113" s="137" t="e">
        <f t="shared" si="17"/>
        <v>#REF!</v>
      </c>
      <c r="J113" s="137" t="e">
        <f t="shared" si="18"/>
        <v>#REF!</v>
      </c>
      <c r="K113" s="137" t="e">
        <f t="shared" si="19"/>
        <v>#REF!</v>
      </c>
      <c r="L113" s="139">
        <f>SUMIFS(LISTE!$T$4:$T$29,LISTE!$O$4:$O$29,'t100 dynamiques'!$C$5,LISTE!$S$4:$S$29,'t100 dynamiques'!$F$5,LISTE!$P$4:$P$29,LISTE!$P$4)</f>
        <v>637</v>
      </c>
      <c r="M113" s="70" t="e">
        <f>$M112+SUMIFS('NEW-RTT'!#REF!,'NEW-RTT'!#REF!,'t100 dynamiques'!$C$5,'NEW-RTT'!#REF!,$B113,'NEW-RTT'!$E$6:$E$786,"G*",'NEW-RTT'!#REF!,$M$3,'NEW-RTT'!#REF!,'t100 dynamiques'!$F$5)-SUMIFS('NEW-RTT'!#REF!,'NEW-RTT'!#REF!,'t100 dynamiques'!$C$5,'NEW-RTT'!#REF!,$B113,'NEW-RTT'!$E$6:$E$786,"G*",'NEW-RTT'!#REF!,$M$3,'NEW-RTT'!#REF!,'t100 dynamiques'!$F$5)</f>
        <v>#REF!</v>
      </c>
      <c r="N113" s="37" t="e">
        <f>$N112+SUMIFS('NEW-RTT'!#REF!,'NEW-RTT'!#REF!,'t100 dynamiques'!$C$5,'NEW-RTT'!#REF!,$B113,'NEW-RTT'!$E$6:$E$786,"G*",'NEW-RTT'!#REF!,$N$3,'NEW-RTT'!#REF!,'t100 dynamiques'!$F$5)-SUMIFS('NEW-RTT'!#REF!,'NEW-RTT'!#REF!,'t100 dynamiques'!$C$5,'NEW-RTT'!#REF!,$B113,'NEW-RTT'!$E$6:$E$786,"G*",'NEW-RTT'!#REF!,$N$3,'NEW-RTT'!#REF!,'t100 dynamiques'!$F$5)</f>
        <v>#REF!</v>
      </c>
      <c r="O113" s="37" t="e">
        <f>$O112+SUMIFS('NEW-RTT'!#REF!,'NEW-RTT'!#REF!,'t100 dynamiques'!$C$5,'NEW-RTT'!#REF!,$B113,'NEW-RTT'!$E$6:$E$786,"G*",'NEW-RTT'!#REF!,$O$3,'NEW-RTT'!#REF!,'t100 dynamiques'!$F$5)-SUMIFS('NEW-RTT'!#REF!,'NEW-RTT'!#REF!,'t100 dynamiques'!$C$5,'NEW-RTT'!#REF!,$B113,'NEW-RTT'!$E$6:$E$786,"G*",'NEW-RTT'!#REF!,$O$3,'NEW-RTT'!#REF!,'t100 dynamiques'!$F$5)</f>
        <v>#REF!</v>
      </c>
      <c r="P113" s="37" t="e">
        <f>$P112+SUMIFS('NEW-RTT'!#REF!,'NEW-RTT'!#REF!,'t100 dynamiques'!$C$5,'NEW-RTT'!#REF!,$B113,'NEW-RTT'!$E$6:$E$786,"G*",'NEW-RTT'!#REF!,$P$3,'NEW-RTT'!#REF!,'t100 dynamiques'!$F$5)-SUMIFS('NEW-RTT'!#REF!,'NEW-RTT'!#REF!,'t100 dynamiques'!$C$5,'NEW-RTT'!#REF!,$B113,'NEW-RTT'!$E$6:$E$786,"G*",'NEW-RTT'!#REF!,$P$3,'NEW-RTT'!#REF!,'t100 dynamiques'!$F$5)</f>
        <v>#REF!</v>
      </c>
      <c r="Q113" s="37" t="e">
        <f>$Q112+SUMIFS('NEW-RTT'!#REF!,'NEW-RTT'!#REF!,'t100 dynamiques'!$C$5,'NEW-RTT'!#REF!,$B113,'NEW-RTT'!$E$6:$E$786,"G*",'NEW-RTT'!#REF!,$Q$3,'NEW-RTT'!#REF!,'t100 dynamiques'!$F$5)-SUMIFS('NEW-RTT'!#REF!,'NEW-RTT'!#REF!,'t100 dynamiques'!$C$5,'NEW-RTT'!#REF!,$B113,'NEW-RTT'!$E$6:$E$786,"G*",'NEW-RTT'!#REF!,$Q$3,'NEW-RTT'!#REF!,'t100 dynamiques'!$F$5)</f>
        <v>#REF!</v>
      </c>
      <c r="R113" s="164" t="e">
        <f t="shared" si="20"/>
        <v>#REF!</v>
      </c>
      <c r="S113" s="164" t="e">
        <f t="shared" si="15"/>
        <v>#REF!</v>
      </c>
      <c r="T113" s="164" t="e">
        <f t="shared" si="21"/>
        <v>#REF!</v>
      </c>
      <c r="U113" s="164" t="e">
        <f t="shared" si="22"/>
        <v>#REF!</v>
      </c>
      <c r="V113" s="165" t="e">
        <f t="shared" si="23"/>
        <v>#REF!</v>
      </c>
      <c r="W113" s="169">
        <f>SUMIFS(LISTE!$T$4:$T$29,LISTE!$O$4:$O$29,'t100 dynamiques'!$C$5,LISTE!$S$4:$S$29,'t100 dynamiques'!$F$5,LISTE!$P$4:$P$29,LISTE!$P$9)</f>
        <v>2339.1000000000004</v>
      </c>
      <c r="X113" s="210"/>
      <c r="Y113" s="211"/>
      <c r="Z113" s="210"/>
      <c r="AA113" s="210"/>
      <c r="AB113" s="211"/>
      <c r="AC113" s="212"/>
      <c r="AD113" s="210"/>
      <c r="AE113" s="210"/>
      <c r="AF113" s="211"/>
      <c r="AG113" s="212"/>
      <c r="AH113" s="210"/>
      <c r="AI113" s="211"/>
      <c r="AJ113" s="210"/>
      <c r="AK113" s="210"/>
      <c r="AL113" s="211"/>
      <c r="AM113" s="212"/>
      <c r="AN113" s="210"/>
      <c r="AO113" s="210"/>
      <c r="AP113" s="211"/>
      <c r="AQ113" s="212"/>
    </row>
    <row r="114" spans="2:43" x14ac:dyDescent="0.25">
      <c r="B114" s="133">
        <v>110</v>
      </c>
      <c r="C114" s="34"/>
      <c r="D114" s="36" t="e">
        <f>$D113+SUMIFS('NEW-RTT'!#REF!,'NEW-RTT'!#REF!,'t100 dynamiques'!$C$5,'NEW-RTT'!#REF!,$B114,'NEW-RTT'!$E$6:$E$786,"G*",'NEW-RTT'!#REF!,$D$3,'NEW-RTT'!#REF!,'t100 dynamiques'!$F$5)-SUMIFS('NEW-RTT'!#REF!,'NEW-RTT'!#REF!,'t100 dynamiques'!$C$5,'NEW-RTT'!#REF!,$B114,'NEW-RTT'!$E$6:$E$786,"G*",'NEW-RTT'!#REF!,$D$3,'NEW-RTT'!#REF!,'t100 dynamiques'!$F$5)</f>
        <v>#REF!</v>
      </c>
      <c r="E114" s="37" t="e">
        <f>$E113+SUMIFS('NEW-RTT'!#REF!,'NEW-RTT'!#REF!,'t100 dynamiques'!$C$5,'NEW-RTT'!#REF!,$B114,'NEW-RTT'!$E$6:$E$786,"G*",'NEW-RTT'!#REF!,$E$3,'NEW-RTT'!#REF!,'t100 dynamiques'!$F$5)-SUMIFS('NEW-RTT'!#REF!,'NEW-RTT'!#REF!,'t100 dynamiques'!$C$5,'NEW-RTT'!#REF!,$B114,'NEW-RTT'!$E$6:$E$786,"G*",'NEW-RTT'!#REF!,$E$3,'NEW-RTT'!#REF!,'t100 dynamiques'!$F$5)</f>
        <v>#REF!</v>
      </c>
      <c r="F114" s="37" t="e">
        <f>$F113+SUMIFS('NEW-RTT'!#REF!,'NEW-RTT'!#REF!,'t100 dynamiques'!$C$5,'NEW-RTT'!#REF!,$B114,'NEW-RTT'!$E$6:$E$786,"G*",'NEW-RTT'!#REF!,$F$3,'NEW-RTT'!#REF!,'t100 dynamiques'!$F$5)-SUMIFS('NEW-RTT'!#REF!,'NEW-RTT'!#REF!,'t100 dynamiques'!$C$5,'NEW-RTT'!#REF!,$B114,'NEW-RTT'!$E$6:$E$786,"G*",'NEW-RTT'!#REF!,$F$3,'NEW-RTT'!#REF!,'t100 dynamiques'!$F$5)</f>
        <v>#REF!</v>
      </c>
      <c r="G114" s="67" t="e">
        <f>$G113+SUMIFS('NEW-RTT'!#REF!,'NEW-RTT'!#REF!,'t100 dynamiques'!$C$5,'NEW-RTT'!#REF!,$B114,'NEW-RTT'!$E$6:$E$786,"G*",'NEW-RTT'!#REF!,$G$3,'NEW-RTT'!#REF!,'t100 dynamiques'!$F$5)-SUMIFS('NEW-RTT'!#REF!,'NEW-RTT'!#REF!,'t100 dynamiques'!$C$5,'NEW-RTT'!#REF!,$B114,'NEW-RTT'!$E$6:$E$786,"G*",'NEW-RTT'!#REF!,$G$3,'NEW-RTT'!#REF!,'t100 dynamiques'!$F$5)</f>
        <v>#REF!</v>
      </c>
      <c r="H114" s="74" t="e">
        <f t="shared" si="24"/>
        <v>#REF!</v>
      </c>
      <c r="I114" s="137" t="e">
        <f t="shared" si="17"/>
        <v>#REF!</v>
      </c>
      <c r="J114" s="137" t="e">
        <f t="shared" si="18"/>
        <v>#REF!</v>
      </c>
      <c r="K114" s="137" t="e">
        <f t="shared" si="19"/>
        <v>#REF!</v>
      </c>
      <c r="L114" s="139">
        <f>SUMIFS(LISTE!$T$4:$T$29,LISTE!$O$4:$O$29,'t100 dynamiques'!$C$5,LISTE!$S$4:$S$29,'t100 dynamiques'!$F$5,LISTE!$P$4:$P$29,LISTE!$P$4)</f>
        <v>637</v>
      </c>
      <c r="M114" s="70" t="e">
        <f>$M113+SUMIFS('NEW-RTT'!#REF!,'NEW-RTT'!#REF!,'t100 dynamiques'!$C$5,'NEW-RTT'!#REF!,$B114,'NEW-RTT'!$E$6:$E$786,"G*",'NEW-RTT'!#REF!,$M$3,'NEW-RTT'!#REF!,'t100 dynamiques'!$F$5)-SUMIFS('NEW-RTT'!#REF!,'NEW-RTT'!#REF!,'t100 dynamiques'!$C$5,'NEW-RTT'!#REF!,$B114,'NEW-RTT'!$E$6:$E$786,"G*",'NEW-RTT'!#REF!,$M$3,'NEW-RTT'!#REF!,'t100 dynamiques'!$F$5)</f>
        <v>#REF!</v>
      </c>
      <c r="N114" s="37" t="e">
        <f>$N113+SUMIFS('NEW-RTT'!#REF!,'NEW-RTT'!#REF!,'t100 dynamiques'!$C$5,'NEW-RTT'!#REF!,$B114,'NEW-RTT'!$E$6:$E$786,"G*",'NEW-RTT'!#REF!,$N$3,'NEW-RTT'!#REF!,'t100 dynamiques'!$F$5)-SUMIFS('NEW-RTT'!#REF!,'NEW-RTT'!#REF!,'t100 dynamiques'!$C$5,'NEW-RTT'!#REF!,$B114,'NEW-RTT'!$E$6:$E$786,"G*",'NEW-RTT'!#REF!,$N$3,'NEW-RTT'!#REF!,'t100 dynamiques'!$F$5)</f>
        <v>#REF!</v>
      </c>
      <c r="O114" s="37" t="e">
        <f>$O113+SUMIFS('NEW-RTT'!#REF!,'NEW-RTT'!#REF!,'t100 dynamiques'!$C$5,'NEW-RTT'!#REF!,$B114,'NEW-RTT'!$E$6:$E$786,"G*",'NEW-RTT'!#REF!,$O$3,'NEW-RTT'!#REF!,'t100 dynamiques'!$F$5)-SUMIFS('NEW-RTT'!#REF!,'NEW-RTT'!#REF!,'t100 dynamiques'!$C$5,'NEW-RTT'!#REF!,$B114,'NEW-RTT'!$E$6:$E$786,"G*",'NEW-RTT'!#REF!,$O$3,'NEW-RTT'!#REF!,'t100 dynamiques'!$F$5)</f>
        <v>#REF!</v>
      </c>
      <c r="P114" s="37" t="e">
        <f>$P113+SUMIFS('NEW-RTT'!#REF!,'NEW-RTT'!#REF!,'t100 dynamiques'!$C$5,'NEW-RTT'!#REF!,$B114,'NEW-RTT'!$E$6:$E$786,"G*",'NEW-RTT'!#REF!,$P$3,'NEW-RTT'!#REF!,'t100 dynamiques'!$F$5)-SUMIFS('NEW-RTT'!#REF!,'NEW-RTT'!#REF!,'t100 dynamiques'!$C$5,'NEW-RTT'!#REF!,$B114,'NEW-RTT'!$E$6:$E$786,"G*",'NEW-RTT'!#REF!,$P$3,'NEW-RTT'!#REF!,'t100 dynamiques'!$F$5)</f>
        <v>#REF!</v>
      </c>
      <c r="Q114" s="37" t="e">
        <f>$Q113+SUMIFS('NEW-RTT'!#REF!,'NEW-RTT'!#REF!,'t100 dynamiques'!$C$5,'NEW-RTT'!#REF!,$B114,'NEW-RTT'!$E$6:$E$786,"G*",'NEW-RTT'!#REF!,$Q$3,'NEW-RTT'!#REF!,'t100 dynamiques'!$F$5)-SUMIFS('NEW-RTT'!#REF!,'NEW-RTT'!#REF!,'t100 dynamiques'!$C$5,'NEW-RTT'!#REF!,$B114,'NEW-RTT'!$E$6:$E$786,"G*",'NEW-RTT'!#REF!,$Q$3,'NEW-RTT'!#REF!,'t100 dynamiques'!$F$5)</f>
        <v>#REF!</v>
      </c>
      <c r="R114" s="164" t="e">
        <f t="shared" si="20"/>
        <v>#REF!</v>
      </c>
      <c r="S114" s="164" t="e">
        <f t="shared" si="15"/>
        <v>#REF!</v>
      </c>
      <c r="T114" s="164" t="e">
        <f t="shared" si="21"/>
        <v>#REF!</v>
      </c>
      <c r="U114" s="164" t="e">
        <f t="shared" si="22"/>
        <v>#REF!</v>
      </c>
      <c r="V114" s="165" t="e">
        <f t="shared" si="23"/>
        <v>#REF!</v>
      </c>
      <c r="W114" s="169">
        <f>SUMIFS(LISTE!$T$4:$T$29,LISTE!$O$4:$O$29,'t100 dynamiques'!$C$5,LISTE!$S$4:$S$29,'t100 dynamiques'!$F$5,LISTE!$P$4:$P$29,LISTE!$P$9)</f>
        <v>2339.1000000000004</v>
      </c>
      <c r="X114" s="210"/>
      <c r="Y114" s="211"/>
      <c r="Z114" s="210"/>
      <c r="AA114" s="210"/>
      <c r="AB114" s="211"/>
      <c r="AC114" s="212"/>
      <c r="AD114" s="210"/>
      <c r="AE114" s="210"/>
      <c r="AF114" s="211"/>
      <c r="AG114" s="212"/>
      <c r="AH114" s="210"/>
      <c r="AI114" s="211"/>
      <c r="AJ114" s="210"/>
      <c r="AK114" s="210"/>
      <c r="AL114" s="211"/>
      <c r="AM114" s="212"/>
      <c r="AN114" s="210"/>
      <c r="AO114" s="210"/>
      <c r="AP114" s="211"/>
      <c r="AQ114" s="212"/>
    </row>
    <row r="115" spans="2:43" x14ac:dyDescent="0.25">
      <c r="B115" s="35">
        <v>111</v>
      </c>
      <c r="C115" s="34"/>
      <c r="D115" s="36" t="e">
        <f>$D114+SUMIFS('NEW-RTT'!#REF!,'NEW-RTT'!#REF!,'t100 dynamiques'!$C$5,'NEW-RTT'!#REF!,$B115,'NEW-RTT'!$E$6:$E$786,"G*",'NEW-RTT'!#REF!,$D$3,'NEW-RTT'!#REF!,'t100 dynamiques'!$F$5)-SUMIFS('NEW-RTT'!#REF!,'NEW-RTT'!#REF!,'t100 dynamiques'!$C$5,'NEW-RTT'!#REF!,$B115,'NEW-RTT'!$E$6:$E$786,"G*",'NEW-RTT'!#REF!,$D$3,'NEW-RTT'!#REF!,'t100 dynamiques'!$F$5)</f>
        <v>#REF!</v>
      </c>
      <c r="E115" s="37" t="e">
        <f>$E114+SUMIFS('NEW-RTT'!#REF!,'NEW-RTT'!#REF!,'t100 dynamiques'!$C$5,'NEW-RTT'!#REF!,$B115,'NEW-RTT'!$E$6:$E$786,"G*",'NEW-RTT'!#REF!,$E$3,'NEW-RTT'!#REF!,'t100 dynamiques'!$F$5)-SUMIFS('NEW-RTT'!#REF!,'NEW-RTT'!#REF!,'t100 dynamiques'!$C$5,'NEW-RTT'!#REF!,$B115,'NEW-RTT'!$E$6:$E$786,"G*",'NEW-RTT'!#REF!,$E$3,'NEW-RTT'!#REF!,'t100 dynamiques'!$F$5)</f>
        <v>#REF!</v>
      </c>
      <c r="F115" s="37" t="e">
        <f>$F114+SUMIFS('NEW-RTT'!#REF!,'NEW-RTT'!#REF!,'t100 dynamiques'!$C$5,'NEW-RTT'!#REF!,$B115,'NEW-RTT'!$E$6:$E$786,"G*",'NEW-RTT'!#REF!,$F$3,'NEW-RTT'!#REF!,'t100 dynamiques'!$F$5)-SUMIFS('NEW-RTT'!#REF!,'NEW-RTT'!#REF!,'t100 dynamiques'!$C$5,'NEW-RTT'!#REF!,$B115,'NEW-RTT'!$E$6:$E$786,"G*",'NEW-RTT'!#REF!,$F$3,'NEW-RTT'!#REF!,'t100 dynamiques'!$F$5)</f>
        <v>#REF!</v>
      </c>
      <c r="G115" s="67" t="e">
        <f>$G114+SUMIFS('NEW-RTT'!#REF!,'NEW-RTT'!#REF!,'t100 dynamiques'!$C$5,'NEW-RTT'!#REF!,$B115,'NEW-RTT'!$E$6:$E$786,"G*",'NEW-RTT'!#REF!,$G$3,'NEW-RTT'!#REF!,'t100 dynamiques'!$F$5)-SUMIFS('NEW-RTT'!#REF!,'NEW-RTT'!#REF!,'t100 dynamiques'!$C$5,'NEW-RTT'!#REF!,$B115,'NEW-RTT'!$E$6:$E$786,"G*",'NEW-RTT'!#REF!,$G$3,'NEW-RTT'!#REF!,'t100 dynamiques'!$F$5)</f>
        <v>#REF!</v>
      </c>
      <c r="H115" s="74" t="e">
        <f t="shared" si="24"/>
        <v>#REF!</v>
      </c>
      <c r="I115" s="137" t="e">
        <f t="shared" si="17"/>
        <v>#REF!</v>
      </c>
      <c r="J115" s="137" t="e">
        <f t="shared" si="18"/>
        <v>#REF!</v>
      </c>
      <c r="K115" s="137" t="e">
        <f t="shared" si="19"/>
        <v>#REF!</v>
      </c>
      <c r="L115" s="139">
        <f>SUMIFS(LISTE!$T$4:$T$29,LISTE!$O$4:$O$29,'t100 dynamiques'!$C$5,LISTE!$S$4:$S$29,'t100 dynamiques'!$F$5,LISTE!$P$4:$P$29,LISTE!$P$4)</f>
        <v>637</v>
      </c>
      <c r="M115" s="70" t="e">
        <f>$M114+SUMIFS('NEW-RTT'!#REF!,'NEW-RTT'!#REF!,'t100 dynamiques'!$C$5,'NEW-RTT'!#REF!,$B115,'NEW-RTT'!$E$6:$E$786,"G*",'NEW-RTT'!#REF!,$M$3,'NEW-RTT'!#REF!,'t100 dynamiques'!$F$5)-SUMIFS('NEW-RTT'!#REF!,'NEW-RTT'!#REF!,'t100 dynamiques'!$C$5,'NEW-RTT'!#REF!,$B115,'NEW-RTT'!$E$6:$E$786,"G*",'NEW-RTT'!#REF!,$M$3,'NEW-RTT'!#REF!,'t100 dynamiques'!$F$5)</f>
        <v>#REF!</v>
      </c>
      <c r="N115" s="37" t="e">
        <f>$N114+SUMIFS('NEW-RTT'!#REF!,'NEW-RTT'!#REF!,'t100 dynamiques'!$C$5,'NEW-RTT'!#REF!,$B115,'NEW-RTT'!$E$6:$E$786,"G*",'NEW-RTT'!#REF!,$N$3,'NEW-RTT'!#REF!,'t100 dynamiques'!$F$5)-SUMIFS('NEW-RTT'!#REF!,'NEW-RTT'!#REF!,'t100 dynamiques'!$C$5,'NEW-RTT'!#REF!,$B115,'NEW-RTT'!$E$6:$E$786,"G*",'NEW-RTT'!#REF!,$N$3,'NEW-RTT'!#REF!,'t100 dynamiques'!$F$5)</f>
        <v>#REF!</v>
      </c>
      <c r="O115" s="37" t="e">
        <f>$O114+SUMIFS('NEW-RTT'!#REF!,'NEW-RTT'!#REF!,'t100 dynamiques'!$C$5,'NEW-RTT'!#REF!,$B115,'NEW-RTT'!$E$6:$E$786,"G*",'NEW-RTT'!#REF!,$O$3,'NEW-RTT'!#REF!,'t100 dynamiques'!$F$5)-SUMIFS('NEW-RTT'!#REF!,'NEW-RTT'!#REF!,'t100 dynamiques'!$C$5,'NEW-RTT'!#REF!,$B115,'NEW-RTT'!$E$6:$E$786,"G*",'NEW-RTT'!#REF!,$O$3,'NEW-RTT'!#REF!,'t100 dynamiques'!$F$5)</f>
        <v>#REF!</v>
      </c>
      <c r="P115" s="37" t="e">
        <f>$P114+SUMIFS('NEW-RTT'!#REF!,'NEW-RTT'!#REF!,'t100 dynamiques'!$C$5,'NEW-RTT'!#REF!,$B115,'NEW-RTT'!$E$6:$E$786,"G*",'NEW-RTT'!#REF!,$P$3,'NEW-RTT'!#REF!,'t100 dynamiques'!$F$5)-SUMIFS('NEW-RTT'!#REF!,'NEW-RTT'!#REF!,'t100 dynamiques'!$C$5,'NEW-RTT'!#REF!,$B115,'NEW-RTT'!$E$6:$E$786,"G*",'NEW-RTT'!#REF!,$P$3,'NEW-RTT'!#REF!,'t100 dynamiques'!$F$5)</f>
        <v>#REF!</v>
      </c>
      <c r="Q115" s="37" t="e">
        <f>$Q114+SUMIFS('NEW-RTT'!#REF!,'NEW-RTT'!#REF!,'t100 dynamiques'!$C$5,'NEW-RTT'!#REF!,$B115,'NEW-RTT'!$E$6:$E$786,"G*",'NEW-RTT'!#REF!,$Q$3,'NEW-RTT'!#REF!,'t100 dynamiques'!$F$5)-SUMIFS('NEW-RTT'!#REF!,'NEW-RTT'!#REF!,'t100 dynamiques'!$C$5,'NEW-RTT'!#REF!,$B115,'NEW-RTT'!$E$6:$E$786,"G*",'NEW-RTT'!#REF!,$Q$3,'NEW-RTT'!#REF!,'t100 dynamiques'!$F$5)</f>
        <v>#REF!</v>
      </c>
      <c r="R115" s="164" t="e">
        <f t="shared" si="20"/>
        <v>#REF!</v>
      </c>
      <c r="S115" s="164" t="e">
        <f t="shared" si="15"/>
        <v>#REF!</v>
      </c>
      <c r="T115" s="164" t="e">
        <f t="shared" si="21"/>
        <v>#REF!</v>
      </c>
      <c r="U115" s="164" t="e">
        <f t="shared" si="22"/>
        <v>#REF!</v>
      </c>
      <c r="V115" s="165" t="e">
        <f t="shared" si="23"/>
        <v>#REF!</v>
      </c>
      <c r="W115" s="169">
        <f>SUMIFS(LISTE!$T$4:$T$29,LISTE!$O$4:$O$29,'t100 dynamiques'!$C$5,LISTE!$S$4:$S$29,'t100 dynamiques'!$F$5,LISTE!$P$4:$P$29,LISTE!$P$9)</f>
        <v>2339.1000000000004</v>
      </c>
      <c r="X115" s="210"/>
      <c r="Y115" s="211"/>
      <c r="Z115" s="210"/>
      <c r="AA115" s="210"/>
      <c r="AB115" s="211"/>
      <c r="AC115" s="212"/>
      <c r="AD115" s="210"/>
      <c r="AE115" s="210"/>
      <c r="AF115" s="211"/>
      <c r="AG115" s="212"/>
      <c r="AH115" s="210"/>
      <c r="AI115" s="211"/>
      <c r="AJ115" s="210"/>
      <c r="AK115" s="210"/>
      <c r="AL115" s="211"/>
      <c r="AM115" s="212"/>
      <c r="AN115" s="210"/>
      <c r="AO115" s="210"/>
      <c r="AP115" s="211"/>
      <c r="AQ115" s="212"/>
    </row>
    <row r="116" spans="2:43" x14ac:dyDescent="0.25">
      <c r="B116" s="35">
        <v>112</v>
      </c>
      <c r="C116" s="34"/>
      <c r="D116" s="36" t="e">
        <f>$D115+SUMIFS('NEW-RTT'!#REF!,'NEW-RTT'!#REF!,'t100 dynamiques'!$C$5,'NEW-RTT'!#REF!,$B116,'NEW-RTT'!$E$6:$E$786,"G*",'NEW-RTT'!#REF!,$D$3,'NEW-RTT'!#REF!,'t100 dynamiques'!$F$5)-SUMIFS('NEW-RTT'!#REF!,'NEW-RTT'!#REF!,'t100 dynamiques'!$C$5,'NEW-RTT'!#REF!,$B116,'NEW-RTT'!$E$6:$E$786,"G*",'NEW-RTT'!#REF!,$D$3,'NEW-RTT'!#REF!,'t100 dynamiques'!$F$5)</f>
        <v>#REF!</v>
      </c>
      <c r="E116" s="37" t="e">
        <f>$E115+SUMIFS('NEW-RTT'!#REF!,'NEW-RTT'!#REF!,'t100 dynamiques'!$C$5,'NEW-RTT'!#REF!,$B116,'NEW-RTT'!$E$6:$E$786,"G*",'NEW-RTT'!#REF!,$E$3,'NEW-RTT'!#REF!,'t100 dynamiques'!$F$5)-SUMIFS('NEW-RTT'!#REF!,'NEW-RTT'!#REF!,'t100 dynamiques'!$C$5,'NEW-RTT'!#REF!,$B116,'NEW-RTT'!$E$6:$E$786,"G*",'NEW-RTT'!#REF!,$E$3,'NEW-RTT'!#REF!,'t100 dynamiques'!$F$5)</f>
        <v>#REF!</v>
      </c>
      <c r="F116" s="37" t="e">
        <f>$F115+SUMIFS('NEW-RTT'!#REF!,'NEW-RTT'!#REF!,'t100 dynamiques'!$C$5,'NEW-RTT'!#REF!,$B116,'NEW-RTT'!$E$6:$E$786,"G*",'NEW-RTT'!#REF!,$F$3,'NEW-RTT'!#REF!,'t100 dynamiques'!$F$5)-SUMIFS('NEW-RTT'!#REF!,'NEW-RTT'!#REF!,'t100 dynamiques'!$C$5,'NEW-RTT'!#REF!,$B116,'NEW-RTT'!$E$6:$E$786,"G*",'NEW-RTT'!#REF!,$F$3,'NEW-RTT'!#REF!,'t100 dynamiques'!$F$5)</f>
        <v>#REF!</v>
      </c>
      <c r="G116" s="67" t="e">
        <f>$G115+SUMIFS('NEW-RTT'!#REF!,'NEW-RTT'!#REF!,'t100 dynamiques'!$C$5,'NEW-RTT'!#REF!,$B116,'NEW-RTT'!$E$6:$E$786,"G*",'NEW-RTT'!#REF!,$G$3,'NEW-RTT'!#REF!,'t100 dynamiques'!$F$5)-SUMIFS('NEW-RTT'!#REF!,'NEW-RTT'!#REF!,'t100 dynamiques'!$C$5,'NEW-RTT'!#REF!,$B116,'NEW-RTT'!$E$6:$E$786,"G*",'NEW-RTT'!#REF!,$G$3,'NEW-RTT'!#REF!,'t100 dynamiques'!$F$5)</f>
        <v>#REF!</v>
      </c>
      <c r="H116" s="74" t="e">
        <f t="shared" si="24"/>
        <v>#REF!</v>
      </c>
      <c r="I116" s="137" t="e">
        <f t="shared" si="17"/>
        <v>#REF!</v>
      </c>
      <c r="J116" s="137" t="e">
        <f t="shared" si="18"/>
        <v>#REF!</v>
      </c>
      <c r="K116" s="137" t="e">
        <f t="shared" si="19"/>
        <v>#REF!</v>
      </c>
      <c r="L116" s="139">
        <f>SUMIFS(LISTE!$T$4:$T$29,LISTE!$O$4:$O$29,'t100 dynamiques'!$C$5,LISTE!$S$4:$S$29,'t100 dynamiques'!$F$5,LISTE!$P$4:$P$29,LISTE!$P$4)</f>
        <v>637</v>
      </c>
      <c r="M116" s="70" t="e">
        <f>$M115+SUMIFS('NEW-RTT'!#REF!,'NEW-RTT'!#REF!,'t100 dynamiques'!$C$5,'NEW-RTT'!#REF!,$B116,'NEW-RTT'!$E$6:$E$786,"G*",'NEW-RTT'!#REF!,$M$3,'NEW-RTT'!#REF!,'t100 dynamiques'!$F$5)-SUMIFS('NEW-RTT'!#REF!,'NEW-RTT'!#REF!,'t100 dynamiques'!$C$5,'NEW-RTT'!#REF!,$B116,'NEW-RTT'!$E$6:$E$786,"G*",'NEW-RTT'!#REF!,$M$3,'NEW-RTT'!#REF!,'t100 dynamiques'!$F$5)</f>
        <v>#REF!</v>
      </c>
      <c r="N116" s="37" t="e">
        <f>$N115+SUMIFS('NEW-RTT'!#REF!,'NEW-RTT'!#REF!,'t100 dynamiques'!$C$5,'NEW-RTT'!#REF!,$B116,'NEW-RTT'!$E$6:$E$786,"G*",'NEW-RTT'!#REF!,$N$3,'NEW-RTT'!#REF!,'t100 dynamiques'!$F$5)-SUMIFS('NEW-RTT'!#REF!,'NEW-RTT'!#REF!,'t100 dynamiques'!$C$5,'NEW-RTT'!#REF!,$B116,'NEW-RTT'!$E$6:$E$786,"G*",'NEW-RTT'!#REF!,$N$3,'NEW-RTT'!#REF!,'t100 dynamiques'!$F$5)</f>
        <v>#REF!</v>
      </c>
      <c r="O116" s="37" t="e">
        <f>$O115+SUMIFS('NEW-RTT'!#REF!,'NEW-RTT'!#REF!,'t100 dynamiques'!$C$5,'NEW-RTT'!#REF!,$B116,'NEW-RTT'!$E$6:$E$786,"G*",'NEW-RTT'!#REF!,$O$3,'NEW-RTT'!#REF!,'t100 dynamiques'!$F$5)-SUMIFS('NEW-RTT'!#REF!,'NEW-RTT'!#REF!,'t100 dynamiques'!$C$5,'NEW-RTT'!#REF!,$B116,'NEW-RTT'!$E$6:$E$786,"G*",'NEW-RTT'!#REF!,$O$3,'NEW-RTT'!#REF!,'t100 dynamiques'!$F$5)</f>
        <v>#REF!</v>
      </c>
      <c r="P116" s="37" t="e">
        <f>$P115+SUMIFS('NEW-RTT'!#REF!,'NEW-RTT'!#REF!,'t100 dynamiques'!$C$5,'NEW-RTT'!#REF!,$B116,'NEW-RTT'!$E$6:$E$786,"G*",'NEW-RTT'!#REF!,$P$3,'NEW-RTT'!#REF!,'t100 dynamiques'!$F$5)-SUMIFS('NEW-RTT'!#REF!,'NEW-RTT'!#REF!,'t100 dynamiques'!$C$5,'NEW-RTT'!#REF!,$B116,'NEW-RTT'!$E$6:$E$786,"G*",'NEW-RTT'!#REF!,$P$3,'NEW-RTT'!#REF!,'t100 dynamiques'!$F$5)</f>
        <v>#REF!</v>
      </c>
      <c r="Q116" s="37" t="e">
        <f>$Q115+SUMIFS('NEW-RTT'!#REF!,'NEW-RTT'!#REF!,'t100 dynamiques'!$C$5,'NEW-RTT'!#REF!,$B116,'NEW-RTT'!$E$6:$E$786,"G*",'NEW-RTT'!#REF!,$Q$3,'NEW-RTT'!#REF!,'t100 dynamiques'!$F$5)-SUMIFS('NEW-RTT'!#REF!,'NEW-RTT'!#REF!,'t100 dynamiques'!$C$5,'NEW-RTT'!#REF!,$B116,'NEW-RTT'!$E$6:$E$786,"G*",'NEW-RTT'!#REF!,$Q$3,'NEW-RTT'!#REF!,'t100 dynamiques'!$F$5)</f>
        <v>#REF!</v>
      </c>
      <c r="R116" s="164" t="e">
        <f t="shared" si="20"/>
        <v>#REF!</v>
      </c>
      <c r="S116" s="164" t="e">
        <f t="shared" si="15"/>
        <v>#REF!</v>
      </c>
      <c r="T116" s="164" t="e">
        <f t="shared" si="21"/>
        <v>#REF!</v>
      </c>
      <c r="U116" s="164" t="e">
        <f t="shared" si="22"/>
        <v>#REF!</v>
      </c>
      <c r="V116" s="165" t="e">
        <f t="shared" si="23"/>
        <v>#REF!</v>
      </c>
      <c r="W116" s="169">
        <f>SUMIFS(LISTE!$T$4:$T$29,LISTE!$O$4:$O$29,'t100 dynamiques'!$C$5,LISTE!$S$4:$S$29,'t100 dynamiques'!$F$5,LISTE!$P$4:$P$29,LISTE!$P$9)</f>
        <v>2339.1000000000004</v>
      </c>
      <c r="X116" s="210"/>
      <c r="Y116" s="211"/>
      <c r="Z116" s="210"/>
      <c r="AA116" s="210"/>
      <c r="AB116" s="211"/>
      <c r="AC116" s="212"/>
      <c r="AD116" s="210"/>
      <c r="AE116" s="210"/>
      <c r="AF116" s="211"/>
      <c r="AG116" s="212"/>
      <c r="AH116" s="210"/>
      <c r="AI116" s="211"/>
      <c r="AJ116" s="210"/>
      <c r="AK116" s="210"/>
      <c r="AL116" s="211"/>
      <c r="AM116" s="212"/>
      <c r="AN116" s="210"/>
      <c r="AO116" s="210"/>
      <c r="AP116" s="211"/>
      <c r="AQ116" s="212"/>
    </row>
    <row r="117" spans="2:43" x14ac:dyDescent="0.25">
      <c r="B117" s="35">
        <v>113</v>
      </c>
      <c r="C117" s="34"/>
      <c r="D117" s="36" t="e">
        <f>$D116+SUMIFS('NEW-RTT'!#REF!,'NEW-RTT'!#REF!,'t100 dynamiques'!$C$5,'NEW-RTT'!#REF!,$B117,'NEW-RTT'!$E$6:$E$786,"G*",'NEW-RTT'!#REF!,$D$3,'NEW-RTT'!#REF!,'t100 dynamiques'!$F$5)-SUMIFS('NEW-RTT'!#REF!,'NEW-RTT'!#REF!,'t100 dynamiques'!$C$5,'NEW-RTT'!#REF!,$B117,'NEW-RTT'!$E$6:$E$786,"G*",'NEW-RTT'!#REF!,$D$3,'NEW-RTT'!#REF!,'t100 dynamiques'!$F$5)</f>
        <v>#REF!</v>
      </c>
      <c r="E117" s="37" t="e">
        <f>$E116+SUMIFS('NEW-RTT'!#REF!,'NEW-RTT'!#REF!,'t100 dynamiques'!$C$5,'NEW-RTT'!#REF!,$B117,'NEW-RTT'!$E$6:$E$786,"G*",'NEW-RTT'!#REF!,$E$3,'NEW-RTT'!#REF!,'t100 dynamiques'!$F$5)-SUMIFS('NEW-RTT'!#REF!,'NEW-RTT'!#REF!,'t100 dynamiques'!$C$5,'NEW-RTT'!#REF!,$B117,'NEW-RTT'!$E$6:$E$786,"G*",'NEW-RTT'!#REF!,$E$3,'NEW-RTT'!#REF!,'t100 dynamiques'!$F$5)</f>
        <v>#REF!</v>
      </c>
      <c r="F117" s="37" t="e">
        <f>$F116+SUMIFS('NEW-RTT'!#REF!,'NEW-RTT'!#REF!,'t100 dynamiques'!$C$5,'NEW-RTT'!#REF!,$B117,'NEW-RTT'!$E$6:$E$786,"G*",'NEW-RTT'!#REF!,$F$3,'NEW-RTT'!#REF!,'t100 dynamiques'!$F$5)-SUMIFS('NEW-RTT'!#REF!,'NEW-RTT'!#REF!,'t100 dynamiques'!$C$5,'NEW-RTT'!#REF!,$B117,'NEW-RTT'!$E$6:$E$786,"G*",'NEW-RTT'!#REF!,$F$3,'NEW-RTT'!#REF!,'t100 dynamiques'!$F$5)</f>
        <v>#REF!</v>
      </c>
      <c r="G117" s="67" t="e">
        <f>$G116+SUMIFS('NEW-RTT'!#REF!,'NEW-RTT'!#REF!,'t100 dynamiques'!$C$5,'NEW-RTT'!#REF!,$B117,'NEW-RTT'!$E$6:$E$786,"G*",'NEW-RTT'!#REF!,$G$3,'NEW-RTT'!#REF!,'t100 dynamiques'!$F$5)-SUMIFS('NEW-RTT'!#REF!,'NEW-RTT'!#REF!,'t100 dynamiques'!$C$5,'NEW-RTT'!#REF!,$B117,'NEW-RTT'!$E$6:$E$786,"G*",'NEW-RTT'!#REF!,$G$3,'NEW-RTT'!#REF!,'t100 dynamiques'!$F$5)</f>
        <v>#REF!</v>
      </c>
      <c r="H117" s="74" t="e">
        <f t="shared" si="24"/>
        <v>#REF!</v>
      </c>
      <c r="I117" s="137" t="e">
        <f t="shared" si="17"/>
        <v>#REF!</v>
      </c>
      <c r="J117" s="137" t="e">
        <f t="shared" si="18"/>
        <v>#REF!</v>
      </c>
      <c r="K117" s="137" t="e">
        <f t="shared" si="19"/>
        <v>#REF!</v>
      </c>
      <c r="L117" s="139">
        <f>SUMIFS(LISTE!$T$4:$T$29,LISTE!$O$4:$O$29,'t100 dynamiques'!$C$5,LISTE!$S$4:$S$29,'t100 dynamiques'!$F$5,LISTE!$P$4:$P$29,LISTE!$P$4)</f>
        <v>637</v>
      </c>
      <c r="M117" s="70" t="e">
        <f>$M116+SUMIFS('NEW-RTT'!#REF!,'NEW-RTT'!#REF!,'t100 dynamiques'!$C$5,'NEW-RTT'!#REF!,$B117,'NEW-RTT'!$E$6:$E$786,"G*",'NEW-RTT'!#REF!,$M$3,'NEW-RTT'!#REF!,'t100 dynamiques'!$F$5)-SUMIFS('NEW-RTT'!#REF!,'NEW-RTT'!#REF!,'t100 dynamiques'!$C$5,'NEW-RTT'!#REF!,$B117,'NEW-RTT'!$E$6:$E$786,"G*",'NEW-RTT'!#REF!,$M$3,'NEW-RTT'!#REF!,'t100 dynamiques'!$F$5)</f>
        <v>#REF!</v>
      </c>
      <c r="N117" s="37" t="e">
        <f>$N116+SUMIFS('NEW-RTT'!#REF!,'NEW-RTT'!#REF!,'t100 dynamiques'!$C$5,'NEW-RTT'!#REF!,$B117,'NEW-RTT'!$E$6:$E$786,"G*",'NEW-RTT'!#REF!,$N$3,'NEW-RTT'!#REF!,'t100 dynamiques'!$F$5)-SUMIFS('NEW-RTT'!#REF!,'NEW-RTT'!#REF!,'t100 dynamiques'!$C$5,'NEW-RTT'!#REF!,$B117,'NEW-RTT'!$E$6:$E$786,"G*",'NEW-RTT'!#REF!,$N$3,'NEW-RTT'!#REF!,'t100 dynamiques'!$F$5)</f>
        <v>#REF!</v>
      </c>
      <c r="O117" s="37" t="e">
        <f>$O116+SUMIFS('NEW-RTT'!#REF!,'NEW-RTT'!#REF!,'t100 dynamiques'!$C$5,'NEW-RTT'!#REF!,$B117,'NEW-RTT'!$E$6:$E$786,"G*",'NEW-RTT'!#REF!,$O$3,'NEW-RTT'!#REF!,'t100 dynamiques'!$F$5)-SUMIFS('NEW-RTT'!#REF!,'NEW-RTT'!#REF!,'t100 dynamiques'!$C$5,'NEW-RTT'!#REF!,$B117,'NEW-RTT'!$E$6:$E$786,"G*",'NEW-RTT'!#REF!,$O$3,'NEW-RTT'!#REF!,'t100 dynamiques'!$F$5)</f>
        <v>#REF!</v>
      </c>
      <c r="P117" s="37" t="e">
        <f>$P116+SUMIFS('NEW-RTT'!#REF!,'NEW-RTT'!#REF!,'t100 dynamiques'!$C$5,'NEW-RTT'!#REF!,$B117,'NEW-RTT'!$E$6:$E$786,"G*",'NEW-RTT'!#REF!,$P$3,'NEW-RTT'!#REF!,'t100 dynamiques'!$F$5)-SUMIFS('NEW-RTT'!#REF!,'NEW-RTT'!#REF!,'t100 dynamiques'!$C$5,'NEW-RTT'!#REF!,$B117,'NEW-RTT'!$E$6:$E$786,"G*",'NEW-RTT'!#REF!,$P$3,'NEW-RTT'!#REF!,'t100 dynamiques'!$F$5)</f>
        <v>#REF!</v>
      </c>
      <c r="Q117" s="37" t="e">
        <f>$Q116+SUMIFS('NEW-RTT'!#REF!,'NEW-RTT'!#REF!,'t100 dynamiques'!$C$5,'NEW-RTT'!#REF!,$B117,'NEW-RTT'!$E$6:$E$786,"G*",'NEW-RTT'!#REF!,$Q$3,'NEW-RTT'!#REF!,'t100 dynamiques'!$F$5)-SUMIFS('NEW-RTT'!#REF!,'NEW-RTT'!#REF!,'t100 dynamiques'!$C$5,'NEW-RTT'!#REF!,$B117,'NEW-RTT'!$E$6:$E$786,"G*",'NEW-RTT'!#REF!,$Q$3,'NEW-RTT'!#REF!,'t100 dynamiques'!$F$5)</f>
        <v>#REF!</v>
      </c>
      <c r="R117" s="164" t="e">
        <f t="shared" si="20"/>
        <v>#REF!</v>
      </c>
      <c r="S117" s="164" t="e">
        <f t="shared" si="15"/>
        <v>#REF!</v>
      </c>
      <c r="T117" s="164" t="e">
        <f t="shared" si="21"/>
        <v>#REF!</v>
      </c>
      <c r="U117" s="164" t="e">
        <f t="shared" si="22"/>
        <v>#REF!</v>
      </c>
      <c r="V117" s="165" t="e">
        <f t="shared" si="23"/>
        <v>#REF!</v>
      </c>
      <c r="W117" s="169">
        <f>SUMIFS(LISTE!$T$4:$T$29,LISTE!$O$4:$O$29,'t100 dynamiques'!$C$5,LISTE!$S$4:$S$29,'t100 dynamiques'!$F$5,LISTE!$P$4:$P$29,LISTE!$P$9)</f>
        <v>2339.1000000000004</v>
      </c>
      <c r="X117" s="210"/>
      <c r="Y117" s="211"/>
      <c r="Z117" s="210"/>
      <c r="AA117" s="210"/>
      <c r="AB117" s="211"/>
      <c r="AC117" s="212"/>
      <c r="AD117" s="210"/>
      <c r="AE117" s="210"/>
      <c r="AF117" s="211"/>
      <c r="AG117" s="212"/>
      <c r="AH117" s="210"/>
      <c r="AI117" s="211"/>
      <c r="AJ117" s="210"/>
      <c r="AK117" s="210"/>
      <c r="AL117" s="211"/>
      <c r="AM117" s="212"/>
      <c r="AN117" s="210"/>
      <c r="AO117" s="210"/>
      <c r="AP117" s="211"/>
      <c r="AQ117" s="212"/>
    </row>
    <row r="118" spans="2:43" x14ac:dyDescent="0.25">
      <c r="B118" s="35">
        <v>114</v>
      </c>
      <c r="C118" s="34"/>
      <c r="D118" s="36" t="e">
        <f>$D117+SUMIFS('NEW-RTT'!#REF!,'NEW-RTT'!#REF!,'t100 dynamiques'!$C$5,'NEW-RTT'!#REF!,$B118,'NEW-RTT'!$E$6:$E$786,"G*",'NEW-RTT'!#REF!,$D$3,'NEW-RTT'!#REF!,'t100 dynamiques'!$F$5)-SUMIFS('NEW-RTT'!#REF!,'NEW-RTT'!#REF!,'t100 dynamiques'!$C$5,'NEW-RTT'!#REF!,$B118,'NEW-RTT'!$E$6:$E$786,"G*",'NEW-RTT'!#REF!,$D$3,'NEW-RTT'!#REF!,'t100 dynamiques'!$F$5)</f>
        <v>#REF!</v>
      </c>
      <c r="E118" s="37" t="e">
        <f>$E117+SUMIFS('NEW-RTT'!#REF!,'NEW-RTT'!#REF!,'t100 dynamiques'!$C$5,'NEW-RTT'!#REF!,$B118,'NEW-RTT'!$E$6:$E$786,"G*",'NEW-RTT'!#REF!,$E$3,'NEW-RTT'!#REF!,'t100 dynamiques'!$F$5)-SUMIFS('NEW-RTT'!#REF!,'NEW-RTT'!#REF!,'t100 dynamiques'!$C$5,'NEW-RTT'!#REF!,$B118,'NEW-RTT'!$E$6:$E$786,"G*",'NEW-RTT'!#REF!,$E$3,'NEW-RTT'!#REF!,'t100 dynamiques'!$F$5)</f>
        <v>#REF!</v>
      </c>
      <c r="F118" s="37" t="e">
        <f>$F117+SUMIFS('NEW-RTT'!#REF!,'NEW-RTT'!#REF!,'t100 dynamiques'!$C$5,'NEW-RTT'!#REF!,$B118,'NEW-RTT'!$E$6:$E$786,"G*",'NEW-RTT'!#REF!,$F$3,'NEW-RTT'!#REF!,'t100 dynamiques'!$F$5)-SUMIFS('NEW-RTT'!#REF!,'NEW-RTT'!#REF!,'t100 dynamiques'!$C$5,'NEW-RTT'!#REF!,$B118,'NEW-RTT'!$E$6:$E$786,"G*",'NEW-RTT'!#REF!,$F$3,'NEW-RTT'!#REF!,'t100 dynamiques'!$F$5)</f>
        <v>#REF!</v>
      </c>
      <c r="G118" s="67" t="e">
        <f>$G117+SUMIFS('NEW-RTT'!#REF!,'NEW-RTT'!#REF!,'t100 dynamiques'!$C$5,'NEW-RTT'!#REF!,$B118,'NEW-RTT'!$E$6:$E$786,"G*",'NEW-RTT'!#REF!,$G$3,'NEW-RTT'!#REF!,'t100 dynamiques'!$F$5)-SUMIFS('NEW-RTT'!#REF!,'NEW-RTT'!#REF!,'t100 dynamiques'!$C$5,'NEW-RTT'!#REF!,$B118,'NEW-RTT'!$E$6:$E$786,"G*",'NEW-RTT'!#REF!,$G$3,'NEW-RTT'!#REF!,'t100 dynamiques'!$F$5)</f>
        <v>#REF!</v>
      </c>
      <c r="H118" s="74" t="e">
        <f t="shared" si="24"/>
        <v>#REF!</v>
      </c>
      <c r="I118" s="137" t="e">
        <f t="shared" si="17"/>
        <v>#REF!</v>
      </c>
      <c r="J118" s="137" t="e">
        <f t="shared" si="18"/>
        <v>#REF!</v>
      </c>
      <c r="K118" s="137" t="e">
        <f t="shared" si="19"/>
        <v>#REF!</v>
      </c>
      <c r="L118" s="139">
        <f>SUMIFS(LISTE!$T$4:$T$29,LISTE!$O$4:$O$29,'t100 dynamiques'!$C$5,LISTE!$S$4:$S$29,'t100 dynamiques'!$F$5,LISTE!$P$4:$P$29,LISTE!$P$4)</f>
        <v>637</v>
      </c>
      <c r="M118" s="70" t="e">
        <f>$M117+SUMIFS('NEW-RTT'!#REF!,'NEW-RTT'!#REF!,'t100 dynamiques'!$C$5,'NEW-RTT'!#REF!,$B118,'NEW-RTT'!$E$6:$E$786,"G*",'NEW-RTT'!#REF!,$M$3,'NEW-RTT'!#REF!,'t100 dynamiques'!$F$5)-SUMIFS('NEW-RTT'!#REF!,'NEW-RTT'!#REF!,'t100 dynamiques'!$C$5,'NEW-RTT'!#REF!,$B118,'NEW-RTT'!$E$6:$E$786,"G*",'NEW-RTT'!#REF!,$M$3,'NEW-RTT'!#REF!,'t100 dynamiques'!$F$5)</f>
        <v>#REF!</v>
      </c>
      <c r="N118" s="37" t="e">
        <f>$N117+SUMIFS('NEW-RTT'!#REF!,'NEW-RTT'!#REF!,'t100 dynamiques'!$C$5,'NEW-RTT'!#REF!,$B118,'NEW-RTT'!$E$6:$E$786,"G*",'NEW-RTT'!#REF!,$N$3,'NEW-RTT'!#REF!,'t100 dynamiques'!$F$5)-SUMIFS('NEW-RTT'!#REF!,'NEW-RTT'!#REF!,'t100 dynamiques'!$C$5,'NEW-RTT'!#REF!,$B118,'NEW-RTT'!$E$6:$E$786,"G*",'NEW-RTT'!#REF!,$N$3,'NEW-RTT'!#REF!,'t100 dynamiques'!$F$5)</f>
        <v>#REF!</v>
      </c>
      <c r="O118" s="37" t="e">
        <f>$O117+SUMIFS('NEW-RTT'!#REF!,'NEW-RTT'!#REF!,'t100 dynamiques'!$C$5,'NEW-RTT'!#REF!,$B118,'NEW-RTT'!$E$6:$E$786,"G*",'NEW-RTT'!#REF!,$O$3,'NEW-RTT'!#REF!,'t100 dynamiques'!$F$5)-SUMIFS('NEW-RTT'!#REF!,'NEW-RTT'!#REF!,'t100 dynamiques'!$C$5,'NEW-RTT'!#REF!,$B118,'NEW-RTT'!$E$6:$E$786,"G*",'NEW-RTT'!#REF!,$O$3,'NEW-RTT'!#REF!,'t100 dynamiques'!$F$5)</f>
        <v>#REF!</v>
      </c>
      <c r="P118" s="37" t="e">
        <f>$P117+SUMIFS('NEW-RTT'!#REF!,'NEW-RTT'!#REF!,'t100 dynamiques'!$C$5,'NEW-RTT'!#REF!,$B118,'NEW-RTT'!$E$6:$E$786,"G*",'NEW-RTT'!#REF!,$P$3,'NEW-RTT'!#REF!,'t100 dynamiques'!$F$5)-SUMIFS('NEW-RTT'!#REF!,'NEW-RTT'!#REF!,'t100 dynamiques'!$C$5,'NEW-RTT'!#REF!,$B118,'NEW-RTT'!$E$6:$E$786,"G*",'NEW-RTT'!#REF!,$P$3,'NEW-RTT'!#REF!,'t100 dynamiques'!$F$5)</f>
        <v>#REF!</v>
      </c>
      <c r="Q118" s="37" t="e">
        <f>$Q117+SUMIFS('NEW-RTT'!#REF!,'NEW-RTT'!#REF!,'t100 dynamiques'!$C$5,'NEW-RTT'!#REF!,$B118,'NEW-RTT'!$E$6:$E$786,"G*",'NEW-RTT'!#REF!,$Q$3,'NEW-RTT'!#REF!,'t100 dynamiques'!$F$5)-SUMIFS('NEW-RTT'!#REF!,'NEW-RTT'!#REF!,'t100 dynamiques'!$C$5,'NEW-RTT'!#REF!,$B118,'NEW-RTT'!$E$6:$E$786,"G*",'NEW-RTT'!#REF!,$Q$3,'NEW-RTT'!#REF!,'t100 dynamiques'!$F$5)</f>
        <v>#REF!</v>
      </c>
      <c r="R118" s="164" t="e">
        <f t="shared" si="20"/>
        <v>#REF!</v>
      </c>
      <c r="S118" s="164" t="e">
        <f t="shared" si="15"/>
        <v>#REF!</v>
      </c>
      <c r="T118" s="164" t="e">
        <f t="shared" si="21"/>
        <v>#REF!</v>
      </c>
      <c r="U118" s="164" t="e">
        <f t="shared" si="22"/>
        <v>#REF!</v>
      </c>
      <c r="V118" s="165" t="e">
        <f t="shared" si="23"/>
        <v>#REF!</v>
      </c>
      <c r="W118" s="169">
        <f>SUMIFS(LISTE!$T$4:$T$29,LISTE!$O$4:$O$29,'t100 dynamiques'!$C$5,LISTE!$S$4:$S$29,'t100 dynamiques'!$F$5,LISTE!$P$4:$P$29,LISTE!$P$9)</f>
        <v>2339.1000000000004</v>
      </c>
      <c r="X118" s="210"/>
      <c r="Y118" s="211"/>
      <c r="Z118" s="210"/>
      <c r="AA118" s="210"/>
      <c r="AB118" s="211"/>
      <c r="AC118" s="212"/>
      <c r="AD118" s="210"/>
      <c r="AE118" s="210"/>
      <c r="AF118" s="211"/>
      <c r="AG118" s="212"/>
      <c r="AH118" s="210"/>
      <c r="AI118" s="211"/>
      <c r="AJ118" s="210"/>
      <c r="AK118" s="210"/>
      <c r="AL118" s="211"/>
      <c r="AM118" s="212"/>
      <c r="AN118" s="210"/>
      <c r="AO118" s="210"/>
      <c r="AP118" s="211"/>
      <c r="AQ118" s="212"/>
    </row>
    <row r="119" spans="2:43" x14ac:dyDescent="0.25">
      <c r="B119" s="35">
        <v>115</v>
      </c>
      <c r="C119" s="34"/>
      <c r="D119" s="36" t="e">
        <f>$D118+SUMIFS('NEW-RTT'!#REF!,'NEW-RTT'!#REF!,'t100 dynamiques'!$C$5,'NEW-RTT'!#REF!,$B119,'NEW-RTT'!$E$6:$E$786,"G*",'NEW-RTT'!#REF!,$D$3,'NEW-RTT'!#REF!,'t100 dynamiques'!$F$5)-SUMIFS('NEW-RTT'!#REF!,'NEW-RTT'!#REF!,'t100 dynamiques'!$C$5,'NEW-RTT'!#REF!,$B119,'NEW-RTT'!$E$6:$E$786,"G*",'NEW-RTT'!#REF!,$D$3,'NEW-RTT'!#REF!,'t100 dynamiques'!$F$5)</f>
        <v>#REF!</v>
      </c>
      <c r="E119" s="37" t="e">
        <f>$E118+SUMIFS('NEW-RTT'!#REF!,'NEW-RTT'!#REF!,'t100 dynamiques'!$C$5,'NEW-RTT'!#REF!,$B119,'NEW-RTT'!$E$6:$E$786,"G*",'NEW-RTT'!#REF!,$E$3,'NEW-RTT'!#REF!,'t100 dynamiques'!$F$5)-SUMIFS('NEW-RTT'!#REF!,'NEW-RTT'!#REF!,'t100 dynamiques'!$C$5,'NEW-RTT'!#REF!,$B119,'NEW-RTT'!$E$6:$E$786,"G*",'NEW-RTT'!#REF!,$E$3,'NEW-RTT'!#REF!,'t100 dynamiques'!$F$5)</f>
        <v>#REF!</v>
      </c>
      <c r="F119" s="37" t="e">
        <f>$F118+SUMIFS('NEW-RTT'!#REF!,'NEW-RTT'!#REF!,'t100 dynamiques'!$C$5,'NEW-RTT'!#REF!,$B119,'NEW-RTT'!$E$6:$E$786,"G*",'NEW-RTT'!#REF!,$F$3,'NEW-RTT'!#REF!,'t100 dynamiques'!$F$5)-SUMIFS('NEW-RTT'!#REF!,'NEW-RTT'!#REF!,'t100 dynamiques'!$C$5,'NEW-RTT'!#REF!,$B119,'NEW-RTT'!$E$6:$E$786,"G*",'NEW-RTT'!#REF!,$F$3,'NEW-RTT'!#REF!,'t100 dynamiques'!$F$5)</f>
        <v>#REF!</v>
      </c>
      <c r="G119" s="67" t="e">
        <f>$G118+SUMIFS('NEW-RTT'!#REF!,'NEW-RTT'!#REF!,'t100 dynamiques'!$C$5,'NEW-RTT'!#REF!,$B119,'NEW-RTT'!$E$6:$E$786,"G*",'NEW-RTT'!#REF!,$G$3,'NEW-RTT'!#REF!,'t100 dynamiques'!$F$5)-SUMIFS('NEW-RTT'!#REF!,'NEW-RTT'!#REF!,'t100 dynamiques'!$C$5,'NEW-RTT'!#REF!,$B119,'NEW-RTT'!$E$6:$E$786,"G*",'NEW-RTT'!#REF!,$G$3,'NEW-RTT'!#REF!,'t100 dynamiques'!$F$5)</f>
        <v>#REF!</v>
      </c>
      <c r="H119" s="74" t="e">
        <f t="shared" si="24"/>
        <v>#REF!</v>
      </c>
      <c r="I119" s="137" t="e">
        <f t="shared" si="17"/>
        <v>#REF!</v>
      </c>
      <c r="J119" s="137" t="e">
        <f t="shared" si="18"/>
        <v>#REF!</v>
      </c>
      <c r="K119" s="137" t="e">
        <f t="shared" si="19"/>
        <v>#REF!</v>
      </c>
      <c r="L119" s="139">
        <f>SUMIFS(LISTE!$T$4:$T$29,LISTE!$O$4:$O$29,'t100 dynamiques'!$C$5,LISTE!$S$4:$S$29,'t100 dynamiques'!$F$5,LISTE!$P$4:$P$29,LISTE!$P$4)</f>
        <v>637</v>
      </c>
      <c r="M119" s="70" t="e">
        <f>$M118+SUMIFS('NEW-RTT'!#REF!,'NEW-RTT'!#REF!,'t100 dynamiques'!$C$5,'NEW-RTT'!#REF!,$B119,'NEW-RTT'!$E$6:$E$786,"G*",'NEW-RTT'!#REF!,$M$3,'NEW-RTT'!#REF!,'t100 dynamiques'!$F$5)-SUMIFS('NEW-RTT'!#REF!,'NEW-RTT'!#REF!,'t100 dynamiques'!$C$5,'NEW-RTT'!#REF!,$B119,'NEW-RTT'!$E$6:$E$786,"G*",'NEW-RTT'!#REF!,$M$3,'NEW-RTT'!#REF!,'t100 dynamiques'!$F$5)</f>
        <v>#REF!</v>
      </c>
      <c r="N119" s="37" t="e">
        <f>$N118+SUMIFS('NEW-RTT'!#REF!,'NEW-RTT'!#REF!,'t100 dynamiques'!$C$5,'NEW-RTT'!#REF!,$B119,'NEW-RTT'!$E$6:$E$786,"G*",'NEW-RTT'!#REF!,$N$3,'NEW-RTT'!#REF!,'t100 dynamiques'!$F$5)-SUMIFS('NEW-RTT'!#REF!,'NEW-RTT'!#REF!,'t100 dynamiques'!$C$5,'NEW-RTT'!#REF!,$B119,'NEW-RTT'!$E$6:$E$786,"G*",'NEW-RTT'!#REF!,$N$3,'NEW-RTT'!#REF!,'t100 dynamiques'!$F$5)</f>
        <v>#REF!</v>
      </c>
      <c r="O119" s="37" t="e">
        <f>$O118+SUMIFS('NEW-RTT'!#REF!,'NEW-RTT'!#REF!,'t100 dynamiques'!$C$5,'NEW-RTT'!#REF!,$B119,'NEW-RTT'!$E$6:$E$786,"G*",'NEW-RTT'!#REF!,$O$3,'NEW-RTT'!#REF!,'t100 dynamiques'!$F$5)-SUMIFS('NEW-RTT'!#REF!,'NEW-RTT'!#REF!,'t100 dynamiques'!$C$5,'NEW-RTT'!#REF!,$B119,'NEW-RTT'!$E$6:$E$786,"G*",'NEW-RTT'!#REF!,$O$3,'NEW-RTT'!#REF!,'t100 dynamiques'!$F$5)</f>
        <v>#REF!</v>
      </c>
      <c r="P119" s="37" t="e">
        <f>$P118+SUMIFS('NEW-RTT'!#REF!,'NEW-RTT'!#REF!,'t100 dynamiques'!$C$5,'NEW-RTT'!#REF!,$B119,'NEW-RTT'!$E$6:$E$786,"G*",'NEW-RTT'!#REF!,$P$3,'NEW-RTT'!#REF!,'t100 dynamiques'!$F$5)-SUMIFS('NEW-RTT'!#REF!,'NEW-RTT'!#REF!,'t100 dynamiques'!$C$5,'NEW-RTT'!#REF!,$B119,'NEW-RTT'!$E$6:$E$786,"G*",'NEW-RTT'!#REF!,$P$3,'NEW-RTT'!#REF!,'t100 dynamiques'!$F$5)</f>
        <v>#REF!</v>
      </c>
      <c r="Q119" s="37" t="e">
        <f>$Q118+SUMIFS('NEW-RTT'!#REF!,'NEW-RTT'!#REF!,'t100 dynamiques'!$C$5,'NEW-RTT'!#REF!,$B119,'NEW-RTT'!$E$6:$E$786,"G*",'NEW-RTT'!#REF!,$Q$3,'NEW-RTT'!#REF!,'t100 dynamiques'!$F$5)-SUMIFS('NEW-RTT'!#REF!,'NEW-RTT'!#REF!,'t100 dynamiques'!$C$5,'NEW-RTT'!#REF!,$B119,'NEW-RTT'!$E$6:$E$786,"G*",'NEW-RTT'!#REF!,$Q$3,'NEW-RTT'!#REF!,'t100 dynamiques'!$F$5)</f>
        <v>#REF!</v>
      </c>
      <c r="R119" s="164" t="e">
        <f t="shared" ref="R119:R154" si="25">M119+N119+O119</f>
        <v>#REF!</v>
      </c>
      <c r="S119" s="164" t="e">
        <f t="shared" si="15"/>
        <v>#REF!</v>
      </c>
      <c r="T119" s="164" t="e">
        <f t="shared" si="21"/>
        <v>#REF!</v>
      </c>
      <c r="U119" s="164" t="e">
        <f t="shared" si="22"/>
        <v>#REF!</v>
      </c>
      <c r="V119" s="165" t="e">
        <f t="shared" si="23"/>
        <v>#REF!</v>
      </c>
      <c r="W119" s="169">
        <f>SUMIFS(LISTE!$T$4:$T$29,LISTE!$O$4:$O$29,'t100 dynamiques'!$C$5,LISTE!$S$4:$S$29,'t100 dynamiques'!$F$5,LISTE!$P$4:$P$29,LISTE!$P$9)</f>
        <v>2339.1000000000004</v>
      </c>
      <c r="X119" s="210"/>
      <c r="Y119" s="211"/>
      <c r="Z119" s="210"/>
      <c r="AA119" s="210"/>
      <c r="AB119" s="211"/>
      <c r="AC119" s="212"/>
      <c r="AD119" s="210"/>
      <c r="AE119" s="210"/>
      <c r="AF119" s="211"/>
      <c r="AG119" s="212"/>
      <c r="AH119" s="210"/>
      <c r="AI119" s="211"/>
      <c r="AJ119" s="210"/>
      <c r="AK119" s="210"/>
      <c r="AL119" s="211"/>
      <c r="AM119" s="212"/>
      <c r="AN119" s="210"/>
      <c r="AO119" s="210"/>
      <c r="AP119" s="211"/>
      <c r="AQ119" s="212"/>
    </row>
    <row r="120" spans="2:43" x14ac:dyDescent="0.25">
      <c r="B120" s="35">
        <v>116</v>
      </c>
      <c r="C120" s="34"/>
      <c r="D120" s="36" t="e">
        <f>$D119+SUMIFS('NEW-RTT'!#REF!,'NEW-RTT'!#REF!,'t100 dynamiques'!$C$5,'NEW-RTT'!#REF!,$B120,'NEW-RTT'!$E$6:$E$786,"G*",'NEW-RTT'!#REF!,$D$3,'NEW-RTT'!#REF!,'t100 dynamiques'!$F$5)-SUMIFS('NEW-RTT'!#REF!,'NEW-RTT'!#REF!,'t100 dynamiques'!$C$5,'NEW-RTT'!#REF!,$B120,'NEW-RTT'!$E$6:$E$786,"G*",'NEW-RTT'!#REF!,$D$3,'NEW-RTT'!#REF!,'t100 dynamiques'!$F$5)</f>
        <v>#REF!</v>
      </c>
      <c r="E120" s="37" t="e">
        <f>$E119+SUMIFS('NEW-RTT'!#REF!,'NEW-RTT'!#REF!,'t100 dynamiques'!$C$5,'NEW-RTT'!#REF!,$B120,'NEW-RTT'!$E$6:$E$786,"G*",'NEW-RTT'!#REF!,$E$3,'NEW-RTT'!#REF!,'t100 dynamiques'!$F$5)-SUMIFS('NEW-RTT'!#REF!,'NEW-RTT'!#REF!,'t100 dynamiques'!$C$5,'NEW-RTT'!#REF!,$B120,'NEW-RTT'!$E$6:$E$786,"G*",'NEW-RTT'!#REF!,$E$3,'NEW-RTT'!#REF!,'t100 dynamiques'!$F$5)</f>
        <v>#REF!</v>
      </c>
      <c r="F120" s="37" t="e">
        <f>$F119+SUMIFS('NEW-RTT'!#REF!,'NEW-RTT'!#REF!,'t100 dynamiques'!$C$5,'NEW-RTT'!#REF!,$B120,'NEW-RTT'!$E$6:$E$786,"G*",'NEW-RTT'!#REF!,$F$3,'NEW-RTT'!#REF!,'t100 dynamiques'!$F$5)-SUMIFS('NEW-RTT'!#REF!,'NEW-RTT'!#REF!,'t100 dynamiques'!$C$5,'NEW-RTT'!#REF!,$B120,'NEW-RTT'!$E$6:$E$786,"G*",'NEW-RTT'!#REF!,$F$3,'NEW-RTT'!#REF!,'t100 dynamiques'!$F$5)</f>
        <v>#REF!</v>
      </c>
      <c r="G120" s="67" t="e">
        <f>$G119+SUMIFS('NEW-RTT'!#REF!,'NEW-RTT'!#REF!,'t100 dynamiques'!$C$5,'NEW-RTT'!#REF!,$B120,'NEW-RTT'!$E$6:$E$786,"G*",'NEW-RTT'!#REF!,$G$3,'NEW-RTT'!#REF!,'t100 dynamiques'!$F$5)-SUMIFS('NEW-RTT'!#REF!,'NEW-RTT'!#REF!,'t100 dynamiques'!$C$5,'NEW-RTT'!#REF!,$B120,'NEW-RTT'!$E$6:$E$786,"G*",'NEW-RTT'!#REF!,$G$3,'NEW-RTT'!#REF!,'t100 dynamiques'!$F$5)</f>
        <v>#REF!</v>
      </c>
      <c r="H120" s="74" t="e">
        <f t="shared" si="24"/>
        <v>#REF!</v>
      </c>
      <c r="I120" s="137" t="e">
        <f t="shared" si="17"/>
        <v>#REF!</v>
      </c>
      <c r="J120" s="137" t="e">
        <f t="shared" si="18"/>
        <v>#REF!</v>
      </c>
      <c r="K120" s="137" t="e">
        <f t="shared" si="19"/>
        <v>#REF!</v>
      </c>
      <c r="L120" s="139">
        <f>SUMIFS(LISTE!$T$4:$T$29,LISTE!$O$4:$O$29,'t100 dynamiques'!$C$5,LISTE!$S$4:$S$29,'t100 dynamiques'!$F$5,LISTE!$P$4:$P$29,LISTE!$P$4)</f>
        <v>637</v>
      </c>
      <c r="M120" s="70" t="e">
        <f>$M119+SUMIFS('NEW-RTT'!#REF!,'NEW-RTT'!#REF!,'t100 dynamiques'!$C$5,'NEW-RTT'!#REF!,$B120,'NEW-RTT'!$E$6:$E$786,"G*",'NEW-RTT'!#REF!,$M$3,'NEW-RTT'!#REF!,'t100 dynamiques'!$F$5)-SUMIFS('NEW-RTT'!#REF!,'NEW-RTT'!#REF!,'t100 dynamiques'!$C$5,'NEW-RTT'!#REF!,$B120,'NEW-RTT'!$E$6:$E$786,"G*",'NEW-RTT'!#REF!,$M$3,'NEW-RTT'!#REF!,'t100 dynamiques'!$F$5)</f>
        <v>#REF!</v>
      </c>
      <c r="N120" s="37" t="e">
        <f>$N119+SUMIFS('NEW-RTT'!#REF!,'NEW-RTT'!#REF!,'t100 dynamiques'!$C$5,'NEW-RTT'!#REF!,$B120,'NEW-RTT'!$E$6:$E$786,"G*",'NEW-RTT'!#REF!,$N$3,'NEW-RTT'!#REF!,'t100 dynamiques'!$F$5)-SUMIFS('NEW-RTT'!#REF!,'NEW-RTT'!#REF!,'t100 dynamiques'!$C$5,'NEW-RTT'!#REF!,$B120,'NEW-RTT'!$E$6:$E$786,"G*",'NEW-RTT'!#REF!,$N$3,'NEW-RTT'!#REF!,'t100 dynamiques'!$F$5)</f>
        <v>#REF!</v>
      </c>
      <c r="O120" s="37" t="e">
        <f>$O119+SUMIFS('NEW-RTT'!#REF!,'NEW-RTT'!#REF!,'t100 dynamiques'!$C$5,'NEW-RTT'!#REF!,$B120,'NEW-RTT'!$E$6:$E$786,"G*",'NEW-RTT'!#REF!,$O$3,'NEW-RTT'!#REF!,'t100 dynamiques'!$F$5)-SUMIFS('NEW-RTT'!#REF!,'NEW-RTT'!#REF!,'t100 dynamiques'!$C$5,'NEW-RTT'!#REF!,$B120,'NEW-RTT'!$E$6:$E$786,"G*",'NEW-RTT'!#REF!,$O$3,'NEW-RTT'!#REF!,'t100 dynamiques'!$F$5)</f>
        <v>#REF!</v>
      </c>
      <c r="P120" s="37" t="e">
        <f>$P119+SUMIFS('NEW-RTT'!#REF!,'NEW-RTT'!#REF!,'t100 dynamiques'!$C$5,'NEW-RTT'!#REF!,$B120,'NEW-RTT'!$E$6:$E$786,"G*",'NEW-RTT'!#REF!,$P$3,'NEW-RTT'!#REF!,'t100 dynamiques'!$F$5)-SUMIFS('NEW-RTT'!#REF!,'NEW-RTT'!#REF!,'t100 dynamiques'!$C$5,'NEW-RTT'!#REF!,$B120,'NEW-RTT'!$E$6:$E$786,"G*",'NEW-RTT'!#REF!,$P$3,'NEW-RTT'!#REF!,'t100 dynamiques'!$F$5)</f>
        <v>#REF!</v>
      </c>
      <c r="Q120" s="37" t="e">
        <f>$Q119+SUMIFS('NEW-RTT'!#REF!,'NEW-RTT'!#REF!,'t100 dynamiques'!$C$5,'NEW-RTT'!#REF!,$B120,'NEW-RTT'!$E$6:$E$786,"G*",'NEW-RTT'!#REF!,$Q$3,'NEW-RTT'!#REF!,'t100 dynamiques'!$F$5)-SUMIFS('NEW-RTT'!#REF!,'NEW-RTT'!#REF!,'t100 dynamiques'!$C$5,'NEW-RTT'!#REF!,$B120,'NEW-RTT'!$E$6:$E$786,"G*",'NEW-RTT'!#REF!,$Q$3,'NEW-RTT'!#REF!,'t100 dynamiques'!$F$5)</f>
        <v>#REF!</v>
      </c>
      <c r="R120" s="164" t="e">
        <f t="shared" si="25"/>
        <v>#REF!</v>
      </c>
      <c r="S120" s="164" t="e">
        <f t="shared" si="15"/>
        <v>#REF!</v>
      </c>
      <c r="T120" s="164" t="e">
        <f t="shared" si="21"/>
        <v>#REF!</v>
      </c>
      <c r="U120" s="164" t="e">
        <f t="shared" si="22"/>
        <v>#REF!</v>
      </c>
      <c r="V120" s="165" t="e">
        <f t="shared" si="23"/>
        <v>#REF!</v>
      </c>
      <c r="W120" s="169">
        <f>SUMIFS(LISTE!$T$4:$T$29,LISTE!$O$4:$O$29,'t100 dynamiques'!$C$5,LISTE!$S$4:$S$29,'t100 dynamiques'!$F$5,LISTE!$P$4:$P$29,LISTE!$P$9)</f>
        <v>2339.1000000000004</v>
      </c>
      <c r="X120" s="210"/>
      <c r="Y120" s="211"/>
      <c r="Z120" s="210"/>
      <c r="AA120" s="210"/>
      <c r="AB120" s="211"/>
      <c r="AC120" s="212"/>
      <c r="AD120" s="210"/>
      <c r="AE120" s="210"/>
      <c r="AF120" s="211"/>
      <c r="AG120" s="212"/>
      <c r="AH120" s="210"/>
      <c r="AI120" s="211"/>
      <c r="AJ120" s="210"/>
      <c r="AK120" s="210"/>
      <c r="AL120" s="211"/>
      <c r="AM120" s="212"/>
      <c r="AN120" s="210"/>
      <c r="AO120" s="210"/>
      <c r="AP120" s="211"/>
      <c r="AQ120" s="212"/>
    </row>
    <row r="121" spans="2:43" x14ac:dyDescent="0.25">
      <c r="B121" s="35">
        <v>117</v>
      </c>
      <c r="C121" s="34"/>
      <c r="D121" s="36" t="e">
        <f>$D120+SUMIFS('NEW-RTT'!#REF!,'NEW-RTT'!#REF!,'t100 dynamiques'!$C$5,'NEW-RTT'!#REF!,$B121,'NEW-RTT'!$E$6:$E$786,"G*",'NEW-RTT'!#REF!,$D$3,'NEW-RTT'!#REF!,'t100 dynamiques'!$F$5)-SUMIFS('NEW-RTT'!#REF!,'NEW-RTT'!#REF!,'t100 dynamiques'!$C$5,'NEW-RTT'!#REF!,$B121,'NEW-RTT'!$E$6:$E$786,"G*",'NEW-RTT'!#REF!,$D$3,'NEW-RTT'!#REF!,'t100 dynamiques'!$F$5)</f>
        <v>#REF!</v>
      </c>
      <c r="E121" s="37" t="e">
        <f>$E120+SUMIFS('NEW-RTT'!#REF!,'NEW-RTT'!#REF!,'t100 dynamiques'!$C$5,'NEW-RTT'!#REF!,$B121,'NEW-RTT'!$E$6:$E$786,"G*",'NEW-RTT'!#REF!,$E$3,'NEW-RTT'!#REF!,'t100 dynamiques'!$F$5)-SUMIFS('NEW-RTT'!#REF!,'NEW-RTT'!#REF!,'t100 dynamiques'!$C$5,'NEW-RTT'!#REF!,$B121,'NEW-RTT'!$E$6:$E$786,"G*",'NEW-RTT'!#REF!,$E$3,'NEW-RTT'!#REF!,'t100 dynamiques'!$F$5)</f>
        <v>#REF!</v>
      </c>
      <c r="F121" s="37" t="e">
        <f>$F120+SUMIFS('NEW-RTT'!#REF!,'NEW-RTT'!#REF!,'t100 dynamiques'!$C$5,'NEW-RTT'!#REF!,$B121,'NEW-RTT'!$E$6:$E$786,"G*",'NEW-RTT'!#REF!,$F$3,'NEW-RTT'!#REF!,'t100 dynamiques'!$F$5)-SUMIFS('NEW-RTT'!#REF!,'NEW-RTT'!#REF!,'t100 dynamiques'!$C$5,'NEW-RTT'!#REF!,$B121,'NEW-RTT'!$E$6:$E$786,"G*",'NEW-RTT'!#REF!,$F$3,'NEW-RTT'!#REF!,'t100 dynamiques'!$F$5)</f>
        <v>#REF!</v>
      </c>
      <c r="G121" s="67" t="e">
        <f>$G120+SUMIFS('NEW-RTT'!#REF!,'NEW-RTT'!#REF!,'t100 dynamiques'!$C$5,'NEW-RTT'!#REF!,$B121,'NEW-RTT'!$E$6:$E$786,"G*",'NEW-RTT'!#REF!,$G$3,'NEW-RTT'!#REF!,'t100 dynamiques'!$F$5)-SUMIFS('NEW-RTT'!#REF!,'NEW-RTT'!#REF!,'t100 dynamiques'!$C$5,'NEW-RTT'!#REF!,$B121,'NEW-RTT'!$E$6:$E$786,"G*",'NEW-RTT'!#REF!,$G$3,'NEW-RTT'!#REF!,'t100 dynamiques'!$F$5)</f>
        <v>#REF!</v>
      </c>
      <c r="H121" s="74" t="e">
        <f t="shared" si="24"/>
        <v>#REF!</v>
      </c>
      <c r="I121" s="137" t="e">
        <f t="shared" si="17"/>
        <v>#REF!</v>
      </c>
      <c r="J121" s="137" t="e">
        <f t="shared" si="18"/>
        <v>#REF!</v>
      </c>
      <c r="K121" s="137" t="e">
        <f t="shared" si="19"/>
        <v>#REF!</v>
      </c>
      <c r="L121" s="139">
        <f>SUMIFS(LISTE!$T$4:$T$29,LISTE!$O$4:$O$29,'t100 dynamiques'!$C$5,LISTE!$S$4:$S$29,'t100 dynamiques'!$F$5,LISTE!$P$4:$P$29,LISTE!$P$4)</f>
        <v>637</v>
      </c>
      <c r="M121" s="70" t="e">
        <f>$M120+SUMIFS('NEW-RTT'!#REF!,'NEW-RTT'!#REF!,'t100 dynamiques'!$C$5,'NEW-RTT'!#REF!,$B121,'NEW-RTT'!$E$6:$E$786,"G*",'NEW-RTT'!#REF!,$M$3,'NEW-RTT'!#REF!,'t100 dynamiques'!$F$5)-SUMIFS('NEW-RTT'!#REF!,'NEW-RTT'!#REF!,'t100 dynamiques'!$C$5,'NEW-RTT'!#REF!,$B121,'NEW-RTT'!$E$6:$E$786,"G*",'NEW-RTT'!#REF!,$M$3,'NEW-RTT'!#REF!,'t100 dynamiques'!$F$5)</f>
        <v>#REF!</v>
      </c>
      <c r="N121" s="37" t="e">
        <f>$N120+SUMIFS('NEW-RTT'!#REF!,'NEW-RTT'!#REF!,'t100 dynamiques'!$C$5,'NEW-RTT'!#REF!,$B121,'NEW-RTT'!$E$6:$E$786,"G*",'NEW-RTT'!#REF!,$N$3,'NEW-RTT'!#REF!,'t100 dynamiques'!$F$5)-SUMIFS('NEW-RTT'!#REF!,'NEW-RTT'!#REF!,'t100 dynamiques'!$C$5,'NEW-RTT'!#REF!,$B121,'NEW-RTT'!$E$6:$E$786,"G*",'NEW-RTT'!#REF!,$N$3,'NEW-RTT'!#REF!,'t100 dynamiques'!$F$5)</f>
        <v>#REF!</v>
      </c>
      <c r="O121" s="37" t="e">
        <f>$O120+SUMIFS('NEW-RTT'!#REF!,'NEW-RTT'!#REF!,'t100 dynamiques'!$C$5,'NEW-RTT'!#REF!,$B121,'NEW-RTT'!$E$6:$E$786,"G*",'NEW-RTT'!#REF!,$O$3,'NEW-RTT'!#REF!,'t100 dynamiques'!$F$5)-SUMIFS('NEW-RTT'!#REF!,'NEW-RTT'!#REF!,'t100 dynamiques'!$C$5,'NEW-RTT'!#REF!,$B121,'NEW-RTT'!$E$6:$E$786,"G*",'NEW-RTT'!#REF!,$O$3,'NEW-RTT'!#REF!,'t100 dynamiques'!$F$5)</f>
        <v>#REF!</v>
      </c>
      <c r="P121" s="37" t="e">
        <f>$P120+SUMIFS('NEW-RTT'!#REF!,'NEW-RTT'!#REF!,'t100 dynamiques'!$C$5,'NEW-RTT'!#REF!,$B121,'NEW-RTT'!$E$6:$E$786,"G*",'NEW-RTT'!#REF!,$P$3,'NEW-RTT'!#REF!,'t100 dynamiques'!$F$5)-SUMIFS('NEW-RTT'!#REF!,'NEW-RTT'!#REF!,'t100 dynamiques'!$C$5,'NEW-RTT'!#REF!,$B121,'NEW-RTT'!$E$6:$E$786,"G*",'NEW-RTT'!#REF!,$P$3,'NEW-RTT'!#REF!,'t100 dynamiques'!$F$5)</f>
        <v>#REF!</v>
      </c>
      <c r="Q121" s="37" t="e">
        <f>$Q120+SUMIFS('NEW-RTT'!#REF!,'NEW-RTT'!#REF!,'t100 dynamiques'!$C$5,'NEW-RTT'!#REF!,$B121,'NEW-RTT'!$E$6:$E$786,"G*",'NEW-RTT'!#REF!,$Q$3,'NEW-RTT'!#REF!,'t100 dynamiques'!$F$5)-SUMIFS('NEW-RTT'!#REF!,'NEW-RTT'!#REF!,'t100 dynamiques'!$C$5,'NEW-RTT'!#REF!,$B121,'NEW-RTT'!$E$6:$E$786,"G*",'NEW-RTT'!#REF!,$Q$3,'NEW-RTT'!#REF!,'t100 dynamiques'!$F$5)</f>
        <v>#REF!</v>
      </c>
      <c r="R121" s="164" t="e">
        <f t="shared" si="25"/>
        <v>#REF!</v>
      </c>
      <c r="S121" s="164" t="e">
        <f t="shared" si="15"/>
        <v>#REF!</v>
      </c>
      <c r="T121" s="164" t="e">
        <f t="shared" si="21"/>
        <v>#REF!</v>
      </c>
      <c r="U121" s="164" t="e">
        <f t="shared" si="22"/>
        <v>#REF!</v>
      </c>
      <c r="V121" s="165" t="e">
        <f t="shared" si="23"/>
        <v>#REF!</v>
      </c>
      <c r="W121" s="169">
        <f>SUMIFS(LISTE!$T$4:$T$29,LISTE!$O$4:$O$29,'t100 dynamiques'!$C$5,LISTE!$S$4:$S$29,'t100 dynamiques'!$F$5,LISTE!$P$4:$P$29,LISTE!$P$9)</f>
        <v>2339.1000000000004</v>
      </c>
      <c r="X121" s="210"/>
      <c r="Y121" s="211"/>
      <c r="Z121" s="210"/>
      <c r="AA121" s="210"/>
      <c r="AB121" s="211"/>
      <c r="AC121" s="212"/>
      <c r="AD121" s="210"/>
      <c r="AE121" s="210"/>
      <c r="AF121" s="211"/>
      <c r="AG121" s="212"/>
      <c r="AH121" s="210"/>
      <c r="AI121" s="211"/>
      <c r="AJ121" s="210"/>
      <c r="AK121" s="210"/>
      <c r="AL121" s="211"/>
      <c r="AM121" s="212"/>
      <c r="AN121" s="210"/>
      <c r="AO121" s="210"/>
      <c r="AP121" s="211"/>
      <c r="AQ121" s="212"/>
    </row>
    <row r="122" spans="2:43" x14ac:dyDescent="0.25">
      <c r="B122" s="133">
        <v>118</v>
      </c>
      <c r="C122" s="34"/>
      <c r="D122" s="36" t="e">
        <f>$D121+SUMIFS('NEW-RTT'!#REF!,'NEW-RTT'!#REF!,'t100 dynamiques'!$C$5,'NEW-RTT'!#REF!,$B122,'NEW-RTT'!$E$6:$E$786,"G*",'NEW-RTT'!#REF!,$D$3,'NEW-RTT'!#REF!,'t100 dynamiques'!$F$5)-SUMIFS('NEW-RTT'!#REF!,'NEW-RTT'!#REF!,'t100 dynamiques'!$C$5,'NEW-RTT'!#REF!,$B122,'NEW-RTT'!$E$6:$E$786,"G*",'NEW-RTT'!#REF!,$D$3,'NEW-RTT'!#REF!,'t100 dynamiques'!$F$5)</f>
        <v>#REF!</v>
      </c>
      <c r="E122" s="37" t="e">
        <f>$E121+SUMIFS('NEW-RTT'!#REF!,'NEW-RTT'!#REF!,'t100 dynamiques'!$C$5,'NEW-RTT'!#REF!,$B122,'NEW-RTT'!$E$6:$E$786,"G*",'NEW-RTT'!#REF!,$E$3,'NEW-RTT'!#REF!,'t100 dynamiques'!$F$5)-SUMIFS('NEW-RTT'!#REF!,'NEW-RTT'!#REF!,'t100 dynamiques'!$C$5,'NEW-RTT'!#REF!,$B122,'NEW-RTT'!$E$6:$E$786,"G*",'NEW-RTT'!#REF!,$E$3,'NEW-RTT'!#REF!,'t100 dynamiques'!$F$5)</f>
        <v>#REF!</v>
      </c>
      <c r="F122" s="37" t="e">
        <f>$F121+SUMIFS('NEW-RTT'!#REF!,'NEW-RTT'!#REF!,'t100 dynamiques'!$C$5,'NEW-RTT'!#REF!,$B122,'NEW-RTT'!$E$6:$E$786,"G*",'NEW-RTT'!#REF!,$F$3,'NEW-RTT'!#REF!,'t100 dynamiques'!$F$5)-SUMIFS('NEW-RTT'!#REF!,'NEW-RTT'!#REF!,'t100 dynamiques'!$C$5,'NEW-RTT'!#REF!,$B122,'NEW-RTT'!$E$6:$E$786,"G*",'NEW-RTT'!#REF!,$F$3,'NEW-RTT'!#REF!,'t100 dynamiques'!$F$5)</f>
        <v>#REF!</v>
      </c>
      <c r="G122" s="67" t="e">
        <f>$G121+SUMIFS('NEW-RTT'!#REF!,'NEW-RTT'!#REF!,'t100 dynamiques'!$C$5,'NEW-RTT'!#REF!,$B122,'NEW-RTT'!$E$6:$E$786,"G*",'NEW-RTT'!#REF!,$G$3,'NEW-RTT'!#REF!,'t100 dynamiques'!$F$5)-SUMIFS('NEW-RTT'!#REF!,'NEW-RTT'!#REF!,'t100 dynamiques'!$C$5,'NEW-RTT'!#REF!,$B122,'NEW-RTT'!$E$6:$E$786,"G*",'NEW-RTT'!#REF!,$G$3,'NEW-RTT'!#REF!,'t100 dynamiques'!$F$5)</f>
        <v>#REF!</v>
      </c>
      <c r="H122" s="74" t="e">
        <f t="shared" si="24"/>
        <v>#REF!</v>
      </c>
      <c r="I122" s="137" t="e">
        <f t="shared" si="17"/>
        <v>#REF!</v>
      </c>
      <c r="J122" s="137" t="e">
        <f t="shared" si="18"/>
        <v>#REF!</v>
      </c>
      <c r="K122" s="137" t="e">
        <f t="shared" si="19"/>
        <v>#REF!</v>
      </c>
      <c r="L122" s="139">
        <f>SUMIFS(LISTE!$T$4:$T$29,LISTE!$O$4:$O$29,'t100 dynamiques'!$C$5,LISTE!$S$4:$S$29,'t100 dynamiques'!$F$5,LISTE!$P$4:$P$29,LISTE!$P$4)</f>
        <v>637</v>
      </c>
      <c r="M122" s="70" t="e">
        <f>$M121+SUMIFS('NEW-RTT'!#REF!,'NEW-RTT'!#REF!,'t100 dynamiques'!$C$5,'NEW-RTT'!#REF!,$B122,'NEW-RTT'!$E$6:$E$786,"G*",'NEW-RTT'!#REF!,$M$3,'NEW-RTT'!#REF!,'t100 dynamiques'!$F$5)-SUMIFS('NEW-RTT'!#REF!,'NEW-RTT'!#REF!,'t100 dynamiques'!$C$5,'NEW-RTT'!#REF!,$B122,'NEW-RTT'!$E$6:$E$786,"G*",'NEW-RTT'!#REF!,$M$3,'NEW-RTT'!#REF!,'t100 dynamiques'!$F$5)</f>
        <v>#REF!</v>
      </c>
      <c r="N122" s="37" t="e">
        <f>$N121+SUMIFS('NEW-RTT'!#REF!,'NEW-RTT'!#REF!,'t100 dynamiques'!$C$5,'NEW-RTT'!#REF!,$B122,'NEW-RTT'!$E$6:$E$786,"G*",'NEW-RTT'!#REF!,$N$3,'NEW-RTT'!#REF!,'t100 dynamiques'!$F$5)-SUMIFS('NEW-RTT'!#REF!,'NEW-RTT'!#REF!,'t100 dynamiques'!$C$5,'NEW-RTT'!#REF!,$B122,'NEW-RTT'!$E$6:$E$786,"G*",'NEW-RTT'!#REF!,$N$3,'NEW-RTT'!#REF!,'t100 dynamiques'!$F$5)</f>
        <v>#REF!</v>
      </c>
      <c r="O122" s="37" t="e">
        <f>$O121+SUMIFS('NEW-RTT'!#REF!,'NEW-RTT'!#REF!,'t100 dynamiques'!$C$5,'NEW-RTT'!#REF!,$B122,'NEW-RTT'!$E$6:$E$786,"G*",'NEW-RTT'!#REF!,$O$3,'NEW-RTT'!#REF!,'t100 dynamiques'!$F$5)-SUMIFS('NEW-RTT'!#REF!,'NEW-RTT'!#REF!,'t100 dynamiques'!$C$5,'NEW-RTT'!#REF!,$B122,'NEW-RTT'!$E$6:$E$786,"G*",'NEW-RTT'!#REF!,$O$3,'NEW-RTT'!#REF!,'t100 dynamiques'!$F$5)</f>
        <v>#REF!</v>
      </c>
      <c r="P122" s="37" t="e">
        <f>$P121+SUMIFS('NEW-RTT'!#REF!,'NEW-RTT'!#REF!,'t100 dynamiques'!$C$5,'NEW-RTT'!#REF!,$B122,'NEW-RTT'!$E$6:$E$786,"G*",'NEW-RTT'!#REF!,$P$3,'NEW-RTT'!#REF!,'t100 dynamiques'!$F$5)-SUMIFS('NEW-RTT'!#REF!,'NEW-RTT'!#REF!,'t100 dynamiques'!$C$5,'NEW-RTT'!#REF!,$B122,'NEW-RTT'!$E$6:$E$786,"G*",'NEW-RTT'!#REF!,$P$3,'NEW-RTT'!#REF!,'t100 dynamiques'!$F$5)</f>
        <v>#REF!</v>
      </c>
      <c r="Q122" s="37" t="e">
        <f>$Q121+SUMIFS('NEW-RTT'!#REF!,'NEW-RTT'!#REF!,'t100 dynamiques'!$C$5,'NEW-RTT'!#REF!,$B122,'NEW-RTT'!$E$6:$E$786,"G*",'NEW-RTT'!#REF!,$Q$3,'NEW-RTT'!#REF!,'t100 dynamiques'!$F$5)-SUMIFS('NEW-RTT'!#REF!,'NEW-RTT'!#REF!,'t100 dynamiques'!$C$5,'NEW-RTT'!#REF!,$B122,'NEW-RTT'!$E$6:$E$786,"G*",'NEW-RTT'!#REF!,$Q$3,'NEW-RTT'!#REF!,'t100 dynamiques'!$F$5)</f>
        <v>#REF!</v>
      </c>
      <c r="R122" s="164" t="e">
        <f t="shared" si="25"/>
        <v>#REF!</v>
      </c>
      <c r="S122" s="164" t="e">
        <f t="shared" si="15"/>
        <v>#REF!</v>
      </c>
      <c r="T122" s="164" t="e">
        <f t="shared" si="21"/>
        <v>#REF!</v>
      </c>
      <c r="U122" s="164" t="e">
        <f t="shared" si="22"/>
        <v>#REF!</v>
      </c>
      <c r="V122" s="165" t="e">
        <f t="shared" si="23"/>
        <v>#REF!</v>
      </c>
      <c r="W122" s="169">
        <f>SUMIFS(LISTE!$T$4:$T$29,LISTE!$O$4:$O$29,'t100 dynamiques'!$C$5,LISTE!$S$4:$S$29,'t100 dynamiques'!$F$5,LISTE!$P$4:$P$29,LISTE!$P$9)</f>
        <v>2339.1000000000004</v>
      </c>
      <c r="X122" s="210"/>
      <c r="Y122" s="211"/>
      <c r="Z122" s="210"/>
      <c r="AA122" s="210"/>
      <c r="AB122" s="211"/>
      <c r="AC122" s="212"/>
      <c r="AD122" s="210"/>
      <c r="AE122" s="210"/>
      <c r="AF122" s="211"/>
      <c r="AG122" s="212"/>
      <c r="AH122" s="210"/>
      <c r="AI122" s="211"/>
      <c r="AJ122" s="210"/>
      <c r="AK122" s="210"/>
      <c r="AL122" s="211"/>
      <c r="AM122" s="212"/>
      <c r="AN122" s="210"/>
      <c r="AO122" s="210"/>
      <c r="AP122" s="211"/>
      <c r="AQ122" s="212"/>
    </row>
    <row r="123" spans="2:43" x14ac:dyDescent="0.25">
      <c r="B123" s="35">
        <v>119</v>
      </c>
      <c r="C123" s="34"/>
      <c r="D123" s="36" t="e">
        <f>$D122+SUMIFS('NEW-RTT'!#REF!,'NEW-RTT'!#REF!,'t100 dynamiques'!$C$5,'NEW-RTT'!#REF!,$B123,'NEW-RTT'!$E$6:$E$786,"G*",'NEW-RTT'!#REF!,$D$3,'NEW-RTT'!#REF!,'t100 dynamiques'!$F$5)-SUMIFS('NEW-RTT'!#REF!,'NEW-RTT'!#REF!,'t100 dynamiques'!$C$5,'NEW-RTT'!#REF!,$B123,'NEW-RTT'!$E$6:$E$786,"G*",'NEW-RTT'!#REF!,$D$3,'NEW-RTT'!#REF!,'t100 dynamiques'!$F$5)</f>
        <v>#REF!</v>
      </c>
      <c r="E123" s="37" t="e">
        <f>$E122+SUMIFS('NEW-RTT'!#REF!,'NEW-RTT'!#REF!,'t100 dynamiques'!$C$5,'NEW-RTT'!#REF!,$B123,'NEW-RTT'!$E$6:$E$786,"G*",'NEW-RTT'!#REF!,$E$3,'NEW-RTT'!#REF!,'t100 dynamiques'!$F$5)-SUMIFS('NEW-RTT'!#REF!,'NEW-RTT'!#REF!,'t100 dynamiques'!$C$5,'NEW-RTT'!#REF!,$B123,'NEW-RTT'!$E$6:$E$786,"G*",'NEW-RTT'!#REF!,$E$3,'NEW-RTT'!#REF!,'t100 dynamiques'!$F$5)</f>
        <v>#REF!</v>
      </c>
      <c r="F123" s="37" t="e">
        <f>$F122+SUMIFS('NEW-RTT'!#REF!,'NEW-RTT'!#REF!,'t100 dynamiques'!$C$5,'NEW-RTT'!#REF!,$B123,'NEW-RTT'!$E$6:$E$786,"G*",'NEW-RTT'!#REF!,$F$3,'NEW-RTT'!#REF!,'t100 dynamiques'!$F$5)-SUMIFS('NEW-RTT'!#REF!,'NEW-RTT'!#REF!,'t100 dynamiques'!$C$5,'NEW-RTT'!#REF!,$B123,'NEW-RTT'!$E$6:$E$786,"G*",'NEW-RTT'!#REF!,$F$3,'NEW-RTT'!#REF!,'t100 dynamiques'!$F$5)</f>
        <v>#REF!</v>
      </c>
      <c r="G123" s="67" t="e">
        <f>$G122+SUMIFS('NEW-RTT'!#REF!,'NEW-RTT'!#REF!,'t100 dynamiques'!$C$5,'NEW-RTT'!#REF!,$B123,'NEW-RTT'!$E$6:$E$786,"G*",'NEW-RTT'!#REF!,$G$3,'NEW-RTT'!#REF!,'t100 dynamiques'!$F$5)-SUMIFS('NEW-RTT'!#REF!,'NEW-RTT'!#REF!,'t100 dynamiques'!$C$5,'NEW-RTT'!#REF!,$B123,'NEW-RTT'!$E$6:$E$786,"G*",'NEW-RTT'!#REF!,$G$3,'NEW-RTT'!#REF!,'t100 dynamiques'!$F$5)</f>
        <v>#REF!</v>
      </c>
      <c r="H123" s="74" t="e">
        <f t="shared" si="24"/>
        <v>#REF!</v>
      </c>
      <c r="I123" s="137" t="e">
        <f t="shared" si="17"/>
        <v>#REF!</v>
      </c>
      <c r="J123" s="137" t="e">
        <f t="shared" si="18"/>
        <v>#REF!</v>
      </c>
      <c r="K123" s="137" t="e">
        <f t="shared" si="19"/>
        <v>#REF!</v>
      </c>
      <c r="L123" s="139">
        <f>SUMIFS(LISTE!$T$4:$T$29,LISTE!$O$4:$O$29,'t100 dynamiques'!$C$5,LISTE!$S$4:$S$29,'t100 dynamiques'!$F$5,LISTE!$P$4:$P$29,LISTE!$P$4)</f>
        <v>637</v>
      </c>
      <c r="M123" s="70" t="e">
        <f>$M122+SUMIFS('NEW-RTT'!#REF!,'NEW-RTT'!#REF!,'t100 dynamiques'!$C$5,'NEW-RTT'!#REF!,$B123,'NEW-RTT'!$E$6:$E$786,"G*",'NEW-RTT'!#REF!,$M$3,'NEW-RTT'!#REF!,'t100 dynamiques'!$F$5)-SUMIFS('NEW-RTT'!#REF!,'NEW-RTT'!#REF!,'t100 dynamiques'!$C$5,'NEW-RTT'!#REF!,$B123,'NEW-RTT'!$E$6:$E$786,"G*",'NEW-RTT'!#REF!,$M$3,'NEW-RTT'!#REF!,'t100 dynamiques'!$F$5)</f>
        <v>#REF!</v>
      </c>
      <c r="N123" s="37" t="e">
        <f>$N122+SUMIFS('NEW-RTT'!#REF!,'NEW-RTT'!#REF!,'t100 dynamiques'!$C$5,'NEW-RTT'!#REF!,$B123,'NEW-RTT'!$E$6:$E$786,"G*",'NEW-RTT'!#REF!,$N$3,'NEW-RTT'!#REF!,'t100 dynamiques'!$F$5)-SUMIFS('NEW-RTT'!#REF!,'NEW-RTT'!#REF!,'t100 dynamiques'!$C$5,'NEW-RTT'!#REF!,$B123,'NEW-RTT'!$E$6:$E$786,"G*",'NEW-RTT'!#REF!,$N$3,'NEW-RTT'!#REF!,'t100 dynamiques'!$F$5)</f>
        <v>#REF!</v>
      </c>
      <c r="O123" s="37" t="e">
        <f>$O122+SUMIFS('NEW-RTT'!#REF!,'NEW-RTT'!#REF!,'t100 dynamiques'!$C$5,'NEW-RTT'!#REF!,$B123,'NEW-RTT'!$E$6:$E$786,"G*",'NEW-RTT'!#REF!,$O$3,'NEW-RTT'!#REF!,'t100 dynamiques'!$F$5)-SUMIFS('NEW-RTT'!#REF!,'NEW-RTT'!#REF!,'t100 dynamiques'!$C$5,'NEW-RTT'!#REF!,$B123,'NEW-RTT'!$E$6:$E$786,"G*",'NEW-RTT'!#REF!,$O$3,'NEW-RTT'!#REF!,'t100 dynamiques'!$F$5)</f>
        <v>#REF!</v>
      </c>
      <c r="P123" s="37" t="e">
        <f>$P122+SUMIFS('NEW-RTT'!#REF!,'NEW-RTT'!#REF!,'t100 dynamiques'!$C$5,'NEW-RTT'!#REF!,$B123,'NEW-RTT'!$E$6:$E$786,"G*",'NEW-RTT'!#REF!,$P$3,'NEW-RTT'!#REF!,'t100 dynamiques'!$F$5)-SUMIFS('NEW-RTT'!#REF!,'NEW-RTT'!#REF!,'t100 dynamiques'!$C$5,'NEW-RTT'!#REF!,$B123,'NEW-RTT'!$E$6:$E$786,"G*",'NEW-RTT'!#REF!,$P$3,'NEW-RTT'!#REF!,'t100 dynamiques'!$F$5)</f>
        <v>#REF!</v>
      </c>
      <c r="Q123" s="37" t="e">
        <f>$Q122+SUMIFS('NEW-RTT'!#REF!,'NEW-RTT'!#REF!,'t100 dynamiques'!$C$5,'NEW-RTT'!#REF!,$B123,'NEW-RTT'!$E$6:$E$786,"G*",'NEW-RTT'!#REF!,$Q$3,'NEW-RTT'!#REF!,'t100 dynamiques'!$F$5)-SUMIFS('NEW-RTT'!#REF!,'NEW-RTT'!#REF!,'t100 dynamiques'!$C$5,'NEW-RTT'!#REF!,$B123,'NEW-RTT'!$E$6:$E$786,"G*",'NEW-RTT'!#REF!,$Q$3,'NEW-RTT'!#REF!,'t100 dynamiques'!$F$5)</f>
        <v>#REF!</v>
      </c>
      <c r="R123" s="164" t="e">
        <f t="shared" si="25"/>
        <v>#REF!</v>
      </c>
      <c r="S123" s="164" t="e">
        <f t="shared" si="15"/>
        <v>#REF!</v>
      </c>
      <c r="T123" s="164" t="e">
        <f t="shared" si="21"/>
        <v>#REF!</v>
      </c>
      <c r="U123" s="164" t="e">
        <f t="shared" si="22"/>
        <v>#REF!</v>
      </c>
      <c r="V123" s="165" t="e">
        <f t="shared" si="23"/>
        <v>#REF!</v>
      </c>
      <c r="W123" s="169">
        <f>SUMIFS(LISTE!$T$4:$T$29,LISTE!$O$4:$O$29,'t100 dynamiques'!$C$5,LISTE!$S$4:$S$29,'t100 dynamiques'!$F$5,LISTE!$P$4:$P$29,LISTE!$P$9)</f>
        <v>2339.1000000000004</v>
      </c>
      <c r="X123" s="210"/>
      <c r="Y123" s="211"/>
      <c r="Z123" s="210"/>
      <c r="AA123" s="210"/>
      <c r="AB123" s="211"/>
      <c r="AC123" s="212"/>
      <c r="AD123" s="210"/>
      <c r="AE123" s="210"/>
      <c r="AF123" s="211"/>
      <c r="AG123" s="212"/>
      <c r="AH123" s="210"/>
      <c r="AI123" s="211"/>
      <c r="AJ123" s="210"/>
      <c r="AK123" s="210"/>
      <c r="AL123" s="211"/>
      <c r="AM123" s="212"/>
      <c r="AN123" s="210"/>
      <c r="AO123" s="210"/>
      <c r="AP123" s="211"/>
      <c r="AQ123" s="212"/>
    </row>
    <row r="124" spans="2:43" x14ac:dyDescent="0.25">
      <c r="B124" s="35">
        <v>120</v>
      </c>
      <c r="C124" s="34"/>
      <c r="D124" s="36" t="e">
        <f>$D123+SUMIFS('NEW-RTT'!#REF!,'NEW-RTT'!#REF!,'t100 dynamiques'!$C$5,'NEW-RTT'!#REF!,$B124,'NEW-RTT'!$E$6:$E$786,"G*",'NEW-RTT'!#REF!,$D$3,'NEW-RTT'!#REF!,'t100 dynamiques'!$F$5)-SUMIFS('NEW-RTT'!#REF!,'NEW-RTT'!#REF!,'t100 dynamiques'!$C$5,'NEW-RTT'!#REF!,$B124,'NEW-RTT'!$E$6:$E$786,"G*",'NEW-RTT'!#REF!,$D$3,'NEW-RTT'!#REF!,'t100 dynamiques'!$F$5)</f>
        <v>#REF!</v>
      </c>
      <c r="E124" s="37" t="e">
        <f>$E123+SUMIFS('NEW-RTT'!#REF!,'NEW-RTT'!#REF!,'t100 dynamiques'!$C$5,'NEW-RTT'!#REF!,$B124,'NEW-RTT'!$E$6:$E$786,"G*",'NEW-RTT'!#REF!,$E$3,'NEW-RTT'!#REF!,'t100 dynamiques'!$F$5)-SUMIFS('NEW-RTT'!#REF!,'NEW-RTT'!#REF!,'t100 dynamiques'!$C$5,'NEW-RTT'!#REF!,$B124,'NEW-RTT'!$E$6:$E$786,"G*",'NEW-RTT'!#REF!,$E$3,'NEW-RTT'!#REF!,'t100 dynamiques'!$F$5)</f>
        <v>#REF!</v>
      </c>
      <c r="F124" s="37" t="e">
        <f>$F123+SUMIFS('NEW-RTT'!#REF!,'NEW-RTT'!#REF!,'t100 dynamiques'!$C$5,'NEW-RTT'!#REF!,$B124,'NEW-RTT'!$E$6:$E$786,"G*",'NEW-RTT'!#REF!,$F$3,'NEW-RTT'!#REF!,'t100 dynamiques'!$F$5)-SUMIFS('NEW-RTT'!#REF!,'NEW-RTT'!#REF!,'t100 dynamiques'!$C$5,'NEW-RTT'!#REF!,$B124,'NEW-RTT'!$E$6:$E$786,"G*",'NEW-RTT'!#REF!,$F$3,'NEW-RTT'!#REF!,'t100 dynamiques'!$F$5)</f>
        <v>#REF!</v>
      </c>
      <c r="G124" s="67" t="e">
        <f>$G123+SUMIFS('NEW-RTT'!#REF!,'NEW-RTT'!#REF!,'t100 dynamiques'!$C$5,'NEW-RTT'!#REF!,$B124,'NEW-RTT'!$E$6:$E$786,"G*",'NEW-RTT'!#REF!,$G$3,'NEW-RTT'!#REF!,'t100 dynamiques'!$F$5)-SUMIFS('NEW-RTT'!#REF!,'NEW-RTT'!#REF!,'t100 dynamiques'!$C$5,'NEW-RTT'!#REF!,$B124,'NEW-RTT'!$E$6:$E$786,"G*",'NEW-RTT'!#REF!,$G$3,'NEW-RTT'!#REF!,'t100 dynamiques'!$F$5)</f>
        <v>#REF!</v>
      </c>
      <c r="H124" s="74" t="e">
        <f t="shared" si="24"/>
        <v>#REF!</v>
      </c>
      <c r="I124" s="137" t="e">
        <f t="shared" si="17"/>
        <v>#REF!</v>
      </c>
      <c r="J124" s="137" t="e">
        <f t="shared" si="18"/>
        <v>#REF!</v>
      </c>
      <c r="K124" s="137" t="e">
        <f t="shared" si="19"/>
        <v>#REF!</v>
      </c>
      <c r="L124" s="139">
        <f>SUMIFS(LISTE!$T$4:$T$29,LISTE!$O$4:$O$29,'t100 dynamiques'!$C$5,LISTE!$S$4:$S$29,'t100 dynamiques'!$F$5,LISTE!$P$4:$P$29,LISTE!$P$4)</f>
        <v>637</v>
      </c>
      <c r="M124" s="70" t="e">
        <f>$M123+SUMIFS('NEW-RTT'!#REF!,'NEW-RTT'!#REF!,'t100 dynamiques'!$C$5,'NEW-RTT'!#REF!,$B124,'NEW-RTT'!$E$6:$E$786,"G*",'NEW-RTT'!#REF!,$M$3,'NEW-RTT'!#REF!,'t100 dynamiques'!$F$5)-SUMIFS('NEW-RTT'!#REF!,'NEW-RTT'!#REF!,'t100 dynamiques'!$C$5,'NEW-RTT'!#REF!,$B124,'NEW-RTT'!$E$6:$E$786,"G*",'NEW-RTT'!#REF!,$M$3,'NEW-RTT'!#REF!,'t100 dynamiques'!$F$5)</f>
        <v>#REF!</v>
      </c>
      <c r="N124" s="37" t="e">
        <f>$N123+SUMIFS('NEW-RTT'!#REF!,'NEW-RTT'!#REF!,'t100 dynamiques'!$C$5,'NEW-RTT'!#REF!,$B124,'NEW-RTT'!$E$6:$E$786,"G*",'NEW-RTT'!#REF!,$N$3,'NEW-RTT'!#REF!,'t100 dynamiques'!$F$5)-SUMIFS('NEW-RTT'!#REF!,'NEW-RTT'!#REF!,'t100 dynamiques'!$C$5,'NEW-RTT'!#REF!,$B124,'NEW-RTT'!$E$6:$E$786,"G*",'NEW-RTT'!#REF!,$N$3,'NEW-RTT'!#REF!,'t100 dynamiques'!$F$5)</f>
        <v>#REF!</v>
      </c>
      <c r="O124" s="37" t="e">
        <f>$O123+SUMIFS('NEW-RTT'!#REF!,'NEW-RTT'!#REF!,'t100 dynamiques'!$C$5,'NEW-RTT'!#REF!,$B124,'NEW-RTT'!$E$6:$E$786,"G*",'NEW-RTT'!#REF!,$O$3,'NEW-RTT'!#REF!,'t100 dynamiques'!$F$5)-SUMIFS('NEW-RTT'!#REF!,'NEW-RTT'!#REF!,'t100 dynamiques'!$C$5,'NEW-RTT'!#REF!,$B124,'NEW-RTT'!$E$6:$E$786,"G*",'NEW-RTT'!#REF!,$O$3,'NEW-RTT'!#REF!,'t100 dynamiques'!$F$5)</f>
        <v>#REF!</v>
      </c>
      <c r="P124" s="37" t="e">
        <f>$P123+SUMIFS('NEW-RTT'!#REF!,'NEW-RTT'!#REF!,'t100 dynamiques'!$C$5,'NEW-RTT'!#REF!,$B124,'NEW-RTT'!$E$6:$E$786,"G*",'NEW-RTT'!#REF!,$P$3,'NEW-RTT'!#REF!,'t100 dynamiques'!$F$5)-SUMIFS('NEW-RTT'!#REF!,'NEW-RTT'!#REF!,'t100 dynamiques'!$C$5,'NEW-RTT'!#REF!,$B124,'NEW-RTT'!$E$6:$E$786,"G*",'NEW-RTT'!#REF!,$P$3,'NEW-RTT'!#REF!,'t100 dynamiques'!$F$5)</f>
        <v>#REF!</v>
      </c>
      <c r="Q124" s="37" t="e">
        <f>$Q123+SUMIFS('NEW-RTT'!#REF!,'NEW-RTT'!#REF!,'t100 dynamiques'!$C$5,'NEW-RTT'!#REF!,$B124,'NEW-RTT'!$E$6:$E$786,"G*",'NEW-RTT'!#REF!,$Q$3,'NEW-RTT'!#REF!,'t100 dynamiques'!$F$5)-SUMIFS('NEW-RTT'!#REF!,'NEW-RTT'!#REF!,'t100 dynamiques'!$C$5,'NEW-RTT'!#REF!,$B124,'NEW-RTT'!$E$6:$E$786,"G*",'NEW-RTT'!#REF!,$Q$3,'NEW-RTT'!#REF!,'t100 dynamiques'!$F$5)</f>
        <v>#REF!</v>
      </c>
      <c r="R124" s="164" t="e">
        <f t="shared" si="25"/>
        <v>#REF!</v>
      </c>
      <c r="S124" s="164" t="e">
        <f t="shared" si="15"/>
        <v>#REF!</v>
      </c>
      <c r="T124" s="164" t="e">
        <f t="shared" si="21"/>
        <v>#REF!</v>
      </c>
      <c r="U124" s="164" t="e">
        <f t="shared" si="22"/>
        <v>#REF!</v>
      </c>
      <c r="V124" s="165" t="e">
        <f t="shared" si="23"/>
        <v>#REF!</v>
      </c>
      <c r="W124" s="169">
        <f>SUMIFS(LISTE!$T$4:$T$29,LISTE!$O$4:$O$29,'t100 dynamiques'!$C$5,LISTE!$S$4:$S$29,'t100 dynamiques'!$F$5,LISTE!$P$4:$P$29,LISTE!$P$9)</f>
        <v>2339.1000000000004</v>
      </c>
      <c r="X124" s="210"/>
      <c r="Y124" s="211"/>
      <c r="Z124" s="210"/>
      <c r="AA124" s="210"/>
      <c r="AB124" s="211"/>
      <c r="AC124" s="212"/>
      <c r="AD124" s="210"/>
      <c r="AE124" s="210"/>
      <c r="AF124" s="211"/>
      <c r="AG124" s="212"/>
      <c r="AH124" s="210"/>
      <c r="AI124" s="211"/>
      <c r="AJ124" s="210"/>
      <c r="AK124" s="210"/>
      <c r="AL124" s="211"/>
      <c r="AM124" s="212"/>
      <c r="AN124" s="210"/>
      <c r="AO124" s="210"/>
      <c r="AP124" s="211"/>
      <c r="AQ124" s="212"/>
    </row>
    <row r="125" spans="2:43" x14ac:dyDescent="0.25">
      <c r="B125" s="35">
        <v>121</v>
      </c>
      <c r="C125" s="34"/>
      <c r="D125" s="36" t="e">
        <f>$D124+SUMIFS('NEW-RTT'!#REF!,'NEW-RTT'!#REF!,'t100 dynamiques'!$C$5,'NEW-RTT'!#REF!,$B125,'NEW-RTT'!$E$6:$E$786,"G*",'NEW-RTT'!#REF!,$D$3,'NEW-RTT'!#REF!,'t100 dynamiques'!$F$5)-SUMIFS('NEW-RTT'!#REF!,'NEW-RTT'!#REF!,'t100 dynamiques'!$C$5,'NEW-RTT'!#REF!,$B125,'NEW-RTT'!$E$6:$E$786,"G*",'NEW-RTT'!#REF!,$D$3,'NEW-RTT'!#REF!,'t100 dynamiques'!$F$5)</f>
        <v>#REF!</v>
      </c>
      <c r="E125" s="37" t="e">
        <f>$E124+SUMIFS('NEW-RTT'!#REF!,'NEW-RTT'!#REF!,'t100 dynamiques'!$C$5,'NEW-RTT'!#REF!,$B125,'NEW-RTT'!$E$6:$E$786,"G*",'NEW-RTT'!#REF!,$E$3,'NEW-RTT'!#REF!,'t100 dynamiques'!$F$5)-SUMIFS('NEW-RTT'!#REF!,'NEW-RTT'!#REF!,'t100 dynamiques'!$C$5,'NEW-RTT'!#REF!,$B125,'NEW-RTT'!$E$6:$E$786,"G*",'NEW-RTT'!#REF!,$E$3,'NEW-RTT'!#REF!,'t100 dynamiques'!$F$5)</f>
        <v>#REF!</v>
      </c>
      <c r="F125" s="37" t="e">
        <f>$F124+SUMIFS('NEW-RTT'!#REF!,'NEW-RTT'!#REF!,'t100 dynamiques'!$C$5,'NEW-RTT'!#REF!,$B125,'NEW-RTT'!$E$6:$E$786,"G*",'NEW-RTT'!#REF!,$F$3,'NEW-RTT'!#REF!,'t100 dynamiques'!$F$5)-SUMIFS('NEW-RTT'!#REF!,'NEW-RTT'!#REF!,'t100 dynamiques'!$C$5,'NEW-RTT'!#REF!,$B125,'NEW-RTT'!$E$6:$E$786,"G*",'NEW-RTT'!#REF!,$F$3,'NEW-RTT'!#REF!,'t100 dynamiques'!$F$5)</f>
        <v>#REF!</v>
      </c>
      <c r="G125" s="67" t="e">
        <f>$G124+SUMIFS('NEW-RTT'!#REF!,'NEW-RTT'!#REF!,'t100 dynamiques'!$C$5,'NEW-RTT'!#REF!,$B125,'NEW-RTT'!$E$6:$E$786,"G*",'NEW-RTT'!#REF!,$G$3,'NEW-RTT'!#REF!,'t100 dynamiques'!$F$5)-SUMIFS('NEW-RTT'!#REF!,'NEW-RTT'!#REF!,'t100 dynamiques'!$C$5,'NEW-RTT'!#REF!,$B125,'NEW-RTT'!$E$6:$E$786,"G*",'NEW-RTT'!#REF!,$G$3,'NEW-RTT'!#REF!,'t100 dynamiques'!$F$5)</f>
        <v>#REF!</v>
      </c>
      <c r="H125" s="74" t="e">
        <f t="shared" si="24"/>
        <v>#REF!</v>
      </c>
      <c r="I125" s="137" t="e">
        <f t="shared" si="17"/>
        <v>#REF!</v>
      </c>
      <c r="J125" s="137" t="e">
        <f t="shared" si="18"/>
        <v>#REF!</v>
      </c>
      <c r="K125" s="137" t="e">
        <f t="shared" si="19"/>
        <v>#REF!</v>
      </c>
      <c r="L125" s="139">
        <f>SUMIFS(LISTE!$T$4:$T$29,LISTE!$O$4:$O$29,'t100 dynamiques'!$C$5,LISTE!$S$4:$S$29,'t100 dynamiques'!$F$5,LISTE!$P$4:$P$29,LISTE!$P$4)</f>
        <v>637</v>
      </c>
      <c r="M125" s="70" t="e">
        <f>$M124+SUMIFS('NEW-RTT'!#REF!,'NEW-RTT'!#REF!,'t100 dynamiques'!$C$5,'NEW-RTT'!#REF!,$B125,'NEW-RTT'!$E$6:$E$786,"G*",'NEW-RTT'!#REF!,$M$3,'NEW-RTT'!#REF!,'t100 dynamiques'!$F$5)-SUMIFS('NEW-RTT'!#REF!,'NEW-RTT'!#REF!,'t100 dynamiques'!$C$5,'NEW-RTT'!#REF!,$B125,'NEW-RTT'!$E$6:$E$786,"G*",'NEW-RTT'!#REF!,$M$3,'NEW-RTT'!#REF!,'t100 dynamiques'!$F$5)</f>
        <v>#REF!</v>
      </c>
      <c r="N125" s="37" t="e">
        <f>$N124+SUMIFS('NEW-RTT'!#REF!,'NEW-RTT'!#REF!,'t100 dynamiques'!$C$5,'NEW-RTT'!#REF!,$B125,'NEW-RTT'!$E$6:$E$786,"G*",'NEW-RTT'!#REF!,$N$3,'NEW-RTT'!#REF!,'t100 dynamiques'!$F$5)-SUMIFS('NEW-RTT'!#REF!,'NEW-RTT'!#REF!,'t100 dynamiques'!$C$5,'NEW-RTT'!#REF!,$B125,'NEW-RTT'!$E$6:$E$786,"G*",'NEW-RTT'!#REF!,$N$3,'NEW-RTT'!#REF!,'t100 dynamiques'!$F$5)</f>
        <v>#REF!</v>
      </c>
      <c r="O125" s="37" t="e">
        <f>$O124+SUMIFS('NEW-RTT'!#REF!,'NEW-RTT'!#REF!,'t100 dynamiques'!$C$5,'NEW-RTT'!#REF!,$B125,'NEW-RTT'!$E$6:$E$786,"G*",'NEW-RTT'!#REF!,$O$3,'NEW-RTT'!#REF!,'t100 dynamiques'!$F$5)-SUMIFS('NEW-RTT'!#REF!,'NEW-RTT'!#REF!,'t100 dynamiques'!$C$5,'NEW-RTT'!#REF!,$B125,'NEW-RTT'!$E$6:$E$786,"G*",'NEW-RTT'!#REF!,$O$3,'NEW-RTT'!#REF!,'t100 dynamiques'!$F$5)</f>
        <v>#REF!</v>
      </c>
      <c r="P125" s="37" t="e">
        <f>$P124+SUMIFS('NEW-RTT'!#REF!,'NEW-RTT'!#REF!,'t100 dynamiques'!$C$5,'NEW-RTT'!#REF!,$B125,'NEW-RTT'!$E$6:$E$786,"G*",'NEW-RTT'!#REF!,$P$3,'NEW-RTT'!#REF!,'t100 dynamiques'!$F$5)-SUMIFS('NEW-RTT'!#REF!,'NEW-RTT'!#REF!,'t100 dynamiques'!$C$5,'NEW-RTT'!#REF!,$B125,'NEW-RTT'!$E$6:$E$786,"G*",'NEW-RTT'!#REF!,$P$3,'NEW-RTT'!#REF!,'t100 dynamiques'!$F$5)</f>
        <v>#REF!</v>
      </c>
      <c r="Q125" s="37" t="e">
        <f>$Q124+SUMIFS('NEW-RTT'!#REF!,'NEW-RTT'!#REF!,'t100 dynamiques'!$C$5,'NEW-RTT'!#REF!,$B125,'NEW-RTT'!$E$6:$E$786,"G*",'NEW-RTT'!#REF!,$Q$3,'NEW-RTT'!#REF!,'t100 dynamiques'!$F$5)-SUMIFS('NEW-RTT'!#REF!,'NEW-RTT'!#REF!,'t100 dynamiques'!$C$5,'NEW-RTT'!#REF!,$B125,'NEW-RTT'!$E$6:$E$786,"G*",'NEW-RTT'!#REF!,$Q$3,'NEW-RTT'!#REF!,'t100 dynamiques'!$F$5)</f>
        <v>#REF!</v>
      </c>
      <c r="R125" s="164" t="e">
        <f t="shared" si="25"/>
        <v>#REF!</v>
      </c>
      <c r="S125" s="164" t="e">
        <f t="shared" si="15"/>
        <v>#REF!</v>
      </c>
      <c r="T125" s="164" t="e">
        <f t="shared" si="21"/>
        <v>#REF!</v>
      </c>
      <c r="U125" s="164" t="e">
        <f t="shared" si="22"/>
        <v>#REF!</v>
      </c>
      <c r="V125" s="165" t="e">
        <f t="shared" si="23"/>
        <v>#REF!</v>
      </c>
      <c r="W125" s="169">
        <f>SUMIFS(LISTE!$T$4:$T$29,LISTE!$O$4:$O$29,'t100 dynamiques'!$C$5,LISTE!$S$4:$S$29,'t100 dynamiques'!$F$5,LISTE!$P$4:$P$29,LISTE!$P$9)</f>
        <v>2339.1000000000004</v>
      </c>
      <c r="X125" s="210"/>
      <c r="Y125" s="211"/>
      <c r="Z125" s="210"/>
      <c r="AA125" s="210"/>
      <c r="AB125" s="211"/>
      <c r="AC125" s="212"/>
      <c r="AD125" s="210"/>
      <c r="AE125" s="210"/>
      <c r="AF125" s="211"/>
      <c r="AG125" s="212"/>
      <c r="AH125" s="210"/>
      <c r="AI125" s="211"/>
      <c r="AJ125" s="210"/>
      <c r="AK125" s="210"/>
      <c r="AL125" s="211"/>
      <c r="AM125" s="212"/>
      <c r="AN125" s="210"/>
      <c r="AO125" s="210"/>
      <c r="AP125" s="211"/>
      <c r="AQ125" s="212"/>
    </row>
    <row r="126" spans="2:43" x14ac:dyDescent="0.25">
      <c r="B126" s="35">
        <v>122</v>
      </c>
      <c r="D126" s="36" t="e">
        <f>$D125+SUMIFS('NEW-RTT'!#REF!,'NEW-RTT'!#REF!,'t100 dynamiques'!$C$5,'NEW-RTT'!#REF!,$B126,'NEW-RTT'!$E$6:$E$786,"G*",'NEW-RTT'!#REF!,$D$3,'NEW-RTT'!#REF!,'t100 dynamiques'!$F$5)-SUMIFS('NEW-RTT'!#REF!,'NEW-RTT'!#REF!,'t100 dynamiques'!$C$5,'NEW-RTT'!#REF!,$B126,'NEW-RTT'!$E$6:$E$786,"G*",'NEW-RTT'!#REF!,$D$3,'NEW-RTT'!#REF!,'t100 dynamiques'!$F$5)</f>
        <v>#REF!</v>
      </c>
      <c r="E126" s="37" t="e">
        <f>$E125+SUMIFS('NEW-RTT'!#REF!,'NEW-RTT'!#REF!,'t100 dynamiques'!$C$5,'NEW-RTT'!#REF!,$B126,'NEW-RTT'!$E$6:$E$786,"G*",'NEW-RTT'!#REF!,$E$3,'NEW-RTT'!#REF!,'t100 dynamiques'!$F$5)-SUMIFS('NEW-RTT'!#REF!,'NEW-RTT'!#REF!,'t100 dynamiques'!$C$5,'NEW-RTT'!#REF!,$B126,'NEW-RTT'!$E$6:$E$786,"G*",'NEW-RTT'!#REF!,$E$3,'NEW-RTT'!#REF!,'t100 dynamiques'!$F$5)</f>
        <v>#REF!</v>
      </c>
      <c r="F126" s="37" t="e">
        <f>$F125+SUMIFS('NEW-RTT'!#REF!,'NEW-RTT'!#REF!,'t100 dynamiques'!$C$5,'NEW-RTT'!#REF!,$B126,'NEW-RTT'!$E$6:$E$786,"G*",'NEW-RTT'!#REF!,$F$3,'NEW-RTT'!#REF!,'t100 dynamiques'!$F$5)-SUMIFS('NEW-RTT'!#REF!,'NEW-RTT'!#REF!,'t100 dynamiques'!$C$5,'NEW-RTT'!#REF!,$B126,'NEW-RTT'!$E$6:$E$786,"G*",'NEW-RTT'!#REF!,$F$3,'NEW-RTT'!#REF!,'t100 dynamiques'!$F$5)</f>
        <v>#REF!</v>
      </c>
      <c r="G126" s="67" t="e">
        <f>$G125+SUMIFS('NEW-RTT'!#REF!,'NEW-RTT'!#REF!,'t100 dynamiques'!$C$5,'NEW-RTT'!#REF!,$B126,'NEW-RTT'!$E$6:$E$786,"G*",'NEW-RTT'!#REF!,$G$3,'NEW-RTT'!#REF!,'t100 dynamiques'!$F$5)-SUMIFS('NEW-RTT'!#REF!,'NEW-RTT'!#REF!,'t100 dynamiques'!$C$5,'NEW-RTT'!#REF!,$B126,'NEW-RTT'!$E$6:$E$786,"G*",'NEW-RTT'!#REF!,$G$3,'NEW-RTT'!#REF!,'t100 dynamiques'!$F$5)</f>
        <v>#REF!</v>
      </c>
      <c r="H126" s="74" t="e">
        <f t="shared" si="24"/>
        <v>#REF!</v>
      </c>
      <c r="I126" s="137" t="e">
        <f t="shared" si="17"/>
        <v>#REF!</v>
      </c>
      <c r="J126" s="137" t="e">
        <f t="shared" si="18"/>
        <v>#REF!</v>
      </c>
      <c r="K126" s="137" t="e">
        <f t="shared" si="19"/>
        <v>#REF!</v>
      </c>
      <c r="L126" s="139">
        <f>SUMIFS(LISTE!$T$4:$T$29,LISTE!$O$4:$O$29,'t100 dynamiques'!$C$5,LISTE!$S$4:$S$29,'t100 dynamiques'!$F$5,LISTE!$P$4:$P$29,LISTE!$P$4)</f>
        <v>637</v>
      </c>
      <c r="M126" s="70" t="e">
        <f>$M125+SUMIFS('NEW-RTT'!#REF!,'NEW-RTT'!#REF!,'t100 dynamiques'!$C$5,'NEW-RTT'!#REF!,$B126,'NEW-RTT'!$E$6:$E$786,"G*",'NEW-RTT'!#REF!,$M$3,'NEW-RTT'!#REF!,'t100 dynamiques'!$F$5)-SUMIFS('NEW-RTT'!#REF!,'NEW-RTT'!#REF!,'t100 dynamiques'!$C$5,'NEW-RTT'!#REF!,$B126,'NEW-RTT'!$E$6:$E$786,"G*",'NEW-RTT'!#REF!,$M$3,'NEW-RTT'!#REF!,'t100 dynamiques'!$F$5)</f>
        <v>#REF!</v>
      </c>
      <c r="N126" s="37" t="e">
        <f>$N125+SUMIFS('NEW-RTT'!#REF!,'NEW-RTT'!#REF!,'t100 dynamiques'!$C$5,'NEW-RTT'!#REF!,$B126,'NEW-RTT'!$E$6:$E$786,"G*",'NEW-RTT'!#REF!,$N$3,'NEW-RTT'!#REF!,'t100 dynamiques'!$F$5)-SUMIFS('NEW-RTT'!#REF!,'NEW-RTT'!#REF!,'t100 dynamiques'!$C$5,'NEW-RTT'!#REF!,$B126,'NEW-RTT'!$E$6:$E$786,"G*",'NEW-RTT'!#REF!,$N$3,'NEW-RTT'!#REF!,'t100 dynamiques'!$F$5)</f>
        <v>#REF!</v>
      </c>
      <c r="O126" s="37" t="e">
        <f>$O125+SUMIFS('NEW-RTT'!#REF!,'NEW-RTT'!#REF!,'t100 dynamiques'!$C$5,'NEW-RTT'!#REF!,$B126,'NEW-RTT'!$E$6:$E$786,"G*",'NEW-RTT'!#REF!,$O$3,'NEW-RTT'!#REF!,'t100 dynamiques'!$F$5)-SUMIFS('NEW-RTT'!#REF!,'NEW-RTT'!#REF!,'t100 dynamiques'!$C$5,'NEW-RTT'!#REF!,$B126,'NEW-RTT'!$E$6:$E$786,"G*",'NEW-RTT'!#REF!,$O$3,'NEW-RTT'!#REF!,'t100 dynamiques'!$F$5)</f>
        <v>#REF!</v>
      </c>
      <c r="P126" s="37" t="e">
        <f>$P125+SUMIFS('NEW-RTT'!#REF!,'NEW-RTT'!#REF!,'t100 dynamiques'!$C$5,'NEW-RTT'!#REF!,$B126,'NEW-RTT'!$E$6:$E$786,"G*",'NEW-RTT'!#REF!,$P$3,'NEW-RTT'!#REF!,'t100 dynamiques'!$F$5)-SUMIFS('NEW-RTT'!#REF!,'NEW-RTT'!#REF!,'t100 dynamiques'!$C$5,'NEW-RTT'!#REF!,$B126,'NEW-RTT'!$E$6:$E$786,"G*",'NEW-RTT'!#REF!,$P$3,'NEW-RTT'!#REF!,'t100 dynamiques'!$F$5)</f>
        <v>#REF!</v>
      </c>
      <c r="Q126" s="37" t="e">
        <f>$Q125+SUMIFS('NEW-RTT'!#REF!,'NEW-RTT'!#REF!,'t100 dynamiques'!$C$5,'NEW-RTT'!#REF!,$B126,'NEW-RTT'!$E$6:$E$786,"G*",'NEW-RTT'!#REF!,$Q$3,'NEW-RTT'!#REF!,'t100 dynamiques'!$F$5)-SUMIFS('NEW-RTT'!#REF!,'NEW-RTT'!#REF!,'t100 dynamiques'!$C$5,'NEW-RTT'!#REF!,$B126,'NEW-RTT'!$E$6:$E$786,"G*",'NEW-RTT'!#REF!,$Q$3,'NEW-RTT'!#REF!,'t100 dynamiques'!$F$5)</f>
        <v>#REF!</v>
      </c>
      <c r="R126" s="164" t="e">
        <f t="shared" si="25"/>
        <v>#REF!</v>
      </c>
      <c r="S126" s="164" t="e">
        <f t="shared" si="15"/>
        <v>#REF!</v>
      </c>
      <c r="T126" s="164" t="e">
        <f t="shared" si="21"/>
        <v>#REF!</v>
      </c>
      <c r="U126" s="164" t="e">
        <f t="shared" si="22"/>
        <v>#REF!</v>
      </c>
      <c r="V126" s="165" t="e">
        <f t="shared" si="23"/>
        <v>#REF!</v>
      </c>
      <c r="W126" s="169">
        <f>SUMIFS(LISTE!$T$4:$T$29,LISTE!$O$4:$O$29,'t100 dynamiques'!$C$5,LISTE!$S$4:$S$29,'t100 dynamiques'!$F$5,LISTE!$P$4:$P$29,LISTE!$P$9)</f>
        <v>2339.1000000000004</v>
      </c>
      <c r="X126" s="215"/>
      <c r="Y126" s="215"/>
      <c r="Z126" s="215"/>
      <c r="AA126" s="215"/>
      <c r="AB126" s="215"/>
      <c r="AC126" s="215"/>
      <c r="AD126" s="215"/>
      <c r="AE126" s="215"/>
      <c r="AF126" s="215"/>
      <c r="AG126" s="215"/>
      <c r="AH126" s="215"/>
      <c r="AI126" s="215"/>
      <c r="AJ126" s="215"/>
      <c r="AK126" s="215"/>
      <c r="AL126" s="215"/>
      <c r="AM126" s="215"/>
      <c r="AN126" s="215"/>
      <c r="AO126" s="215"/>
      <c r="AP126" s="215"/>
      <c r="AQ126" s="215"/>
    </row>
    <row r="127" spans="2:43" x14ac:dyDescent="0.25">
      <c r="B127" s="35">
        <v>123</v>
      </c>
      <c r="D127" s="36" t="e">
        <f>$D126+SUMIFS('NEW-RTT'!#REF!,'NEW-RTT'!#REF!,'t100 dynamiques'!$C$5,'NEW-RTT'!#REF!,$B127,'NEW-RTT'!$E$6:$E$786,"G*",'NEW-RTT'!#REF!,$D$3,'NEW-RTT'!#REF!,'t100 dynamiques'!$F$5)-SUMIFS('NEW-RTT'!#REF!,'NEW-RTT'!#REF!,'t100 dynamiques'!$C$5,'NEW-RTT'!#REF!,$B127,'NEW-RTT'!$E$6:$E$786,"G*",'NEW-RTT'!#REF!,$D$3,'NEW-RTT'!#REF!,'t100 dynamiques'!$F$5)</f>
        <v>#REF!</v>
      </c>
      <c r="E127" s="37" t="e">
        <f>$E126+SUMIFS('NEW-RTT'!#REF!,'NEW-RTT'!#REF!,'t100 dynamiques'!$C$5,'NEW-RTT'!#REF!,$B127,'NEW-RTT'!$E$6:$E$786,"G*",'NEW-RTT'!#REF!,$E$3,'NEW-RTT'!#REF!,'t100 dynamiques'!$F$5)-SUMIFS('NEW-RTT'!#REF!,'NEW-RTT'!#REF!,'t100 dynamiques'!$C$5,'NEW-RTT'!#REF!,$B127,'NEW-RTT'!$E$6:$E$786,"G*",'NEW-RTT'!#REF!,$E$3,'NEW-RTT'!#REF!,'t100 dynamiques'!$F$5)</f>
        <v>#REF!</v>
      </c>
      <c r="F127" s="37" t="e">
        <f>$F126+SUMIFS('NEW-RTT'!#REF!,'NEW-RTT'!#REF!,'t100 dynamiques'!$C$5,'NEW-RTT'!#REF!,$B127,'NEW-RTT'!$E$6:$E$786,"G*",'NEW-RTT'!#REF!,$F$3,'NEW-RTT'!#REF!,'t100 dynamiques'!$F$5)-SUMIFS('NEW-RTT'!#REF!,'NEW-RTT'!#REF!,'t100 dynamiques'!$C$5,'NEW-RTT'!#REF!,$B127,'NEW-RTT'!$E$6:$E$786,"G*",'NEW-RTT'!#REF!,$F$3,'NEW-RTT'!#REF!,'t100 dynamiques'!$F$5)</f>
        <v>#REF!</v>
      </c>
      <c r="G127" s="67" t="e">
        <f>$G126+SUMIFS('NEW-RTT'!#REF!,'NEW-RTT'!#REF!,'t100 dynamiques'!$C$5,'NEW-RTT'!#REF!,$B127,'NEW-RTT'!$E$6:$E$786,"G*",'NEW-RTT'!#REF!,$G$3,'NEW-RTT'!#REF!,'t100 dynamiques'!$F$5)-SUMIFS('NEW-RTT'!#REF!,'NEW-RTT'!#REF!,'t100 dynamiques'!$C$5,'NEW-RTT'!#REF!,$B127,'NEW-RTT'!$E$6:$E$786,"G*",'NEW-RTT'!#REF!,$G$3,'NEW-RTT'!#REF!,'t100 dynamiques'!$F$5)</f>
        <v>#REF!</v>
      </c>
      <c r="H127" s="74" t="e">
        <f t="shared" si="24"/>
        <v>#REF!</v>
      </c>
      <c r="I127" s="137" t="e">
        <f t="shared" si="17"/>
        <v>#REF!</v>
      </c>
      <c r="J127" s="137" t="e">
        <f t="shared" si="18"/>
        <v>#REF!</v>
      </c>
      <c r="K127" s="137" t="e">
        <f t="shared" si="19"/>
        <v>#REF!</v>
      </c>
      <c r="L127" s="139">
        <f>SUMIFS(LISTE!$T$4:$T$29,LISTE!$O$4:$O$29,'t100 dynamiques'!$C$5,LISTE!$S$4:$S$29,'t100 dynamiques'!$F$5,LISTE!$P$4:$P$29,LISTE!$P$4)</f>
        <v>637</v>
      </c>
      <c r="M127" s="70" t="e">
        <f>$M126+SUMIFS('NEW-RTT'!#REF!,'NEW-RTT'!#REF!,'t100 dynamiques'!$C$5,'NEW-RTT'!#REF!,$B127,'NEW-RTT'!$E$6:$E$786,"G*",'NEW-RTT'!#REF!,$M$3,'NEW-RTT'!#REF!,'t100 dynamiques'!$F$5)-SUMIFS('NEW-RTT'!#REF!,'NEW-RTT'!#REF!,'t100 dynamiques'!$C$5,'NEW-RTT'!#REF!,$B127,'NEW-RTT'!$E$6:$E$786,"G*",'NEW-RTT'!#REF!,$M$3,'NEW-RTT'!#REF!,'t100 dynamiques'!$F$5)</f>
        <v>#REF!</v>
      </c>
      <c r="N127" s="37" t="e">
        <f>$N126+SUMIFS('NEW-RTT'!#REF!,'NEW-RTT'!#REF!,'t100 dynamiques'!$C$5,'NEW-RTT'!#REF!,$B127,'NEW-RTT'!$E$6:$E$786,"G*",'NEW-RTT'!#REF!,$N$3,'NEW-RTT'!#REF!,'t100 dynamiques'!$F$5)-SUMIFS('NEW-RTT'!#REF!,'NEW-RTT'!#REF!,'t100 dynamiques'!$C$5,'NEW-RTT'!#REF!,$B127,'NEW-RTT'!$E$6:$E$786,"G*",'NEW-RTT'!#REF!,$N$3,'NEW-RTT'!#REF!,'t100 dynamiques'!$F$5)</f>
        <v>#REF!</v>
      </c>
      <c r="O127" s="37" t="e">
        <f>$O126+SUMIFS('NEW-RTT'!#REF!,'NEW-RTT'!#REF!,'t100 dynamiques'!$C$5,'NEW-RTT'!#REF!,$B127,'NEW-RTT'!$E$6:$E$786,"G*",'NEW-RTT'!#REF!,$O$3,'NEW-RTT'!#REF!,'t100 dynamiques'!$F$5)-SUMIFS('NEW-RTT'!#REF!,'NEW-RTT'!#REF!,'t100 dynamiques'!$C$5,'NEW-RTT'!#REF!,$B127,'NEW-RTT'!$E$6:$E$786,"G*",'NEW-RTT'!#REF!,$O$3,'NEW-RTT'!#REF!,'t100 dynamiques'!$F$5)</f>
        <v>#REF!</v>
      </c>
      <c r="P127" s="37" t="e">
        <f>$P126+SUMIFS('NEW-RTT'!#REF!,'NEW-RTT'!#REF!,'t100 dynamiques'!$C$5,'NEW-RTT'!#REF!,$B127,'NEW-RTT'!$E$6:$E$786,"G*",'NEW-RTT'!#REF!,$P$3,'NEW-RTT'!#REF!,'t100 dynamiques'!$F$5)-SUMIFS('NEW-RTT'!#REF!,'NEW-RTT'!#REF!,'t100 dynamiques'!$C$5,'NEW-RTT'!#REF!,$B127,'NEW-RTT'!$E$6:$E$786,"G*",'NEW-RTT'!#REF!,$P$3,'NEW-RTT'!#REF!,'t100 dynamiques'!$F$5)</f>
        <v>#REF!</v>
      </c>
      <c r="Q127" s="37" t="e">
        <f>$Q126+SUMIFS('NEW-RTT'!#REF!,'NEW-RTT'!#REF!,'t100 dynamiques'!$C$5,'NEW-RTT'!#REF!,$B127,'NEW-RTT'!$E$6:$E$786,"G*",'NEW-RTT'!#REF!,$Q$3,'NEW-RTT'!#REF!,'t100 dynamiques'!$F$5)-SUMIFS('NEW-RTT'!#REF!,'NEW-RTT'!#REF!,'t100 dynamiques'!$C$5,'NEW-RTT'!#REF!,$B127,'NEW-RTT'!$E$6:$E$786,"G*",'NEW-RTT'!#REF!,$Q$3,'NEW-RTT'!#REF!,'t100 dynamiques'!$F$5)</f>
        <v>#REF!</v>
      </c>
      <c r="R127" s="164" t="e">
        <f t="shared" si="25"/>
        <v>#REF!</v>
      </c>
      <c r="S127" s="164" t="e">
        <f t="shared" si="15"/>
        <v>#REF!</v>
      </c>
      <c r="T127" s="164" t="e">
        <f t="shared" ref="T127:T154" si="26">$M127+$T$2</f>
        <v>#REF!</v>
      </c>
      <c r="U127" s="164" t="e">
        <f t="shared" ref="U127:U154" si="27">$N127+$U$2</f>
        <v>#REF!</v>
      </c>
      <c r="V127" s="165" t="e">
        <f t="shared" ref="V127:V154" si="28">$O127+$V$2</f>
        <v>#REF!</v>
      </c>
      <c r="W127" s="169">
        <f>SUMIFS(LISTE!$T$4:$T$29,LISTE!$O$4:$O$29,'t100 dynamiques'!$C$5,LISTE!$S$4:$S$29,'t100 dynamiques'!$F$5,LISTE!$P$4:$P$29,LISTE!$P$9)</f>
        <v>2339.1000000000004</v>
      </c>
      <c r="X127" s="215"/>
      <c r="Y127" s="215"/>
      <c r="Z127" s="215"/>
      <c r="AA127" s="215"/>
      <c r="AB127" s="215"/>
      <c r="AC127" s="215"/>
      <c r="AD127" s="215"/>
      <c r="AE127" s="215"/>
      <c r="AF127" s="215"/>
      <c r="AG127" s="215"/>
      <c r="AH127" s="215"/>
      <c r="AI127" s="215"/>
      <c r="AJ127" s="215"/>
      <c r="AK127" s="215"/>
      <c r="AL127" s="215"/>
      <c r="AM127" s="215"/>
      <c r="AN127" s="215"/>
      <c r="AO127" s="215"/>
      <c r="AP127" s="215"/>
      <c r="AQ127" s="215"/>
    </row>
    <row r="128" spans="2:43" x14ac:dyDescent="0.25">
      <c r="B128" s="35">
        <v>124</v>
      </c>
      <c r="D128" s="36" t="e">
        <f>$D127+SUMIFS('NEW-RTT'!#REF!,'NEW-RTT'!#REF!,'t100 dynamiques'!$C$5,'NEW-RTT'!#REF!,$B128,'NEW-RTT'!$E$6:$E$786,"G*",'NEW-RTT'!#REF!,$D$3,'NEW-RTT'!#REF!,'t100 dynamiques'!$F$5)-SUMIFS('NEW-RTT'!#REF!,'NEW-RTT'!#REF!,'t100 dynamiques'!$C$5,'NEW-RTT'!#REF!,$B128,'NEW-RTT'!$E$6:$E$786,"G*",'NEW-RTT'!#REF!,$D$3,'NEW-RTT'!#REF!,'t100 dynamiques'!$F$5)</f>
        <v>#REF!</v>
      </c>
      <c r="E128" s="37" t="e">
        <f>$E127+SUMIFS('NEW-RTT'!#REF!,'NEW-RTT'!#REF!,'t100 dynamiques'!$C$5,'NEW-RTT'!#REF!,$B128,'NEW-RTT'!$E$6:$E$786,"G*",'NEW-RTT'!#REF!,$E$3,'NEW-RTT'!#REF!,'t100 dynamiques'!$F$5)-SUMIFS('NEW-RTT'!#REF!,'NEW-RTT'!#REF!,'t100 dynamiques'!$C$5,'NEW-RTT'!#REF!,$B128,'NEW-RTT'!$E$6:$E$786,"G*",'NEW-RTT'!#REF!,$E$3,'NEW-RTT'!#REF!,'t100 dynamiques'!$F$5)</f>
        <v>#REF!</v>
      </c>
      <c r="F128" s="37" t="e">
        <f>$F127+SUMIFS('NEW-RTT'!#REF!,'NEW-RTT'!#REF!,'t100 dynamiques'!$C$5,'NEW-RTT'!#REF!,$B128,'NEW-RTT'!$E$6:$E$786,"G*",'NEW-RTT'!#REF!,$F$3,'NEW-RTT'!#REF!,'t100 dynamiques'!$F$5)-SUMIFS('NEW-RTT'!#REF!,'NEW-RTT'!#REF!,'t100 dynamiques'!$C$5,'NEW-RTT'!#REF!,$B128,'NEW-RTT'!$E$6:$E$786,"G*",'NEW-RTT'!#REF!,$F$3,'NEW-RTT'!#REF!,'t100 dynamiques'!$F$5)</f>
        <v>#REF!</v>
      </c>
      <c r="G128" s="67" t="e">
        <f>$G127+SUMIFS('NEW-RTT'!#REF!,'NEW-RTT'!#REF!,'t100 dynamiques'!$C$5,'NEW-RTT'!#REF!,$B128,'NEW-RTT'!$E$6:$E$786,"G*",'NEW-RTT'!#REF!,$G$3,'NEW-RTT'!#REF!,'t100 dynamiques'!$F$5)-SUMIFS('NEW-RTT'!#REF!,'NEW-RTT'!#REF!,'t100 dynamiques'!$C$5,'NEW-RTT'!#REF!,$B128,'NEW-RTT'!$E$6:$E$786,"G*",'NEW-RTT'!#REF!,$G$3,'NEW-RTT'!#REF!,'t100 dynamiques'!$F$5)</f>
        <v>#REF!</v>
      </c>
      <c r="H128" s="74" t="e">
        <f t="shared" si="24"/>
        <v>#REF!</v>
      </c>
      <c r="I128" s="137" t="e">
        <f t="shared" si="17"/>
        <v>#REF!</v>
      </c>
      <c r="J128" s="137" t="e">
        <f t="shared" si="18"/>
        <v>#REF!</v>
      </c>
      <c r="K128" s="137" t="e">
        <f t="shared" si="19"/>
        <v>#REF!</v>
      </c>
      <c r="L128" s="139">
        <f>SUMIFS(LISTE!$T$4:$T$29,LISTE!$O$4:$O$29,'t100 dynamiques'!$C$5,LISTE!$S$4:$S$29,'t100 dynamiques'!$F$5,LISTE!$P$4:$P$29,LISTE!$P$4)</f>
        <v>637</v>
      </c>
      <c r="M128" s="70" t="e">
        <f>$M127+SUMIFS('NEW-RTT'!#REF!,'NEW-RTT'!#REF!,'t100 dynamiques'!$C$5,'NEW-RTT'!#REF!,$B128,'NEW-RTT'!$E$6:$E$786,"G*",'NEW-RTT'!#REF!,$M$3,'NEW-RTT'!#REF!,'t100 dynamiques'!$F$5)-SUMIFS('NEW-RTT'!#REF!,'NEW-RTT'!#REF!,'t100 dynamiques'!$C$5,'NEW-RTT'!#REF!,$B128,'NEW-RTT'!$E$6:$E$786,"G*",'NEW-RTT'!#REF!,$M$3,'NEW-RTT'!#REF!,'t100 dynamiques'!$F$5)</f>
        <v>#REF!</v>
      </c>
      <c r="N128" s="37" t="e">
        <f>$N127+SUMIFS('NEW-RTT'!#REF!,'NEW-RTT'!#REF!,'t100 dynamiques'!$C$5,'NEW-RTT'!#REF!,$B128,'NEW-RTT'!$E$6:$E$786,"G*",'NEW-RTT'!#REF!,$N$3,'NEW-RTT'!#REF!,'t100 dynamiques'!$F$5)-SUMIFS('NEW-RTT'!#REF!,'NEW-RTT'!#REF!,'t100 dynamiques'!$C$5,'NEW-RTT'!#REF!,$B128,'NEW-RTT'!$E$6:$E$786,"G*",'NEW-RTT'!#REF!,$N$3,'NEW-RTT'!#REF!,'t100 dynamiques'!$F$5)</f>
        <v>#REF!</v>
      </c>
      <c r="O128" s="37" t="e">
        <f>$O127+SUMIFS('NEW-RTT'!#REF!,'NEW-RTT'!#REF!,'t100 dynamiques'!$C$5,'NEW-RTT'!#REF!,$B128,'NEW-RTT'!$E$6:$E$786,"G*",'NEW-RTT'!#REF!,$O$3,'NEW-RTT'!#REF!,'t100 dynamiques'!$F$5)-SUMIFS('NEW-RTT'!#REF!,'NEW-RTT'!#REF!,'t100 dynamiques'!$C$5,'NEW-RTT'!#REF!,$B128,'NEW-RTT'!$E$6:$E$786,"G*",'NEW-RTT'!#REF!,$O$3,'NEW-RTT'!#REF!,'t100 dynamiques'!$F$5)</f>
        <v>#REF!</v>
      </c>
      <c r="P128" s="37" t="e">
        <f>$P127+SUMIFS('NEW-RTT'!#REF!,'NEW-RTT'!#REF!,'t100 dynamiques'!$C$5,'NEW-RTT'!#REF!,$B128,'NEW-RTT'!$E$6:$E$786,"G*",'NEW-RTT'!#REF!,$P$3,'NEW-RTT'!#REF!,'t100 dynamiques'!$F$5)-SUMIFS('NEW-RTT'!#REF!,'NEW-RTT'!#REF!,'t100 dynamiques'!$C$5,'NEW-RTT'!#REF!,$B128,'NEW-RTT'!$E$6:$E$786,"G*",'NEW-RTT'!#REF!,$P$3,'NEW-RTT'!#REF!,'t100 dynamiques'!$F$5)</f>
        <v>#REF!</v>
      </c>
      <c r="Q128" s="37" t="e">
        <f>$Q127+SUMIFS('NEW-RTT'!#REF!,'NEW-RTT'!#REF!,'t100 dynamiques'!$C$5,'NEW-RTT'!#REF!,$B128,'NEW-RTT'!$E$6:$E$786,"G*",'NEW-RTT'!#REF!,$Q$3,'NEW-RTT'!#REF!,'t100 dynamiques'!$F$5)-SUMIFS('NEW-RTT'!#REF!,'NEW-RTT'!#REF!,'t100 dynamiques'!$C$5,'NEW-RTT'!#REF!,$B128,'NEW-RTT'!$E$6:$E$786,"G*",'NEW-RTT'!#REF!,$Q$3,'NEW-RTT'!#REF!,'t100 dynamiques'!$F$5)</f>
        <v>#REF!</v>
      </c>
      <c r="R128" s="164" t="e">
        <f t="shared" si="25"/>
        <v>#REF!</v>
      </c>
      <c r="S128" s="164" t="e">
        <f t="shared" ref="S128:S154" si="29">$S$2+$R128</f>
        <v>#REF!</v>
      </c>
      <c r="T128" s="164" t="e">
        <f t="shared" si="26"/>
        <v>#REF!</v>
      </c>
      <c r="U128" s="164" t="e">
        <f t="shared" si="27"/>
        <v>#REF!</v>
      </c>
      <c r="V128" s="165" t="e">
        <f t="shared" si="28"/>
        <v>#REF!</v>
      </c>
      <c r="W128" s="169">
        <f>SUMIFS(LISTE!$T$4:$T$29,LISTE!$O$4:$O$29,'t100 dynamiques'!$C$5,LISTE!$S$4:$S$29,'t100 dynamiques'!$F$5,LISTE!$P$4:$P$29,LISTE!$P$9)</f>
        <v>2339.1000000000004</v>
      </c>
      <c r="X128" s="215"/>
      <c r="Y128" s="215"/>
      <c r="Z128" s="215"/>
      <c r="AA128" s="215"/>
      <c r="AB128" s="215"/>
      <c r="AC128" s="215"/>
      <c r="AD128" s="215"/>
      <c r="AE128" s="215"/>
      <c r="AF128" s="215"/>
      <c r="AG128" s="215"/>
      <c r="AH128" s="215"/>
      <c r="AI128" s="215"/>
      <c r="AJ128" s="215"/>
      <c r="AK128" s="215"/>
      <c r="AL128" s="215"/>
      <c r="AM128" s="215"/>
      <c r="AN128" s="215"/>
      <c r="AO128" s="215"/>
      <c r="AP128" s="215"/>
      <c r="AQ128" s="215"/>
    </row>
    <row r="129" spans="2:43" x14ac:dyDescent="0.25">
      <c r="B129" s="35">
        <v>125</v>
      </c>
      <c r="D129" s="36" t="e">
        <f>$D128+SUMIFS('NEW-RTT'!#REF!,'NEW-RTT'!#REF!,'t100 dynamiques'!$C$5,'NEW-RTT'!#REF!,$B129,'NEW-RTT'!$E$6:$E$786,"G*",'NEW-RTT'!#REF!,$D$3,'NEW-RTT'!#REF!,'t100 dynamiques'!$F$5)-SUMIFS('NEW-RTT'!#REF!,'NEW-RTT'!#REF!,'t100 dynamiques'!$C$5,'NEW-RTT'!#REF!,$B129,'NEW-RTT'!$E$6:$E$786,"G*",'NEW-RTT'!#REF!,$D$3,'NEW-RTT'!#REF!,'t100 dynamiques'!$F$5)</f>
        <v>#REF!</v>
      </c>
      <c r="E129" s="37" t="e">
        <f>$E128+SUMIFS('NEW-RTT'!#REF!,'NEW-RTT'!#REF!,'t100 dynamiques'!$C$5,'NEW-RTT'!#REF!,$B129,'NEW-RTT'!$E$6:$E$786,"G*",'NEW-RTT'!#REF!,$E$3,'NEW-RTT'!#REF!,'t100 dynamiques'!$F$5)-SUMIFS('NEW-RTT'!#REF!,'NEW-RTT'!#REF!,'t100 dynamiques'!$C$5,'NEW-RTT'!#REF!,$B129,'NEW-RTT'!$E$6:$E$786,"G*",'NEW-RTT'!#REF!,$E$3,'NEW-RTT'!#REF!,'t100 dynamiques'!$F$5)</f>
        <v>#REF!</v>
      </c>
      <c r="F129" s="37" t="e">
        <f>$F128+SUMIFS('NEW-RTT'!#REF!,'NEW-RTT'!#REF!,'t100 dynamiques'!$C$5,'NEW-RTT'!#REF!,$B129,'NEW-RTT'!$E$6:$E$786,"G*",'NEW-RTT'!#REF!,$F$3,'NEW-RTT'!#REF!,'t100 dynamiques'!$F$5)-SUMIFS('NEW-RTT'!#REF!,'NEW-RTT'!#REF!,'t100 dynamiques'!$C$5,'NEW-RTT'!#REF!,$B129,'NEW-RTT'!$E$6:$E$786,"G*",'NEW-RTT'!#REF!,$F$3,'NEW-RTT'!#REF!,'t100 dynamiques'!$F$5)</f>
        <v>#REF!</v>
      </c>
      <c r="G129" s="67" t="e">
        <f>$G128+SUMIFS('NEW-RTT'!#REF!,'NEW-RTT'!#REF!,'t100 dynamiques'!$C$5,'NEW-RTT'!#REF!,$B129,'NEW-RTT'!$E$6:$E$786,"G*",'NEW-RTT'!#REF!,$G$3,'NEW-RTT'!#REF!,'t100 dynamiques'!$F$5)-SUMIFS('NEW-RTT'!#REF!,'NEW-RTT'!#REF!,'t100 dynamiques'!$C$5,'NEW-RTT'!#REF!,$B129,'NEW-RTT'!$E$6:$E$786,"G*",'NEW-RTT'!#REF!,$G$3,'NEW-RTT'!#REF!,'t100 dynamiques'!$F$5)</f>
        <v>#REF!</v>
      </c>
      <c r="H129" s="74" t="e">
        <f t="shared" si="24"/>
        <v>#REF!</v>
      </c>
      <c r="I129" s="137" t="e">
        <f t="shared" si="17"/>
        <v>#REF!</v>
      </c>
      <c r="J129" s="137" t="e">
        <f t="shared" si="18"/>
        <v>#REF!</v>
      </c>
      <c r="K129" s="137" t="e">
        <f t="shared" si="19"/>
        <v>#REF!</v>
      </c>
      <c r="L129" s="139">
        <f>SUMIFS(LISTE!$T$4:$T$29,LISTE!$O$4:$O$29,'t100 dynamiques'!$C$5,LISTE!$S$4:$S$29,'t100 dynamiques'!$F$5,LISTE!$P$4:$P$29,LISTE!$P$4)</f>
        <v>637</v>
      </c>
      <c r="M129" s="70" t="e">
        <f>$M128+SUMIFS('NEW-RTT'!#REF!,'NEW-RTT'!#REF!,'t100 dynamiques'!$C$5,'NEW-RTT'!#REF!,$B129,'NEW-RTT'!$E$6:$E$786,"G*",'NEW-RTT'!#REF!,$M$3,'NEW-RTT'!#REF!,'t100 dynamiques'!$F$5)-SUMIFS('NEW-RTT'!#REF!,'NEW-RTT'!#REF!,'t100 dynamiques'!$C$5,'NEW-RTT'!#REF!,$B129,'NEW-RTT'!$E$6:$E$786,"G*",'NEW-RTT'!#REF!,$M$3,'NEW-RTT'!#REF!,'t100 dynamiques'!$F$5)</f>
        <v>#REF!</v>
      </c>
      <c r="N129" s="37" t="e">
        <f>$N128+SUMIFS('NEW-RTT'!#REF!,'NEW-RTT'!#REF!,'t100 dynamiques'!$C$5,'NEW-RTT'!#REF!,$B129,'NEW-RTT'!$E$6:$E$786,"G*",'NEW-RTT'!#REF!,$N$3,'NEW-RTT'!#REF!,'t100 dynamiques'!$F$5)-SUMIFS('NEW-RTT'!#REF!,'NEW-RTT'!#REF!,'t100 dynamiques'!$C$5,'NEW-RTT'!#REF!,$B129,'NEW-RTT'!$E$6:$E$786,"G*",'NEW-RTT'!#REF!,$N$3,'NEW-RTT'!#REF!,'t100 dynamiques'!$F$5)</f>
        <v>#REF!</v>
      </c>
      <c r="O129" s="37" t="e">
        <f>$O128+SUMIFS('NEW-RTT'!#REF!,'NEW-RTT'!#REF!,'t100 dynamiques'!$C$5,'NEW-RTT'!#REF!,$B129,'NEW-RTT'!$E$6:$E$786,"G*",'NEW-RTT'!#REF!,$O$3,'NEW-RTT'!#REF!,'t100 dynamiques'!$F$5)-SUMIFS('NEW-RTT'!#REF!,'NEW-RTT'!#REF!,'t100 dynamiques'!$C$5,'NEW-RTT'!#REF!,$B129,'NEW-RTT'!$E$6:$E$786,"G*",'NEW-RTT'!#REF!,$O$3,'NEW-RTT'!#REF!,'t100 dynamiques'!$F$5)</f>
        <v>#REF!</v>
      </c>
      <c r="P129" s="37" t="e">
        <f>$P128+SUMIFS('NEW-RTT'!#REF!,'NEW-RTT'!#REF!,'t100 dynamiques'!$C$5,'NEW-RTT'!#REF!,$B129,'NEW-RTT'!$E$6:$E$786,"G*",'NEW-RTT'!#REF!,$P$3,'NEW-RTT'!#REF!,'t100 dynamiques'!$F$5)-SUMIFS('NEW-RTT'!#REF!,'NEW-RTT'!#REF!,'t100 dynamiques'!$C$5,'NEW-RTT'!#REF!,$B129,'NEW-RTT'!$E$6:$E$786,"G*",'NEW-RTT'!#REF!,$P$3,'NEW-RTT'!#REF!,'t100 dynamiques'!$F$5)</f>
        <v>#REF!</v>
      </c>
      <c r="Q129" s="37" t="e">
        <f>$Q128+SUMIFS('NEW-RTT'!#REF!,'NEW-RTT'!#REF!,'t100 dynamiques'!$C$5,'NEW-RTT'!#REF!,$B129,'NEW-RTT'!$E$6:$E$786,"G*",'NEW-RTT'!#REF!,$Q$3,'NEW-RTT'!#REF!,'t100 dynamiques'!$F$5)-SUMIFS('NEW-RTT'!#REF!,'NEW-RTT'!#REF!,'t100 dynamiques'!$C$5,'NEW-RTT'!#REF!,$B129,'NEW-RTT'!$E$6:$E$786,"G*",'NEW-RTT'!#REF!,$Q$3,'NEW-RTT'!#REF!,'t100 dynamiques'!$F$5)</f>
        <v>#REF!</v>
      </c>
      <c r="R129" s="164" t="e">
        <f t="shared" si="25"/>
        <v>#REF!</v>
      </c>
      <c r="S129" s="164" t="e">
        <f t="shared" si="29"/>
        <v>#REF!</v>
      </c>
      <c r="T129" s="164" t="e">
        <f t="shared" si="26"/>
        <v>#REF!</v>
      </c>
      <c r="U129" s="164" t="e">
        <f t="shared" si="27"/>
        <v>#REF!</v>
      </c>
      <c r="V129" s="165" t="e">
        <f t="shared" si="28"/>
        <v>#REF!</v>
      </c>
      <c r="W129" s="169">
        <f>SUMIFS(LISTE!$T$4:$T$29,LISTE!$O$4:$O$29,'t100 dynamiques'!$C$5,LISTE!$S$4:$S$29,'t100 dynamiques'!$F$5,LISTE!$P$4:$P$29,LISTE!$P$9)</f>
        <v>2339.1000000000004</v>
      </c>
      <c r="X129" s="215"/>
      <c r="Y129" s="215"/>
      <c r="Z129" s="215"/>
      <c r="AA129" s="215"/>
      <c r="AB129" s="215"/>
      <c r="AC129" s="215"/>
      <c r="AD129" s="215"/>
      <c r="AE129" s="215"/>
      <c r="AF129" s="215"/>
      <c r="AG129" s="215"/>
      <c r="AH129" s="215"/>
      <c r="AI129" s="215"/>
      <c r="AJ129" s="215"/>
      <c r="AK129" s="215"/>
      <c r="AL129" s="215"/>
      <c r="AM129" s="215"/>
      <c r="AN129" s="215"/>
      <c r="AO129" s="215"/>
      <c r="AP129" s="215"/>
      <c r="AQ129" s="215"/>
    </row>
    <row r="130" spans="2:43" x14ac:dyDescent="0.25">
      <c r="B130" s="35">
        <v>126</v>
      </c>
      <c r="D130" s="36" t="e">
        <f>$D129+SUMIFS('NEW-RTT'!#REF!,'NEW-RTT'!#REF!,'t100 dynamiques'!$C$5,'NEW-RTT'!#REF!,$B130,'NEW-RTT'!$E$6:$E$786,"G*",'NEW-RTT'!#REF!,$D$3,'NEW-RTT'!#REF!,'t100 dynamiques'!$F$5)-SUMIFS('NEW-RTT'!#REF!,'NEW-RTT'!#REF!,'t100 dynamiques'!$C$5,'NEW-RTT'!#REF!,$B130,'NEW-RTT'!$E$6:$E$786,"G*",'NEW-RTT'!#REF!,$D$3,'NEW-RTT'!#REF!,'t100 dynamiques'!$F$5)</f>
        <v>#REF!</v>
      </c>
      <c r="E130" s="37" t="e">
        <f>$E129+SUMIFS('NEW-RTT'!#REF!,'NEW-RTT'!#REF!,'t100 dynamiques'!$C$5,'NEW-RTT'!#REF!,$B130,'NEW-RTT'!$E$6:$E$786,"G*",'NEW-RTT'!#REF!,$E$3,'NEW-RTT'!#REF!,'t100 dynamiques'!$F$5)-SUMIFS('NEW-RTT'!#REF!,'NEW-RTT'!#REF!,'t100 dynamiques'!$C$5,'NEW-RTT'!#REF!,$B130,'NEW-RTT'!$E$6:$E$786,"G*",'NEW-RTT'!#REF!,$E$3,'NEW-RTT'!#REF!,'t100 dynamiques'!$F$5)</f>
        <v>#REF!</v>
      </c>
      <c r="F130" s="37" t="e">
        <f>$F129+SUMIFS('NEW-RTT'!#REF!,'NEW-RTT'!#REF!,'t100 dynamiques'!$C$5,'NEW-RTT'!#REF!,$B130,'NEW-RTT'!$E$6:$E$786,"G*",'NEW-RTT'!#REF!,$F$3,'NEW-RTT'!#REF!,'t100 dynamiques'!$F$5)-SUMIFS('NEW-RTT'!#REF!,'NEW-RTT'!#REF!,'t100 dynamiques'!$C$5,'NEW-RTT'!#REF!,$B130,'NEW-RTT'!$E$6:$E$786,"G*",'NEW-RTT'!#REF!,$F$3,'NEW-RTT'!#REF!,'t100 dynamiques'!$F$5)</f>
        <v>#REF!</v>
      </c>
      <c r="G130" s="67" t="e">
        <f>$G129+SUMIFS('NEW-RTT'!#REF!,'NEW-RTT'!#REF!,'t100 dynamiques'!$C$5,'NEW-RTT'!#REF!,$B130,'NEW-RTT'!$E$6:$E$786,"G*",'NEW-RTT'!#REF!,$G$3,'NEW-RTT'!#REF!,'t100 dynamiques'!$F$5)-SUMIFS('NEW-RTT'!#REF!,'NEW-RTT'!#REF!,'t100 dynamiques'!$C$5,'NEW-RTT'!#REF!,$B130,'NEW-RTT'!$E$6:$E$786,"G*",'NEW-RTT'!#REF!,$G$3,'NEW-RTT'!#REF!,'t100 dynamiques'!$F$5)</f>
        <v>#REF!</v>
      </c>
      <c r="H130" s="74" t="e">
        <f t="shared" si="24"/>
        <v>#REF!</v>
      </c>
      <c r="I130" s="137" t="e">
        <f t="shared" si="17"/>
        <v>#REF!</v>
      </c>
      <c r="J130" s="137" t="e">
        <f t="shared" si="18"/>
        <v>#REF!</v>
      </c>
      <c r="K130" s="137" t="e">
        <f t="shared" si="19"/>
        <v>#REF!</v>
      </c>
      <c r="L130" s="139">
        <f>SUMIFS(LISTE!$T$4:$T$29,LISTE!$O$4:$O$29,'t100 dynamiques'!$C$5,LISTE!$S$4:$S$29,'t100 dynamiques'!$F$5,LISTE!$P$4:$P$29,LISTE!$P$4)</f>
        <v>637</v>
      </c>
      <c r="M130" s="70" t="e">
        <f>$M129+SUMIFS('NEW-RTT'!#REF!,'NEW-RTT'!#REF!,'t100 dynamiques'!$C$5,'NEW-RTT'!#REF!,$B130,'NEW-RTT'!$E$6:$E$786,"G*",'NEW-RTT'!#REF!,$M$3,'NEW-RTT'!#REF!,'t100 dynamiques'!$F$5)-SUMIFS('NEW-RTT'!#REF!,'NEW-RTT'!#REF!,'t100 dynamiques'!$C$5,'NEW-RTT'!#REF!,$B130,'NEW-RTT'!$E$6:$E$786,"G*",'NEW-RTT'!#REF!,$M$3,'NEW-RTT'!#REF!,'t100 dynamiques'!$F$5)</f>
        <v>#REF!</v>
      </c>
      <c r="N130" s="37" t="e">
        <f>$N129+SUMIFS('NEW-RTT'!#REF!,'NEW-RTT'!#REF!,'t100 dynamiques'!$C$5,'NEW-RTT'!#REF!,$B130,'NEW-RTT'!$E$6:$E$786,"G*",'NEW-RTT'!#REF!,$N$3,'NEW-RTT'!#REF!,'t100 dynamiques'!$F$5)-SUMIFS('NEW-RTT'!#REF!,'NEW-RTT'!#REF!,'t100 dynamiques'!$C$5,'NEW-RTT'!#REF!,$B130,'NEW-RTT'!$E$6:$E$786,"G*",'NEW-RTT'!#REF!,$N$3,'NEW-RTT'!#REF!,'t100 dynamiques'!$F$5)</f>
        <v>#REF!</v>
      </c>
      <c r="O130" s="37" t="e">
        <f>$O129+SUMIFS('NEW-RTT'!#REF!,'NEW-RTT'!#REF!,'t100 dynamiques'!$C$5,'NEW-RTT'!#REF!,$B130,'NEW-RTT'!$E$6:$E$786,"G*",'NEW-RTT'!#REF!,$O$3,'NEW-RTT'!#REF!,'t100 dynamiques'!$F$5)-SUMIFS('NEW-RTT'!#REF!,'NEW-RTT'!#REF!,'t100 dynamiques'!$C$5,'NEW-RTT'!#REF!,$B130,'NEW-RTT'!$E$6:$E$786,"G*",'NEW-RTT'!#REF!,$O$3,'NEW-RTT'!#REF!,'t100 dynamiques'!$F$5)</f>
        <v>#REF!</v>
      </c>
      <c r="P130" s="37" t="e">
        <f>$P129+SUMIFS('NEW-RTT'!#REF!,'NEW-RTT'!#REF!,'t100 dynamiques'!$C$5,'NEW-RTT'!#REF!,$B130,'NEW-RTT'!$E$6:$E$786,"G*",'NEW-RTT'!#REF!,$P$3,'NEW-RTT'!#REF!,'t100 dynamiques'!$F$5)-SUMIFS('NEW-RTT'!#REF!,'NEW-RTT'!#REF!,'t100 dynamiques'!$C$5,'NEW-RTT'!#REF!,$B130,'NEW-RTT'!$E$6:$E$786,"G*",'NEW-RTT'!#REF!,$P$3,'NEW-RTT'!#REF!,'t100 dynamiques'!$F$5)</f>
        <v>#REF!</v>
      </c>
      <c r="Q130" s="37" t="e">
        <f>$Q129+SUMIFS('NEW-RTT'!#REF!,'NEW-RTT'!#REF!,'t100 dynamiques'!$C$5,'NEW-RTT'!#REF!,$B130,'NEW-RTT'!$E$6:$E$786,"G*",'NEW-RTT'!#REF!,$Q$3,'NEW-RTT'!#REF!,'t100 dynamiques'!$F$5)-SUMIFS('NEW-RTT'!#REF!,'NEW-RTT'!#REF!,'t100 dynamiques'!$C$5,'NEW-RTT'!#REF!,$B130,'NEW-RTT'!$E$6:$E$786,"G*",'NEW-RTT'!#REF!,$Q$3,'NEW-RTT'!#REF!,'t100 dynamiques'!$F$5)</f>
        <v>#REF!</v>
      </c>
      <c r="R130" s="164" t="e">
        <f t="shared" si="25"/>
        <v>#REF!</v>
      </c>
      <c r="S130" s="164" t="e">
        <f t="shared" si="29"/>
        <v>#REF!</v>
      </c>
      <c r="T130" s="164" t="e">
        <f t="shared" si="26"/>
        <v>#REF!</v>
      </c>
      <c r="U130" s="164" t="e">
        <f t="shared" si="27"/>
        <v>#REF!</v>
      </c>
      <c r="V130" s="165" t="e">
        <f t="shared" si="28"/>
        <v>#REF!</v>
      </c>
      <c r="W130" s="169">
        <f>SUMIFS(LISTE!$T$4:$T$29,LISTE!$O$4:$O$29,'t100 dynamiques'!$C$5,LISTE!$S$4:$S$29,'t100 dynamiques'!$F$5,LISTE!$P$4:$P$29,LISTE!$P$9)</f>
        <v>2339.1000000000004</v>
      </c>
      <c r="X130" s="215"/>
      <c r="Y130" s="215"/>
      <c r="Z130" s="215"/>
      <c r="AA130" s="215"/>
      <c r="AB130" s="215"/>
      <c r="AC130" s="215"/>
      <c r="AD130" s="215"/>
      <c r="AE130" s="215"/>
      <c r="AF130" s="215"/>
      <c r="AG130" s="215"/>
      <c r="AH130" s="215"/>
      <c r="AI130" s="215"/>
      <c r="AJ130" s="215"/>
      <c r="AK130" s="215"/>
      <c r="AL130" s="215"/>
      <c r="AM130" s="215"/>
      <c r="AN130" s="215"/>
      <c r="AO130" s="215"/>
      <c r="AP130" s="215"/>
      <c r="AQ130" s="215"/>
    </row>
    <row r="131" spans="2:43" x14ac:dyDescent="0.25">
      <c r="B131" s="133">
        <v>127</v>
      </c>
      <c r="D131" s="36" t="e">
        <f>$D130+SUMIFS('NEW-RTT'!#REF!,'NEW-RTT'!#REF!,'t100 dynamiques'!$C$5,'NEW-RTT'!#REF!,$B131,'NEW-RTT'!$E$6:$E$786,"G*",'NEW-RTT'!#REF!,$D$3,'NEW-RTT'!#REF!,'t100 dynamiques'!$F$5)-SUMIFS('NEW-RTT'!#REF!,'NEW-RTT'!#REF!,'t100 dynamiques'!$C$5,'NEW-RTT'!#REF!,$B131,'NEW-RTT'!$E$6:$E$786,"G*",'NEW-RTT'!#REF!,$D$3,'NEW-RTT'!#REF!,'t100 dynamiques'!$F$5)</f>
        <v>#REF!</v>
      </c>
      <c r="E131" s="37" t="e">
        <f>$E130+SUMIFS('NEW-RTT'!#REF!,'NEW-RTT'!#REF!,'t100 dynamiques'!$C$5,'NEW-RTT'!#REF!,$B131,'NEW-RTT'!$E$6:$E$786,"G*",'NEW-RTT'!#REF!,$E$3,'NEW-RTT'!#REF!,'t100 dynamiques'!$F$5)-SUMIFS('NEW-RTT'!#REF!,'NEW-RTT'!#REF!,'t100 dynamiques'!$C$5,'NEW-RTT'!#REF!,$B131,'NEW-RTT'!$E$6:$E$786,"G*",'NEW-RTT'!#REF!,$E$3,'NEW-RTT'!#REF!,'t100 dynamiques'!$F$5)</f>
        <v>#REF!</v>
      </c>
      <c r="F131" s="37" t="e">
        <f>$F130+SUMIFS('NEW-RTT'!#REF!,'NEW-RTT'!#REF!,'t100 dynamiques'!$C$5,'NEW-RTT'!#REF!,$B131,'NEW-RTT'!$E$6:$E$786,"G*",'NEW-RTT'!#REF!,$F$3,'NEW-RTT'!#REF!,'t100 dynamiques'!$F$5)-SUMIFS('NEW-RTT'!#REF!,'NEW-RTT'!#REF!,'t100 dynamiques'!$C$5,'NEW-RTT'!#REF!,$B131,'NEW-RTT'!$E$6:$E$786,"G*",'NEW-RTT'!#REF!,$F$3,'NEW-RTT'!#REF!,'t100 dynamiques'!$F$5)</f>
        <v>#REF!</v>
      </c>
      <c r="G131" s="67" t="e">
        <f>$G130+SUMIFS('NEW-RTT'!#REF!,'NEW-RTT'!#REF!,'t100 dynamiques'!$C$5,'NEW-RTT'!#REF!,$B131,'NEW-RTT'!$E$6:$E$786,"G*",'NEW-RTT'!#REF!,$G$3,'NEW-RTT'!#REF!,'t100 dynamiques'!$F$5)-SUMIFS('NEW-RTT'!#REF!,'NEW-RTT'!#REF!,'t100 dynamiques'!$C$5,'NEW-RTT'!#REF!,$B131,'NEW-RTT'!$E$6:$E$786,"G*",'NEW-RTT'!#REF!,$G$3,'NEW-RTT'!#REF!,'t100 dynamiques'!$F$5)</f>
        <v>#REF!</v>
      </c>
      <c r="H131" s="74" t="e">
        <f t="shared" si="24"/>
        <v>#REF!</v>
      </c>
      <c r="I131" s="137" t="e">
        <f t="shared" si="17"/>
        <v>#REF!</v>
      </c>
      <c r="J131" s="137" t="e">
        <f t="shared" si="18"/>
        <v>#REF!</v>
      </c>
      <c r="K131" s="137" t="e">
        <f t="shared" si="19"/>
        <v>#REF!</v>
      </c>
      <c r="L131" s="139">
        <f>SUMIFS(LISTE!$T$4:$T$29,LISTE!$O$4:$O$29,'t100 dynamiques'!$C$5,LISTE!$S$4:$S$29,'t100 dynamiques'!$F$5,LISTE!$P$4:$P$29,LISTE!$P$4)</f>
        <v>637</v>
      </c>
      <c r="M131" s="70" t="e">
        <f>$M130+SUMIFS('NEW-RTT'!#REF!,'NEW-RTT'!#REF!,'t100 dynamiques'!$C$5,'NEW-RTT'!#REF!,$B131,'NEW-RTT'!$E$6:$E$786,"G*",'NEW-RTT'!#REF!,$M$3,'NEW-RTT'!#REF!,'t100 dynamiques'!$F$5)-SUMIFS('NEW-RTT'!#REF!,'NEW-RTT'!#REF!,'t100 dynamiques'!$C$5,'NEW-RTT'!#REF!,$B131,'NEW-RTT'!$E$6:$E$786,"G*",'NEW-RTT'!#REF!,$M$3,'NEW-RTT'!#REF!,'t100 dynamiques'!$F$5)</f>
        <v>#REF!</v>
      </c>
      <c r="N131" s="37" t="e">
        <f>$N130+SUMIFS('NEW-RTT'!#REF!,'NEW-RTT'!#REF!,'t100 dynamiques'!$C$5,'NEW-RTT'!#REF!,$B131,'NEW-RTT'!$E$6:$E$786,"G*",'NEW-RTT'!#REF!,$N$3,'NEW-RTT'!#REF!,'t100 dynamiques'!$F$5)-SUMIFS('NEW-RTT'!#REF!,'NEW-RTT'!#REF!,'t100 dynamiques'!$C$5,'NEW-RTT'!#REF!,$B131,'NEW-RTT'!$E$6:$E$786,"G*",'NEW-RTT'!#REF!,$N$3,'NEW-RTT'!#REF!,'t100 dynamiques'!$F$5)</f>
        <v>#REF!</v>
      </c>
      <c r="O131" s="37" t="e">
        <f>$O130+SUMIFS('NEW-RTT'!#REF!,'NEW-RTT'!#REF!,'t100 dynamiques'!$C$5,'NEW-RTT'!#REF!,$B131,'NEW-RTT'!$E$6:$E$786,"G*",'NEW-RTT'!#REF!,$O$3,'NEW-RTT'!#REF!,'t100 dynamiques'!$F$5)-SUMIFS('NEW-RTT'!#REF!,'NEW-RTT'!#REF!,'t100 dynamiques'!$C$5,'NEW-RTT'!#REF!,$B131,'NEW-RTT'!$E$6:$E$786,"G*",'NEW-RTT'!#REF!,$O$3,'NEW-RTT'!#REF!,'t100 dynamiques'!$F$5)</f>
        <v>#REF!</v>
      </c>
      <c r="P131" s="37" t="e">
        <f>$P130+SUMIFS('NEW-RTT'!#REF!,'NEW-RTT'!#REF!,'t100 dynamiques'!$C$5,'NEW-RTT'!#REF!,$B131,'NEW-RTT'!$E$6:$E$786,"G*",'NEW-RTT'!#REF!,$P$3,'NEW-RTT'!#REF!,'t100 dynamiques'!$F$5)-SUMIFS('NEW-RTT'!#REF!,'NEW-RTT'!#REF!,'t100 dynamiques'!$C$5,'NEW-RTT'!#REF!,$B131,'NEW-RTT'!$E$6:$E$786,"G*",'NEW-RTT'!#REF!,$P$3,'NEW-RTT'!#REF!,'t100 dynamiques'!$F$5)</f>
        <v>#REF!</v>
      </c>
      <c r="Q131" s="37" t="e">
        <f>$Q130+SUMIFS('NEW-RTT'!#REF!,'NEW-RTT'!#REF!,'t100 dynamiques'!$C$5,'NEW-RTT'!#REF!,$B131,'NEW-RTT'!$E$6:$E$786,"G*",'NEW-RTT'!#REF!,$Q$3,'NEW-RTT'!#REF!,'t100 dynamiques'!$F$5)-SUMIFS('NEW-RTT'!#REF!,'NEW-RTT'!#REF!,'t100 dynamiques'!$C$5,'NEW-RTT'!#REF!,$B131,'NEW-RTT'!$E$6:$E$786,"G*",'NEW-RTT'!#REF!,$Q$3,'NEW-RTT'!#REF!,'t100 dynamiques'!$F$5)</f>
        <v>#REF!</v>
      </c>
      <c r="R131" s="164" t="e">
        <f t="shared" si="25"/>
        <v>#REF!</v>
      </c>
      <c r="S131" s="164" t="e">
        <f t="shared" si="29"/>
        <v>#REF!</v>
      </c>
      <c r="T131" s="164" t="e">
        <f t="shared" si="26"/>
        <v>#REF!</v>
      </c>
      <c r="U131" s="164" t="e">
        <f t="shared" si="27"/>
        <v>#REF!</v>
      </c>
      <c r="V131" s="165" t="e">
        <f t="shared" si="28"/>
        <v>#REF!</v>
      </c>
      <c r="W131" s="169">
        <f>SUMIFS(LISTE!$T$4:$T$29,LISTE!$O$4:$O$29,'t100 dynamiques'!$C$5,LISTE!$S$4:$S$29,'t100 dynamiques'!$F$5,LISTE!$P$4:$P$29,LISTE!$P$9)</f>
        <v>2339.1000000000004</v>
      </c>
      <c r="X131" s="215"/>
      <c r="Y131" s="215"/>
      <c r="Z131" s="215"/>
      <c r="AA131" s="215"/>
      <c r="AB131" s="215"/>
      <c r="AC131" s="215"/>
      <c r="AD131" s="215"/>
      <c r="AE131" s="215"/>
      <c r="AF131" s="215"/>
      <c r="AG131" s="215"/>
      <c r="AH131" s="215"/>
      <c r="AI131" s="215"/>
      <c r="AJ131" s="215"/>
      <c r="AK131" s="215"/>
      <c r="AL131" s="215"/>
      <c r="AM131" s="215"/>
      <c r="AN131" s="215"/>
      <c r="AO131" s="215"/>
      <c r="AP131" s="215"/>
      <c r="AQ131" s="215"/>
    </row>
    <row r="132" spans="2:43" x14ac:dyDescent="0.25">
      <c r="B132" s="35">
        <v>128</v>
      </c>
      <c r="D132" s="36" t="e">
        <f>$D131+SUMIFS('NEW-RTT'!#REF!,'NEW-RTT'!#REF!,'t100 dynamiques'!$C$5,'NEW-RTT'!#REF!,$B132,'NEW-RTT'!$E$6:$E$786,"G*",'NEW-RTT'!#REF!,$D$3,'NEW-RTT'!#REF!,'t100 dynamiques'!$F$5)-SUMIFS('NEW-RTT'!#REF!,'NEW-RTT'!#REF!,'t100 dynamiques'!$C$5,'NEW-RTT'!#REF!,$B132,'NEW-RTT'!$E$6:$E$786,"G*",'NEW-RTT'!#REF!,$D$3,'NEW-RTT'!#REF!,'t100 dynamiques'!$F$5)</f>
        <v>#REF!</v>
      </c>
      <c r="E132" s="37" t="e">
        <f>$E131+SUMIFS('NEW-RTT'!#REF!,'NEW-RTT'!#REF!,'t100 dynamiques'!$C$5,'NEW-RTT'!#REF!,$B132,'NEW-RTT'!$E$6:$E$786,"G*",'NEW-RTT'!#REF!,$E$3,'NEW-RTT'!#REF!,'t100 dynamiques'!$F$5)-SUMIFS('NEW-RTT'!#REF!,'NEW-RTT'!#REF!,'t100 dynamiques'!$C$5,'NEW-RTT'!#REF!,$B132,'NEW-RTT'!$E$6:$E$786,"G*",'NEW-RTT'!#REF!,$E$3,'NEW-RTT'!#REF!,'t100 dynamiques'!$F$5)</f>
        <v>#REF!</v>
      </c>
      <c r="F132" s="37" t="e">
        <f>$F131+SUMIFS('NEW-RTT'!#REF!,'NEW-RTT'!#REF!,'t100 dynamiques'!$C$5,'NEW-RTT'!#REF!,$B132,'NEW-RTT'!$E$6:$E$786,"G*",'NEW-RTT'!#REF!,$F$3,'NEW-RTT'!#REF!,'t100 dynamiques'!$F$5)-SUMIFS('NEW-RTT'!#REF!,'NEW-RTT'!#REF!,'t100 dynamiques'!$C$5,'NEW-RTT'!#REF!,$B132,'NEW-RTT'!$E$6:$E$786,"G*",'NEW-RTT'!#REF!,$F$3,'NEW-RTT'!#REF!,'t100 dynamiques'!$F$5)</f>
        <v>#REF!</v>
      </c>
      <c r="G132" s="67" t="e">
        <f>$G131+SUMIFS('NEW-RTT'!#REF!,'NEW-RTT'!#REF!,'t100 dynamiques'!$C$5,'NEW-RTT'!#REF!,$B132,'NEW-RTT'!$E$6:$E$786,"G*",'NEW-RTT'!#REF!,$G$3,'NEW-RTT'!#REF!,'t100 dynamiques'!$F$5)-SUMIFS('NEW-RTT'!#REF!,'NEW-RTT'!#REF!,'t100 dynamiques'!$C$5,'NEW-RTT'!#REF!,$B132,'NEW-RTT'!$E$6:$E$786,"G*",'NEW-RTT'!#REF!,$G$3,'NEW-RTT'!#REF!,'t100 dynamiques'!$F$5)</f>
        <v>#REF!</v>
      </c>
      <c r="H132" s="74" t="e">
        <f t="shared" si="24"/>
        <v>#REF!</v>
      </c>
      <c r="I132" s="137" t="e">
        <f t="shared" si="17"/>
        <v>#REF!</v>
      </c>
      <c r="J132" s="137" t="e">
        <f t="shared" si="18"/>
        <v>#REF!</v>
      </c>
      <c r="K132" s="137" t="e">
        <f t="shared" si="19"/>
        <v>#REF!</v>
      </c>
      <c r="L132" s="139">
        <f>SUMIFS(LISTE!$T$4:$T$29,LISTE!$O$4:$O$29,'t100 dynamiques'!$C$5,LISTE!$S$4:$S$29,'t100 dynamiques'!$F$5,LISTE!$P$4:$P$29,LISTE!$P$4)</f>
        <v>637</v>
      </c>
      <c r="M132" s="70" t="e">
        <f>$M131+SUMIFS('NEW-RTT'!#REF!,'NEW-RTT'!#REF!,'t100 dynamiques'!$C$5,'NEW-RTT'!#REF!,$B132,'NEW-RTT'!$E$6:$E$786,"G*",'NEW-RTT'!#REF!,$M$3,'NEW-RTT'!#REF!,'t100 dynamiques'!$F$5)-SUMIFS('NEW-RTT'!#REF!,'NEW-RTT'!#REF!,'t100 dynamiques'!$C$5,'NEW-RTT'!#REF!,$B132,'NEW-RTT'!$E$6:$E$786,"G*",'NEW-RTT'!#REF!,$M$3,'NEW-RTT'!#REF!,'t100 dynamiques'!$F$5)</f>
        <v>#REF!</v>
      </c>
      <c r="N132" s="37" t="e">
        <f>$N131+SUMIFS('NEW-RTT'!#REF!,'NEW-RTT'!#REF!,'t100 dynamiques'!$C$5,'NEW-RTT'!#REF!,$B132,'NEW-RTT'!$E$6:$E$786,"G*",'NEW-RTT'!#REF!,$N$3,'NEW-RTT'!#REF!,'t100 dynamiques'!$F$5)-SUMIFS('NEW-RTT'!#REF!,'NEW-RTT'!#REF!,'t100 dynamiques'!$C$5,'NEW-RTT'!#REF!,$B132,'NEW-RTT'!$E$6:$E$786,"G*",'NEW-RTT'!#REF!,$N$3,'NEW-RTT'!#REF!,'t100 dynamiques'!$F$5)</f>
        <v>#REF!</v>
      </c>
      <c r="O132" s="37" t="e">
        <f>$O131+SUMIFS('NEW-RTT'!#REF!,'NEW-RTT'!#REF!,'t100 dynamiques'!$C$5,'NEW-RTT'!#REF!,$B132,'NEW-RTT'!$E$6:$E$786,"G*",'NEW-RTT'!#REF!,$O$3,'NEW-RTT'!#REF!,'t100 dynamiques'!$F$5)-SUMIFS('NEW-RTT'!#REF!,'NEW-RTT'!#REF!,'t100 dynamiques'!$C$5,'NEW-RTT'!#REF!,$B132,'NEW-RTT'!$E$6:$E$786,"G*",'NEW-RTT'!#REF!,$O$3,'NEW-RTT'!#REF!,'t100 dynamiques'!$F$5)</f>
        <v>#REF!</v>
      </c>
      <c r="P132" s="37" t="e">
        <f>$P131+SUMIFS('NEW-RTT'!#REF!,'NEW-RTT'!#REF!,'t100 dynamiques'!$C$5,'NEW-RTT'!#REF!,$B132,'NEW-RTT'!$E$6:$E$786,"G*",'NEW-RTT'!#REF!,$P$3,'NEW-RTT'!#REF!,'t100 dynamiques'!$F$5)-SUMIFS('NEW-RTT'!#REF!,'NEW-RTT'!#REF!,'t100 dynamiques'!$C$5,'NEW-RTT'!#REF!,$B132,'NEW-RTT'!$E$6:$E$786,"G*",'NEW-RTT'!#REF!,$P$3,'NEW-RTT'!#REF!,'t100 dynamiques'!$F$5)</f>
        <v>#REF!</v>
      </c>
      <c r="Q132" s="37" t="e">
        <f>$Q131+SUMIFS('NEW-RTT'!#REF!,'NEW-RTT'!#REF!,'t100 dynamiques'!$C$5,'NEW-RTT'!#REF!,$B132,'NEW-RTT'!$E$6:$E$786,"G*",'NEW-RTT'!#REF!,$Q$3,'NEW-RTT'!#REF!,'t100 dynamiques'!$F$5)-SUMIFS('NEW-RTT'!#REF!,'NEW-RTT'!#REF!,'t100 dynamiques'!$C$5,'NEW-RTT'!#REF!,$B132,'NEW-RTT'!$E$6:$E$786,"G*",'NEW-RTT'!#REF!,$Q$3,'NEW-RTT'!#REF!,'t100 dynamiques'!$F$5)</f>
        <v>#REF!</v>
      </c>
      <c r="R132" s="164" t="e">
        <f t="shared" si="25"/>
        <v>#REF!</v>
      </c>
      <c r="S132" s="164" t="e">
        <f t="shared" si="29"/>
        <v>#REF!</v>
      </c>
      <c r="T132" s="164" t="e">
        <f t="shared" si="26"/>
        <v>#REF!</v>
      </c>
      <c r="U132" s="164" t="e">
        <f t="shared" si="27"/>
        <v>#REF!</v>
      </c>
      <c r="V132" s="165" t="e">
        <f t="shared" si="28"/>
        <v>#REF!</v>
      </c>
      <c r="W132" s="169">
        <f>SUMIFS(LISTE!$T$4:$T$29,LISTE!$O$4:$O$29,'t100 dynamiques'!$C$5,LISTE!$S$4:$S$29,'t100 dynamiques'!$F$5,LISTE!$P$4:$P$29,LISTE!$P$9)</f>
        <v>2339.1000000000004</v>
      </c>
      <c r="X132" s="215"/>
      <c r="Y132" s="215"/>
      <c r="Z132" s="215"/>
      <c r="AA132" s="215"/>
      <c r="AB132" s="215"/>
      <c r="AC132" s="215"/>
      <c r="AD132" s="215"/>
      <c r="AE132" s="215"/>
      <c r="AF132" s="215"/>
      <c r="AG132" s="215"/>
      <c r="AH132" s="215"/>
      <c r="AI132" s="215"/>
      <c r="AJ132" s="215"/>
      <c r="AK132" s="215"/>
      <c r="AL132" s="215"/>
      <c r="AM132" s="215"/>
      <c r="AN132" s="215"/>
      <c r="AO132" s="215"/>
      <c r="AP132" s="215"/>
      <c r="AQ132" s="215"/>
    </row>
    <row r="133" spans="2:43" x14ac:dyDescent="0.25">
      <c r="B133" s="35">
        <v>129</v>
      </c>
      <c r="D133" s="36" t="e">
        <f>$D132+SUMIFS('NEW-RTT'!#REF!,'NEW-RTT'!#REF!,'t100 dynamiques'!$C$5,'NEW-RTT'!#REF!,$B133,'NEW-RTT'!$E$6:$E$786,"G*",'NEW-RTT'!#REF!,$D$3,'NEW-RTT'!#REF!,'t100 dynamiques'!$F$5)-SUMIFS('NEW-RTT'!#REF!,'NEW-RTT'!#REF!,'t100 dynamiques'!$C$5,'NEW-RTT'!#REF!,$B133,'NEW-RTT'!$E$6:$E$786,"G*",'NEW-RTT'!#REF!,$D$3,'NEW-RTT'!#REF!,'t100 dynamiques'!$F$5)</f>
        <v>#REF!</v>
      </c>
      <c r="E133" s="37" t="e">
        <f>$E132+SUMIFS('NEW-RTT'!#REF!,'NEW-RTT'!#REF!,'t100 dynamiques'!$C$5,'NEW-RTT'!#REF!,$B133,'NEW-RTT'!$E$6:$E$786,"G*",'NEW-RTT'!#REF!,$E$3,'NEW-RTT'!#REF!,'t100 dynamiques'!$F$5)-SUMIFS('NEW-RTT'!#REF!,'NEW-RTT'!#REF!,'t100 dynamiques'!$C$5,'NEW-RTT'!#REF!,$B133,'NEW-RTT'!$E$6:$E$786,"G*",'NEW-RTT'!#REF!,$E$3,'NEW-RTT'!#REF!,'t100 dynamiques'!$F$5)</f>
        <v>#REF!</v>
      </c>
      <c r="F133" s="37" t="e">
        <f>$F132+SUMIFS('NEW-RTT'!#REF!,'NEW-RTT'!#REF!,'t100 dynamiques'!$C$5,'NEW-RTT'!#REF!,$B133,'NEW-RTT'!$E$6:$E$786,"G*",'NEW-RTT'!#REF!,$F$3,'NEW-RTT'!#REF!,'t100 dynamiques'!$F$5)-SUMIFS('NEW-RTT'!#REF!,'NEW-RTT'!#REF!,'t100 dynamiques'!$C$5,'NEW-RTT'!#REF!,$B133,'NEW-RTT'!$E$6:$E$786,"G*",'NEW-RTT'!#REF!,$F$3,'NEW-RTT'!#REF!,'t100 dynamiques'!$F$5)</f>
        <v>#REF!</v>
      </c>
      <c r="G133" s="67" t="e">
        <f>$G132+SUMIFS('NEW-RTT'!#REF!,'NEW-RTT'!#REF!,'t100 dynamiques'!$C$5,'NEW-RTT'!#REF!,$B133,'NEW-RTT'!$E$6:$E$786,"G*",'NEW-RTT'!#REF!,$G$3,'NEW-RTT'!#REF!,'t100 dynamiques'!$F$5)-SUMIFS('NEW-RTT'!#REF!,'NEW-RTT'!#REF!,'t100 dynamiques'!$C$5,'NEW-RTT'!#REF!,$B133,'NEW-RTT'!$E$6:$E$786,"G*",'NEW-RTT'!#REF!,$G$3,'NEW-RTT'!#REF!,'t100 dynamiques'!$F$5)</f>
        <v>#REF!</v>
      </c>
      <c r="H133" s="74" t="e">
        <f t="shared" si="24"/>
        <v>#REF!</v>
      </c>
      <c r="I133" s="137" t="e">
        <f t="shared" ref="I133:I154" si="30">$I$2+H133</f>
        <v>#REF!</v>
      </c>
      <c r="J133" s="137" t="e">
        <f t="shared" ref="J133:J154" si="31">$J$2+D133</f>
        <v>#REF!</v>
      </c>
      <c r="K133" s="137" t="e">
        <f t="shared" ref="K133:K154" si="32">$K$2+E133</f>
        <v>#REF!</v>
      </c>
      <c r="L133" s="139">
        <f>SUMIFS(LISTE!$T$4:$T$29,LISTE!$O$4:$O$29,'t100 dynamiques'!$C$5,LISTE!$S$4:$S$29,'t100 dynamiques'!$F$5,LISTE!$P$4:$P$29,LISTE!$P$4)</f>
        <v>637</v>
      </c>
      <c r="M133" s="70" t="e">
        <f>$M132+SUMIFS('NEW-RTT'!#REF!,'NEW-RTT'!#REF!,'t100 dynamiques'!$C$5,'NEW-RTT'!#REF!,$B133,'NEW-RTT'!$E$6:$E$786,"G*",'NEW-RTT'!#REF!,$M$3,'NEW-RTT'!#REF!,'t100 dynamiques'!$F$5)-SUMIFS('NEW-RTT'!#REF!,'NEW-RTT'!#REF!,'t100 dynamiques'!$C$5,'NEW-RTT'!#REF!,$B133,'NEW-RTT'!$E$6:$E$786,"G*",'NEW-RTT'!#REF!,$M$3,'NEW-RTT'!#REF!,'t100 dynamiques'!$F$5)</f>
        <v>#REF!</v>
      </c>
      <c r="N133" s="37" t="e">
        <f>$N132+SUMIFS('NEW-RTT'!#REF!,'NEW-RTT'!#REF!,'t100 dynamiques'!$C$5,'NEW-RTT'!#REF!,$B133,'NEW-RTT'!$E$6:$E$786,"G*",'NEW-RTT'!#REF!,$N$3,'NEW-RTT'!#REF!,'t100 dynamiques'!$F$5)-SUMIFS('NEW-RTT'!#REF!,'NEW-RTT'!#REF!,'t100 dynamiques'!$C$5,'NEW-RTT'!#REF!,$B133,'NEW-RTT'!$E$6:$E$786,"G*",'NEW-RTT'!#REF!,$N$3,'NEW-RTT'!#REF!,'t100 dynamiques'!$F$5)</f>
        <v>#REF!</v>
      </c>
      <c r="O133" s="37" t="e">
        <f>$O132+SUMIFS('NEW-RTT'!#REF!,'NEW-RTT'!#REF!,'t100 dynamiques'!$C$5,'NEW-RTT'!#REF!,$B133,'NEW-RTT'!$E$6:$E$786,"G*",'NEW-RTT'!#REF!,$O$3,'NEW-RTT'!#REF!,'t100 dynamiques'!$F$5)-SUMIFS('NEW-RTT'!#REF!,'NEW-RTT'!#REF!,'t100 dynamiques'!$C$5,'NEW-RTT'!#REF!,$B133,'NEW-RTT'!$E$6:$E$786,"G*",'NEW-RTT'!#REF!,$O$3,'NEW-RTT'!#REF!,'t100 dynamiques'!$F$5)</f>
        <v>#REF!</v>
      </c>
      <c r="P133" s="37" t="e">
        <f>$P132+SUMIFS('NEW-RTT'!#REF!,'NEW-RTT'!#REF!,'t100 dynamiques'!$C$5,'NEW-RTT'!#REF!,$B133,'NEW-RTT'!$E$6:$E$786,"G*",'NEW-RTT'!#REF!,$P$3,'NEW-RTT'!#REF!,'t100 dynamiques'!$F$5)-SUMIFS('NEW-RTT'!#REF!,'NEW-RTT'!#REF!,'t100 dynamiques'!$C$5,'NEW-RTT'!#REF!,$B133,'NEW-RTT'!$E$6:$E$786,"G*",'NEW-RTT'!#REF!,$P$3,'NEW-RTT'!#REF!,'t100 dynamiques'!$F$5)</f>
        <v>#REF!</v>
      </c>
      <c r="Q133" s="37" t="e">
        <f>$Q132+SUMIFS('NEW-RTT'!#REF!,'NEW-RTT'!#REF!,'t100 dynamiques'!$C$5,'NEW-RTT'!#REF!,$B133,'NEW-RTT'!$E$6:$E$786,"G*",'NEW-RTT'!#REF!,$Q$3,'NEW-RTT'!#REF!,'t100 dynamiques'!$F$5)-SUMIFS('NEW-RTT'!#REF!,'NEW-RTT'!#REF!,'t100 dynamiques'!$C$5,'NEW-RTT'!#REF!,$B133,'NEW-RTT'!$E$6:$E$786,"G*",'NEW-RTT'!#REF!,$Q$3,'NEW-RTT'!#REF!,'t100 dynamiques'!$F$5)</f>
        <v>#REF!</v>
      </c>
      <c r="R133" s="164" t="e">
        <f t="shared" si="25"/>
        <v>#REF!</v>
      </c>
      <c r="S133" s="164" t="e">
        <f t="shared" si="29"/>
        <v>#REF!</v>
      </c>
      <c r="T133" s="164" t="e">
        <f t="shared" si="26"/>
        <v>#REF!</v>
      </c>
      <c r="U133" s="164" t="e">
        <f t="shared" si="27"/>
        <v>#REF!</v>
      </c>
      <c r="V133" s="165" t="e">
        <f t="shared" si="28"/>
        <v>#REF!</v>
      </c>
      <c r="W133" s="169">
        <f>SUMIFS(LISTE!$T$4:$T$29,LISTE!$O$4:$O$29,'t100 dynamiques'!$C$5,LISTE!$S$4:$S$29,'t100 dynamiques'!$F$5,LISTE!$P$4:$P$29,LISTE!$P$9)</f>
        <v>2339.1000000000004</v>
      </c>
      <c r="X133" s="215"/>
      <c r="Y133" s="215"/>
      <c r="Z133" s="215"/>
      <c r="AA133" s="215"/>
      <c r="AB133" s="215"/>
      <c r="AC133" s="215"/>
      <c r="AD133" s="215"/>
      <c r="AE133" s="215"/>
      <c r="AF133" s="215"/>
      <c r="AG133" s="215"/>
      <c r="AH133" s="215"/>
      <c r="AI133" s="215"/>
      <c r="AJ133" s="215"/>
      <c r="AK133" s="215"/>
      <c r="AL133" s="215"/>
      <c r="AM133" s="215"/>
      <c r="AN133" s="215"/>
      <c r="AO133" s="215"/>
      <c r="AP133" s="215"/>
      <c r="AQ133" s="215"/>
    </row>
    <row r="134" spans="2:43" x14ac:dyDescent="0.25">
      <c r="B134" s="35">
        <v>130</v>
      </c>
      <c r="D134" s="36" t="e">
        <f>$D133+SUMIFS('NEW-RTT'!#REF!,'NEW-RTT'!#REF!,'t100 dynamiques'!$C$5,'NEW-RTT'!#REF!,$B134,'NEW-RTT'!$E$6:$E$786,"G*",'NEW-RTT'!#REF!,$D$3,'NEW-RTT'!#REF!,'t100 dynamiques'!$F$5)-SUMIFS('NEW-RTT'!#REF!,'NEW-RTT'!#REF!,'t100 dynamiques'!$C$5,'NEW-RTT'!#REF!,$B134,'NEW-RTT'!$E$6:$E$786,"G*",'NEW-RTT'!#REF!,$D$3,'NEW-RTT'!#REF!,'t100 dynamiques'!$F$5)</f>
        <v>#REF!</v>
      </c>
      <c r="E134" s="37" t="e">
        <f>$E133+SUMIFS('NEW-RTT'!#REF!,'NEW-RTT'!#REF!,'t100 dynamiques'!$C$5,'NEW-RTT'!#REF!,$B134,'NEW-RTT'!$E$6:$E$786,"G*",'NEW-RTT'!#REF!,$E$3,'NEW-RTT'!#REF!,'t100 dynamiques'!$F$5)-SUMIFS('NEW-RTT'!#REF!,'NEW-RTT'!#REF!,'t100 dynamiques'!$C$5,'NEW-RTT'!#REF!,$B134,'NEW-RTT'!$E$6:$E$786,"G*",'NEW-RTT'!#REF!,$E$3,'NEW-RTT'!#REF!,'t100 dynamiques'!$F$5)</f>
        <v>#REF!</v>
      </c>
      <c r="F134" s="37" t="e">
        <f>$F133+SUMIFS('NEW-RTT'!#REF!,'NEW-RTT'!#REF!,'t100 dynamiques'!$C$5,'NEW-RTT'!#REF!,$B134,'NEW-RTT'!$E$6:$E$786,"G*",'NEW-RTT'!#REF!,$F$3,'NEW-RTT'!#REF!,'t100 dynamiques'!$F$5)-SUMIFS('NEW-RTT'!#REF!,'NEW-RTT'!#REF!,'t100 dynamiques'!$C$5,'NEW-RTT'!#REF!,$B134,'NEW-RTT'!$E$6:$E$786,"G*",'NEW-RTT'!#REF!,$F$3,'NEW-RTT'!#REF!,'t100 dynamiques'!$F$5)</f>
        <v>#REF!</v>
      </c>
      <c r="G134" s="67" t="e">
        <f>$G133+SUMIFS('NEW-RTT'!#REF!,'NEW-RTT'!#REF!,'t100 dynamiques'!$C$5,'NEW-RTT'!#REF!,$B134,'NEW-RTT'!$E$6:$E$786,"G*",'NEW-RTT'!#REF!,$G$3,'NEW-RTT'!#REF!,'t100 dynamiques'!$F$5)-SUMIFS('NEW-RTT'!#REF!,'NEW-RTT'!#REF!,'t100 dynamiques'!$C$5,'NEW-RTT'!#REF!,$B134,'NEW-RTT'!$E$6:$E$786,"G*",'NEW-RTT'!#REF!,$G$3,'NEW-RTT'!#REF!,'t100 dynamiques'!$F$5)</f>
        <v>#REF!</v>
      </c>
      <c r="H134" s="74" t="e">
        <f t="shared" si="24"/>
        <v>#REF!</v>
      </c>
      <c r="I134" s="137" t="e">
        <f t="shared" si="30"/>
        <v>#REF!</v>
      </c>
      <c r="J134" s="137" t="e">
        <f t="shared" si="31"/>
        <v>#REF!</v>
      </c>
      <c r="K134" s="137" t="e">
        <f t="shared" si="32"/>
        <v>#REF!</v>
      </c>
      <c r="L134" s="139">
        <f>SUMIFS(LISTE!$T$4:$T$29,LISTE!$O$4:$O$29,'t100 dynamiques'!$C$5,LISTE!$S$4:$S$29,'t100 dynamiques'!$F$5,LISTE!$P$4:$P$29,LISTE!$P$4)</f>
        <v>637</v>
      </c>
      <c r="M134" s="70" t="e">
        <f>$M133+SUMIFS('NEW-RTT'!#REF!,'NEW-RTT'!#REF!,'t100 dynamiques'!$C$5,'NEW-RTT'!#REF!,$B134,'NEW-RTT'!$E$6:$E$786,"G*",'NEW-RTT'!#REF!,$M$3,'NEW-RTT'!#REF!,'t100 dynamiques'!$F$5)-SUMIFS('NEW-RTT'!#REF!,'NEW-RTT'!#REF!,'t100 dynamiques'!$C$5,'NEW-RTT'!#REF!,$B134,'NEW-RTT'!$E$6:$E$786,"G*",'NEW-RTT'!#REF!,$M$3,'NEW-RTT'!#REF!,'t100 dynamiques'!$F$5)</f>
        <v>#REF!</v>
      </c>
      <c r="N134" s="37" t="e">
        <f>$N133+SUMIFS('NEW-RTT'!#REF!,'NEW-RTT'!#REF!,'t100 dynamiques'!$C$5,'NEW-RTT'!#REF!,$B134,'NEW-RTT'!$E$6:$E$786,"G*",'NEW-RTT'!#REF!,$N$3,'NEW-RTT'!#REF!,'t100 dynamiques'!$F$5)-SUMIFS('NEW-RTT'!#REF!,'NEW-RTT'!#REF!,'t100 dynamiques'!$C$5,'NEW-RTT'!#REF!,$B134,'NEW-RTT'!$E$6:$E$786,"G*",'NEW-RTT'!#REF!,$N$3,'NEW-RTT'!#REF!,'t100 dynamiques'!$F$5)</f>
        <v>#REF!</v>
      </c>
      <c r="O134" s="37" t="e">
        <f>$O133+SUMIFS('NEW-RTT'!#REF!,'NEW-RTT'!#REF!,'t100 dynamiques'!$C$5,'NEW-RTT'!#REF!,$B134,'NEW-RTT'!$E$6:$E$786,"G*",'NEW-RTT'!#REF!,$O$3,'NEW-RTT'!#REF!,'t100 dynamiques'!$F$5)-SUMIFS('NEW-RTT'!#REF!,'NEW-RTT'!#REF!,'t100 dynamiques'!$C$5,'NEW-RTT'!#REF!,$B134,'NEW-RTT'!$E$6:$E$786,"G*",'NEW-RTT'!#REF!,$O$3,'NEW-RTT'!#REF!,'t100 dynamiques'!$F$5)</f>
        <v>#REF!</v>
      </c>
      <c r="P134" s="37" t="e">
        <f>$P133+SUMIFS('NEW-RTT'!#REF!,'NEW-RTT'!#REF!,'t100 dynamiques'!$C$5,'NEW-RTT'!#REF!,$B134,'NEW-RTT'!$E$6:$E$786,"G*",'NEW-RTT'!#REF!,$P$3,'NEW-RTT'!#REF!,'t100 dynamiques'!$F$5)-SUMIFS('NEW-RTT'!#REF!,'NEW-RTT'!#REF!,'t100 dynamiques'!$C$5,'NEW-RTT'!#REF!,$B134,'NEW-RTT'!$E$6:$E$786,"G*",'NEW-RTT'!#REF!,$P$3,'NEW-RTT'!#REF!,'t100 dynamiques'!$F$5)</f>
        <v>#REF!</v>
      </c>
      <c r="Q134" s="37" t="e">
        <f>$Q133+SUMIFS('NEW-RTT'!#REF!,'NEW-RTT'!#REF!,'t100 dynamiques'!$C$5,'NEW-RTT'!#REF!,$B134,'NEW-RTT'!$E$6:$E$786,"G*",'NEW-RTT'!#REF!,$Q$3,'NEW-RTT'!#REF!,'t100 dynamiques'!$F$5)-SUMIFS('NEW-RTT'!#REF!,'NEW-RTT'!#REF!,'t100 dynamiques'!$C$5,'NEW-RTT'!#REF!,$B134,'NEW-RTT'!$E$6:$E$786,"G*",'NEW-RTT'!#REF!,$Q$3,'NEW-RTT'!#REF!,'t100 dynamiques'!$F$5)</f>
        <v>#REF!</v>
      </c>
      <c r="R134" s="164" t="e">
        <f t="shared" si="25"/>
        <v>#REF!</v>
      </c>
      <c r="S134" s="164" t="e">
        <f t="shared" si="29"/>
        <v>#REF!</v>
      </c>
      <c r="T134" s="164" t="e">
        <f t="shared" si="26"/>
        <v>#REF!</v>
      </c>
      <c r="U134" s="164" t="e">
        <f t="shared" si="27"/>
        <v>#REF!</v>
      </c>
      <c r="V134" s="165" t="e">
        <f t="shared" si="28"/>
        <v>#REF!</v>
      </c>
      <c r="W134" s="169">
        <f>SUMIFS(LISTE!$T$4:$T$29,LISTE!$O$4:$O$29,'t100 dynamiques'!$C$5,LISTE!$S$4:$S$29,'t100 dynamiques'!$F$5,LISTE!$P$4:$P$29,LISTE!$P$9)</f>
        <v>2339.1000000000004</v>
      </c>
      <c r="X134" s="215"/>
      <c r="Y134" s="215"/>
      <c r="Z134" s="215"/>
      <c r="AA134" s="215"/>
      <c r="AB134" s="215"/>
      <c r="AC134" s="215"/>
      <c r="AD134" s="215"/>
      <c r="AE134" s="215"/>
      <c r="AF134" s="215"/>
      <c r="AG134" s="215"/>
      <c r="AH134" s="215"/>
      <c r="AI134" s="215"/>
      <c r="AJ134" s="215"/>
      <c r="AK134" s="215"/>
      <c r="AL134" s="215"/>
      <c r="AM134" s="215"/>
      <c r="AN134" s="215"/>
      <c r="AO134" s="215"/>
      <c r="AP134" s="215"/>
      <c r="AQ134" s="215"/>
    </row>
    <row r="135" spans="2:43" x14ac:dyDescent="0.25">
      <c r="B135" s="35">
        <v>131</v>
      </c>
      <c r="D135" s="36" t="e">
        <f>$D134+SUMIFS('NEW-RTT'!#REF!,'NEW-RTT'!#REF!,'t100 dynamiques'!$C$5,'NEW-RTT'!#REF!,$B135,'NEW-RTT'!$E$6:$E$786,"G*",'NEW-RTT'!#REF!,$D$3,'NEW-RTT'!#REF!,'t100 dynamiques'!$F$5)-SUMIFS('NEW-RTT'!#REF!,'NEW-RTT'!#REF!,'t100 dynamiques'!$C$5,'NEW-RTT'!#REF!,$B135,'NEW-RTT'!$E$6:$E$786,"G*",'NEW-RTT'!#REF!,$D$3,'NEW-RTT'!#REF!,'t100 dynamiques'!$F$5)</f>
        <v>#REF!</v>
      </c>
      <c r="E135" s="37" t="e">
        <f>$E134+SUMIFS('NEW-RTT'!#REF!,'NEW-RTT'!#REF!,'t100 dynamiques'!$C$5,'NEW-RTT'!#REF!,$B135,'NEW-RTT'!$E$6:$E$786,"G*",'NEW-RTT'!#REF!,$E$3,'NEW-RTT'!#REF!,'t100 dynamiques'!$F$5)-SUMIFS('NEW-RTT'!#REF!,'NEW-RTT'!#REF!,'t100 dynamiques'!$C$5,'NEW-RTT'!#REF!,$B135,'NEW-RTT'!$E$6:$E$786,"G*",'NEW-RTT'!#REF!,$E$3,'NEW-RTT'!#REF!,'t100 dynamiques'!$F$5)</f>
        <v>#REF!</v>
      </c>
      <c r="F135" s="37" t="e">
        <f>$F134+SUMIFS('NEW-RTT'!#REF!,'NEW-RTT'!#REF!,'t100 dynamiques'!$C$5,'NEW-RTT'!#REF!,$B135,'NEW-RTT'!$E$6:$E$786,"G*",'NEW-RTT'!#REF!,$F$3,'NEW-RTT'!#REF!,'t100 dynamiques'!$F$5)-SUMIFS('NEW-RTT'!#REF!,'NEW-RTT'!#REF!,'t100 dynamiques'!$C$5,'NEW-RTT'!#REF!,$B135,'NEW-RTT'!$E$6:$E$786,"G*",'NEW-RTT'!#REF!,$F$3,'NEW-RTT'!#REF!,'t100 dynamiques'!$F$5)</f>
        <v>#REF!</v>
      </c>
      <c r="G135" s="67" t="e">
        <f>$G134+SUMIFS('NEW-RTT'!#REF!,'NEW-RTT'!#REF!,'t100 dynamiques'!$C$5,'NEW-RTT'!#REF!,$B135,'NEW-RTT'!$E$6:$E$786,"G*",'NEW-RTT'!#REF!,$G$3,'NEW-RTT'!#REF!,'t100 dynamiques'!$F$5)-SUMIFS('NEW-RTT'!#REF!,'NEW-RTT'!#REF!,'t100 dynamiques'!$C$5,'NEW-RTT'!#REF!,$B135,'NEW-RTT'!$E$6:$E$786,"G*",'NEW-RTT'!#REF!,$G$3,'NEW-RTT'!#REF!,'t100 dynamiques'!$F$5)</f>
        <v>#REF!</v>
      </c>
      <c r="H135" s="74" t="e">
        <f t="shared" si="24"/>
        <v>#REF!</v>
      </c>
      <c r="I135" s="137" t="e">
        <f t="shared" si="30"/>
        <v>#REF!</v>
      </c>
      <c r="J135" s="137" t="e">
        <f t="shared" si="31"/>
        <v>#REF!</v>
      </c>
      <c r="K135" s="137" t="e">
        <f t="shared" si="32"/>
        <v>#REF!</v>
      </c>
      <c r="L135" s="139">
        <f>SUMIFS(LISTE!$T$4:$T$29,LISTE!$O$4:$O$29,'t100 dynamiques'!$C$5,LISTE!$S$4:$S$29,'t100 dynamiques'!$F$5,LISTE!$P$4:$P$29,LISTE!$P$4)</f>
        <v>637</v>
      </c>
      <c r="M135" s="70" t="e">
        <f>$M134+SUMIFS('NEW-RTT'!#REF!,'NEW-RTT'!#REF!,'t100 dynamiques'!$C$5,'NEW-RTT'!#REF!,$B135,'NEW-RTT'!$E$6:$E$786,"G*",'NEW-RTT'!#REF!,$M$3,'NEW-RTT'!#REF!,'t100 dynamiques'!$F$5)-SUMIFS('NEW-RTT'!#REF!,'NEW-RTT'!#REF!,'t100 dynamiques'!$C$5,'NEW-RTT'!#REF!,$B135,'NEW-RTT'!$E$6:$E$786,"G*",'NEW-RTT'!#REF!,$M$3,'NEW-RTT'!#REF!,'t100 dynamiques'!$F$5)</f>
        <v>#REF!</v>
      </c>
      <c r="N135" s="37" t="e">
        <f>$N134+SUMIFS('NEW-RTT'!#REF!,'NEW-RTT'!#REF!,'t100 dynamiques'!$C$5,'NEW-RTT'!#REF!,$B135,'NEW-RTT'!$E$6:$E$786,"G*",'NEW-RTT'!#REF!,$N$3,'NEW-RTT'!#REF!,'t100 dynamiques'!$F$5)-SUMIFS('NEW-RTT'!#REF!,'NEW-RTT'!#REF!,'t100 dynamiques'!$C$5,'NEW-RTT'!#REF!,$B135,'NEW-RTT'!$E$6:$E$786,"G*",'NEW-RTT'!#REF!,$N$3,'NEW-RTT'!#REF!,'t100 dynamiques'!$F$5)</f>
        <v>#REF!</v>
      </c>
      <c r="O135" s="37" t="e">
        <f>$O134+SUMIFS('NEW-RTT'!#REF!,'NEW-RTT'!#REF!,'t100 dynamiques'!$C$5,'NEW-RTT'!#REF!,$B135,'NEW-RTT'!$E$6:$E$786,"G*",'NEW-RTT'!#REF!,$O$3,'NEW-RTT'!#REF!,'t100 dynamiques'!$F$5)-SUMIFS('NEW-RTT'!#REF!,'NEW-RTT'!#REF!,'t100 dynamiques'!$C$5,'NEW-RTT'!#REF!,$B135,'NEW-RTT'!$E$6:$E$786,"G*",'NEW-RTT'!#REF!,$O$3,'NEW-RTT'!#REF!,'t100 dynamiques'!$F$5)</f>
        <v>#REF!</v>
      </c>
      <c r="P135" s="37" t="e">
        <f>$P134+SUMIFS('NEW-RTT'!#REF!,'NEW-RTT'!#REF!,'t100 dynamiques'!$C$5,'NEW-RTT'!#REF!,$B135,'NEW-RTT'!$E$6:$E$786,"G*",'NEW-RTT'!#REF!,$P$3,'NEW-RTT'!#REF!,'t100 dynamiques'!$F$5)-SUMIFS('NEW-RTT'!#REF!,'NEW-RTT'!#REF!,'t100 dynamiques'!$C$5,'NEW-RTT'!#REF!,$B135,'NEW-RTT'!$E$6:$E$786,"G*",'NEW-RTT'!#REF!,$P$3,'NEW-RTT'!#REF!,'t100 dynamiques'!$F$5)</f>
        <v>#REF!</v>
      </c>
      <c r="Q135" s="37" t="e">
        <f>$Q134+SUMIFS('NEW-RTT'!#REF!,'NEW-RTT'!#REF!,'t100 dynamiques'!$C$5,'NEW-RTT'!#REF!,$B135,'NEW-RTT'!$E$6:$E$786,"G*",'NEW-RTT'!#REF!,$Q$3,'NEW-RTT'!#REF!,'t100 dynamiques'!$F$5)-SUMIFS('NEW-RTT'!#REF!,'NEW-RTT'!#REF!,'t100 dynamiques'!$C$5,'NEW-RTT'!#REF!,$B135,'NEW-RTT'!$E$6:$E$786,"G*",'NEW-RTT'!#REF!,$Q$3,'NEW-RTT'!#REF!,'t100 dynamiques'!$F$5)</f>
        <v>#REF!</v>
      </c>
      <c r="R135" s="164" t="e">
        <f t="shared" si="25"/>
        <v>#REF!</v>
      </c>
      <c r="S135" s="164" t="e">
        <f t="shared" si="29"/>
        <v>#REF!</v>
      </c>
      <c r="T135" s="164" t="e">
        <f t="shared" si="26"/>
        <v>#REF!</v>
      </c>
      <c r="U135" s="164" t="e">
        <f t="shared" si="27"/>
        <v>#REF!</v>
      </c>
      <c r="V135" s="165" t="e">
        <f t="shared" si="28"/>
        <v>#REF!</v>
      </c>
      <c r="W135" s="169">
        <f>SUMIFS(LISTE!$T$4:$T$29,LISTE!$O$4:$O$29,'t100 dynamiques'!$C$5,LISTE!$S$4:$S$29,'t100 dynamiques'!$F$5,LISTE!$P$4:$P$29,LISTE!$P$9)</f>
        <v>2339.1000000000004</v>
      </c>
      <c r="X135" s="215"/>
      <c r="Y135" s="215"/>
      <c r="Z135" s="215"/>
      <c r="AA135" s="215"/>
      <c r="AB135" s="215"/>
      <c r="AC135" s="215"/>
      <c r="AD135" s="215"/>
      <c r="AE135" s="215"/>
      <c r="AF135" s="215"/>
      <c r="AG135" s="215"/>
      <c r="AH135" s="215"/>
      <c r="AI135" s="215"/>
      <c r="AJ135" s="215"/>
      <c r="AK135" s="215"/>
      <c r="AL135" s="215"/>
      <c r="AM135" s="215"/>
      <c r="AN135" s="215"/>
      <c r="AO135" s="215"/>
      <c r="AP135" s="215"/>
      <c r="AQ135" s="215"/>
    </row>
    <row r="136" spans="2:43" x14ac:dyDescent="0.25">
      <c r="B136" s="35">
        <v>132</v>
      </c>
      <c r="D136" s="36" t="e">
        <f>$D135+SUMIFS('NEW-RTT'!#REF!,'NEW-RTT'!#REF!,'t100 dynamiques'!$C$5,'NEW-RTT'!#REF!,$B136,'NEW-RTT'!$E$6:$E$786,"G*",'NEW-RTT'!#REF!,$D$3,'NEW-RTT'!#REF!,'t100 dynamiques'!$F$5)-SUMIFS('NEW-RTT'!#REF!,'NEW-RTT'!#REF!,'t100 dynamiques'!$C$5,'NEW-RTT'!#REF!,$B136,'NEW-RTT'!$E$6:$E$786,"G*",'NEW-RTT'!#REF!,$D$3,'NEW-RTT'!#REF!,'t100 dynamiques'!$F$5)</f>
        <v>#REF!</v>
      </c>
      <c r="E136" s="37" t="e">
        <f>$E135+SUMIFS('NEW-RTT'!#REF!,'NEW-RTT'!#REF!,'t100 dynamiques'!$C$5,'NEW-RTT'!#REF!,$B136,'NEW-RTT'!$E$6:$E$786,"G*",'NEW-RTT'!#REF!,$E$3,'NEW-RTT'!#REF!,'t100 dynamiques'!$F$5)-SUMIFS('NEW-RTT'!#REF!,'NEW-RTT'!#REF!,'t100 dynamiques'!$C$5,'NEW-RTT'!#REF!,$B136,'NEW-RTT'!$E$6:$E$786,"G*",'NEW-RTT'!#REF!,$E$3,'NEW-RTT'!#REF!,'t100 dynamiques'!$F$5)</f>
        <v>#REF!</v>
      </c>
      <c r="F136" s="37" t="e">
        <f>$F135+SUMIFS('NEW-RTT'!#REF!,'NEW-RTT'!#REF!,'t100 dynamiques'!$C$5,'NEW-RTT'!#REF!,$B136,'NEW-RTT'!$E$6:$E$786,"G*",'NEW-RTT'!#REF!,$F$3,'NEW-RTT'!#REF!,'t100 dynamiques'!$F$5)-SUMIFS('NEW-RTT'!#REF!,'NEW-RTT'!#REF!,'t100 dynamiques'!$C$5,'NEW-RTT'!#REF!,$B136,'NEW-RTT'!$E$6:$E$786,"G*",'NEW-RTT'!#REF!,$F$3,'NEW-RTT'!#REF!,'t100 dynamiques'!$F$5)</f>
        <v>#REF!</v>
      </c>
      <c r="G136" s="67" t="e">
        <f>$G135+SUMIFS('NEW-RTT'!#REF!,'NEW-RTT'!#REF!,'t100 dynamiques'!$C$5,'NEW-RTT'!#REF!,$B136,'NEW-RTT'!$E$6:$E$786,"G*",'NEW-RTT'!#REF!,$G$3,'NEW-RTT'!#REF!,'t100 dynamiques'!$F$5)-SUMIFS('NEW-RTT'!#REF!,'NEW-RTT'!#REF!,'t100 dynamiques'!$C$5,'NEW-RTT'!#REF!,$B136,'NEW-RTT'!$E$6:$E$786,"G*",'NEW-RTT'!#REF!,$G$3,'NEW-RTT'!#REF!,'t100 dynamiques'!$F$5)</f>
        <v>#REF!</v>
      </c>
      <c r="H136" s="74" t="e">
        <f t="shared" si="24"/>
        <v>#REF!</v>
      </c>
      <c r="I136" s="137" t="e">
        <f t="shared" si="30"/>
        <v>#REF!</v>
      </c>
      <c r="J136" s="137" t="e">
        <f t="shared" si="31"/>
        <v>#REF!</v>
      </c>
      <c r="K136" s="137" t="e">
        <f t="shared" si="32"/>
        <v>#REF!</v>
      </c>
      <c r="L136" s="139">
        <f>SUMIFS(LISTE!$T$4:$T$29,LISTE!$O$4:$O$29,'t100 dynamiques'!$C$5,LISTE!$S$4:$S$29,'t100 dynamiques'!$F$5,LISTE!$P$4:$P$29,LISTE!$P$4)</f>
        <v>637</v>
      </c>
      <c r="M136" s="70" t="e">
        <f>$M135+SUMIFS('NEW-RTT'!#REF!,'NEW-RTT'!#REF!,'t100 dynamiques'!$C$5,'NEW-RTT'!#REF!,$B136,'NEW-RTT'!$E$6:$E$786,"G*",'NEW-RTT'!#REF!,$M$3,'NEW-RTT'!#REF!,'t100 dynamiques'!$F$5)-SUMIFS('NEW-RTT'!#REF!,'NEW-RTT'!#REF!,'t100 dynamiques'!$C$5,'NEW-RTT'!#REF!,$B136,'NEW-RTT'!$E$6:$E$786,"G*",'NEW-RTT'!#REF!,$M$3,'NEW-RTT'!#REF!,'t100 dynamiques'!$F$5)</f>
        <v>#REF!</v>
      </c>
      <c r="N136" s="37" t="e">
        <f>$N135+SUMIFS('NEW-RTT'!#REF!,'NEW-RTT'!#REF!,'t100 dynamiques'!$C$5,'NEW-RTT'!#REF!,$B136,'NEW-RTT'!$E$6:$E$786,"G*",'NEW-RTT'!#REF!,$N$3,'NEW-RTT'!#REF!,'t100 dynamiques'!$F$5)-SUMIFS('NEW-RTT'!#REF!,'NEW-RTT'!#REF!,'t100 dynamiques'!$C$5,'NEW-RTT'!#REF!,$B136,'NEW-RTT'!$E$6:$E$786,"G*",'NEW-RTT'!#REF!,$N$3,'NEW-RTT'!#REF!,'t100 dynamiques'!$F$5)</f>
        <v>#REF!</v>
      </c>
      <c r="O136" s="37" t="e">
        <f>$O135+SUMIFS('NEW-RTT'!#REF!,'NEW-RTT'!#REF!,'t100 dynamiques'!$C$5,'NEW-RTT'!#REF!,$B136,'NEW-RTT'!$E$6:$E$786,"G*",'NEW-RTT'!#REF!,$O$3,'NEW-RTT'!#REF!,'t100 dynamiques'!$F$5)-SUMIFS('NEW-RTT'!#REF!,'NEW-RTT'!#REF!,'t100 dynamiques'!$C$5,'NEW-RTT'!#REF!,$B136,'NEW-RTT'!$E$6:$E$786,"G*",'NEW-RTT'!#REF!,$O$3,'NEW-RTT'!#REF!,'t100 dynamiques'!$F$5)</f>
        <v>#REF!</v>
      </c>
      <c r="P136" s="37" t="e">
        <f>$P135+SUMIFS('NEW-RTT'!#REF!,'NEW-RTT'!#REF!,'t100 dynamiques'!$C$5,'NEW-RTT'!#REF!,$B136,'NEW-RTT'!$E$6:$E$786,"G*",'NEW-RTT'!#REF!,$P$3,'NEW-RTT'!#REF!,'t100 dynamiques'!$F$5)-SUMIFS('NEW-RTT'!#REF!,'NEW-RTT'!#REF!,'t100 dynamiques'!$C$5,'NEW-RTT'!#REF!,$B136,'NEW-RTT'!$E$6:$E$786,"G*",'NEW-RTT'!#REF!,$P$3,'NEW-RTT'!#REF!,'t100 dynamiques'!$F$5)</f>
        <v>#REF!</v>
      </c>
      <c r="Q136" s="37" t="e">
        <f>$Q135+SUMIFS('NEW-RTT'!#REF!,'NEW-RTT'!#REF!,'t100 dynamiques'!$C$5,'NEW-RTT'!#REF!,$B136,'NEW-RTT'!$E$6:$E$786,"G*",'NEW-RTT'!#REF!,$Q$3,'NEW-RTT'!#REF!,'t100 dynamiques'!$F$5)-SUMIFS('NEW-RTT'!#REF!,'NEW-RTT'!#REF!,'t100 dynamiques'!$C$5,'NEW-RTT'!#REF!,$B136,'NEW-RTT'!$E$6:$E$786,"G*",'NEW-RTT'!#REF!,$Q$3,'NEW-RTT'!#REF!,'t100 dynamiques'!$F$5)</f>
        <v>#REF!</v>
      </c>
      <c r="R136" s="164" t="e">
        <f t="shared" si="25"/>
        <v>#REF!</v>
      </c>
      <c r="S136" s="164" t="e">
        <f t="shared" si="29"/>
        <v>#REF!</v>
      </c>
      <c r="T136" s="164" t="e">
        <f t="shared" si="26"/>
        <v>#REF!</v>
      </c>
      <c r="U136" s="164" t="e">
        <f t="shared" si="27"/>
        <v>#REF!</v>
      </c>
      <c r="V136" s="165" t="e">
        <f t="shared" si="28"/>
        <v>#REF!</v>
      </c>
      <c r="W136" s="169">
        <f>SUMIFS(LISTE!$T$4:$T$29,LISTE!$O$4:$O$29,'t100 dynamiques'!$C$5,LISTE!$S$4:$S$29,'t100 dynamiques'!$F$5,LISTE!$P$4:$P$29,LISTE!$P$9)</f>
        <v>2339.1000000000004</v>
      </c>
      <c r="X136" s="215"/>
      <c r="Y136" s="215"/>
      <c r="Z136" s="215"/>
      <c r="AA136" s="215"/>
      <c r="AB136" s="215"/>
      <c r="AC136" s="215"/>
      <c r="AD136" s="215"/>
      <c r="AE136" s="215"/>
      <c r="AF136" s="215"/>
      <c r="AG136" s="215"/>
      <c r="AH136" s="215"/>
      <c r="AI136" s="215"/>
      <c r="AJ136" s="215"/>
      <c r="AK136" s="215"/>
      <c r="AL136" s="215"/>
      <c r="AM136" s="215"/>
      <c r="AN136" s="215"/>
      <c r="AO136" s="215"/>
      <c r="AP136" s="215"/>
      <c r="AQ136" s="215"/>
    </row>
    <row r="137" spans="2:43" x14ac:dyDescent="0.25">
      <c r="B137" s="35">
        <v>133</v>
      </c>
      <c r="D137" s="36" t="e">
        <f>$D136+SUMIFS('NEW-RTT'!#REF!,'NEW-RTT'!#REF!,'t100 dynamiques'!$C$5,'NEW-RTT'!#REF!,$B137,'NEW-RTT'!$E$6:$E$786,"G*",'NEW-RTT'!#REF!,$D$3,'NEW-RTT'!#REF!,'t100 dynamiques'!$F$5)-SUMIFS('NEW-RTT'!#REF!,'NEW-RTT'!#REF!,'t100 dynamiques'!$C$5,'NEW-RTT'!#REF!,$B137,'NEW-RTT'!$E$6:$E$786,"G*",'NEW-RTT'!#REF!,$D$3,'NEW-RTT'!#REF!,'t100 dynamiques'!$F$5)</f>
        <v>#REF!</v>
      </c>
      <c r="E137" s="37" t="e">
        <f>$E136+SUMIFS('NEW-RTT'!#REF!,'NEW-RTT'!#REF!,'t100 dynamiques'!$C$5,'NEW-RTT'!#REF!,$B137,'NEW-RTT'!$E$6:$E$786,"G*",'NEW-RTT'!#REF!,$E$3,'NEW-RTT'!#REF!,'t100 dynamiques'!$F$5)-SUMIFS('NEW-RTT'!#REF!,'NEW-RTT'!#REF!,'t100 dynamiques'!$C$5,'NEW-RTT'!#REF!,$B137,'NEW-RTT'!$E$6:$E$786,"G*",'NEW-RTT'!#REF!,$E$3,'NEW-RTT'!#REF!,'t100 dynamiques'!$F$5)</f>
        <v>#REF!</v>
      </c>
      <c r="F137" s="37" t="e">
        <f>$F136+SUMIFS('NEW-RTT'!#REF!,'NEW-RTT'!#REF!,'t100 dynamiques'!$C$5,'NEW-RTT'!#REF!,$B137,'NEW-RTT'!$E$6:$E$786,"G*",'NEW-RTT'!#REF!,$F$3,'NEW-RTT'!#REF!,'t100 dynamiques'!$F$5)-SUMIFS('NEW-RTT'!#REF!,'NEW-RTT'!#REF!,'t100 dynamiques'!$C$5,'NEW-RTT'!#REF!,$B137,'NEW-RTT'!$E$6:$E$786,"G*",'NEW-RTT'!#REF!,$F$3,'NEW-RTT'!#REF!,'t100 dynamiques'!$F$5)</f>
        <v>#REF!</v>
      </c>
      <c r="G137" s="67" t="e">
        <f>$G136+SUMIFS('NEW-RTT'!#REF!,'NEW-RTT'!#REF!,'t100 dynamiques'!$C$5,'NEW-RTT'!#REF!,$B137,'NEW-RTT'!$E$6:$E$786,"G*",'NEW-RTT'!#REF!,$G$3,'NEW-RTT'!#REF!,'t100 dynamiques'!$F$5)-SUMIFS('NEW-RTT'!#REF!,'NEW-RTT'!#REF!,'t100 dynamiques'!$C$5,'NEW-RTT'!#REF!,$B137,'NEW-RTT'!$E$6:$E$786,"G*",'NEW-RTT'!#REF!,$G$3,'NEW-RTT'!#REF!,'t100 dynamiques'!$F$5)</f>
        <v>#REF!</v>
      </c>
      <c r="H137" s="74" t="e">
        <f t="shared" si="24"/>
        <v>#REF!</v>
      </c>
      <c r="I137" s="137" t="e">
        <f t="shared" si="30"/>
        <v>#REF!</v>
      </c>
      <c r="J137" s="137" t="e">
        <f t="shared" si="31"/>
        <v>#REF!</v>
      </c>
      <c r="K137" s="137" t="e">
        <f t="shared" si="32"/>
        <v>#REF!</v>
      </c>
      <c r="L137" s="139">
        <f>SUMIFS(LISTE!$T$4:$T$29,LISTE!$O$4:$O$29,'t100 dynamiques'!$C$5,LISTE!$S$4:$S$29,'t100 dynamiques'!$F$5,LISTE!$P$4:$P$29,LISTE!$P$4)</f>
        <v>637</v>
      </c>
      <c r="M137" s="70" t="e">
        <f>$M136+SUMIFS('NEW-RTT'!#REF!,'NEW-RTT'!#REF!,'t100 dynamiques'!$C$5,'NEW-RTT'!#REF!,$B137,'NEW-RTT'!$E$6:$E$786,"G*",'NEW-RTT'!#REF!,$M$3,'NEW-RTT'!#REF!,'t100 dynamiques'!$F$5)-SUMIFS('NEW-RTT'!#REF!,'NEW-RTT'!#REF!,'t100 dynamiques'!$C$5,'NEW-RTT'!#REF!,$B137,'NEW-RTT'!$E$6:$E$786,"G*",'NEW-RTT'!#REF!,$M$3,'NEW-RTT'!#REF!,'t100 dynamiques'!$F$5)</f>
        <v>#REF!</v>
      </c>
      <c r="N137" s="37" t="e">
        <f>$N136+SUMIFS('NEW-RTT'!#REF!,'NEW-RTT'!#REF!,'t100 dynamiques'!$C$5,'NEW-RTT'!#REF!,$B137,'NEW-RTT'!$E$6:$E$786,"G*",'NEW-RTT'!#REF!,$N$3,'NEW-RTT'!#REF!,'t100 dynamiques'!$F$5)-SUMIFS('NEW-RTT'!#REF!,'NEW-RTT'!#REF!,'t100 dynamiques'!$C$5,'NEW-RTT'!#REF!,$B137,'NEW-RTT'!$E$6:$E$786,"G*",'NEW-RTT'!#REF!,$N$3,'NEW-RTT'!#REF!,'t100 dynamiques'!$F$5)</f>
        <v>#REF!</v>
      </c>
      <c r="O137" s="37" t="e">
        <f>$O136+SUMIFS('NEW-RTT'!#REF!,'NEW-RTT'!#REF!,'t100 dynamiques'!$C$5,'NEW-RTT'!#REF!,$B137,'NEW-RTT'!$E$6:$E$786,"G*",'NEW-RTT'!#REF!,$O$3,'NEW-RTT'!#REF!,'t100 dynamiques'!$F$5)-SUMIFS('NEW-RTT'!#REF!,'NEW-RTT'!#REF!,'t100 dynamiques'!$C$5,'NEW-RTT'!#REF!,$B137,'NEW-RTT'!$E$6:$E$786,"G*",'NEW-RTT'!#REF!,$O$3,'NEW-RTT'!#REF!,'t100 dynamiques'!$F$5)</f>
        <v>#REF!</v>
      </c>
      <c r="P137" s="37" t="e">
        <f>$P136+SUMIFS('NEW-RTT'!#REF!,'NEW-RTT'!#REF!,'t100 dynamiques'!$C$5,'NEW-RTT'!#REF!,$B137,'NEW-RTT'!$E$6:$E$786,"G*",'NEW-RTT'!#REF!,$P$3,'NEW-RTT'!#REF!,'t100 dynamiques'!$F$5)-SUMIFS('NEW-RTT'!#REF!,'NEW-RTT'!#REF!,'t100 dynamiques'!$C$5,'NEW-RTT'!#REF!,$B137,'NEW-RTT'!$E$6:$E$786,"G*",'NEW-RTT'!#REF!,$P$3,'NEW-RTT'!#REF!,'t100 dynamiques'!$F$5)</f>
        <v>#REF!</v>
      </c>
      <c r="Q137" s="37" t="e">
        <f>$Q136+SUMIFS('NEW-RTT'!#REF!,'NEW-RTT'!#REF!,'t100 dynamiques'!$C$5,'NEW-RTT'!#REF!,$B137,'NEW-RTT'!$E$6:$E$786,"G*",'NEW-RTT'!#REF!,$Q$3,'NEW-RTT'!#REF!,'t100 dynamiques'!$F$5)-SUMIFS('NEW-RTT'!#REF!,'NEW-RTT'!#REF!,'t100 dynamiques'!$C$5,'NEW-RTT'!#REF!,$B137,'NEW-RTT'!$E$6:$E$786,"G*",'NEW-RTT'!#REF!,$Q$3,'NEW-RTT'!#REF!,'t100 dynamiques'!$F$5)</f>
        <v>#REF!</v>
      </c>
      <c r="R137" s="164" t="e">
        <f t="shared" si="25"/>
        <v>#REF!</v>
      </c>
      <c r="S137" s="164" t="e">
        <f t="shared" si="29"/>
        <v>#REF!</v>
      </c>
      <c r="T137" s="164" t="e">
        <f t="shared" si="26"/>
        <v>#REF!</v>
      </c>
      <c r="U137" s="164" t="e">
        <f t="shared" si="27"/>
        <v>#REF!</v>
      </c>
      <c r="V137" s="165" t="e">
        <f t="shared" si="28"/>
        <v>#REF!</v>
      </c>
      <c r="W137" s="169">
        <f>SUMIFS(LISTE!$T$4:$T$29,LISTE!$O$4:$O$29,'t100 dynamiques'!$C$5,LISTE!$S$4:$S$29,'t100 dynamiques'!$F$5,LISTE!$P$4:$P$29,LISTE!$P$9)</f>
        <v>2339.1000000000004</v>
      </c>
      <c r="X137" s="215"/>
      <c r="Y137" s="215"/>
      <c r="Z137" s="215"/>
      <c r="AA137" s="215"/>
      <c r="AB137" s="215"/>
      <c r="AC137" s="215"/>
      <c r="AD137" s="215"/>
      <c r="AE137" s="215"/>
      <c r="AF137" s="215"/>
      <c r="AG137" s="215"/>
      <c r="AH137" s="215"/>
      <c r="AI137" s="215"/>
      <c r="AJ137" s="215"/>
      <c r="AK137" s="215"/>
      <c r="AL137" s="215"/>
      <c r="AM137" s="215"/>
      <c r="AN137" s="215"/>
      <c r="AO137" s="215"/>
      <c r="AP137" s="215"/>
      <c r="AQ137" s="215"/>
    </row>
    <row r="138" spans="2:43" x14ac:dyDescent="0.25">
      <c r="B138" s="35">
        <v>134</v>
      </c>
      <c r="D138" s="36" t="e">
        <f>$D137+SUMIFS('NEW-RTT'!#REF!,'NEW-RTT'!#REF!,'t100 dynamiques'!$C$5,'NEW-RTT'!#REF!,$B138,'NEW-RTT'!$E$6:$E$786,"G*",'NEW-RTT'!#REF!,$D$3,'NEW-RTT'!#REF!,'t100 dynamiques'!$F$5)-SUMIFS('NEW-RTT'!#REF!,'NEW-RTT'!#REF!,'t100 dynamiques'!$C$5,'NEW-RTT'!#REF!,$B138,'NEW-RTT'!$E$6:$E$786,"G*",'NEW-RTT'!#REF!,$D$3,'NEW-RTT'!#REF!,'t100 dynamiques'!$F$5)</f>
        <v>#REF!</v>
      </c>
      <c r="E138" s="37" t="e">
        <f>$E137+SUMIFS('NEW-RTT'!#REF!,'NEW-RTT'!#REF!,'t100 dynamiques'!$C$5,'NEW-RTT'!#REF!,$B138,'NEW-RTT'!$E$6:$E$786,"G*",'NEW-RTT'!#REF!,$E$3,'NEW-RTT'!#REF!,'t100 dynamiques'!$F$5)-SUMIFS('NEW-RTT'!#REF!,'NEW-RTT'!#REF!,'t100 dynamiques'!$C$5,'NEW-RTT'!#REF!,$B138,'NEW-RTT'!$E$6:$E$786,"G*",'NEW-RTT'!#REF!,$E$3,'NEW-RTT'!#REF!,'t100 dynamiques'!$F$5)</f>
        <v>#REF!</v>
      </c>
      <c r="F138" s="37" t="e">
        <f>$F137+SUMIFS('NEW-RTT'!#REF!,'NEW-RTT'!#REF!,'t100 dynamiques'!$C$5,'NEW-RTT'!#REF!,$B138,'NEW-RTT'!$E$6:$E$786,"G*",'NEW-RTT'!#REF!,$F$3,'NEW-RTT'!#REF!,'t100 dynamiques'!$F$5)-SUMIFS('NEW-RTT'!#REF!,'NEW-RTT'!#REF!,'t100 dynamiques'!$C$5,'NEW-RTT'!#REF!,$B138,'NEW-RTT'!$E$6:$E$786,"G*",'NEW-RTT'!#REF!,$F$3,'NEW-RTT'!#REF!,'t100 dynamiques'!$F$5)</f>
        <v>#REF!</v>
      </c>
      <c r="G138" s="67" t="e">
        <f>$G137+SUMIFS('NEW-RTT'!#REF!,'NEW-RTT'!#REF!,'t100 dynamiques'!$C$5,'NEW-RTT'!#REF!,$B138,'NEW-RTT'!$E$6:$E$786,"G*",'NEW-RTT'!#REF!,$G$3,'NEW-RTT'!#REF!,'t100 dynamiques'!$F$5)-SUMIFS('NEW-RTT'!#REF!,'NEW-RTT'!#REF!,'t100 dynamiques'!$C$5,'NEW-RTT'!#REF!,$B138,'NEW-RTT'!$E$6:$E$786,"G*",'NEW-RTT'!#REF!,$G$3,'NEW-RTT'!#REF!,'t100 dynamiques'!$F$5)</f>
        <v>#REF!</v>
      </c>
      <c r="H138" s="74" t="e">
        <f t="shared" si="24"/>
        <v>#REF!</v>
      </c>
      <c r="I138" s="137" t="e">
        <f t="shared" si="30"/>
        <v>#REF!</v>
      </c>
      <c r="J138" s="137" t="e">
        <f t="shared" si="31"/>
        <v>#REF!</v>
      </c>
      <c r="K138" s="137" t="e">
        <f t="shared" si="32"/>
        <v>#REF!</v>
      </c>
      <c r="L138" s="139">
        <f>SUMIFS(LISTE!$T$4:$T$29,LISTE!$O$4:$O$29,'t100 dynamiques'!$C$5,LISTE!$S$4:$S$29,'t100 dynamiques'!$F$5,LISTE!$P$4:$P$29,LISTE!$P$4)</f>
        <v>637</v>
      </c>
      <c r="M138" s="70" t="e">
        <f>$M137+SUMIFS('NEW-RTT'!#REF!,'NEW-RTT'!#REF!,'t100 dynamiques'!$C$5,'NEW-RTT'!#REF!,$B138,'NEW-RTT'!$E$6:$E$786,"G*",'NEW-RTT'!#REF!,$M$3,'NEW-RTT'!#REF!,'t100 dynamiques'!$F$5)-SUMIFS('NEW-RTT'!#REF!,'NEW-RTT'!#REF!,'t100 dynamiques'!$C$5,'NEW-RTT'!#REF!,$B138,'NEW-RTT'!$E$6:$E$786,"G*",'NEW-RTT'!#REF!,$M$3,'NEW-RTT'!#REF!,'t100 dynamiques'!$F$5)</f>
        <v>#REF!</v>
      </c>
      <c r="N138" s="37" t="e">
        <f>$N137+SUMIFS('NEW-RTT'!#REF!,'NEW-RTT'!#REF!,'t100 dynamiques'!$C$5,'NEW-RTT'!#REF!,$B138,'NEW-RTT'!$E$6:$E$786,"G*",'NEW-RTT'!#REF!,$N$3,'NEW-RTT'!#REF!,'t100 dynamiques'!$F$5)-SUMIFS('NEW-RTT'!#REF!,'NEW-RTT'!#REF!,'t100 dynamiques'!$C$5,'NEW-RTT'!#REF!,$B138,'NEW-RTT'!$E$6:$E$786,"G*",'NEW-RTT'!#REF!,$N$3,'NEW-RTT'!#REF!,'t100 dynamiques'!$F$5)</f>
        <v>#REF!</v>
      </c>
      <c r="O138" s="37" t="e">
        <f>$O137+SUMIFS('NEW-RTT'!#REF!,'NEW-RTT'!#REF!,'t100 dynamiques'!$C$5,'NEW-RTT'!#REF!,$B138,'NEW-RTT'!$E$6:$E$786,"G*",'NEW-RTT'!#REF!,$O$3,'NEW-RTT'!#REF!,'t100 dynamiques'!$F$5)-SUMIFS('NEW-RTT'!#REF!,'NEW-RTT'!#REF!,'t100 dynamiques'!$C$5,'NEW-RTT'!#REF!,$B138,'NEW-RTT'!$E$6:$E$786,"G*",'NEW-RTT'!#REF!,$O$3,'NEW-RTT'!#REF!,'t100 dynamiques'!$F$5)</f>
        <v>#REF!</v>
      </c>
      <c r="P138" s="37" t="e">
        <f>$P137+SUMIFS('NEW-RTT'!#REF!,'NEW-RTT'!#REF!,'t100 dynamiques'!$C$5,'NEW-RTT'!#REF!,$B138,'NEW-RTT'!$E$6:$E$786,"G*",'NEW-RTT'!#REF!,$P$3,'NEW-RTT'!#REF!,'t100 dynamiques'!$F$5)-SUMIFS('NEW-RTT'!#REF!,'NEW-RTT'!#REF!,'t100 dynamiques'!$C$5,'NEW-RTT'!#REF!,$B138,'NEW-RTT'!$E$6:$E$786,"G*",'NEW-RTT'!#REF!,$P$3,'NEW-RTT'!#REF!,'t100 dynamiques'!$F$5)</f>
        <v>#REF!</v>
      </c>
      <c r="Q138" s="37" t="e">
        <f>$Q137+SUMIFS('NEW-RTT'!#REF!,'NEW-RTT'!#REF!,'t100 dynamiques'!$C$5,'NEW-RTT'!#REF!,$B138,'NEW-RTT'!$E$6:$E$786,"G*",'NEW-RTT'!#REF!,$Q$3,'NEW-RTT'!#REF!,'t100 dynamiques'!$F$5)-SUMIFS('NEW-RTT'!#REF!,'NEW-RTT'!#REF!,'t100 dynamiques'!$C$5,'NEW-RTT'!#REF!,$B138,'NEW-RTT'!$E$6:$E$786,"G*",'NEW-RTT'!#REF!,$Q$3,'NEW-RTT'!#REF!,'t100 dynamiques'!$F$5)</f>
        <v>#REF!</v>
      </c>
      <c r="R138" s="164" t="e">
        <f t="shared" si="25"/>
        <v>#REF!</v>
      </c>
      <c r="S138" s="164" t="e">
        <f t="shared" si="29"/>
        <v>#REF!</v>
      </c>
      <c r="T138" s="164" t="e">
        <f t="shared" si="26"/>
        <v>#REF!</v>
      </c>
      <c r="U138" s="164" t="e">
        <f t="shared" si="27"/>
        <v>#REF!</v>
      </c>
      <c r="V138" s="165" t="e">
        <f t="shared" si="28"/>
        <v>#REF!</v>
      </c>
      <c r="W138" s="169">
        <f>SUMIFS(LISTE!$T$4:$T$29,LISTE!$O$4:$O$29,'t100 dynamiques'!$C$5,LISTE!$S$4:$S$29,'t100 dynamiques'!$F$5,LISTE!$P$4:$P$29,LISTE!$P$9)</f>
        <v>2339.1000000000004</v>
      </c>
      <c r="X138" s="215"/>
      <c r="Y138" s="215"/>
      <c r="Z138" s="215"/>
      <c r="AA138" s="215"/>
      <c r="AB138" s="215"/>
      <c r="AC138" s="215"/>
      <c r="AD138" s="215"/>
      <c r="AE138" s="215"/>
      <c r="AF138" s="215"/>
      <c r="AG138" s="215"/>
      <c r="AH138" s="215"/>
      <c r="AI138" s="215"/>
      <c r="AJ138" s="215"/>
      <c r="AK138" s="215"/>
      <c r="AL138" s="215"/>
      <c r="AM138" s="215"/>
      <c r="AN138" s="215"/>
      <c r="AO138" s="215"/>
      <c r="AP138" s="215"/>
      <c r="AQ138" s="215"/>
    </row>
    <row r="139" spans="2:43" x14ac:dyDescent="0.25">
      <c r="B139" s="35">
        <v>135</v>
      </c>
      <c r="D139" s="36" t="e">
        <f>$D138+SUMIFS('NEW-RTT'!#REF!,'NEW-RTT'!#REF!,'t100 dynamiques'!$C$5,'NEW-RTT'!#REF!,$B139,'NEW-RTT'!$E$6:$E$786,"G*",'NEW-RTT'!#REF!,$D$3,'NEW-RTT'!#REF!,'t100 dynamiques'!$F$5)-SUMIFS('NEW-RTT'!#REF!,'NEW-RTT'!#REF!,'t100 dynamiques'!$C$5,'NEW-RTT'!#REF!,$B139,'NEW-RTT'!$E$6:$E$786,"G*",'NEW-RTT'!#REF!,$D$3,'NEW-RTT'!#REF!,'t100 dynamiques'!$F$5)</f>
        <v>#REF!</v>
      </c>
      <c r="E139" s="37" t="e">
        <f>$E138+SUMIFS('NEW-RTT'!#REF!,'NEW-RTT'!#REF!,'t100 dynamiques'!$C$5,'NEW-RTT'!#REF!,$B139,'NEW-RTT'!$E$6:$E$786,"G*",'NEW-RTT'!#REF!,$E$3,'NEW-RTT'!#REF!,'t100 dynamiques'!$F$5)-SUMIFS('NEW-RTT'!#REF!,'NEW-RTT'!#REF!,'t100 dynamiques'!$C$5,'NEW-RTT'!#REF!,$B139,'NEW-RTT'!$E$6:$E$786,"G*",'NEW-RTT'!#REF!,$E$3,'NEW-RTT'!#REF!,'t100 dynamiques'!$F$5)</f>
        <v>#REF!</v>
      </c>
      <c r="F139" s="37" t="e">
        <f>$F138+SUMIFS('NEW-RTT'!#REF!,'NEW-RTT'!#REF!,'t100 dynamiques'!$C$5,'NEW-RTT'!#REF!,$B139,'NEW-RTT'!$E$6:$E$786,"G*",'NEW-RTT'!#REF!,$F$3,'NEW-RTT'!#REF!,'t100 dynamiques'!$F$5)-SUMIFS('NEW-RTT'!#REF!,'NEW-RTT'!#REF!,'t100 dynamiques'!$C$5,'NEW-RTT'!#REF!,$B139,'NEW-RTT'!$E$6:$E$786,"G*",'NEW-RTT'!#REF!,$F$3,'NEW-RTT'!#REF!,'t100 dynamiques'!$F$5)</f>
        <v>#REF!</v>
      </c>
      <c r="G139" s="67" t="e">
        <f>$G138+SUMIFS('NEW-RTT'!#REF!,'NEW-RTT'!#REF!,'t100 dynamiques'!$C$5,'NEW-RTT'!#REF!,$B139,'NEW-RTT'!$E$6:$E$786,"G*",'NEW-RTT'!#REF!,$G$3,'NEW-RTT'!#REF!,'t100 dynamiques'!$F$5)-SUMIFS('NEW-RTT'!#REF!,'NEW-RTT'!#REF!,'t100 dynamiques'!$C$5,'NEW-RTT'!#REF!,$B139,'NEW-RTT'!$E$6:$E$786,"G*",'NEW-RTT'!#REF!,$G$3,'NEW-RTT'!#REF!,'t100 dynamiques'!$F$5)</f>
        <v>#REF!</v>
      </c>
      <c r="H139" s="74" t="e">
        <f t="shared" si="24"/>
        <v>#REF!</v>
      </c>
      <c r="I139" s="137" t="e">
        <f t="shared" si="30"/>
        <v>#REF!</v>
      </c>
      <c r="J139" s="137" t="e">
        <f t="shared" si="31"/>
        <v>#REF!</v>
      </c>
      <c r="K139" s="137" t="e">
        <f t="shared" si="32"/>
        <v>#REF!</v>
      </c>
      <c r="L139" s="139">
        <f>SUMIFS(LISTE!$T$4:$T$29,LISTE!$O$4:$O$29,'t100 dynamiques'!$C$5,LISTE!$S$4:$S$29,'t100 dynamiques'!$F$5,LISTE!$P$4:$P$29,LISTE!$P$4)</f>
        <v>637</v>
      </c>
      <c r="M139" s="70" t="e">
        <f>$M138+SUMIFS('NEW-RTT'!#REF!,'NEW-RTT'!#REF!,'t100 dynamiques'!$C$5,'NEW-RTT'!#REF!,$B139,'NEW-RTT'!$E$6:$E$786,"G*",'NEW-RTT'!#REF!,$M$3,'NEW-RTT'!#REF!,'t100 dynamiques'!$F$5)-SUMIFS('NEW-RTT'!#REF!,'NEW-RTT'!#REF!,'t100 dynamiques'!$C$5,'NEW-RTT'!#REF!,$B139,'NEW-RTT'!$E$6:$E$786,"G*",'NEW-RTT'!#REF!,$M$3,'NEW-RTT'!#REF!,'t100 dynamiques'!$F$5)</f>
        <v>#REF!</v>
      </c>
      <c r="N139" s="37" t="e">
        <f>$N138+SUMIFS('NEW-RTT'!#REF!,'NEW-RTT'!#REF!,'t100 dynamiques'!$C$5,'NEW-RTT'!#REF!,$B139,'NEW-RTT'!$E$6:$E$786,"G*",'NEW-RTT'!#REF!,$N$3,'NEW-RTT'!#REF!,'t100 dynamiques'!$F$5)-SUMIFS('NEW-RTT'!#REF!,'NEW-RTT'!#REF!,'t100 dynamiques'!$C$5,'NEW-RTT'!#REF!,$B139,'NEW-RTT'!$E$6:$E$786,"G*",'NEW-RTT'!#REF!,$N$3,'NEW-RTT'!#REF!,'t100 dynamiques'!$F$5)</f>
        <v>#REF!</v>
      </c>
      <c r="O139" s="37" t="e">
        <f>$O138+SUMIFS('NEW-RTT'!#REF!,'NEW-RTT'!#REF!,'t100 dynamiques'!$C$5,'NEW-RTT'!#REF!,$B139,'NEW-RTT'!$E$6:$E$786,"G*",'NEW-RTT'!#REF!,$O$3,'NEW-RTT'!#REF!,'t100 dynamiques'!$F$5)-SUMIFS('NEW-RTT'!#REF!,'NEW-RTT'!#REF!,'t100 dynamiques'!$C$5,'NEW-RTT'!#REF!,$B139,'NEW-RTT'!$E$6:$E$786,"G*",'NEW-RTT'!#REF!,$O$3,'NEW-RTT'!#REF!,'t100 dynamiques'!$F$5)</f>
        <v>#REF!</v>
      </c>
      <c r="P139" s="37" t="e">
        <f>$P138+SUMIFS('NEW-RTT'!#REF!,'NEW-RTT'!#REF!,'t100 dynamiques'!$C$5,'NEW-RTT'!#REF!,$B139,'NEW-RTT'!$E$6:$E$786,"G*",'NEW-RTT'!#REF!,$P$3,'NEW-RTT'!#REF!,'t100 dynamiques'!$F$5)-SUMIFS('NEW-RTT'!#REF!,'NEW-RTT'!#REF!,'t100 dynamiques'!$C$5,'NEW-RTT'!#REF!,$B139,'NEW-RTT'!$E$6:$E$786,"G*",'NEW-RTT'!#REF!,$P$3,'NEW-RTT'!#REF!,'t100 dynamiques'!$F$5)</f>
        <v>#REF!</v>
      </c>
      <c r="Q139" s="37" t="e">
        <f>$Q138+SUMIFS('NEW-RTT'!#REF!,'NEW-RTT'!#REF!,'t100 dynamiques'!$C$5,'NEW-RTT'!#REF!,$B139,'NEW-RTT'!$E$6:$E$786,"G*",'NEW-RTT'!#REF!,$Q$3,'NEW-RTT'!#REF!,'t100 dynamiques'!$F$5)-SUMIFS('NEW-RTT'!#REF!,'NEW-RTT'!#REF!,'t100 dynamiques'!$C$5,'NEW-RTT'!#REF!,$B139,'NEW-RTT'!$E$6:$E$786,"G*",'NEW-RTT'!#REF!,$Q$3,'NEW-RTT'!#REF!,'t100 dynamiques'!$F$5)</f>
        <v>#REF!</v>
      </c>
      <c r="R139" s="164" t="e">
        <f t="shared" si="25"/>
        <v>#REF!</v>
      </c>
      <c r="S139" s="164" t="e">
        <f t="shared" si="29"/>
        <v>#REF!</v>
      </c>
      <c r="T139" s="164" t="e">
        <f t="shared" si="26"/>
        <v>#REF!</v>
      </c>
      <c r="U139" s="164" t="e">
        <f t="shared" si="27"/>
        <v>#REF!</v>
      </c>
      <c r="V139" s="165" t="e">
        <f t="shared" si="28"/>
        <v>#REF!</v>
      </c>
      <c r="W139" s="169">
        <f>SUMIFS(LISTE!$T$4:$T$29,LISTE!$O$4:$O$29,'t100 dynamiques'!$C$5,LISTE!$S$4:$S$29,'t100 dynamiques'!$F$5,LISTE!$P$4:$P$29,LISTE!$P$9)</f>
        <v>2339.1000000000004</v>
      </c>
      <c r="X139" s="215"/>
      <c r="Y139" s="215"/>
      <c r="Z139" s="215"/>
      <c r="AA139" s="215"/>
      <c r="AB139" s="215"/>
      <c r="AC139" s="215"/>
      <c r="AD139" s="215"/>
      <c r="AE139" s="215"/>
      <c r="AF139" s="215"/>
      <c r="AG139" s="215"/>
      <c r="AH139" s="215"/>
      <c r="AI139" s="215"/>
      <c r="AJ139" s="215"/>
      <c r="AK139" s="215"/>
      <c r="AL139" s="215"/>
      <c r="AM139" s="215"/>
      <c r="AN139" s="215"/>
      <c r="AO139" s="215"/>
      <c r="AP139" s="215"/>
      <c r="AQ139" s="215"/>
    </row>
    <row r="140" spans="2:43" x14ac:dyDescent="0.25">
      <c r="B140" s="35">
        <v>136</v>
      </c>
      <c r="D140" s="36" t="e">
        <f>$D139+SUMIFS('NEW-RTT'!#REF!,'NEW-RTT'!#REF!,'t100 dynamiques'!$C$5,'NEW-RTT'!#REF!,$B140,'NEW-RTT'!$E$6:$E$786,"G*",'NEW-RTT'!#REF!,$D$3,'NEW-RTT'!#REF!,'t100 dynamiques'!$F$5)-SUMIFS('NEW-RTT'!#REF!,'NEW-RTT'!#REF!,'t100 dynamiques'!$C$5,'NEW-RTT'!#REF!,$B140,'NEW-RTT'!$E$6:$E$786,"G*",'NEW-RTT'!#REF!,$D$3,'NEW-RTT'!#REF!,'t100 dynamiques'!$F$5)</f>
        <v>#REF!</v>
      </c>
      <c r="E140" s="37" t="e">
        <f>$E139+SUMIFS('NEW-RTT'!#REF!,'NEW-RTT'!#REF!,'t100 dynamiques'!$C$5,'NEW-RTT'!#REF!,$B140,'NEW-RTT'!$E$6:$E$786,"G*",'NEW-RTT'!#REF!,$E$3,'NEW-RTT'!#REF!,'t100 dynamiques'!$F$5)-SUMIFS('NEW-RTT'!#REF!,'NEW-RTT'!#REF!,'t100 dynamiques'!$C$5,'NEW-RTT'!#REF!,$B140,'NEW-RTT'!$E$6:$E$786,"G*",'NEW-RTT'!#REF!,$E$3,'NEW-RTT'!#REF!,'t100 dynamiques'!$F$5)</f>
        <v>#REF!</v>
      </c>
      <c r="F140" s="37" t="e">
        <f>$F139+SUMIFS('NEW-RTT'!#REF!,'NEW-RTT'!#REF!,'t100 dynamiques'!$C$5,'NEW-RTT'!#REF!,$B140,'NEW-RTT'!$E$6:$E$786,"G*",'NEW-RTT'!#REF!,$F$3,'NEW-RTT'!#REF!,'t100 dynamiques'!$F$5)-SUMIFS('NEW-RTT'!#REF!,'NEW-RTT'!#REF!,'t100 dynamiques'!$C$5,'NEW-RTT'!#REF!,$B140,'NEW-RTT'!$E$6:$E$786,"G*",'NEW-RTT'!#REF!,$F$3,'NEW-RTT'!#REF!,'t100 dynamiques'!$F$5)</f>
        <v>#REF!</v>
      </c>
      <c r="G140" s="67" t="e">
        <f>$G139+SUMIFS('NEW-RTT'!#REF!,'NEW-RTT'!#REF!,'t100 dynamiques'!$C$5,'NEW-RTT'!#REF!,$B140,'NEW-RTT'!$E$6:$E$786,"G*",'NEW-RTT'!#REF!,$G$3,'NEW-RTT'!#REF!,'t100 dynamiques'!$F$5)-SUMIFS('NEW-RTT'!#REF!,'NEW-RTT'!#REF!,'t100 dynamiques'!$C$5,'NEW-RTT'!#REF!,$B140,'NEW-RTT'!$E$6:$E$786,"G*",'NEW-RTT'!#REF!,$G$3,'NEW-RTT'!#REF!,'t100 dynamiques'!$F$5)</f>
        <v>#REF!</v>
      </c>
      <c r="H140" s="74" t="e">
        <f t="shared" si="24"/>
        <v>#REF!</v>
      </c>
      <c r="I140" s="137" t="e">
        <f t="shared" si="30"/>
        <v>#REF!</v>
      </c>
      <c r="J140" s="137" t="e">
        <f t="shared" si="31"/>
        <v>#REF!</v>
      </c>
      <c r="K140" s="137" t="e">
        <f t="shared" si="32"/>
        <v>#REF!</v>
      </c>
      <c r="L140" s="139">
        <f>SUMIFS(LISTE!$T$4:$T$29,LISTE!$O$4:$O$29,'t100 dynamiques'!$C$5,LISTE!$S$4:$S$29,'t100 dynamiques'!$F$5,LISTE!$P$4:$P$29,LISTE!$P$4)</f>
        <v>637</v>
      </c>
      <c r="M140" s="70" t="e">
        <f>$M139+SUMIFS('NEW-RTT'!#REF!,'NEW-RTT'!#REF!,'t100 dynamiques'!$C$5,'NEW-RTT'!#REF!,$B140,'NEW-RTT'!$E$6:$E$786,"G*",'NEW-RTT'!#REF!,$M$3,'NEW-RTT'!#REF!,'t100 dynamiques'!$F$5)-SUMIFS('NEW-RTT'!#REF!,'NEW-RTT'!#REF!,'t100 dynamiques'!$C$5,'NEW-RTT'!#REF!,$B140,'NEW-RTT'!$E$6:$E$786,"G*",'NEW-RTT'!#REF!,$M$3,'NEW-RTT'!#REF!,'t100 dynamiques'!$F$5)</f>
        <v>#REF!</v>
      </c>
      <c r="N140" s="37" t="e">
        <f>$N139+SUMIFS('NEW-RTT'!#REF!,'NEW-RTT'!#REF!,'t100 dynamiques'!$C$5,'NEW-RTT'!#REF!,$B140,'NEW-RTT'!$E$6:$E$786,"G*",'NEW-RTT'!#REF!,$N$3,'NEW-RTT'!#REF!,'t100 dynamiques'!$F$5)-SUMIFS('NEW-RTT'!#REF!,'NEW-RTT'!#REF!,'t100 dynamiques'!$C$5,'NEW-RTT'!#REF!,$B140,'NEW-RTT'!$E$6:$E$786,"G*",'NEW-RTT'!#REF!,$N$3,'NEW-RTT'!#REF!,'t100 dynamiques'!$F$5)</f>
        <v>#REF!</v>
      </c>
      <c r="O140" s="37" t="e">
        <f>$O139+SUMIFS('NEW-RTT'!#REF!,'NEW-RTT'!#REF!,'t100 dynamiques'!$C$5,'NEW-RTT'!#REF!,$B140,'NEW-RTT'!$E$6:$E$786,"G*",'NEW-RTT'!#REF!,$O$3,'NEW-RTT'!#REF!,'t100 dynamiques'!$F$5)-SUMIFS('NEW-RTT'!#REF!,'NEW-RTT'!#REF!,'t100 dynamiques'!$C$5,'NEW-RTT'!#REF!,$B140,'NEW-RTT'!$E$6:$E$786,"G*",'NEW-RTT'!#REF!,$O$3,'NEW-RTT'!#REF!,'t100 dynamiques'!$F$5)</f>
        <v>#REF!</v>
      </c>
      <c r="P140" s="37" t="e">
        <f>$P139+SUMIFS('NEW-RTT'!#REF!,'NEW-RTT'!#REF!,'t100 dynamiques'!$C$5,'NEW-RTT'!#REF!,$B140,'NEW-RTT'!$E$6:$E$786,"G*",'NEW-RTT'!#REF!,$P$3,'NEW-RTT'!#REF!,'t100 dynamiques'!$F$5)-SUMIFS('NEW-RTT'!#REF!,'NEW-RTT'!#REF!,'t100 dynamiques'!$C$5,'NEW-RTT'!#REF!,$B140,'NEW-RTT'!$E$6:$E$786,"G*",'NEW-RTT'!#REF!,$P$3,'NEW-RTT'!#REF!,'t100 dynamiques'!$F$5)</f>
        <v>#REF!</v>
      </c>
      <c r="Q140" s="37" t="e">
        <f>$Q139+SUMIFS('NEW-RTT'!#REF!,'NEW-RTT'!#REF!,'t100 dynamiques'!$C$5,'NEW-RTT'!#REF!,$B140,'NEW-RTT'!$E$6:$E$786,"G*",'NEW-RTT'!#REF!,$Q$3,'NEW-RTT'!#REF!,'t100 dynamiques'!$F$5)-SUMIFS('NEW-RTT'!#REF!,'NEW-RTT'!#REF!,'t100 dynamiques'!$C$5,'NEW-RTT'!#REF!,$B140,'NEW-RTT'!$E$6:$E$786,"G*",'NEW-RTT'!#REF!,$Q$3,'NEW-RTT'!#REF!,'t100 dynamiques'!$F$5)</f>
        <v>#REF!</v>
      </c>
      <c r="R140" s="164" t="e">
        <f t="shared" si="25"/>
        <v>#REF!</v>
      </c>
      <c r="S140" s="164" t="e">
        <f t="shared" si="29"/>
        <v>#REF!</v>
      </c>
      <c r="T140" s="164" t="e">
        <f t="shared" si="26"/>
        <v>#REF!</v>
      </c>
      <c r="U140" s="164" t="e">
        <f t="shared" si="27"/>
        <v>#REF!</v>
      </c>
      <c r="V140" s="165" t="e">
        <f t="shared" si="28"/>
        <v>#REF!</v>
      </c>
      <c r="W140" s="169">
        <f>SUMIFS(LISTE!$T$4:$T$29,LISTE!$O$4:$O$29,'t100 dynamiques'!$C$5,LISTE!$S$4:$S$29,'t100 dynamiques'!$F$5,LISTE!$P$4:$P$29,LISTE!$P$9)</f>
        <v>2339.1000000000004</v>
      </c>
      <c r="X140" s="215"/>
      <c r="Y140" s="215"/>
      <c r="Z140" s="215"/>
      <c r="AA140" s="215"/>
      <c r="AB140" s="215"/>
      <c r="AC140" s="215"/>
      <c r="AD140" s="215"/>
      <c r="AE140" s="215"/>
      <c r="AF140" s="215"/>
      <c r="AG140" s="215"/>
      <c r="AH140" s="215"/>
      <c r="AI140" s="215"/>
      <c r="AJ140" s="215"/>
      <c r="AK140" s="215"/>
      <c r="AL140" s="215"/>
      <c r="AM140" s="215"/>
      <c r="AN140" s="215"/>
      <c r="AO140" s="215"/>
      <c r="AP140" s="215"/>
      <c r="AQ140" s="215"/>
    </row>
    <row r="141" spans="2:43" x14ac:dyDescent="0.25">
      <c r="B141" s="35">
        <v>137</v>
      </c>
      <c r="D141" s="36" t="e">
        <f>$D140+SUMIFS('NEW-RTT'!#REF!,'NEW-RTT'!#REF!,'t100 dynamiques'!$C$5,'NEW-RTT'!#REF!,$B141,'NEW-RTT'!$E$6:$E$786,"G*",'NEW-RTT'!#REF!,$D$3,'NEW-RTT'!#REF!,'t100 dynamiques'!$F$5)-SUMIFS('NEW-RTT'!#REF!,'NEW-RTT'!#REF!,'t100 dynamiques'!$C$5,'NEW-RTT'!#REF!,$B141,'NEW-RTT'!$E$6:$E$786,"G*",'NEW-RTT'!#REF!,$D$3,'NEW-RTT'!#REF!,'t100 dynamiques'!$F$5)</f>
        <v>#REF!</v>
      </c>
      <c r="E141" s="37" t="e">
        <f>$E140+SUMIFS('NEW-RTT'!#REF!,'NEW-RTT'!#REF!,'t100 dynamiques'!$C$5,'NEW-RTT'!#REF!,$B141,'NEW-RTT'!$E$6:$E$786,"G*",'NEW-RTT'!#REF!,$E$3,'NEW-RTT'!#REF!,'t100 dynamiques'!$F$5)-SUMIFS('NEW-RTT'!#REF!,'NEW-RTT'!#REF!,'t100 dynamiques'!$C$5,'NEW-RTT'!#REF!,$B141,'NEW-RTT'!$E$6:$E$786,"G*",'NEW-RTT'!#REF!,$E$3,'NEW-RTT'!#REF!,'t100 dynamiques'!$F$5)</f>
        <v>#REF!</v>
      </c>
      <c r="F141" s="37" t="e">
        <f>$F140+SUMIFS('NEW-RTT'!#REF!,'NEW-RTT'!#REF!,'t100 dynamiques'!$C$5,'NEW-RTT'!#REF!,$B141,'NEW-RTT'!$E$6:$E$786,"G*",'NEW-RTT'!#REF!,$F$3,'NEW-RTT'!#REF!,'t100 dynamiques'!$F$5)-SUMIFS('NEW-RTT'!#REF!,'NEW-RTT'!#REF!,'t100 dynamiques'!$C$5,'NEW-RTT'!#REF!,$B141,'NEW-RTT'!$E$6:$E$786,"G*",'NEW-RTT'!#REF!,$F$3,'NEW-RTT'!#REF!,'t100 dynamiques'!$F$5)</f>
        <v>#REF!</v>
      </c>
      <c r="G141" s="67" t="e">
        <f>$G140+SUMIFS('NEW-RTT'!#REF!,'NEW-RTT'!#REF!,'t100 dynamiques'!$C$5,'NEW-RTT'!#REF!,$B141,'NEW-RTT'!$E$6:$E$786,"G*",'NEW-RTT'!#REF!,$G$3,'NEW-RTT'!#REF!,'t100 dynamiques'!$F$5)-SUMIFS('NEW-RTT'!#REF!,'NEW-RTT'!#REF!,'t100 dynamiques'!$C$5,'NEW-RTT'!#REF!,$B141,'NEW-RTT'!$E$6:$E$786,"G*",'NEW-RTT'!#REF!,$G$3,'NEW-RTT'!#REF!,'t100 dynamiques'!$F$5)</f>
        <v>#REF!</v>
      </c>
      <c r="H141" s="74" t="e">
        <f t="shared" si="24"/>
        <v>#REF!</v>
      </c>
      <c r="I141" s="137" t="e">
        <f t="shared" si="30"/>
        <v>#REF!</v>
      </c>
      <c r="J141" s="137" t="e">
        <f t="shared" si="31"/>
        <v>#REF!</v>
      </c>
      <c r="K141" s="137" t="e">
        <f t="shared" si="32"/>
        <v>#REF!</v>
      </c>
      <c r="L141" s="139">
        <f>SUMIFS(LISTE!$T$4:$T$29,LISTE!$O$4:$O$29,'t100 dynamiques'!$C$5,LISTE!$S$4:$S$29,'t100 dynamiques'!$F$5,LISTE!$P$4:$P$29,LISTE!$P$4)</f>
        <v>637</v>
      </c>
      <c r="M141" s="70" t="e">
        <f>$M140+SUMIFS('NEW-RTT'!#REF!,'NEW-RTT'!#REF!,'t100 dynamiques'!$C$5,'NEW-RTT'!#REF!,$B141,'NEW-RTT'!$E$6:$E$786,"G*",'NEW-RTT'!#REF!,$M$3,'NEW-RTT'!#REF!,'t100 dynamiques'!$F$5)-SUMIFS('NEW-RTT'!#REF!,'NEW-RTT'!#REF!,'t100 dynamiques'!$C$5,'NEW-RTT'!#REF!,$B141,'NEW-RTT'!$E$6:$E$786,"G*",'NEW-RTT'!#REF!,$M$3,'NEW-RTT'!#REF!,'t100 dynamiques'!$F$5)</f>
        <v>#REF!</v>
      </c>
      <c r="N141" s="37" t="e">
        <f>$N140+SUMIFS('NEW-RTT'!#REF!,'NEW-RTT'!#REF!,'t100 dynamiques'!$C$5,'NEW-RTT'!#REF!,$B141,'NEW-RTT'!$E$6:$E$786,"G*",'NEW-RTT'!#REF!,$N$3,'NEW-RTT'!#REF!,'t100 dynamiques'!$F$5)-SUMIFS('NEW-RTT'!#REF!,'NEW-RTT'!#REF!,'t100 dynamiques'!$C$5,'NEW-RTT'!#REF!,$B141,'NEW-RTT'!$E$6:$E$786,"G*",'NEW-RTT'!#REF!,$N$3,'NEW-RTT'!#REF!,'t100 dynamiques'!$F$5)</f>
        <v>#REF!</v>
      </c>
      <c r="O141" s="37" t="e">
        <f>$O140+SUMIFS('NEW-RTT'!#REF!,'NEW-RTT'!#REF!,'t100 dynamiques'!$C$5,'NEW-RTT'!#REF!,$B141,'NEW-RTT'!$E$6:$E$786,"G*",'NEW-RTT'!#REF!,$O$3,'NEW-RTT'!#REF!,'t100 dynamiques'!$F$5)-SUMIFS('NEW-RTT'!#REF!,'NEW-RTT'!#REF!,'t100 dynamiques'!$C$5,'NEW-RTT'!#REF!,$B141,'NEW-RTT'!$E$6:$E$786,"G*",'NEW-RTT'!#REF!,$O$3,'NEW-RTT'!#REF!,'t100 dynamiques'!$F$5)</f>
        <v>#REF!</v>
      </c>
      <c r="P141" s="37" t="e">
        <f>$P140+SUMIFS('NEW-RTT'!#REF!,'NEW-RTT'!#REF!,'t100 dynamiques'!$C$5,'NEW-RTT'!#REF!,$B141,'NEW-RTT'!$E$6:$E$786,"G*",'NEW-RTT'!#REF!,$P$3,'NEW-RTT'!#REF!,'t100 dynamiques'!$F$5)-SUMIFS('NEW-RTT'!#REF!,'NEW-RTT'!#REF!,'t100 dynamiques'!$C$5,'NEW-RTT'!#REF!,$B141,'NEW-RTT'!$E$6:$E$786,"G*",'NEW-RTT'!#REF!,$P$3,'NEW-RTT'!#REF!,'t100 dynamiques'!$F$5)</f>
        <v>#REF!</v>
      </c>
      <c r="Q141" s="37" t="e">
        <f>$Q140+SUMIFS('NEW-RTT'!#REF!,'NEW-RTT'!#REF!,'t100 dynamiques'!$C$5,'NEW-RTT'!#REF!,$B141,'NEW-RTT'!$E$6:$E$786,"G*",'NEW-RTT'!#REF!,$Q$3,'NEW-RTT'!#REF!,'t100 dynamiques'!$F$5)-SUMIFS('NEW-RTT'!#REF!,'NEW-RTT'!#REF!,'t100 dynamiques'!$C$5,'NEW-RTT'!#REF!,$B141,'NEW-RTT'!$E$6:$E$786,"G*",'NEW-RTT'!#REF!,$Q$3,'NEW-RTT'!#REF!,'t100 dynamiques'!$F$5)</f>
        <v>#REF!</v>
      </c>
      <c r="R141" s="164" t="e">
        <f t="shared" si="25"/>
        <v>#REF!</v>
      </c>
      <c r="S141" s="164" t="e">
        <f t="shared" si="29"/>
        <v>#REF!</v>
      </c>
      <c r="T141" s="164" t="e">
        <f t="shared" si="26"/>
        <v>#REF!</v>
      </c>
      <c r="U141" s="164" t="e">
        <f t="shared" si="27"/>
        <v>#REF!</v>
      </c>
      <c r="V141" s="165" t="e">
        <f t="shared" si="28"/>
        <v>#REF!</v>
      </c>
      <c r="W141" s="169">
        <f>SUMIFS(LISTE!$T$4:$T$29,LISTE!$O$4:$O$29,'t100 dynamiques'!$C$5,LISTE!$S$4:$S$29,'t100 dynamiques'!$F$5,LISTE!$P$4:$P$29,LISTE!$P$9)</f>
        <v>2339.1000000000004</v>
      </c>
      <c r="X141" s="215"/>
      <c r="Y141" s="215"/>
      <c r="Z141" s="215"/>
      <c r="AA141" s="215"/>
      <c r="AB141" s="215"/>
      <c r="AC141" s="215"/>
      <c r="AD141" s="215"/>
      <c r="AE141" s="215"/>
      <c r="AF141" s="215"/>
      <c r="AG141" s="215"/>
      <c r="AH141" s="215"/>
      <c r="AI141" s="215"/>
      <c r="AJ141" s="215"/>
      <c r="AK141" s="215"/>
      <c r="AL141" s="215"/>
      <c r="AM141" s="215"/>
      <c r="AN141" s="215"/>
      <c r="AO141" s="215"/>
      <c r="AP141" s="215"/>
      <c r="AQ141" s="215"/>
    </row>
    <row r="142" spans="2:43" x14ac:dyDescent="0.25">
      <c r="B142" s="35">
        <v>138</v>
      </c>
      <c r="D142" s="36" t="e">
        <f>$D141+SUMIFS('NEW-RTT'!#REF!,'NEW-RTT'!#REF!,'t100 dynamiques'!$C$5,'NEW-RTT'!#REF!,$B142,'NEW-RTT'!$E$6:$E$786,"G*",'NEW-RTT'!#REF!,$D$3,'NEW-RTT'!#REF!,'t100 dynamiques'!$F$5)-SUMIFS('NEW-RTT'!#REF!,'NEW-RTT'!#REF!,'t100 dynamiques'!$C$5,'NEW-RTT'!#REF!,$B142,'NEW-RTT'!$E$6:$E$786,"G*",'NEW-RTT'!#REF!,$D$3,'NEW-RTT'!#REF!,'t100 dynamiques'!$F$5)</f>
        <v>#REF!</v>
      </c>
      <c r="E142" s="37" t="e">
        <f>$E141+SUMIFS('NEW-RTT'!#REF!,'NEW-RTT'!#REF!,'t100 dynamiques'!$C$5,'NEW-RTT'!#REF!,$B142,'NEW-RTT'!$E$6:$E$786,"G*",'NEW-RTT'!#REF!,$E$3,'NEW-RTT'!#REF!,'t100 dynamiques'!$F$5)-SUMIFS('NEW-RTT'!#REF!,'NEW-RTT'!#REF!,'t100 dynamiques'!$C$5,'NEW-RTT'!#REF!,$B142,'NEW-RTT'!$E$6:$E$786,"G*",'NEW-RTT'!#REF!,$E$3,'NEW-RTT'!#REF!,'t100 dynamiques'!$F$5)</f>
        <v>#REF!</v>
      </c>
      <c r="F142" s="37" t="e">
        <f>$F141+SUMIFS('NEW-RTT'!#REF!,'NEW-RTT'!#REF!,'t100 dynamiques'!$C$5,'NEW-RTT'!#REF!,$B142,'NEW-RTT'!$E$6:$E$786,"G*",'NEW-RTT'!#REF!,$F$3,'NEW-RTT'!#REF!,'t100 dynamiques'!$F$5)-SUMIFS('NEW-RTT'!#REF!,'NEW-RTT'!#REF!,'t100 dynamiques'!$C$5,'NEW-RTT'!#REF!,$B142,'NEW-RTT'!$E$6:$E$786,"G*",'NEW-RTT'!#REF!,$F$3,'NEW-RTT'!#REF!,'t100 dynamiques'!$F$5)</f>
        <v>#REF!</v>
      </c>
      <c r="G142" s="67" t="e">
        <f>$G141+SUMIFS('NEW-RTT'!#REF!,'NEW-RTT'!#REF!,'t100 dynamiques'!$C$5,'NEW-RTT'!#REF!,$B142,'NEW-RTT'!$E$6:$E$786,"G*",'NEW-RTT'!#REF!,$G$3,'NEW-RTT'!#REF!,'t100 dynamiques'!$F$5)-SUMIFS('NEW-RTT'!#REF!,'NEW-RTT'!#REF!,'t100 dynamiques'!$C$5,'NEW-RTT'!#REF!,$B142,'NEW-RTT'!$E$6:$E$786,"G*",'NEW-RTT'!#REF!,$G$3,'NEW-RTT'!#REF!,'t100 dynamiques'!$F$5)</f>
        <v>#REF!</v>
      </c>
      <c r="H142" s="74" t="e">
        <f t="shared" si="24"/>
        <v>#REF!</v>
      </c>
      <c r="I142" s="137" t="e">
        <f t="shared" si="30"/>
        <v>#REF!</v>
      </c>
      <c r="J142" s="137" t="e">
        <f t="shared" si="31"/>
        <v>#REF!</v>
      </c>
      <c r="K142" s="137" t="e">
        <f t="shared" si="32"/>
        <v>#REF!</v>
      </c>
      <c r="L142" s="139">
        <f>SUMIFS(LISTE!$T$4:$T$29,LISTE!$O$4:$O$29,'t100 dynamiques'!$C$5,LISTE!$S$4:$S$29,'t100 dynamiques'!$F$5,LISTE!$P$4:$P$29,LISTE!$P$4)</f>
        <v>637</v>
      </c>
      <c r="M142" s="70" t="e">
        <f>$M141+SUMIFS('NEW-RTT'!#REF!,'NEW-RTT'!#REF!,'t100 dynamiques'!$C$5,'NEW-RTT'!#REF!,$B142,'NEW-RTT'!$E$6:$E$786,"G*",'NEW-RTT'!#REF!,$M$3,'NEW-RTT'!#REF!,'t100 dynamiques'!$F$5)-SUMIFS('NEW-RTT'!#REF!,'NEW-RTT'!#REF!,'t100 dynamiques'!$C$5,'NEW-RTT'!#REF!,$B142,'NEW-RTT'!$E$6:$E$786,"G*",'NEW-RTT'!#REF!,$M$3,'NEW-RTT'!#REF!,'t100 dynamiques'!$F$5)</f>
        <v>#REF!</v>
      </c>
      <c r="N142" s="37" t="e">
        <f>$N141+SUMIFS('NEW-RTT'!#REF!,'NEW-RTT'!#REF!,'t100 dynamiques'!$C$5,'NEW-RTT'!#REF!,$B142,'NEW-RTT'!$E$6:$E$786,"G*",'NEW-RTT'!#REF!,$N$3,'NEW-RTT'!#REF!,'t100 dynamiques'!$F$5)-SUMIFS('NEW-RTT'!#REF!,'NEW-RTT'!#REF!,'t100 dynamiques'!$C$5,'NEW-RTT'!#REF!,$B142,'NEW-RTT'!$E$6:$E$786,"G*",'NEW-RTT'!#REF!,$N$3,'NEW-RTT'!#REF!,'t100 dynamiques'!$F$5)</f>
        <v>#REF!</v>
      </c>
      <c r="O142" s="37" t="e">
        <f>$O141+SUMIFS('NEW-RTT'!#REF!,'NEW-RTT'!#REF!,'t100 dynamiques'!$C$5,'NEW-RTT'!#REF!,$B142,'NEW-RTT'!$E$6:$E$786,"G*",'NEW-RTT'!#REF!,$O$3,'NEW-RTT'!#REF!,'t100 dynamiques'!$F$5)-SUMIFS('NEW-RTT'!#REF!,'NEW-RTT'!#REF!,'t100 dynamiques'!$C$5,'NEW-RTT'!#REF!,$B142,'NEW-RTT'!$E$6:$E$786,"G*",'NEW-RTT'!#REF!,$O$3,'NEW-RTT'!#REF!,'t100 dynamiques'!$F$5)</f>
        <v>#REF!</v>
      </c>
      <c r="P142" s="37" t="e">
        <f>$P141+SUMIFS('NEW-RTT'!#REF!,'NEW-RTT'!#REF!,'t100 dynamiques'!$C$5,'NEW-RTT'!#REF!,$B142,'NEW-RTT'!$E$6:$E$786,"G*",'NEW-RTT'!#REF!,$P$3,'NEW-RTT'!#REF!,'t100 dynamiques'!$F$5)-SUMIFS('NEW-RTT'!#REF!,'NEW-RTT'!#REF!,'t100 dynamiques'!$C$5,'NEW-RTT'!#REF!,$B142,'NEW-RTT'!$E$6:$E$786,"G*",'NEW-RTT'!#REF!,$P$3,'NEW-RTT'!#REF!,'t100 dynamiques'!$F$5)</f>
        <v>#REF!</v>
      </c>
      <c r="Q142" s="37" t="e">
        <f>$Q141+SUMIFS('NEW-RTT'!#REF!,'NEW-RTT'!#REF!,'t100 dynamiques'!$C$5,'NEW-RTT'!#REF!,$B142,'NEW-RTT'!$E$6:$E$786,"G*",'NEW-RTT'!#REF!,$Q$3,'NEW-RTT'!#REF!,'t100 dynamiques'!$F$5)-SUMIFS('NEW-RTT'!#REF!,'NEW-RTT'!#REF!,'t100 dynamiques'!$C$5,'NEW-RTT'!#REF!,$B142,'NEW-RTT'!$E$6:$E$786,"G*",'NEW-RTT'!#REF!,$Q$3,'NEW-RTT'!#REF!,'t100 dynamiques'!$F$5)</f>
        <v>#REF!</v>
      </c>
      <c r="R142" s="164" t="e">
        <f t="shared" si="25"/>
        <v>#REF!</v>
      </c>
      <c r="S142" s="164" t="e">
        <f t="shared" si="29"/>
        <v>#REF!</v>
      </c>
      <c r="T142" s="164" t="e">
        <f t="shared" si="26"/>
        <v>#REF!</v>
      </c>
      <c r="U142" s="164" t="e">
        <f t="shared" si="27"/>
        <v>#REF!</v>
      </c>
      <c r="V142" s="165" t="e">
        <f t="shared" si="28"/>
        <v>#REF!</v>
      </c>
      <c r="W142" s="169">
        <f>SUMIFS(LISTE!$T$4:$T$29,LISTE!$O$4:$O$29,'t100 dynamiques'!$C$5,LISTE!$S$4:$S$29,'t100 dynamiques'!$F$5,LISTE!$P$4:$P$29,LISTE!$P$9)</f>
        <v>2339.1000000000004</v>
      </c>
      <c r="X142" s="215"/>
      <c r="Y142" s="215"/>
      <c r="Z142" s="215"/>
      <c r="AA142" s="215"/>
      <c r="AB142" s="215"/>
      <c r="AC142" s="215"/>
      <c r="AD142" s="215"/>
      <c r="AE142" s="215"/>
      <c r="AF142" s="215"/>
      <c r="AG142" s="215"/>
      <c r="AH142" s="215"/>
      <c r="AI142" s="215"/>
      <c r="AJ142" s="215"/>
      <c r="AK142" s="215"/>
      <c r="AL142" s="215"/>
      <c r="AM142" s="215"/>
      <c r="AN142" s="215"/>
      <c r="AO142" s="215"/>
      <c r="AP142" s="215"/>
      <c r="AQ142" s="215"/>
    </row>
    <row r="143" spans="2:43" x14ac:dyDescent="0.25">
      <c r="B143" s="133">
        <v>139</v>
      </c>
      <c r="D143" s="36" t="e">
        <f>$D142+SUMIFS('NEW-RTT'!#REF!,'NEW-RTT'!#REF!,'t100 dynamiques'!$C$5,'NEW-RTT'!#REF!,$B143,'NEW-RTT'!$E$6:$E$786,"G*",'NEW-RTT'!#REF!,$D$3,'NEW-RTT'!#REF!,'t100 dynamiques'!$F$5)-SUMIFS('NEW-RTT'!#REF!,'NEW-RTT'!#REF!,'t100 dynamiques'!$C$5,'NEW-RTT'!#REF!,$B143,'NEW-RTT'!$E$6:$E$786,"G*",'NEW-RTT'!#REF!,$D$3,'NEW-RTT'!#REF!,'t100 dynamiques'!$F$5)</f>
        <v>#REF!</v>
      </c>
      <c r="E143" s="37" t="e">
        <f>$E142+SUMIFS('NEW-RTT'!#REF!,'NEW-RTT'!#REF!,'t100 dynamiques'!$C$5,'NEW-RTT'!#REF!,$B143,'NEW-RTT'!$E$6:$E$786,"G*",'NEW-RTT'!#REF!,$E$3,'NEW-RTT'!#REF!,'t100 dynamiques'!$F$5)-SUMIFS('NEW-RTT'!#REF!,'NEW-RTT'!#REF!,'t100 dynamiques'!$C$5,'NEW-RTT'!#REF!,$B143,'NEW-RTT'!$E$6:$E$786,"G*",'NEW-RTT'!#REF!,$E$3,'NEW-RTT'!#REF!,'t100 dynamiques'!$F$5)</f>
        <v>#REF!</v>
      </c>
      <c r="F143" s="37" t="e">
        <f>$F142+SUMIFS('NEW-RTT'!#REF!,'NEW-RTT'!#REF!,'t100 dynamiques'!$C$5,'NEW-RTT'!#REF!,$B143,'NEW-RTT'!$E$6:$E$786,"G*",'NEW-RTT'!#REF!,$F$3,'NEW-RTT'!#REF!,'t100 dynamiques'!$F$5)-SUMIFS('NEW-RTT'!#REF!,'NEW-RTT'!#REF!,'t100 dynamiques'!$C$5,'NEW-RTT'!#REF!,$B143,'NEW-RTT'!$E$6:$E$786,"G*",'NEW-RTT'!#REF!,$F$3,'NEW-RTT'!#REF!,'t100 dynamiques'!$F$5)</f>
        <v>#REF!</v>
      </c>
      <c r="G143" s="67" t="e">
        <f>$G142+SUMIFS('NEW-RTT'!#REF!,'NEW-RTT'!#REF!,'t100 dynamiques'!$C$5,'NEW-RTT'!#REF!,$B143,'NEW-RTT'!$E$6:$E$786,"G*",'NEW-RTT'!#REF!,$G$3,'NEW-RTT'!#REF!,'t100 dynamiques'!$F$5)-SUMIFS('NEW-RTT'!#REF!,'NEW-RTT'!#REF!,'t100 dynamiques'!$C$5,'NEW-RTT'!#REF!,$B143,'NEW-RTT'!$E$6:$E$786,"G*",'NEW-RTT'!#REF!,$G$3,'NEW-RTT'!#REF!,'t100 dynamiques'!$F$5)</f>
        <v>#REF!</v>
      </c>
      <c r="H143" s="74" t="e">
        <f t="shared" si="24"/>
        <v>#REF!</v>
      </c>
      <c r="I143" s="137" t="e">
        <f t="shared" si="30"/>
        <v>#REF!</v>
      </c>
      <c r="J143" s="137" t="e">
        <f t="shared" si="31"/>
        <v>#REF!</v>
      </c>
      <c r="K143" s="137" t="e">
        <f t="shared" si="32"/>
        <v>#REF!</v>
      </c>
      <c r="L143" s="139">
        <f>SUMIFS(LISTE!$T$4:$T$29,LISTE!$O$4:$O$29,'t100 dynamiques'!$C$5,LISTE!$S$4:$S$29,'t100 dynamiques'!$F$5,LISTE!$P$4:$P$29,LISTE!$P$4)</f>
        <v>637</v>
      </c>
      <c r="M143" s="70" t="e">
        <f>$M142+SUMIFS('NEW-RTT'!#REF!,'NEW-RTT'!#REF!,'t100 dynamiques'!$C$5,'NEW-RTT'!#REF!,$B143,'NEW-RTT'!$E$6:$E$786,"G*",'NEW-RTT'!#REF!,$M$3,'NEW-RTT'!#REF!,'t100 dynamiques'!$F$5)-SUMIFS('NEW-RTT'!#REF!,'NEW-RTT'!#REF!,'t100 dynamiques'!$C$5,'NEW-RTT'!#REF!,$B143,'NEW-RTT'!$E$6:$E$786,"G*",'NEW-RTT'!#REF!,$M$3,'NEW-RTT'!#REF!,'t100 dynamiques'!$F$5)</f>
        <v>#REF!</v>
      </c>
      <c r="N143" s="37" t="e">
        <f>$N142+SUMIFS('NEW-RTT'!#REF!,'NEW-RTT'!#REF!,'t100 dynamiques'!$C$5,'NEW-RTT'!#REF!,$B143,'NEW-RTT'!$E$6:$E$786,"G*",'NEW-RTT'!#REF!,$N$3,'NEW-RTT'!#REF!,'t100 dynamiques'!$F$5)-SUMIFS('NEW-RTT'!#REF!,'NEW-RTT'!#REF!,'t100 dynamiques'!$C$5,'NEW-RTT'!#REF!,$B143,'NEW-RTT'!$E$6:$E$786,"G*",'NEW-RTT'!#REF!,$N$3,'NEW-RTT'!#REF!,'t100 dynamiques'!$F$5)</f>
        <v>#REF!</v>
      </c>
      <c r="O143" s="37" t="e">
        <f>$O142+SUMIFS('NEW-RTT'!#REF!,'NEW-RTT'!#REF!,'t100 dynamiques'!$C$5,'NEW-RTT'!#REF!,$B143,'NEW-RTT'!$E$6:$E$786,"G*",'NEW-RTT'!#REF!,$O$3,'NEW-RTT'!#REF!,'t100 dynamiques'!$F$5)-SUMIFS('NEW-RTT'!#REF!,'NEW-RTT'!#REF!,'t100 dynamiques'!$C$5,'NEW-RTT'!#REF!,$B143,'NEW-RTT'!$E$6:$E$786,"G*",'NEW-RTT'!#REF!,$O$3,'NEW-RTT'!#REF!,'t100 dynamiques'!$F$5)</f>
        <v>#REF!</v>
      </c>
      <c r="P143" s="37" t="e">
        <f>$P142+SUMIFS('NEW-RTT'!#REF!,'NEW-RTT'!#REF!,'t100 dynamiques'!$C$5,'NEW-RTT'!#REF!,$B143,'NEW-RTT'!$E$6:$E$786,"G*",'NEW-RTT'!#REF!,$P$3,'NEW-RTT'!#REF!,'t100 dynamiques'!$F$5)-SUMIFS('NEW-RTT'!#REF!,'NEW-RTT'!#REF!,'t100 dynamiques'!$C$5,'NEW-RTT'!#REF!,$B143,'NEW-RTT'!$E$6:$E$786,"G*",'NEW-RTT'!#REF!,$P$3,'NEW-RTT'!#REF!,'t100 dynamiques'!$F$5)</f>
        <v>#REF!</v>
      </c>
      <c r="Q143" s="37" t="e">
        <f>$Q142+SUMIFS('NEW-RTT'!#REF!,'NEW-RTT'!#REF!,'t100 dynamiques'!$C$5,'NEW-RTT'!#REF!,$B143,'NEW-RTT'!$E$6:$E$786,"G*",'NEW-RTT'!#REF!,$Q$3,'NEW-RTT'!#REF!,'t100 dynamiques'!$F$5)-SUMIFS('NEW-RTT'!#REF!,'NEW-RTT'!#REF!,'t100 dynamiques'!$C$5,'NEW-RTT'!#REF!,$B143,'NEW-RTT'!$E$6:$E$786,"G*",'NEW-RTT'!#REF!,$Q$3,'NEW-RTT'!#REF!,'t100 dynamiques'!$F$5)</f>
        <v>#REF!</v>
      </c>
      <c r="R143" s="164" t="e">
        <f t="shared" si="25"/>
        <v>#REF!</v>
      </c>
      <c r="S143" s="164" t="e">
        <f t="shared" si="29"/>
        <v>#REF!</v>
      </c>
      <c r="T143" s="164" t="e">
        <f t="shared" si="26"/>
        <v>#REF!</v>
      </c>
      <c r="U143" s="164" t="e">
        <f t="shared" si="27"/>
        <v>#REF!</v>
      </c>
      <c r="V143" s="165" t="e">
        <f t="shared" si="28"/>
        <v>#REF!</v>
      </c>
      <c r="W143" s="169">
        <f>SUMIFS(LISTE!$T$4:$T$29,LISTE!$O$4:$O$29,'t100 dynamiques'!$C$5,LISTE!$S$4:$S$29,'t100 dynamiques'!$F$5,LISTE!$P$4:$P$29,LISTE!$P$9)</f>
        <v>2339.1000000000004</v>
      </c>
      <c r="X143" s="215"/>
      <c r="Y143" s="215"/>
      <c r="Z143" s="215"/>
      <c r="AA143" s="215"/>
      <c r="AB143" s="215"/>
      <c r="AC143" s="215"/>
      <c r="AD143" s="215"/>
      <c r="AE143" s="215"/>
      <c r="AF143" s="215"/>
      <c r="AG143" s="215"/>
      <c r="AH143" s="215"/>
      <c r="AI143" s="215"/>
      <c r="AJ143" s="215"/>
      <c r="AK143" s="215"/>
      <c r="AL143" s="215"/>
      <c r="AM143" s="215"/>
      <c r="AN143" s="215"/>
      <c r="AO143" s="215"/>
      <c r="AP143" s="215"/>
      <c r="AQ143" s="215"/>
    </row>
    <row r="144" spans="2:43" x14ac:dyDescent="0.25">
      <c r="B144" s="35">
        <v>140</v>
      </c>
      <c r="D144" s="36" t="e">
        <f>$D143+SUMIFS('NEW-RTT'!#REF!,'NEW-RTT'!#REF!,'t100 dynamiques'!$C$5,'NEW-RTT'!#REF!,$B144,'NEW-RTT'!$E$6:$E$786,"G*",'NEW-RTT'!#REF!,$D$3,'NEW-RTT'!#REF!,'t100 dynamiques'!$F$5)-SUMIFS('NEW-RTT'!#REF!,'NEW-RTT'!#REF!,'t100 dynamiques'!$C$5,'NEW-RTT'!#REF!,$B144,'NEW-RTT'!$E$6:$E$786,"G*",'NEW-RTT'!#REF!,$D$3,'NEW-RTT'!#REF!,'t100 dynamiques'!$F$5)</f>
        <v>#REF!</v>
      </c>
      <c r="E144" s="37" t="e">
        <f>$E143+SUMIFS('NEW-RTT'!#REF!,'NEW-RTT'!#REF!,'t100 dynamiques'!$C$5,'NEW-RTT'!#REF!,$B144,'NEW-RTT'!$E$6:$E$786,"G*",'NEW-RTT'!#REF!,$E$3,'NEW-RTT'!#REF!,'t100 dynamiques'!$F$5)-SUMIFS('NEW-RTT'!#REF!,'NEW-RTT'!#REF!,'t100 dynamiques'!$C$5,'NEW-RTT'!#REF!,$B144,'NEW-RTT'!$E$6:$E$786,"G*",'NEW-RTT'!#REF!,$E$3,'NEW-RTT'!#REF!,'t100 dynamiques'!$F$5)</f>
        <v>#REF!</v>
      </c>
      <c r="F144" s="37" t="e">
        <f>$F143+SUMIFS('NEW-RTT'!#REF!,'NEW-RTT'!#REF!,'t100 dynamiques'!$C$5,'NEW-RTT'!#REF!,$B144,'NEW-RTT'!$E$6:$E$786,"G*",'NEW-RTT'!#REF!,$F$3,'NEW-RTT'!#REF!,'t100 dynamiques'!$F$5)-SUMIFS('NEW-RTT'!#REF!,'NEW-RTT'!#REF!,'t100 dynamiques'!$C$5,'NEW-RTT'!#REF!,$B144,'NEW-RTT'!$E$6:$E$786,"G*",'NEW-RTT'!#REF!,$F$3,'NEW-RTT'!#REF!,'t100 dynamiques'!$F$5)</f>
        <v>#REF!</v>
      </c>
      <c r="G144" s="67" t="e">
        <f>$G143+SUMIFS('NEW-RTT'!#REF!,'NEW-RTT'!#REF!,'t100 dynamiques'!$C$5,'NEW-RTT'!#REF!,$B144,'NEW-RTT'!$E$6:$E$786,"G*",'NEW-RTT'!#REF!,$G$3,'NEW-RTT'!#REF!,'t100 dynamiques'!$F$5)-SUMIFS('NEW-RTT'!#REF!,'NEW-RTT'!#REF!,'t100 dynamiques'!$C$5,'NEW-RTT'!#REF!,$B144,'NEW-RTT'!$E$6:$E$786,"G*",'NEW-RTT'!#REF!,$G$3,'NEW-RTT'!#REF!,'t100 dynamiques'!$F$5)</f>
        <v>#REF!</v>
      </c>
      <c r="H144" s="74" t="e">
        <f t="shared" si="24"/>
        <v>#REF!</v>
      </c>
      <c r="I144" s="137" t="e">
        <f t="shared" si="30"/>
        <v>#REF!</v>
      </c>
      <c r="J144" s="137" t="e">
        <f t="shared" si="31"/>
        <v>#REF!</v>
      </c>
      <c r="K144" s="137" t="e">
        <f t="shared" si="32"/>
        <v>#REF!</v>
      </c>
      <c r="L144" s="139">
        <f>SUMIFS(LISTE!$T$4:$T$29,LISTE!$O$4:$O$29,'t100 dynamiques'!$C$5,LISTE!$S$4:$S$29,'t100 dynamiques'!$F$5,LISTE!$P$4:$P$29,LISTE!$P$4)</f>
        <v>637</v>
      </c>
      <c r="M144" s="70" t="e">
        <f>$M143+SUMIFS('NEW-RTT'!#REF!,'NEW-RTT'!#REF!,'t100 dynamiques'!$C$5,'NEW-RTT'!#REF!,$B144,'NEW-RTT'!$E$6:$E$786,"G*",'NEW-RTT'!#REF!,$M$3,'NEW-RTT'!#REF!,'t100 dynamiques'!$F$5)-SUMIFS('NEW-RTT'!#REF!,'NEW-RTT'!#REF!,'t100 dynamiques'!$C$5,'NEW-RTT'!#REF!,$B144,'NEW-RTT'!$E$6:$E$786,"G*",'NEW-RTT'!#REF!,$M$3,'NEW-RTT'!#REF!,'t100 dynamiques'!$F$5)</f>
        <v>#REF!</v>
      </c>
      <c r="N144" s="37" t="e">
        <f>$N143+SUMIFS('NEW-RTT'!#REF!,'NEW-RTT'!#REF!,'t100 dynamiques'!$C$5,'NEW-RTT'!#REF!,$B144,'NEW-RTT'!$E$6:$E$786,"G*",'NEW-RTT'!#REF!,$N$3,'NEW-RTT'!#REF!,'t100 dynamiques'!$F$5)-SUMIFS('NEW-RTT'!#REF!,'NEW-RTT'!#REF!,'t100 dynamiques'!$C$5,'NEW-RTT'!#REF!,$B144,'NEW-RTT'!$E$6:$E$786,"G*",'NEW-RTT'!#REF!,$N$3,'NEW-RTT'!#REF!,'t100 dynamiques'!$F$5)</f>
        <v>#REF!</v>
      </c>
      <c r="O144" s="37" t="e">
        <f>$O143+SUMIFS('NEW-RTT'!#REF!,'NEW-RTT'!#REF!,'t100 dynamiques'!$C$5,'NEW-RTT'!#REF!,$B144,'NEW-RTT'!$E$6:$E$786,"G*",'NEW-RTT'!#REF!,$O$3,'NEW-RTT'!#REF!,'t100 dynamiques'!$F$5)-SUMIFS('NEW-RTT'!#REF!,'NEW-RTT'!#REF!,'t100 dynamiques'!$C$5,'NEW-RTT'!#REF!,$B144,'NEW-RTT'!$E$6:$E$786,"G*",'NEW-RTT'!#REF!,$O$3,'NEW-RTT'!#REF!,'t100 dynamiques'!$F$5)</f>
        <v>#REF!</v>
      </c>
      <c r="P144" s="37" t="e">
        <f>$P143+SUMIFS('NEW-RTT'!#REF!,'NEW-RTT'!#REF!,'t100 dynamiques'!$C$5,'NEW-RTT'!#REF!,$B144,'NEW-RTT'!$E$6:$E$786,"G*",'NEW-RTT'!#REF!,$P$3,'NEW-RTT'!#REF!,'t100 dynamiques'!$F$5)-SUMIFS('NEW-RTT'!#REF!,'NEW-RTT'!#REF!,'t100 dynamiques'!$C$5,'NEW-RTT'!#REF!,$B144,'NEW-RTT'!$E$6:$E$786,"G*",'NEW-RTT'!#REF!,$P$3,'NEW-RTT'!#REF!,'t100 dynamiques'!$F$5)</f>
        <v>#REF!</v>
      </c>
      <c r="Q144" s="37" t="e">
        <f>$Q143+SUMIFS('NEW-RTT'!#REF!,'NEW-RTT'!#REF!,'t100 dynamiques'!$C$5,'NEW-RTT'!#REF!,$B144,'NEW-RTT'!$E$6:$E$786,"G*",'NEW-RTT'!#REF!,$Q$3,'NEW-RTT'!#REF!,'t100 dynamiques'!$F$5)-SUMIFS('NEW-RTT'!#REF!,'NEW-RTT'!#REF!,'t100 dynamiques'!$C$5,'NEW-RTT'!#REF!,$B144,'NEW-RTT'!$E$6:$E$786,"G*",'NEW-RTT'!#REF!,$Q$3,'NEW-RTT'!#REF!,'t100 dynamiques'!$F$5)</f>
        <v>#REF!</v>
      </c>
      <c r="R144" s="164" t="e">
        <f t="shared" si="25"/>
        <v>#REF!</v>
      </c>
      <c r="S144" s="164" t="e">
        <f t="shared" si="29"/>
        <v>#REF!</v>
      </c>
      <c r="T144" s="164" t="e">
        <f t="shared" si="26"/>
        <v>#REF!</v>
      </c>
      <c r="U144" s="164" t="e">
        <f t="shared" si="27"/>
        <v>#REF!</v>
      </c>
      <c r="V144" s="165" t="e">
        <f t="shared" si="28"/>
        <v>#REF!</v>
      </c>
      <c r="W144" s="169">
        <f>SUMIFS(LISTE!$T$4:$T$29,LISTE!$O$4:$O$29,'t100 dynamiques'!$C$5,LISTE!$S$4:$S$29,'t100 dynamiques'!$F$5,LISTE!$P$4:$P$29,LISTE!$P$9)</f>
        <v>2339.1000000000004</v>
      </c>
      <c r="X144" s="215"/>
      <c r="Y144" s="215"/>
      <c r="Z144" s="215"/>
      <c r="AA144" s="215"/>
      <c r="AB144" s="215"/>
      <c r="AC144" s="215"/>
      <c r="AD144" s="215"/>
      <c r="AE144" s="215"/>
      <c r="AF144" s="215"/>
      <c r="AG144" s="215"/>
      <c r="AH144" s="215"/>
      <c r="AI144" s="215"/>
      <c r="AJ144" s="215"/>
      <c r="AK144" s="215"/>
      <c r="AL144" s="215"/>
      <c r="AM144" s="215"/>
      <c r="AN144" s="215"/>
      <c r="AO144" s="215"/>
      <c r="AP144" s="215"/>
      <c r="AQ144" s="215"/>
    </row>
    <row r="145" spans="2:43" x14ac:dyDescent="0.25">
      <c r="B145" s="35">
        <v>141</v>
      </c>
      <c r="D145" s="36" t="e">
        <f>$D144+SUMIFS('NEW-RTT'!#REF!,'NEW-RTT'!#REF!,'t100 dynamiques'!$C$5,'NEW-RTT'!#REF!,$B145,'NEW-RTT'!$E$6:$E$786,"G*",'NEW-RTT'!#REF!,$D$3,'NEW-RTT'!#REF!,'t100 dynamiques'!$F$5)-SUMIFS('NEW-RTT'!#REF!,'NEW-RTT'!#REF!,'t100 dynamiques'!$C$5,'NEW-RTT'!#REF!,$B145,'NEW-RTT'!$E$6:$E$786,"G*",'NEW-RTT'!#REF!,$D$3,'NEW-RTT'!#REF!,'t100 dynamiques'!$F$5)</f>
        <v>#REF!</v>
      </c>
      <c r="E145" s="37" t="e">
        <f>$E144+SUMIFS('NEW-RTT'!#REF!,'NEW-RTT'!#REF!,'t100 dynamiques'!$C$5,'NEW-RTT'!#REF!,$B145,'NEW-RTT'!$E$6:$E$786,"G*",'NEW-RTT'!#REF!,$E$3,'NEW-RTT'!#REF!,'t100 dynamiques'!$F$5)-SUMIFS('NEW-RTT'!#REF!,'NEW-RTT'!#REF!,'t100 dynamiques'!$C$5,'NEW-RTT'!#REF!,$B145,'NEW-RTT'!$E$6:$E$786,"G*",'NEW-RTT'!#REF!,$E$3,'NEW-RTT'!#REF!,'t100 dynamiques'!$F$5)</f>
        <v>#REF!</v>
      </c>
      <c r="F145" s="37" t="e">
        <f>$F144+SUMIFS('NEW-RTT'!#REF!,'NEW-RTT'!#REF!,'t100 dynamiques'!$C$5,'NEW-RTT'!#REF!,$B145,'NEW-RTT'!$E$6:$E$786,"G*",'NEW-RTT'!#REF!,$F$3,'NEW-RTT'!#REF!,'t100 dynamiques'!$F$5)-SUMIFS('NEW-RTT'!#REF!,'NEW-RTT'!#REF!,'t100 dynamiques'!$C$5,'NEW-RTT'!#REF!,$B145,'NEW-RTT'!$E$6:$E$786,"G*",'NEW-RTT'!#REF!,$F$3,'NEW-RTT'!#REF!,'t100 dynamiques'!$F$5)</f>
        <v>#REF!</v>
      </c>
      <c r="G145" s="67" t="e">
        <f>$G144+SUMIFS('NEW-RTT'!#REF!,'NEW-RTT'!#REF!,'t100 dynamiques'!$C$5,'NEW-RTT'!#REF!,$B145,'NEW-RTT'!$E$6:$E$786,"G*",'NEW-RTT'!#REF!,$G$3,'NEW-RTT'!#REF!,'t100 dynamiques'!$F$5)-SUMIFS('NEW-RTT'!#REF!,'NEW-RTT'!#REF!,'t100 dynamiques'!$C$5,'NEW-RTT'!#REF!,$B145,'NEW-RTT'!$E$6:$E$786,"G*",'NEW-RTT'!#REF!,$G$3,'NEW-RTT'!#REF!,'t100 dynamiques'!$F$5)</f>
        <v>#REF!</v>
      </c>
      <c r="H145" s="74" t="e">
        <f t="shared" si="24"/>
        <v>#REF!</v>
      </c>
      <c r="I145" s="137" t="e">
        <f t="shared" si="30"/>
        <v>#REF!</v>
      </c>
      <c r="J145" s="137" t="e">
        <f t="shared" si="31"/>
        <v>#REF!</v>
      </c>
      <c r="K145" s="137" t="e">
        <f t="shared" si="32"/>
        <v>#REF!</v>
      </c>
      <c r="L145" s="139">
        <f>SUMIFS(LISTE!$T$4:$T$29,LISTE!$O$4:$O$29,'t100 dynamiques'!$C$5,LISTE!$S$4:$S$29,'t100 dynamiques'!$F$5,LISTE!$P$4:$P$29,LISTE!$P$4)</f>
        <v>637</v>
      </c>
      <c r="M145" s="70" t="e">
        <f>$M144+SUMIFS('NEW-RTT'!#REF!,'NEW-RTT'!#REF!,'t100 dynamiques'!$C$5,'NEW-RTT'!#REF!,$B145,'NEW-RTT'!$E$6:$E$786,"G*",'NEW-RTT'!#REF!,$M$3,'NEW-RTT'!#REF!,'t100 dynamiques'!$F$5)-SUMIFS('NEW-RTT'!#REF!,'NEW-RTT'!#REF!,'t100 dynamiques'!$C$5,'NEW-RTT'!#REF!,$B145,'NEW-RTT'!$E$6:$E$786,"G*",'NEW-RTT'!#REF!,$M$3,'NEW-RTT'!#REF!,'t100 dynamiques'!$F$5)</f>
        <v>#REF!</v>
      </c>
      <c r="N145" s="37" t="e">
        <f>$N144+SUMIFS('NEW-RTT'!#REF!,'NEW-RTT'!#REF!,'t100 dynamiques'!$C$5,'NEW-RTT'!#REF!,$B145,'NEW-RTT'!$E$6:$E$786,"G*",'NEW-RTT'!#REF!,$N$3,'NEW-RTT'!#REF!,'t100 dynamiques'!$F$5)-SUMIFS('NEW-RTT'!#REF!,'NEW-RTT'!#REF!,'t100 dynamiques'!$C$5,'NEW-RTT'!#REF!,$B145,'NEW-RTT'!$E$6:$E$786,"G*",'NEW-RTT'!#REF!,$N$3,'NEW-RTT'!#REF!,'t100 dynamiques'!$F$5)</f>
        <v>#REF!</v>
      </c>
      <c r="O145" s="37" t="e">
        <f>$O144+SUMIFS('NEW-RTT'!#REF!,'NEW-RTT'!#REF!,'t100 dynamiques'!$C$5,'NEW-RTT'!#REF!,$B145,'NEW-RTT'!$E$6:$E$786,"G*",'NEW-RTT'!#REF!,$O$3,'NEW-RTT'!#REF!,'t100 dynamiques'!$F$5)-SUMIFS('NEW-RTT'!#REF!,'NEW-RTT'!#REF!,'t100 dynamiques'!$C$5,'NEW-RTT'!#REF!,$B145,'NEW-RTT'!$E$6:$E$786,"G*",'NEW-RTT'!#REF!,$O$3,'NEW-RTT'!#REF!,'t100 dynamiques'!$F$5)</f>
        <v>#REF!</v>
      </c>
      <c r="P145" s="37" t="e">
        <f>$P144+SUMIFS('NEW-RTT'!#REF!,'NEW-RTT'!#REF!,'t100 dynamiques'!$C$5,'NEW-RTT'!#REF!,$B145,'NEW-RTT'!$E$6:$E$786,"G*",'NEW-RTT'!#REF!,$P$3,'NEW-RTT'!#REF!,'t100 dynamiques'!$F$5)-SUMIFS('NEW-RTT'!#REF!,'NEW-RTT'!#REF!,'t100 dynamiques'!$C$5,'NEW-RTT'!#REF!,$B145,'NEW-RTT'!$E$6:$E$786,"G*",'NEW-RTT'!#REF!,$P$3,'NEW-RTT'!#REF!,'t100 dynamiques'!$F$5)</f>
        <v>#REF!</v>
      </c>
      <c r="Q145" s="37" t="e">
        <f>$Q144+SUMIFS('NEW-RTT'!#REF!,'NEW-RTT'!#REF!,'t100 dynamiques'!$C$5,'NEW-RTT'!#REF!,$B145,'NEW-RTT'!$E$6:$E$786,"G*",'NEW-RTT'!#REF!,$Q$3,'NEW-RTT'!#REF!,'t100 dynamiques'!$F$5)-SUMIFS('NEW-RTT'!#REF!,'NEW-RTT'!#REF!,'t100 dynamiques'!$C$5,'NEW-RTT'!#REF!,$B145,'NEW-RTT'!$E$6:$E$786,"G*",'NEW-RTT'!#REF!,$Q$3,'NEW-RTT'!#REF!,'t100 dynamiques'!$F$5)</f>
        <v>#REF!</v>
      </c>
      <c r="R145" s="164" t="e">
        <f t="shared" si="25"/>
        <v>#REF!</v>
      </c>
      <c r="S145" s="164" t="e">
        <f t="shared" si="29"/>
        <v>#REF!</v>
      </c>
      <c r="T145" s="164" t="e">
        <f t="shared" si="26"/>
        <v>#REF!</v>
      </c>
      <c r="U145" s="164" t="e">
        <f t="shared" si="27"/>
        <v>#REF!</v>
      </c>
      <c r="V145" s="165" t="e">
        <f t="shared" si="28"/>
        <v>#REF!</v>
      </c>
      <c r="W145" s="169">
        <f>SUMIFS(LISTE!$T$4:$T$29,LISTE!$O$4:$O$29,'t100 dynamiques'!$C$5,LISTE!$S$4:$S$29,'t100 dynamiques'!$F$5,LISTE!$P$4:$P$29,LISTE!$P$9)</f>
        <v>2339.1000000000004</v>
      </c>
      <c r="X145" s="215"/>
      <c r="Y145" s="215"/>
      <c r="Z145" s="215"/>
      <c r="AA145" s="215"/>
      <c r="AB145" s="215"/>
      <c r="AC145" s="215"/>
      <c r="AD145" s="215"/>
      <c r="AE145" s="215"/>
      <c r="AF145" s="215"/>
      <c r="AG145" s="215"/>
      <c r="AH145" s="215"/>
      <c r="AI145" s="215"/>
      <c r="AJ145" s="215"/>
      <c r="AK145" s="215"/>
      <c r="AL145" s="215"/>
      <c r="AM145" s="215"/>
      <c r="AN145" s="215"/>
      <c r="AO145" s="215"/>
      <c r="AP145" s="215"/>
      <c r="AQ145" s="215"/>
    </row>
    <row r="146" spans="2:43" x14ac:dyDescent="0.25">
      <c r="B146" s="35">
        <v>142</v>
      </c>
      <c r="D146" s="36" t="e">
        <f>$D145+SUMIFS('NEW-RTT'!#REF!,'NEW-RTT'!#REF!,'t100 dynamiques'!$C$5,'NEW-RTT'!#REF!,$B146,'NEW-RTT'!$E$6:$E$786,"G*",'NEW-RTT'!#REF!,$D$3,'NEW-RTT'!#REF!,'t100 dynamiques'!$F$5)-SUMIFS('NEW-RTT'!#REF!,'NEW-RTT'!#REF!,'t100 dynamiques'!$C$5,'NEW-RTT'!#REF!,$B146,'NEW-RTT'!$E$6:$E$786,"G*",'NEW-RTT'!#REF!,$D$3,'NEW-RTT'!#REF!,'t100 dynamiques'!$F$5)</f>
        <v>#REF!</v>
      </c>
      <c r="E146" s="37" t="e">
        <f>$E145+SUMIFS('NEW-RTT'!#REF!,'NEW-RTT'!#REF!,'t100 dynamiques'!$C$5,'NEW-RTT'!#REF!,$B146,'NEW-RTT'!$E$6:$E$786,"G*",'NEW-RTT'!#REF!,$E$3,'NEW-RTT'!#REF!,'t100 dynamiques'!$F$5)-SUMIFS('NEW-RTT'!#REF!,'NEW-RTT'!#REF!,'t100 dynamiques'!$C$5,'NEW-RTT'!#REF!,$B146,'NEW-RTT'!$E$6:$E$786,"G*",'NEW-RTT'!#REF!,$E$3,'NEW-RTT'!#REF!,'t100 dynamiques'!$F$5)</f>
        <v>#REF!</v>
      </c>
      <c r="F146" s="37" t="e">
        <f>$F145+SUMIFS('NEW-RTT'!#REF!,'NEW-RTT'!#REF!,'t100 dynamiques'!$C$5,'NEW-RTT'!#REF!,$B146,'NEW-RTT'!$E$6:$E$786,"G*",'NEW-RTT'!#REF!,$F$3,'NEW-RTT'!#REF!,'t100 dynamiques'!$F$5)-SUMIFS('NEW-RTT'!#REF!,'NEW-RTT'!#REF!,'t100 dynamiques'!$C$5,'NEW-RTT'!#REF!,$B146,'NEW-RTT'!$E$6:$E$786,"G*",'NEW-RTT'!#REF!,$F$3,'NEW-RTT'!#REF!,'t100 dynamiques'!$F$5)</f>
        <v>#REF!</v>
      </c>
      <c r="G146" s="67" t="e">
        <f>$G145+SUMIFS('NEW-RTT'!#REF!,'NEW-RTT'!#REF!,'t100 dynamiques'!$C$5,'NEW-RTT'!#REF!,$B146,'NEW-RTT'!$E$6:$E$786,"G*",'NEW-RTT'!#REF!,$G$3,'NEW-RTT'!#REF!,'t100 dynamiques'!$F$5)-SUMIFS('NEW-RTT'!#REF!,'NEW-RTT'!#REF!,'t100 dynamiques'!$C$5,'NEW-RTT'!#REF!,$B146,'NEW-RTT'!$E$6:$E$786,"G*",'NEW-RTT'!#REF!,$G$3,'NEW-RTT'!#REF!,'t100 dynamiques'!$F$5)</f>
        <v>#REF!</v>
      </c>
      <c r="H146" s="74" t="e">
        <f t="shared" si="24"/>
        <v>#REF!</v>
      </c>
      <c r="I146" s="137" t="e">
        <f t="shared" si="30"/>
        <v>#REF!</v>
      </c>
      <c r="J146" s="137" t="e">
        <f t="shared" si="31"/>
        <v>#REF!</v>
      </c>
      <c r="K146" s="137" t="e">
        <f t="shared" si="32"/>
        <v>#REF!</v>
      </c>
      <c r="L146" s="139">
        <f>SUMIFS(LISTE!$T$4:$T$29,LISTE!$O$4:$O$29,'t100 dynamiques'!$C$5,LISTE!$S$4:$S$29,'t100 dynamiques'!$F$5,LISTE!$P$4:$P$29,LISTE!$P$4)</f>
        <v>637</v>
      </c>
      <c r="M146" s="70" t="e">
        <f>$M145+SUMIFS('NEW-RTT'!#REF!,'NEW-RTT'!#REF!,'t100 dynamiques'!$C$5,'NEW-RTT'!#REF!,$B146,'NEW-RTT'!$E$6:$E$786,"G*",'NEW-RTT'!#REF!,$M$3,'NEW-RTT'!#REF!,'t100 dynamiques'!$F$5)-SUMIFS('NEW-RTT'!#REF!,'NEW-RTT'!#REF!,'t100 dynamiques'!$C$5,'NEW-RTT'!#REF!,$B146,'NEW-RTT'!$E$6:$E$786,"G*",'NEW-RTT'!#REF!,$M$3,'NEW-RTT'!#REF!,'t100 dynamiques'!$F$5)</f>
        <v>#REF!</v>
      </c>
      <c r="N146" s="37" t="e">
        <f>$N145+SUMIFS('NEW-RTT'!#REF!,'NEW-RTT'!#REF!,'t100 dynamiques'!$C$5,'NEW-RTT'!#REF!,$B146,'NEW-RTT'!$E$6:$E$786,"G*",'NEW-RTT'!#REF!,$N$3,'NEW-RTT'!#REF!,'t100 dynamiques'!$F$5)-SUMIFS('NEW-RTT'!#REF!,'NEW-RTT'!#REF!,'t100 dynamiques'!$C$5,'NEW-RTT'!#REF!,$B146,'NEW-RTT'!$E$6:$E$786,"G*",'NEW-RTT'!#REF!,$N$3,'NEW-RTT'!#REF!,'t100 dynamiques'!$F$5)</f>
        <v>#REF!</v>
      </c>
      <c r="O146" s="37" t="e">
        <f>$O145+SUMIFS('NEW-RTT'!#REF!,'NEW-RTT'!#REF!,'t100 dynamiques'!$C$5,'NEW-RTT'!#REF!,$B146,'NEW-RTT'!$E$6:$E$786,"G*",'NEW-RTT'!#REF!,$O$3,'NEW-RTT'!#REF!,'t100 dynamiques'!$F$5)-SUMIFS('NEW-RTT'!#REF!,'NEW-RTT'!#REF!,'t100 dynamiques'!$C$5,'NEW-RTT'!#REF!,$B146,'NEW-RTT'!$E$6:$E$786,"G*",'NEW-RTT'!#REF!,$O$3,'NEW-RTT'!#REF!,'t100 dynamiques'!$F$5)</f>
        <v>#REF!</v>
      </c>
      <c r="P146" s="37" t="e">
        <f>$P145+SUMIFS('NEW-RTT'!#REF!,'NEW-RTT'!#REF!,'t100 dynamiques'!$C$5,'NEW-RTT'!#REF!,$B146,'NEW-RTT'!$E$6:$E$786,"G*",'NEW-RTT'!#REF!,$P$3,'NEW-RTT'!#REF!,'t100 dynamiques'!$F$5)-SUMIFS('NEW-RTT'!#REF!,'NEW-RTT'!#REF!,'t100 dynamiques'!$C$5,'NEW-RTT'!#REF!,$B146,'NEW-RTT'!$E$6:$E$786,"G*",'NEW-RTT'!#REF!,$P$3,'NEW-RTT'!#REF!,'t100 dynamiques'!$F$5)</f>
        <v>#REF!</v>
      </c>
      <c r="Q146" s="37" t="e">
        <f>$Q145+SUMIFS('NEW-RTT'!#REF!,'NEW-RTT'!#REF!,'t100 dynamiques'!$C$5,'NEW-RTT'!#REF!,$B146,'NEW-RTT'!$E$6:$E$786,"G*",'NEW-RTT'!#REF!,$Q$3,'NEW-RTT'!#REF!,'t100 dynamiques'!$F$5)-SUMIFS('NEW-RTT'!#REF!,'NEW-RTT'!#REF!,'t100 dynamiques'!$C$5,'NEW-RTT'!#REF!,$B146,'NEW-RTT'!$E$6:$E$786,"G*",'NEW-RTT'!#REF!,$Q$3,'NEW-RTT'!#REF!,'t100 dynamiques'!$F$5)</f>
        <v>#REF!</v>
      </c>
      <c r="R146" s="164" t="e">
        <f t="shared" si="25"/>
        <v>#REF!</v>
      </c>
      <c r="S146" s="164" t="e">
        <f t="shared" si="29"/>
        <v>#REF!</v>
      </c>
      <c r="T146" s="164" t="e">
        <f t="shared" si="26"/>
        <v>#REF!</v>
      </c>
      <c r="U146" s="164" t="e">
        <f t="shared" si="27"/>
        <v>#REF!</v>
      </c>
      <c r="V146" s="165" t="e">
        <f t="shared" si="28"/>
        <v>#REF!</v>
      </c>
      <c r="W146" s="169">
        <f>SUMIFS(LISTE!$T$4:$T$29,LISTE!$O$4:$O$29,'t100 dynamiques'!$C$5,LISTE!$S$4:$S$29,'t100 dynamiques'!$F$5,LISTE!$P$4:$P$29,LISTE!$P$9)</f>
        <v>2339.1000000000004</v>
      </c>
      <c r="X146" s="215"/>
      <c r="Y146" s="215"/>
      <c r="Z146" s="215"/>
      <c r="AA146" s="215"/>
      <c r="AB146" s="215"/>
      <c r="AC146" s="215"/>
      <c r="AD146" s="215"/>
      <c r="AE146" s="215"/>
      <c r="AF146" s="215"/>
      <c r="AG146" s="215"/>
      <c r="AH146" s="215"/>
      <c r="AI146" s="215"/>
      <c r="AJ146" s="215"/>
      <c r="AK146" s="215"/>
      <c r="AL146" s="215"/>
      <c r="AM146" s="215"/>
      <c r="AN146" s="215"/>
      <c r="AO146" s="215"/>
      <c r="AP146" s="215"/>
      <c r="AQ146" s="215"/>
    </row>
    <row r="147" spans="2:43" x14ac:dyDescent="0.25">
      <c r="B147" s="35">
        <v>143</v>
      </c>
      <c r="D147" s="36" t="e">
        <f>$D146+SUMIFS('NEW-RTT'!#REF!,'NEW-RTT'!#REF!,'t100 dynamiques'!$C$5,'NEW-RTT'!#REF!,$B147,'NEW-RTT'!$E$6:$E$786,"G*",'NEW-RTT'!#REF!,$D$3,'NEW-RTT'!#REF!,'t100 dynamiques'!$F$5)-SUMIFS('NEW-RTT'!#REF!,'NEW-RTT'!#REF!,'t100 dynamiques'!$C$5,'NEW-RTT'!#REF!,$B147,'NEW-RTT'!$E$6:$E$786,"G*",'NEW-RTT'!#REF!,$D$3,'NEW-RTT'!#REF!,'t100 dynamiques'!$F$5)</f>
        <v>#REF!</v>
      </c>
      <c r="E147" s="37" t="e">
        <f>$E146+SUMIFS('NEW-RTT'!#REF!,'NEW-RTT'!#REF!,'t100 dynamiques'!$C$5,'NEW-RTT'!#REF!,$B147,'NEW-RTT'!$E$6:$E$786,"G*",'NEW-RTT'!#REF!,$E$3,'NEW-RTT'!#REF!,'t100 dynamiques'!$F$5)-SUMIFS('NEW-RTT'!#REF!,'NEW-RTT'!#REF!,'t100 dynamiques'!$C$5,'NEW-RTT'!#REF!,$B147,'NEW-RTT'!$E$6:$E$786,"G*",'NEW-RTT'!#REF!,$E$3,'NEW-RTT'!#REF!,'t100 dynamiques'!$F$5)</f>
        <v>#REF!</v>
      </c>
      <c r="F147" s="37" t="e">
        <f>$F146+SUMIFS('NEW-RTT'!#REF!,'NEW-RTT'!#REF!,'t100 dynamiques'!$C$5,'NEW-RTT'!#REF!,$B147,'NEW-RTT'!$E$6:$E$786,"G*",'NEW-RTT'!#REF!,$F$3,'NEW-RTT'!#REF!,'t100 dynamiques'!$F$5)-SUMIFS('NEW-RTT'!#REF!,'NEW-RTT'!#REF!,'t100 dynamiques'!$C$5,'NEW-RTT'!#REF!,$B147,'NEW-RTT'!$E$6:$E$786,"G*",'NEW-RTT'!#REF!,$F$3,'NEW-RTT'!#REF!,'t100 dynamiques'!$F$5)</f>
        <v>#REF!</v>
      </c>
      <c r="G147" s="67" t="e">
        <f>$G146+SUMIFS('NEW-RTT'!#REF!,'NEW-RTT'!#REF!,'t100 dynamiques'!$C$5,'NEW-RTT'!#REF!,$B147,'NEW-RTT'!$E$6:$E$786,"G*",'NEW-RTT'!#REF!,$G$3,'NEW-RTT'!#REF!,'t100 dynamiques'!$F$5)-SUMIFS('NEW-RTT'!#REF!,'NEW-RTT'!#REF!,'t100 dynamiques'!$C$5,'NEW-RTT'!#REF!,$B147,'NEW-RTT'!$E$6:$E$786,"G*",'NEW-RTT'!#REF!,$G$3,'NEW-RTT'!#REF!,'t100 dynamiques'!$F$5)</f>
        <v>#REF!</v>
      </c>
      <c r="H147" s="74" t="e">
        <f t="shared" si="24"/>
        <v>#REF!</v>
      </c>
      <c r="I147" s="137" t="e">
        <f t="shared" si="30"/>
        <v>#REF!</v>
      </c>
      <c r="J147" s="137" t="e">
        <f t="shared" si="31"/>
        <v>#REF!</v>
      </c>
      <c r="K147" s="137" t="e">
        <f t="shared" si="32"/>
        <v>#REF!</v>
      </c>
      <c r="L147" s="139">
        <f>SUMIFS(LISTE!$T$4:$T$29,LISTE!$O$4:$O$29,'t100 dynamiques'!$C$5,LISTE!$S$4:$S$29,'t100 dynamiques'!$F$5,LISTE!$P$4:$P$29,LISTE!$P$4)</f>
        <v>637</v>
      </c>
      <c r="M147" s="70" t="e">
        <f>$M146+SUMIFS('NEW-RTT'!#REF!,'NEW-RTT'!#REF!,'t100 dynamiques'!$C$5,'NEW-RTT'!#REF!,$B147,'NEW-RTT'!$E$6:$E$786,"G*",'NEW-RTT'!#REF!,$M$3,'NEW-RTT'!#REF!,'t100 dynamiques'!$F$5)-SUMIFS('NEW-RTT'!#REF!,'NEW-RTT'!#REF!,'t100 dynamiques'!$C$5,'NEW-RTT'!#REF!,$B147,'NEW-RTT'!$E$6:$E$786,"G*",'NEW-RTT'!#REF!,$M$3,'NEW-RTT'!#REF!,'t100 dynamiques'!$F$5)</f>
        <v>#REF!</v>
      </c>
      <c r="N147" s="37" t="e">
        <f>$N146+SUMIFS('NEW-RTT'!#REF!,'NEW-RTT'!#REF!,'t100 dynamiques'!$C$5,'NEW-RTT'!#REF!,$B147,'NEW-RTT'!$E$6:$E$786,"G*",'NEW-RTT'!#REF!,$N$3,'NEW-RTT'!#REF!,'t100 dynamiques'!$F$5)-SUMIFS('NEW-RTT'!#REF!,'NEW-RTT'!#REF!,'t100 dynamiques'!$C$5,'NEW-RTT'!#REF!,$B147,'NEW-RTT'!$E$6:$E$786,"G*",'NEW-RTT'!#REF!,$N$3,'NEW-RTT'!#REF!,'t100 dynamiques'!$F$5)</f>
        <v>#REF!</v>
      </c>
      <c r="O147" s="37" t="e">
        <f>$O146+SUMIFS('NEW-RTT'!#REF!,'NEW-RTT'!#REF!,'t100 dynamiques'!$C$5,'NEW-RTT'!#REF!,$B147,'NEW-RTT'!$E$6:$E$786,"G*",'NEW-RTT'!#REF!,$O$3,'NEW-RTT'!#REF!,'t100 dynamiques'!$F$5)-SUMIFS('NEW-RTT'!#REF!,'NEW-RTT'!#REF!,'t100 dynamiques'!$C$5,'NEW-RTT'!#REF!,$B147,'NEW-RTT'!$E$6:$E$786,"G*",'NEW-RTT'!#REF!,$O$3,'NEW-RTT'!#REF!,'t100 dynamiques'!$F$5)</f>
        <v>#REF!</v>
      </c>
      <c r="P147" s="37" t="e">
        <f>$P146+SUMIFS('NEW-RTT'!#REF!,'NEW-RTT'!#REF!,'t100 dynamiques'!$C$5,'NEW-RTT'!#REF!,$B147,'NEW-RTT'!$E$6:$E$786,"G*",'NEW-RTT'!#REF!,$P$3,'NEW-RTT'!#REF!,'t100 dynamiques'!$F$5)-SUMIFS('NEW-RTT'!#REF!,'NEW-RTT'!#REF!,'t100 dynamiques'!$C$5,'NEW-RTT'!#REF!,$B147,'NEW-RTT'!$E$6:$E$786,"G*",'NEW-RTT'!#REF!,$P$3,'NEW-RTT'!#REF!,'t100 dynamiques'!$F$5)</f>
        <v>#REF!</v>
      </c>
      <c r="Q147" s="37" t="e">
        <f>$Q146+SUMIFS('NEW-RTT'!#REF!,'NEW-RTT'!#REF!,'t100 dynamiques'!$C$5,'NEW-RTT'!#REF!,$B147,'NEW-RTT'!$E$6:$E$786,"G*",'NEW-RTT'!#REF!,$Q$3,'NEW-RTT'!#REF!,'t100 dynamiques'!$F$5)-SUMIFS('NEW-RTT'!#REF!,'NEW-RTT'!#REF!,'t100 dynamiques'!$C$5,'NEW-RTT'!#REF!,$B147,'NEW-RTT'!$E$6:$E$786,"G*",'NEW-RTT'!#REF!,$Q$3,'NEW-RTT'!#REF!,'t100 dynamiques'!$F$5)</f>
        <v>#REF!</v>
      </c>
      <c r="R147" s="164" t="e">
        <f t="shared" si="25"/>
        <v>#REF!</v>
      </c>
      <c r="S147" s="164" t="e">
        <f t="shared" si="29"/>
        <v>#REF!</v>
      </c>
      <c r="T147" s="164" t="e">
        <f t="shared" si="26"/>
        <v>#REF!</v>
      </c>
      <c r="U147" s="164" t="e">
        <f t="shared" si="27"/>
        <v>#REF!</v>
      </c>
      <c r="V147" s="165" t="e">
        <f t="shared" si="28"/>
        <v>#REF!</v>
      </c>
      <c r="W147" s="169">
        <f>SUMIFS(LISTE!$T$4:$T$29,LISTE!$O$4:$O$29,'t100 dynamiques'!$C$5,LISTE!$S$4:$S$29,'t100 dynamiques'!$F$5,LISTE!$P$4:$P$29,LISTE!$P$9)</f>
        <v>2339.1000000000004</v>
      </c>
      <c r="X147" s="215"/>
      <c r="Y147" s="215"/>
      <c r="Z147" s="215"/>
      <c r="AA147" s="215"/>
      <c r="AB147" s="215"/>
      <c r="AC147" s="215"/>
      <c r="AD147" s="215"/>
      <c r="AE147" s="215"/>
      <c r="AF147" s="215"/>
      <c r="AG147" s="215"/>
      <c r="AH147" s="215"/>
      <c r="AI147" s="215"/>
      <c r="AJ147" s="215"/>
      <c r="AK147" s="215"/>
      <c r="AL147" s="215"/>
      <c r="AM147" s="215"/>
      <c r="AN147" s="215"/>
      <c r="AO147" s="215"/>
      <c r="AP147" s="215"/>
      <c r="AQ147" s="215"/>
    </row>
    <row r="148" spans="2:43" x14ac:dyDescent="0.25">
      <c r="B148" s="35">
        <v>144</v>
      </c>
      <c r="D148" s="36" t="e">
        <f>$D147+SUMIFS('NEW-RTT'!#REF!,'NEW-RTT'!#REF!,'t100 dynamiques'!$C$5,'NEW-RTT'!#REF!,$B148,'NEW-RTT'!$E$6:$E$786,"G*",'NEW-RTT'!#REF!,$D$3,'NEW-RTT'!#REF!,'t100 dynamiques'!$F$5)-SUMIFS('NEW-RTT'!#REF!,'NEW-RTT'!#REF!,'t100 dynamiques'!$C$5,'NEW-RTT'!#REF!,$B148,'NEW-RTT'!$E$6:$E$786,"G*",'NEW-RTT'!#REF!,$D$3,'NEW-RTT'!#REF!,'t100 dynamiques'!$F$5)</f>
        <v>#REF!</v>
      </c>
      <c r="E148" s="37" t="e">
        <f>$E147+SUMIFS('NEW-RTT'!#REF!,'NEW-RTT'!#REF!,'t100 dynamiques'!$C$5,'NEW-RTT'!#REF!,$B148,'NEW-RTT'!$E$6:$E$786,"G*",'NEW-RTT'!#REF!,$E$3,'NEW-RTT'!#REF!,'t100 dynamiques'!$F$5)-SUMIFS('NEW-RTT'!#REF!,'NEW-RTT'!#REF!,'t100 dynamiques'!$C$5,'NEW-RTT'!#REF!,$B148,'NEW-RTT'!$E$6:$E$786,"G*",'NEW-RTT'!#REF!,$E$3,'NEW-RTT'!#REF!,'t100 dynamiques'!$F$5)</f>
        <v>#REF!</v>
      </c>
      <c r="F148" s="37" t="e">
        <f>$F147+SUMIFS('NEW-RTT'!#REF!,'NEW-RTT'!#REF!,'t100 dynamiques'!$C$5,'NEW-RTT'!#REF!,$B148,'NEW-RTT'!$E$6:$E$786,"G*",'NEW-RTT'!#REF!,$F$3,'NEW-RTT'!#REF!,'t100 dynamiques'!$F$5)-SUMIFS('NEW-RTT'!#REF!,'NEW-RTT'!#REF!,'t100 dynamiques'!$C$5,'NEW-RTT'!#REF!,$B148,'NEW-RTT'!$E$6:$E$786,"G*",'NEW-RTT'!#REF!,$F$3,'NEW-RTT'!#REF!,'t100 dynamiques'!$F$5)</f>
        <v>#REF!</v>
      </c>
      <c r="G148" s="67" t="e">
        <f>$G147+SUMIFS('NEW-RTT'!#REF!,'NEW-RTT'!#REF!,'t100 dynamiques'!$C$5,'NEW-RTT'!#REF!,$B148,'NEW-RTT'!$E$6:$E$786,"G*",'NEW-RTT'!#REF!,$G$3,'NEW-RTT'!#REF!,'t100 dynamiques'!$F$5)-SUMIFS('NEW-RTT'!#REF!,'NEW-RTT'!#REF!,'t100 dynamiques'!$C$5,'NEW-RTT'!#REF!,$B148,'NEW-RTT'!$E$6:$E$786,"G*",'NEW-RTT'!#REF!,$G$3,'NEW-RTT'!#REF!,'t100 dynamiques'!$F$5)</f>
        <v>#REF!</v>
      </c>
      <c r="H148" s="74" t="e">
        <f t="shared" si="24"/>
        <v>#REF!</v>
      </c>
      <c r="I148" s="137" t="e">
        <f t="shared" si="30"/>
        <v>#REF!</v>
      </c>
      <c r="J148" s="137" t="e">
        <f t="shared" si="31"/>
        <v>#REF!</v>
      </c>
      <c r="K148" s="137" t="e">
        <f t="shared" si="32"/>
        <v>#REF!</v>
      </c>
      <c r="L148" s="139">
        <f>SUMIFS(LISTE!$T$4:$T$29,LISTE!$O$4:$O$29,'t100 dynamiques'!$C$5,LISTE!$S$4:$S$29,'t100 dynamiques'!$F$5,LISTE!$P$4:$P$29,LISTE!$P$4)</f>
        <v>637</v>
      </c>
      <c r="M148" s="70" t="e">
        <f>$M147+SUMIFS('NEW-RTT'!#REF!,'NEW-RTT'!#REF!,'t100 dynamiques'!$C$5,'NEW-RTT'!#REF!,$B148,'NEW-RTT'!$E$6:$E$786,"G*",'NEW-RTT'!#REF!,$M$3,'NEW-RTT'!#REF!,'t100 dynamiques'!$F$5)-SUMIFS('NEW-RTT'!#REF!,'NEW-RTT'!#REF!,'t100 dynamiques'!$C$5,'NEW-RTT'!#REF!,$B148,'NEW-RTT'!$E$6:$E$786,"G*",'NEW-RTT'!#REF!,$M$3,'NEW-RTT'!#REF!,'t100 dynamiques'!$F$5)</f>
        <v>#REF!</v>
      </c>
      <c r="N148" s="37" t="e">
        <f>$N147+SUMIFS('NEW-RTT'!#REF!,'NEW-RTT'!#REF!,'t100 dynamiques'!$C$5,'NEW-RTT'!#REF!,$B148,'NEW-RTT'!$E$6:$E$786,"G*",'NEW-RTT'!#REF!,$N$3,'NEW-RTT'!#REF!,'t100 dynamiques'!$F$5)-SUMIFS('NEW-RTT'!#REF!,'NEW-RTT'!#REF!,'t100 dynamiques'!$C$5,'NEW-RTT'!#REF!,$B148,'NEW-RTT'!$E$6:$E$786,"G*",'NEW-RTT'!#REF!,$N$3,'NEW-RTT'!#REF!,'t100 dynamiques'!$F$5)</f>
        <v>#REF!</v>
      </c>
      <c r="O148" s="37" t="e">
        <f>$O147+SUMIFS('NEW-RTT'!#REF!,'NEW-RTT'!#REF!,'t100 dynamiques'!$C$5,'NEW-RTT'!#REF!,$B148,'NEW-RTT'!$E$6:$E$786,"G*",'NEW-RTT'!#REF!,$O$3,'NEW-RTT'!#REF!,'t100 dynamiques'!$F$5)-SUMIFS('NEW-RTT'!#REF!,'NEW-RTT'!#REF!,'t100 dynamiques'!$C$5,'NEW-RTT'!#REF!,$B148,'NEW-RTT'!$E$6:$E$786,"G*",'NEW-RTT'!#REF!,$O$3,'NEW-RTT'!#REF!,'t100 dynamiques'!$F$5)</f>
        <v>#REF!</v>
      </c>
      <c r="P148" s="37" t="e">
        <f>$P147+SUMIFS('NEW-RTT'!#REF!,'NEW-RTT'!#REF!,'t100 dynamiques'!$C$5,'NEW-RTT'!#REF!,$B148,'NEW-RTT'!$E$6:$E$786,"G*",'NEW-RTT'!#REF!,$P$3,'NEW-RTT'!#REF!,'t100 dynamiques'!$F$5)-SUMIFS('NEW-RTT'!#REF!,'NEW-RTT'!#REF!,'t100 dynamiques'!$C$5,'NEW-RTT'!#REF!,$B148,'NEW-RTT'!$E$6:$E$786,"G*",'NEW-RTT'!#REF!,$P$3,'NEW-RTT'!#REF!,'t100 dynamiques'!$F$5)</f>
        <v>#REF!</v>
      </c>
      <c r="Q148" s="37" t="e">
        <f>$Q147+SUMIFS('NEW-RTT'!#REF!,'NEW-RTT'!#REF!,'t100 dynamiques'!$C$5,'NEW-RTT'!#REF!,$B148,'NEW-RTT'!$E$6:$E$786,"G*",'NEW-RTT'!#REF!,$Q$3,'NEW-RTT'!#REF!,'t100 dynamiques'!$F$5)-SUMIFS('NEW-RTT'!#REF!,'NEW-RTT'!#REF!,'t100 dynamiques'!$C$5,'NEW-RTT'!#REF!,$B148,'NEW-RTT'!$E$6:$E$786,"G*",'NEW-RTT'!#REF!,$Q$3,'NEW-RTT'!#REF!,'t100 dynamiques'!$F$5)</f>
        <v>#REF!</v>
      </c>
      <c r="R148" s="164" t="e">
        <f t="shared" si="25"/>
        <v>#REF!</v>
      </c>
      <c r="S148" s="164" t="e">
        <f t="shared" si="29"/>
        <v>#REF!</v>
      </c>
      <c r="T148" s="164" t="e">
        <f t="shared" si="26"/>
        <v>#REF!</v>
      </c>
      <c r="U148" s="164" t="e">
        <f t="shared" si="27"/>
        <v>#REF!</v>
      </c>
      <c r="V148" s="165" t="e">
        <f t="shared" si="28"/>
        <v>#REF!</v>
      </c>
      <c r="W148" s="169">
        <f>SUMIFS(LISTE!$T$4:$T$29,LISTE!$O$4:$O$29,'t100 dynamiques'!$C$5,LISTE!$S$4:$S$29,'t100 dynamiques'!$F$5,LISTE!$P$4:$P$29,LISTE!$P$9)</f>
        <v>2339.1000000000004</v>
      </c>
      <c r="X148" s="215"/>
      <c r="Y148" s="215"/>
      <c r="Z148" s="215"/>
      <c r="AA148" s="215"/>
      <c r="AB148" s="215"/>
      <c r="AC148" s="215"/>
      <c r="AD148" s="215"/>
      <c r="AE148" s="215"/>
      <c r="AF148" s="215"/>
      <c r="AG148" s="215"/>
      <c r="AH148" s="215"/>
      <c r="AI148" s="215"/>
      <c r="AJ148" s="215"/>
      <c r="AK148" s="215"/>
      <c r="AL148" s="215"/>
      <c r="AM148" s="215"/>
      <c r="AN148" s="215"/>
      <c r="AO148" s="215"/>
      <c r="AP148" s="215"/>
      <c r="AQ148" s="215"/>
    </row>
    <row r="149" spans="2:43" x14ac:dyDescent="0.25">
      <c r="B149" s="35">
        <v>145</v>
      </c>
      <c r="D149" s="36" t="e">
        <f>$D148+SUMIFS('NEW-RTT'!#REF!,'NEW-RTT'!#REF!,'t100 dynamiques'!$C$5,'NEW-RTT'!#REF!,$B149,'NEW-RTT'!$E$6:$E$786,"G*",'NEW-RTT'!#REF!,$D$3,'NEW-RTT'!#REF!,'t100 dynamiques'!$F$5)-SUMIFS('NEW-RTT'!#REF!,'NEW-RTT'!#REF!,'t100 dynamiques'!$C$5,'NEW-RTT'!#REF!,$B149,'NEW-RTT'!$E$6:$E$786,"G*",'NEW-RTT'!#REF!,$D$3,'NEW-RTT'!#REF!,'t100 dynamiques'!$F$5)</f>
        <v>#REF!</v>
      </c>
      <c r="E149" s="37" t="e">
        <f>$E148+SUMIFS('NEW-RTT'!#REF!,'NEW-RTT'!#REF!,'t100 dynamiques'!$C$5,'NEW-RTT'!#REF!,$B149,'NEW-RTT'!$E$6:$E$786,"G*",'NEW-RTT'!#REF!,$E$3,'NEW-RTT'!#REF!,'t100 dynamiques'!$F$5)-SUMIFS('NEW-RTT'!#REF!,'NEW-RTT'!#REF!,'t100 dynamiques'!$C$5,'NEW-RTT'!#REF!,$B149,'NEW-RTT'!$E$6:$E$786,"G*",'NEW-RTT'!#REF!,$E$3,'NEW-RTT'!#REF!,'t100 dynamiques'!$F$5)</f>
        <v>#REF!</v>
      </c>
      <c r="F149" s="37" t="e">
        <f>$F148+SUMIFS('NEW-RTT'!#REF!,'NEW-RTT'!#REF!,'t100 dynamiques'!$C$5,'NEW-RTT'!#REF!,$B149,'NEW-RTT'!$E$6:$E$786,"G*",'NEW-RTT'!#REF!,$F$3,'NEW-RTT'!#REF!,'t100 dynamiques'!$F$5)-SUMIFS('NEW-RTT'!#REF!,'NEW-RTT'!#REF!,'t100 dynamiques'!$C$5,'NEW-RTT'!#REF!,$B149,'NEW-RTT'!$E$6:$E$786,"G*",'NEW-RTT'!#REF!,$F$3,'NEW-RTT'!#REF!,'t100 dynamiques'!$F$5)</f>
        <v>#REF!</v>
      </c>
      <c r="G149" s="67" t="e">
        <f>$G148+SUMIFS('NEW-RTT'!#REF!,'NEW-RTT'!#REF!,'t100 dynamiques'!$C$5,'NEW-RTT'!#REF!,$B149,'NEW-RTT'!$E$6:$E$786,"G*",'NEW-RTT'!#REF!,$G$3,'NEW-RTT'!#REF!,'t100 dynamiques'!$F$5)-SUMIFS('NEW-RTT'!#REF!,'NEW-RTT'!#REF!,'t100 dynamiques'!$C$5,'NEW-RTT'!#REF!,$B149,'NEW-RTT'!$E$6:$E$786,"G*",'NEW-RTT'!#REF!,$G$3,'NEW-RTT'!#REF!,'t100 dynamiques'!$F$5)</f>
        <v>#REF!</v>
      </c>
      <c r="H149" s="74" t="e">
        <f t="shared" si="24"/>
        <v>#REF!</v>
      </c>
      <c r="I149" s="137" t="e">
        <f t="shared" si="30"/>
        <v>#REF!</v>
      </c>
      <c r="J149" s="137" t="e">
        <f t="shared" si="31"/>
        <v>#REF!</v>
      </c>
      <c r="K149" s="137" t="e">
        <f t="shared" si="32"/>
        <v>#REF!</v>
      </c>
      <c r="L149" s="139">
        <f>SUMIFS(LISTE!$T$4:$T$29,LISTE!$O$4:$O$29,'t100 dynamiques'!$C$5,LISTE!$S$4:$S$29,'t100 dynamiques'!$F$5,LISTE!$P$4:$P$29,LISTE!$P$4)</f>
        <v>637</v>
      </c>
      <c r="M149" s="70" t="e">
        <f>$M148+SUMIFS('NEW-RTT'!#REF!,'NEW-RTT'!#REF!,'t100 dynamiques'!$C$5,'NEW-RTT'!#REF!,$B149,'NEW-RTT'!$E$6:$E$786,"G*",'NEW-RTT'!#REF!,$M$3,'NEW-RTT'!#REF!,'t100 dynamiques'!$F$5)-SUMIFS('NEW-RTT'!#REF!,'NEW-RTT'!#REF!,'t100 dynamiques'!$C$5,'NEW-RTT'!#REF!,$B149,'NEW-RTT'!$E$6:$E$786,"G*",'NEW-RTT'!#REF!,$M$3,'NEW-RTT'!#REF!,'t100 dynamiques'!$F$5)</f>
        <v>#REF!</v>
      </c>
      <c r="N149" s="37" t="e">
        <f>$N148+SUMIFS('NEW-RTT'!#REF!,'NEW-RTT'!#REF!,'t100 dynamiques'!$C$5,'NEW-RTT'!#REF!,$B149,'NEW-RTT'!$E$6:$E$786,"G*",'NEW-RTT'!#REF!,$N$3,'NEW-RTT'!#REF!,'t100 dynamiques'!$F$5)-SUMIFS('NEW-RTT'!#REF!,'NEW-RTT'!#REF!,'t100 dynamiques'!$C$5,'NEW-RTT'!#REF!,$B149,'NEW-RTT'!$E$6:$E$786,"G*",'NEW-RTT'!#REF!,$N$3,'NEW-RTT'!#REF!,'t100 dynamiques'!$F$5)</f>
        <v>#REF!</v>
      </c>
      <c r="O149" s="37" t="e">
        <f>$O148+SUMIFS('NEW-RTT'!#REF!,'NEW-RTT'!#REF!,'t100 dynamiques'!$C$5,'NEW-RTT'!#REF!,$B149,'NEW-RTT'!$E$6:$E$786,"G*",'NEW-RTT'!#REF!,$O$3,'NEW-RTT'!#REF!,'t100 dynamiques'!$F$5)-SUMIFS('NEW-RTT'!#REF!,'NEW-RTT'!#REF!,'t100 dynamiques'!$C$5,'NEW-RTT'!#REF!,$B149,'NEW-RTT'!$E$6:$E$786,"G*",'NEW-RTT'!#REF!,$O$3,'NEW-RTT'!#REF!,'t100 dynamiques'!$F$5)</f>
        <v>#REF!</v>
      </c>
      <c r="P149" s="37" t="e">
        <f>$P148+SUMIFS('NEW-RTT'!#REF!,'NEW-RTT'!#REF!,'t100 dynamiques'!$C$5,'NEW-RTT'!#REF!,$B149,'NEW-RTT'!$E$6:$E$786,"G*",'NEW-RTT'!#REF!,$P$3,'NEW-RTT'!#REF!,'t100 dynamiques'!$F$5)-SUMIFS('NEW-RTT'!#REF!,'NEW-RTT'!#REF!,'t100 dynamiques'!$C$5,'NEW-RTT'!#REF!,$B149,'NEW-RTT'!$E$6:$E$786,"G*",'NEW-RTT'!#REF!,$P$3,'NEW-RTT'!#REF!,'t100 dynamiques'!$F$5)</f>
        <v>#REF!</v>
      </c>
      <c r="Q149" s="37" t="e">
        <f>$Q148+SUMIFS('NEW-RTT'!#REF!,'NEW-RTT'!#REF!,'t100 dynamiques'!$C$5,'NEW-RTT'!#REF!,$B149,'NEW-RTT'!$E$6:$E$786,"G*",'NEW-RTT'!#REF!,$Q$3,'NEW-RTT'!#REF!,'t100 dynamiques'!$F$5)-SUMIFS('NEW-RTT'!#REF!,'NEW-RTT'!#REF!,'t100 dynamiques'!$C$5,'NEW-RTT'!#REF!,$B149,'NEW-RTT'!$E$6:$E$786,"G*",'NEW-RTT'!#REF!,$Q$3,'NEW-RTT'!#REF!,'t100 dynamiques'!$F$5)</f>
        <v>#REF!</v>
      </c>
      <c r="R149" s="164" t="e">
        <f t="shared" si="25"/>
        <v>#REF!</v>
      </c>
      <c r="S149" s="164" t="e">
        <f t="shared" si="29"/>
        <v>#REF!</v>
      </c>
      <c r="T149" s="164" t="e">
        <f t="shared" si="26"/>
        <v>#REF!</v>
      </c>
      <c r="U149" s="164" t="e">
        <f t="shared" si="27"/>
        <v>#REF!</v>
      </c>
      <c r="V149" s="165" t="e">
        <f t="shared" si="28"/>
        <v>#REF!</v>
      </c>
      <c r="W149" s="169">
        <f>SUMIFS(LISTE!$T$4:$T$29,LISTE!$O$4:$O$29,'t100 dynamiques'!$C$5,LISTE!$S$4:$S$29,'t100 dynamiques'!$F$5,LISTE!$P$4:$P$29,LISTE!$P$9)</f>
        <v>2339.1000000000004</v>
      </c>
      <c r="X149" s="215"/>
      <c r="Y149" s="215"/>
      <c r="Z149" s="215"/>
      <c r="AA149" s="215"/>
      <c r="AB149" s="215"/>
      <c r="AC149" s="215"/>
      <c r="AD149" s="215"/>
      <c r="AE149" s="215"/>
      <c r="AF149" s="215"/>
      <c r="AG149" s="215"/>
      <c r="AH149" s="215"/>
      <c r="AI149" s="215"/>
      <c r="AJ149" s="215"/>
      <c r="AK149" s="215"/>
      <c r="AL149" s="215"/>
      <c r="AM149" s="215"/>
      <c r="AN149" s="215"/>
      <c r="AO149" s="215"/>
      <c r="AP149" s="215"/>
      <c r="AQ149" s="215"/>
    </row>
    <row r="150" spans="2:43" x14ac:dyDescent="0.25">
      <c r="B150" s="35">
        <v>146</v>
      </c>
      <c r="D150" s="36" t="e">
        <f>$D149+SUMIFS('NEW-RTT'!#REF!,'NEW-RTT'!#REF!,'t100 dynamiques'!$C$5,'NEW-RTT'!#REF!,$B150,'NEW-RTT'!$E$6:$E$786,"G*",'NEW-RTT'!#REF!,$D$3,'NEW-RTT'!#REF!,'t100 dynamiques'!$F$5)-SUMIFS('NEW-RTT'!#REF!,'NEW-RTT'!#REF!,'t100 dynamiques'!$C$5,'NEW-RTT'!#REF!,$B150,'NEW-RTT'!$E$6:$E$786,"G*",'NEW-RTT'!#REF!,$D$3,'NEW-RTT'!#REF!,'t100 dynamiques'!$F$5)</f>
        <v>#REF!</v>
      </c>
      <c r="E150" s="37" t="e">
        <f>$E149+SUMIFS('NEW-RTT'!#REF!,'NEW-RTT'!#REF!,'t100 dynamiques'!$C$5,'NEW-RTT'!#REF!,$B150,'NEW-RTT'!$E$6:$E$786,"G*",'NEW-RTT'!#REF!,$E$3,'NEW-RTT'!#REF!,'t100 dynamiques'!$F$5)-SUMIFS('NEW-RTT'!#REF!,'NEW-RTT'!#REF!,'t100 dynamiques'!$C$5,'NEW-RTT'!#REF!,$B150,'NEW-RTT'!$E$6:$E$786,"G*",'NEW-RTT'!#REF!,$E$3,'NEW-RTT'!#REF!,'t100 dynamiques'!$F$5)</f>
        <v>#REF!</v>
      </c>
      <c r="F150" s="37" t="e">
        <f>$F149+SUMIFS('NEW-RTT'!#REF!,'NEW-RTT'!#REF!,'t100 dynamiques'!$C$5,'NEW-RTT'!#REF!,$B150,'NEW-RTT'!$E$6:$E$786,"G*",'NEW-RTT'!#REF!,$F$3,'NEW-RTT'!#REF!,'t100 dynamiques'!$F$5)-SUMIFS('NEW-RTT'!#REF!,'NEW-RTT'!#REF!,'t100 dynamiques'!$C$5,'NEW-RTT'!#REF!,$B150,'NEW-RTT'!$E$6:$E$786,"G*",'NEW-RTT'!#REF!,$F$3,'NEW-RTT'!#REF!,'t100 dynamiques'!$F$5)</f>
        <v>#REF!</v>
      </c>
      <c r="G150" s="67" t="e">
        <f>$G149+SUMIFS('NEW-RTT'!#REF!,'NEW-RTT'!#REF!,'t100 dynamiques'!$C$5,'NEW-RTT'!#REF!,$B150,'NEW-RTT'!$E$6:$E$786,"G*",'NEW-RTT'!#REF!,$G$3,'NEW-RTT'!#REF!,'t100 dynamiques'!$F$5)-SUMIFS('NEW-RTT'!#REF!,'NEW-RTT'!#REF!,'t100 dynamiques'!$C$5,'NEW-RTT'!#REF!,$B150,'NEW-RTT'!$E$6:$E$786,"G*",'NEW-RTT'!#REF!,$G$3,'NEW-RTT'!#REF!,'t100 dynamiques'!$F$5)</f>
        <v>#REF!</v>
      </c>
      <c r="H150" s="74" t="e">
        <f t="shared" si="24"/>
        <v>#REF!</v>
      </c>
      <c r="I150" s="137" t="e">
        <f t="shared" si="30"/>
        <v>#REF!</v>
      </c>
      <c r="J150" s="137" t="e">
        <f t="shared" si="31"/>
        <v>#REF!</v>
      </c>
      <c r="K150" s="137" t="e">
        <f t="shared" si="32"/>
        <v>#REF!</v>
      </c>
      <c r="L150" s="139">
        <f>SUMIFS(LISTE!$T$4:$T$29,LISTE!$O$4:$O$29,'t100 dynamiques'!$C$5,LISTE!$S$4:$S$29,'t100 dynamiques'!$F$5,LISTE!$P$4:$P$29,LISTE!$P$4)</f>
        <v>637</v>
      </c>
      <c r="M150" s="70" t="e">
        <f>$M149+SUMIFS('NEW-RTT'!#REF!,'NEW-RTT'!#REF!,'t100 dynamiques'!$C$5,'NEW-RTT'!#REF!,$B150,'NEW-RTT'!$E$6:$E$786,"G*",'NEW-RTT'!#REF!,$M$3,'NEW-RTT'!#REF!,'t100 dynamiques'!$F$5)-SUMIFS('NEW-RTT'!#REF!,'NEW-RTT'!#REF!,'t100 dynamiques'!$C$5,'NEW-RTT'!#REF!,$B150,'NEW-RTT'!$E$6:$E$786,"G*",'NEW-RTT'!#REF!,$M$3,'NEW-RTT'!#REF!,'t100 dynamiques'!$F$5)</f>
        <v>#REF!</v>
      </c>
      <c r="N150" s="37" t="e">
        <f>$N149+SUMIFS('NEW-RTT'!#REF!,'NEW-RTT'!#REF!,'t100 dynamiques'!$C$5,'NEW-RTT'!#REF!,$B150,'NEW-RTT'!$E$6:$E$786,"G*",'NEW-RTT'!#REF!,$N$3,'NEW-RTT'!#REF!,'t100 dynamiques'!$F$5)-SUMIFS('NEW-RTT'!#REF!,'NEW-RTT'!#REF!,'t100 dynamiques'!$C$5,'NEW-RTT'!#REF!,$B150,'NEW-RTT'!$E$6:$E$786,"G*",'NEW-RTT'!#REF!,$N$3,'NEW-RTT'!#REF!,'t100 dynamiques'!$F$5)</f>
        <v>#REF!</v>
      </c>
      <c r="O150" s="37" t="e">
        <f>$O149+SUMIFS('NEW-RTT'!#REF!,'NEW-RTT'!#REF!,'t100 dynamiques'!$C$5,'NEW-RTT'!#REF!,$B150,'NEW-RTT'!$E$6:$E$786,"G*",'NEW-RTT'!#REF!,$O$3,'NEW-RTT'!#REF!,'t100 dynamiques'!$F$5)-SUMIFS('NEW-RTT'!#REF!,'NEW-RTT'!#REF!,'t100 dynamiques'!$C$5,'NEW-RTT'!#REF!,$B150,'NEW-RTT'!$E$6:$E$786,"G*",'NEW-RTT'!#REF!,$O$3,'NEW-RTT'!#REF!,'t100 dynamiques'!$F$5)</f>
        <v>#REF!</v>
      </c>
      <c r="P150" s="37" t="e">
        <f>$P149+SUMIFS('NEW-RTT'!#REF!,'NEW-RTT'!#REF!,'t100 dynamiques'!$C$5,'NEW-RTT'!#REF!,$B150,'NEW-RTT'!$E$6:$E$786,"G*",'NEW-RTT'!#REF!,$P$3,'NEW-RTT'!#REF!,'t100 dynamiques'!$F$5)-SUMIFS('NEW-RTT'!#REF!,'NEW-RTT'!#REF!,'t100 dynamiques'!$C$5,'NEW-RTT'!#REF!,$B150,'NEW-RTT'!$E$6:$E$786,"G*",'NEW-RTT'!#REF!,$P$3,'NEW-RTT'!#REF!,'t100 dynamiques'!$F$5)</f>
        <v>#REF!</v>
      </c>
      <c r="Q150" s="37" t="e">
        <f>$Q149+SUMIFS('NEW-RTT'!#REF!,'NEW-RTT'!#REF!,'t100 dynamiques'!$C$5,'NEW-RTT'!#REF!,$B150,'NEW-RTT'!$E$6:$E$786,"G*",'NEW-RTT'!#REF!,$Q$3,'NEW-RTT'!#REF!,'t100 dynamiques'!$F$5)-SUMIFS('NEW-RTT'!#REF!,'NEW-RTT'!#REF!,'t100 dynamiques'!$C$5,'NEW-RTT'!#REF!,$B150,'NEW-RTT'!$E$6:$E$786,"G*",'NEW-RTT'!#REF!,$Q$3,'NEW-RTT'!#REF!,'t100 dynamiques'!$F$5)</f>
        <v>#REF!</v>
      </c>
      <c r="R150" s="164" t="e">
        <f t="shared" si="25"/>
        <v>#REF!</v>
      </c>
      <c r="S150" s="164" t="e">
        <f t="shared" si="29"/>
        <v>#REF!</v>
      </c>
      <c r="T150" s="164" t="e">
        <f t="shared" si="26"/>
        <v>#REF!</v>
      </c>
      <c r="U150" s="164" t="e">
        <f t="shared" si="27"/>
        <v>#REF!</v>
      </c>
      <c r="V150" s="165" t="e">
        <f t="shared" si="28"/>
        <v>#REF!</v>
      </c>
      <c r="W150" s="169">
        <f>SUMIFS(LISTE!$T$4:$T$29,LISTE!$O$4:$O$29,'t100 dynamiques'!$C$5,LISTE!$S$4:$S$29,'t100 dynamiques'!$F$5,LISTE!$P$4:$P$29,LISTE!$P$9)</f>
        <v>2339.1000000000004</v>
      </c>
      <c r="X150" s="215"/>
      <c r="Y150" s="215"/>
      <c r="Z150" s="215"/>
      <c r="AA150" s="215"/>
      <c r="AB150" s="215"/>
      <c r="AC150" s="215"/>
      <c r="AD150" s="215"/>
      <c r="AE150" s="215"/>
      <c r="AF150" s="215"/>
      <c r="AG150" s="215"/>
      <c r="AH150" s="215"/>
      <c r="AI150" s="215"/>
      <c r="AJ150" s="215"/>
      <c r="AK150" s="215"/>
      <c r="AL150" s="215"/>
      <c r="AM150" s="215"/>
      <c r="AN150" s="215"/>
      <c r="AO150" s="215"/>
      <c r="AP150" s="215"/>
      <c r="AQ150" s="215"/>
    </row>
    <row r="151" spans="2:43" x14ac:dyDescent="0.25">
      <c r="B151" s="133">
        <v>147</v>
      </c>
      <c r="D151" s="36" t="e">
        <f>$D150+SUMIFS('NEW-RTT'!#REF!,'NEW-RTT'!#REF!,'t100 dynamiques'!$C$5,'NEW-RTT'!#REF!,$B151,'NEW-RTT'!$E$6:$E$786,"G*",'NEW-RTT'!#REF!,$D$3,'NEW-RTT'!#REF!,'t100 dynamiques'!$F$5)-SUMIFS('NEW-RTT'!#REF!,'NEW-RTT'!#REF!,'t100 dynamiques'!$C$5,'NEW-RTT'!#REF!,$B151,'NEW-RTT'!$E$6:$E$786,"G*",'NEW-RTT'!#REF!,$D$3,'NEW-RTT'!#REF!,'t100 dynamiques'!$F$5)</f>
        <v>#REF!</v>
      </c>
      <c r="E151" s="37" t="e">
        <f>$E150+SUMIFS('NEW-RTT'!#REF!,'NEW-RTT'!#REF!,'t100 dynamiques'!$C$5,'NEW-RTT'!#REF!,$B151,'NEW-RTT'!$E$6:$E$786,"G*",'NEW-RTT'!#REF!,$E$3,'NEW-RTT'!#REF!,'t100 dynamiques'!$F$5)-SUMIFS('NEW-RTT'!#REF!,'NEW-RTT'!#REF!,'t100 dynamiques'!$C$5,'NEW-RTT'!#REF!,$B151,'NEW-RTT'!$E$6:$E$786,"G*",'NEW-RTT'!#REF!,$E$3,'NEW-RTT'!#REF!,'t100 dynamiques'!$F$5)</f>
        <v>#REF!</v>
      </c>
      <c r="F151" s="37" t="e">
        <f>$F150+SUMIFS('NEW-RTT'!#REF!,'NEW-RTT'!#REF!,'t100 dynamiques'!$C$5,'NEW-RTT'!#REF!,$B151,'NEW-RTT'!$E$6:$E$786,"G*",'NEW-RTT'!#REF!,$F$3,'NEW-RTT'!#REF!,'t100 dynamiques'!$F$5)-SUMIFS('NEW-RTT'!#REF!,'NEW-RTT'!#REF!,'t100 dynamiques'!$C$5,'NEW-RTT'!#REF!,$B151,'NEW-RTT'!$E$6:$E$786,"G*",'NEW-RTT'!#REF!,$F$3,'NEW-RTT'!#REF!,'t100 dynamiques'!$F$5)</f>
        <v>#REF!</v>
      </c>
      <c r="G151" s="67" t="e">
        <f>$G150+SUMIFS('NEW-RTT'!#REF!,'NEW-RTT'!#REF!,'t100 dynamiques'!$C$5,'NEW-RTT'!#REF!,$B151,'NEW-RTT'!$E$6:$E$786,"G*",'NEW-RTT'!#REF!,$G$3,'NEW-RTT'!#REF!,'t100 dynamiques'!$F$5)-SUMIFS('NEW-RTT'!#REF!,'NEW-RTT'!#REF!,'t100 dynamiques'!$C$5,'NEW-RTT'!#REF!,$B151,'NEW-RTT'!$E$6:$E$786,"G*",'NEW-RTT'!#REF!,$G$3,'NEW-RTT'!#REF!,'t100 dynamiques'!$F$5)</f>
        <v>#REF!</v>
      </c>
      <c r="H151" s="74" t="e">
        <f t="shared" si="24"/>
        <v>#REF!</v>
      </c>
      <c r="I151" s="137" t="e">
        <f t="shared" si="30"/>
        <v>#REF!</v>
      </c>
      <c r="J151" s="137" t="e">
        <f t="shared" si="31"/>
        <v>#REF!</v>
      </c>
      <c r="K151" s="137" t="e">
        <f t="shared" si="32"/>
        <v>#REF!</v>
      </c>
      <c r="L151" s="139">
        <f>SUMIFS(LISTE!$T$4:$T$29,LISTE!$O$4:$O$29,'t100 dynamiques'!$C$5,LISTE!$S$4:$S$29,'t100 dynamiques'!$F$5,LISTE!$P$4:$P$29,LISTE!$P$4)</f>
        <v>637</v>
      </c>
      <c r="M151" s="70" t="e">
        <f>$M150+SUMIFS('NEW-RTT'!#REF!,'NEW-RTT'!#REF!,'t100 dynamiques'!$C$5,'NEW-RTT'!#REF!,$B151,'NEW-RTT'!$E$6:$E$786,"G*",'NEW-RTT'!#REF!,$M$3,'NEW-RTT'!#REF!,'t100 dynamiques'!$F$5)-SUMIFS('NEW-RTT'!#REF!,'NEW-RTT'!#REF!,'t100 dynamiques'!$C$5,'NEW-RTT'!#REF!,$B151,'NEW-RTT'!$E$6:$E$786,"G*",'NEW-RTT'!#REF!,$M$3,'NEW-RTT'!#REF!,'t100 dynamiques'!$F$5)</f>
        <v>#REF!</v>
      </c>
      <c r="N151" s="37" t="e">
        <f>$N150+SUMIFS('NEW-RTT'!#REF!,'NEW-RTT'!#REF!,'t100 dynamiques'!$C$5,'NEW-RTT'!#REF!,$B151,'NEW-RTT'!$E$6:$E$786,"G*",'NEW-RTT'!#REF!,$N$3,'NEW-RTT'!#REF!,'t100 dynamiques'!$F$5)-SUMIFS('NEW-RTT'!#REF!,'NEW-RTT'!#REF!,'t100 dynamiques'!$C$5,'NEW-RTT'!#REF!,$B151,'NEW-RTT'!$E$6:$E$786,"G*",'NEW-RTT'!#REF!,$N$3,'NEW-RTT'!#REF!,'t100 dynamiques'!$F$5)</f>
        <v>#REF!</v>
      </c>
      <c r="O151" s="37" t="e">
        <f>$O150+SUMIFS('NEW-RTT'!#REF!,'NEW-RTT'!#REF!,'t100 dynamiques'!$C$5,'NEW-RTT'!#REF!,$B151,'NEW-RTT'!$E$6:$E$786,"G*",'NEW-RTT'!#REF!,$O$3,'NEW-RTT'!#REF!,'t100 dynamiques'!$F$5)-SUMIFS('NEW-RTT'!#REF!,'NEW-RTT'!#REF!,'t100 dynamiques'!$C$5,'NEW-RTT'!#REF!,$B151,'NEW-RTT'!$E$6:$E$786,"G*",'NEW-RTT'!#REF!,$O$3,'NEW-RTT'!#REF!,'t100 dynamiques'!$F$5)</f>
        <v>#REF!</v>
      </c>
      <c r="P151" s="37" t="e">
        <f>$P150+SUMIFS('NEW-RTT'!#REF!,'NEW-RTT'!#REF!,'t100 dynamiques'!$C$5,'NEW-RTT'!#REF!,$B151,'NEW-RTT'!$E$6:$E$786,"G*",'NEW-RTT'!#REF!,$P$3,'NEW-RTT'!#REF!,'t100 dynamiques'!$F$5)-SUMIFS('NEW-RTT'!#REF!,'NEW-RTT'!#REF!,'t100 dynamiques'!$C$5,'NEW-RTT'!#REF!,$B151,'NEW-RTT'!$E$6:$E$786,"G*",'NEW-RTT'!#REF!,$P$3,'NEW-RTT'!#REF!,'t100 dynamiques'!$F$5)</f>
        <v>#REF!</v>
      </c>
      <c r="Q151" s="37" t="e">
        <f>$Q150+SUMIFS('NEW-RTT'!#REF!,'NEW-RTT'!#REF!,'t100 dynamiques'!$C$5,'NEW-RTT'!#REF!,$B151,'NEW-RTT'!$E$6:$E$786,"G*",'NEW-RTT'!#REF!,$Q$3,'NEW-RTT'!#REF!,'t100 dynamiques'!$F$5)-SUMIFS('NEW-RTT'!#REF!,'NEW-RTT'!#REF!,'t100 dynamiques'!$C$5,'NEW-RTT'!#REF!,$B151,'NEW-RTT'!$E$6:$E$786,"G*",'NEW-RTT'!#REF!,$Q$3,'NEW-RTT'!#REF!,'t100 dynamiques'!$F$5)</f>
        <v>#REF!</v>
      </c>
      <c r="R151" s="164" t="e">
        <f t="shared" si="25"/>
        <v>#REF!</v>
      </c>
      <c r="S151" s="164" t="e">
        <f t="shared" si="29"/>
        <v>#REF!</v>
      </c>
      <c r="T151" s="164" t="e">
        <f t="shared" si="26"/>
        <v>#REF!</v>
      </c>
      <c r="U151" s="164" t="e">
        <f t="shared" si="27"/>
        <v>#REF!</v>
      </c>
      <c r="V151" s="165" t="e">
        <f t="shared" si="28"/>
        <v>#REF!</v>
      </c>
      <c r="W151" s="169">
        <f>SUMIFS(LISTE!$T$4:$T$29,LISTE!$O$4:$O$29,'t100 dynamiques'!$C$5,LISTE!$S$4:$S$29,'t100 dynamiques'!$F$5,LISTE!$P$4:$P$29,LISTE!$P$9)</f>
        <v>2339.1000000000004</v>
      </c>
      <c r="X151" s="215"/>
      <c r="Y151" s="215"/>
      <c r="Z151" s="215"/>
      <c r="AA151" s="215"/>
      <c r="AB151" s="215"/>
      <c r="AC151" s="215"/>
      <c r="AD151" s="215"/>
      <c r="AE151" s="215"/>
      <c r="AF151" s="215"/>
      <c r="AG151" s="215"/>
      <c r="AH151" s="215"/>
      <c r="AI151" s="215"/>
      <c r="AJ151" s="215"/>
      <c r="AK151" s="215"/>
      <c r="AL151" s="215"/>
      <c r="AM151" s="215"/>
      <c r="AN151" s="215"/>
      <c r="AO151" s="215"/>
      <c r="AP151" s="215"/>
      <c r="AQ151" s="215"/>
    </row>
    <row r="152" spans="2:43" x14ac:dyDescent="0.25">
      <c r="B152" s="35">
        <v>148</v>
      </c>
      <c r="D152" s="36" t="e">
        <f>$D151+SUMIFS('NEW-RTT'!#REF!,'NEW-RTT'!#REF!,'t100 dynamiques'!$C$5,'NEW-RTT'!#REF!,$B152,'NEW-RTT'!$E$6:$E$786,"G*",'NEW-RTT'!#REF!,$D$3,'NEW-RTT'!#REF!,'t100 dynamiques'!$F$5)-SUMIFS('NEW-RTT'!#REF!,'NEW-RTT'!#REF!,'t100 dynamiques'!$C$5,'NEW-RTT'!#REF!,$B152,'NEW-RTT'!$E$6:$E$786,"G*",'NEW-RTT'!#REF!,$D$3,'NEW-RTT'!#REF!,'t100 dynamiques'!$F$5)</f>
        <v>#REF!</v>
      </c>
      <c r="E152" s="37" t="e">
        <f>$E151+SUMIFS('NEW-RTT'!#REF!,'NEW-RTT'!#REF!,'t100 dynamiques'!$C$5,'NEW-RTT'!#REF!,$B152,'NEW-RTT'!$E$6:$E$786,"G*",'NEW-RTT'!#REF!,$E$3,'NEW-RTT'!#REF!,'t100 dynamiques'!$F$5)-SUMIFS('NEW-RTT'!#REF!,'NEW-RTT'!#REF!,'t100 dynamiques'!$C$5,'NEW-RTT'!#REF!,$B152,'NEW-RTT'!$E$6:$E$786,"G*",'NEW-RTT'!#REF!,$E$3,'NEW-RTT'!#REF!,'t100 dynamiques'!$F$5)</f>
        <v>#REF!</v>
      </c>
      <c r="F152" s="37" t="e">
        <f>$F151+SUMIFS('NEW-RTT'!#REF!,'NEW-RTT'!#REF!,'t100 dynamiques'!$C$5,'NEW-RTT'!#REF!,$B152,'NEW-RTT'!$E$6:$E$786,"G*",'NEW-RTT'!#REF!,$F$3,'NEW-RTT'!#REF!,'t100 dynamiques'!$F$5)-SUMIFS('NEW-RTT'!#REF!,'NEW-RTT'!#REF!,'t100 dynamiques'!$C$5,'NEW-RTT'!#REF!,$B152,'NEW-RTT'!$E$6:$E$786,"G*",'NEW-RTT'!#REF!,$F$3,'NEW-RTT'!#REF!,'t100 dynamiques'!$F$5)</f>
        <v>#REF!</v>
      </c>
      <c r="G152" s="67" t="e">
        <f>$G151+SUMIFS('NEW-RTT'!#REF!,'NEW-RTT'!#REF!,'t100 dynamiques'!$C$5,'NEW-RTT'!#REF!,$B152,'NEW-RTT'!$E$6:$E$786,"G*",'NEW-RTT'!#REF!,$G$3,'NEW-RTT'!#REF!,'t100 dynamiques'!$F$5)-SUMIFS('NEW-RTT'!#REF!,'NEW-RTT'!#REF!,'t100 dynamiques'!$C$5,'NEW-RTT'!#REF!,$B152,'NEW-RTT'!$E$6:$E$786,"G*",'NEW-RTT'!#REF!,$G$3,'NEW-RTT'!#REF!,'t100 dynamiques'!$F$5)</f>
        <v>#REF!</v>
      </c>
      <c r="H152" s="74" t="e">
        <f t="shared" si="24"/>
        <v>#REF!</v>
      </c>
      <c r="I152" s="137" t="e">
        <f t="shared" si="30"/>
        <v>#REF!</v>
      </c>
      <c r="J152" s="137" t="e">
        <f t="shared" si="31"/>
        <v>#REF!</v>
      </c>
      <c r="K152" s="137" t="e">
        <f t="shared" si="32"/>
        <v>#REF!</v>
      </c>
      <c r="L152" s="139">
        <f>SUMIFS(LISTE!$T$4:$T$29,LISTE!$O$4:$O$29,'t100 dynamiques'!$C$5,LISTE!$S$4:$S$29,'t100 dynamiques'!$F$5,LISTE!$P$4:$P$29,LISTE!$P$4)</f>
        <v>637</v>
      </c>
      <c r="M152" s="70" t="e">
        <f>$M151+SUMIFS('NEW-RTT'!#REF!,'NEW-RTT'!#REF!,'t100 dynamiques'!$C$5,'NEW-RTT'!#REF!,$B152,'NEW-RTT'!$E$6:$E$786,"G*",'NEW-RTT'!#REF!,$M$3,'NEW-RTT'!#REF!,'t100 dynamiques'!$F$5)-SUMIFS('NEW-RTT'!#REF!,'NEW-RTT'!#REF!,'t100 dynamiques'!$C$5,'NEW-RTT'!#REF!,$B152,'NEW-RTT'!$E$6:$E$786,"G*",'NEW-RTT'!#REF!,$M$3,'NEW-RTT'!#REF!,'t100 dynamiques'!$F$5)</f>
        <v>#REF!</v>
      </c>
      <c r="N152" s="37" t="e">
        <f>$N151+SUMIFS('NEW-RTT'!#REF!,'NEW-RTT'!#REF!,'t100 dynamiques'!$C$5,'NEW-RTT'!#REF!,$B152,'NEW-RTT'!$E$6:$E$786,"G*",'NEW-RTT'!#REF!,$N$3,'NEW-RTT'!#REF!,'t100 dynamiques'!$F$5)-SUMIFS('NEW-RTT'!#REF!,'NEW-RTT'!#REF!,'t100 dynamiques'!$C$5,'NEW-RTT'!#REF!,$B152,'NEW-RTT'!$E$6:$E$786,"G*",'NEW-RTT'!#REF!,$N$3,'NEW-RTT'!#REF!,'t100 dynamiques'!$F$5)</f>
        <v>#REF!</v>
      </c>
      <c r="O152" s="37" t="e">
        <f>$O151+SUMIFS('NEW-RTT'!#REF!,'NEW-RTT'!#REF!,'t100 dynamiques'!$C$5,'NEW-RTT'!#REF!,$B152,'NEW-RTT'!$E$6:$E$786,"G*",'NEW-RTT'!#REF!,$O$3,'NEW-RTT'!#REF!,'t100 dynamiques'!$F$5)-SUMIFS('NEW-RTT'!#REF!,'NEW-RTT'!#REF!,'t100 dynamiques'!$C$5,'NEW-RTT'!#REF!,$B152,'NEW-RTT'!$E$6:$E$786,"G*",'NEW-RTT'!#REF!,$O$3,'NEW-RTT'!#REF!,'t100 dynamiques'!$F$5)</f>
        <v>#REF!</v>
      </c>
      <c r="P152" s="37" t="e">
        <f>$P151+SUMIFS('NEW-RTT'!#REF!,'NEW-RTT'!#REF!,'t100 dynamiques'!$C$5,'NEW-RTT'!#REF!,$B152,'NEW-RTT'!$E$6:$E$786,"G*",'NEW-RTT'!#REF!,$P$3,'NEW-RTT'!#REF!,'t100 dynamiques'!$F$5)-SUMIFS('NEW-RTT'!#REF!,'NEW-RTT'!#REF!,'t100 dynamiques'!$C$5,'NEW-RTT'!#REF!,$B152,'NEW-RTT'!$E$6:$E$786,"G*",'NEW-RTT'!#REF!,$P$3,'NEW-RTT'!#REF!,'t100 dynamiques'!$F$5)</f>
        <v>#REF!</v>
      </c>
      <c r="Q152" s="37" t="e">
        <f>$Q151+SUMIFS('NEW-RTT'!#REF!,'NEW-RTT'!#REF!,'t100 dynamiques'!$C$5,'NEW-RTT'!#REF!,$B152,'NEW-RTT'!$E$6:$E$786,"G*",'NEW-RTT'!#REF!,$Q$3,'NEW-RTT'!#REF!,'t100 dynamiques'!$F$5)-SUMIFS('NEW-RTT'!#REF!,'NEW-RTT'!#REF!,'t100 dynamiques'!$C$5,'NEW-RTT'!#REF!,$B152,'NEW-RTT'!$E$6:$E$786,"G*",'NEW-RTT'!#REF!,$Q$3,'NEW-RTT'!#REF!,'t100 dynamiques'!$F$5)</f>
        <v>#REF!</v>
      </c>
      <c r="R152" s="164" t="e">
        <f t="shared" si="25"/>
        <v>#REF!</v>
      </c>
      <c r="S152" s="164" t="e">
        <f t="shared" si="29"/>
        <v>#REF!</v>
      </c>
      <c r="T152" s="164" t="e">
        <f t="shared" si="26"/>
        <v>#REF!</v>
      </c>
      <c r="U152" s="164" t="e">
        <f t="shared" si="27"/>
        <v>#REF!</v>
      </c>
      <c r="V152" s="165" t="e">
        <f t="shared" si="28"/>
        <v>#REF!</v>
      </c>
      <c r="W152" s="169">
        <f>SUMIFS(LISTE!$T$4:$T$29,LISTE!$O$4:$O$29,'t100 dynamiques'!$C$5,LISTE!$S$4:$S$29,'t100 dynamiques'!$F$5,LISTE!$P$4:$P$29,LISTE!$P$9)</f>
        <v>2339.1000000000004</v>
      </c>
      <c r="X152" s="215"/>
      <c r="Y152" s="215"/>
      <c r="Z152" s="215"/>
      <c r="AA152" s="215"/>
      <c r="AB152" s="215"/>
      <c r="AC152" s="215"/>
      <c r="AD152" s="215"/>
      <c r="AE152" s="215"/>
      <c r="AF152" s="215"/>
      <c r="AG152" s="215"/>
      <c r="AH152" s="215"/>
      <c r="AI152" s="215"/>
      <c r="AJ152" s="215"/>
      <c r="AK152" s="215"/>
      <c r="AL152" s="215"/>
      <c r="AM152" s="215"/>
      <c r="AN152" s="215"/>
      <c r="AO152" s="215"/>
      <c r="AP152" s="215"/>
      <c r="AQ152" s="215"/>
    </row>
    <row r="153" spans="2:43" x14ac:dyDescent="0.25">
      <c r="B153" s="35">
        <v>149</v>
      </c>
      <c r="D153" s="36" t="e">
        <f>$D152+SUMIFS('NEW-RTT'!#REF!,'NEW-RTT'!#REF!,'t100 dynamiques'!$C$5,'NEW-RTT'!#REF!,$B153,'NEW-RTT'!$E$6:$E$786,"G*",'NEW-RTT'!#REF!,$D$3,'NEW-RTT'!#REF!,'t100 dynamiques'!$F$5)-SUMIFS('NEW-RTT'!#REF!,'NEW-RTT'!#REF!,'t100 dynamiques'!$C$5,'NEW-RTT'!#REF!,$B153,'NEW-RTT'!$E$6:$E$786,"G*",'NEW-RTT'!#REF!,$D$3,'NEW-RTT'!#REF!,'t100 dynamiques'!$F$5)</f>
        <v>#REF!</v>
      </c>
      <c r="E153" s="37" t="e">
        <f>$E152+SUMIFS('NEW-RTT'!#REF!,'NEW-RTT'!#REF!,'t100 dynamiques'!$C$5,'NEW-RTT'!#REF!,$B153,'NEW-RTT'!$E$6:$E$786,"G*",'NEW-RTT'!#REF!,$E$3,'NEW-RTT'!#REF!,'t100 dynamiques'!$F$5)-SUMIFS('NEW-RTT'!#REF!,'NEW-RTT'!#REF!,'t100 dynamiques'!$C$5,'NEW-RTT'!#REF!,$B153,'NEW-RTT'!$E$6:$E$786,"G*",'NEW-RTT'!#REF!,$E$3,'NEW-RTT'!#REF!,'t100 dynamiques'!$F$5)</f>
        <v>#REF!</v>
      </c>
      <c r="F153" s="37" t="e">
        <f>$F152+SUMIFS('NEW-RTT'!#REF!,'NEW-RTT'!#REF!,'t100 dynamiques'!$C$5,'NEW-RTT'!#REF!,$B153,'NEW-RTT'!$E$6:$E$786,"G*",'NEW-RTT'!#REF!,$F$3,'NEW-RTT'!#REF!,'t100 dynamiques'!$F$5)-SUMIFS('NEW-RTT'!#REF!,'NEW-RTT'!#REF!,'t100 dynamiques'!$C$5,'NEW-RTT'!#REF!,$B153,'NEW-RTT'!$E$6:$E$786,"G*",'NEW-RTT'!#REF!,$F$3,'NEW-RTT'!#REF!,'t100 dynamiques'!$F$5)</f>
        <v>#REF!</v>
      </c>
      <c r="G153" s="67" t="e">
        <f>$G152+SUMIFS('NEW-RTT'!#REF!,'NEW-RTT'!#REF!,'t100 dynamiques'!$C$5,'NEW-RTT'!#REF!,$B153,'NEW-RTT'!$E$6:$E$786,"G*",'NEW-RTT'!#REF!,$G$3,'NEW-RTT'!#REF!,'t100 dynamiques'!$F$5)-SUMIFS('NEW-RTT'!#REF!,'NEW-RTT'!#REF!,'t100 dynamiques'!$C$5,'NEW-RTT'!#REF!,$B153,'NEW-RTT'!$E$6:$E$786,"G*",'NEW-RTT'!#REF!,$G$3,'NEW-RTT'!#REF!,'t100 dynamiques'!$F$5)</f>
        <v>#REF!</v>
      </c>
      <c r="H153" s="74" t="e">
        <f t="shared" si="24"/>
        <v>#REF!</v>
      </c>
      <c r="I153" s="137" t="e">
        <f t="shared" si="30"/>
        <v>#REF!</v>
      </c>
      <c r="J153" s="137" t="e">
        <f t="shared" si="31"/>
        <v>#REF!</v>
      </c>
      <c r="K153" s="137" t="e">
        <f t="shared" si="32"/>
        <v>#REF!</v>
      </c>
      <c r="L153" s="139">
        <f>SUMIFS(LISTE!$T$4:$T$29,LISTE!$O$4:$O$29,'t100 dynamiques'!$C$5,LISTE!$S$4:$S$29,'t100 dynamiques'!$F$5,LISTE!$P$4:$P$29,LISTE!$P$4)</f>
        <v>637</v>
      </c>
      <c r="M153" s="70" t="e">
        <f>$M152+SUMIFS('NEW-RTT'!#REF!,'NEW-RTT'!#REF!,'t100 dynamiques'!$C$5,'NEW-RTT'!#REF!,$B153,'NEW-RTT'!$E$6:$E$786,"G*",'NEW-RTT'!#REF!,$M$3,'NEW-RTT'!#REF!,'t100 dynamiques'!$F$5)-SUMIFS('NEW-RTT'!#REF!,'NEW-RTT'!#REF!,'t100 dynamiques'!$C$5,'NEW-RTT'!#REF!,$B153,'NEW-RTT'!$E$6:$E$786,"G*",'NEW-RTT'!#REF!,$M$3,'NEW-RTT'!#REF!,'t100 dynamiques'!$F$5)</f>
        <v>#REF!</v>
      </c>
      <c r="N153" s="37" t="e">
        <f>$N152+SUMIFS('NEW-RTT'!#REF!,'NEW-RTT'!#REF!,'t100 dynamiques'!$C$5,'NEW-RTT'!#REF!,$B153,'NEW-RTT'!$E$6:$E$786,"G*",'NEW-RTT'!#REF!,$N$3,'NEW-RTT'!#REF!,'t100 dynamiques'!$F$5)-SUMIFS('NEW-RTT'!#REF!,'NEW-RTT'!#REF!,'t100 dynamiques'!$C$5,'NEW-RTT'!#REF!,$B153,'NEW-RTT'!$E$6:$E$786,"G*",'NEW-RTT'!#REF!,$N$3,'NEW-RTT'!#REF!,'t100 dynamiques'!$F$5)</f>
        <v>#REF!</v>
      </c>
      <c r="O153" s="37" t="e">
        <f>$O152+SUMIFS('NEW-RTT'!#REF!,'NEW-RTT'!#REF!,'t100 dynamiques'!$C$5,'NEW-RTT'!#REF!,$B153,'NEW-RTT'!$E$6:$E$786,"G*",'NEW-RTT'!#REF!,$O$3,'NEW-RTT'!#REF!,'t100 dynamiques'!$F$5)-SUMIFS('NEW-RTT'!#REF!,'NEW-RTT'!#REF!,'t100 dynamiques'!$C$5,'NEW-RTT'!#REF!,$B153,'NEW-RTT'!$E$6:$E$786,"G*",'NEW-RTT'!#REF!,$O$3,'NEW-RTT'!#REF!,'t100 dynamiques'!$F$5)</f>
        <v>#REF!</v>
      </c>
      <c r="P153" s="37" t="e">
        <f>$P152+SUMIFS('NEW-RTT'!#REF!,'NEW-RTT'!#REF!,'t100 dynamiques'!$C$5,'NEW-RTT'!#REF!,$B153,'NEW-RTT'!$E$6:$E$786,"G*",'NEW-RTT'!#REF!,$P$3,'NEW-RTT'!#REF!,'t100 dynamiques'!$F$5)-SUMIFS('NEW-RTT'!#REF!,'NEW-RTT'!#REF!,'t100 dynamiques'!$C$5,'NEW-RTT'!#REF!,$B153,'NEW-RTT'!$E$6:$E$786,"G*",'NEW-RTT'!#REF!,$P$3,'NEW-RTT'!#REF!,'t100 dynamiques'!$F$5)</f>
        <v>#REF!</v>
      </c>
      <c r="Q153" s="37" t="e">
        <f>$Q152+SUMIFS('NEW-RTT'!#REF!,'NEW-RTT'!#REF!,'t100 dynamiques'!$C$5,'NEW-RTT'!#REF!,$B153,'NEW-RTT'!$E$6:$E$786,"G*",'NEW-RTT'!#REF!,$Q$3,'NEW-RTT'!#REF!,'t100 dynamiques'!$F$5)-SUMIFS('NEW-RTT'!#REF!,'NEW-RTT'!#REF!,'t100 dynamiques'!$C$5,'NEW-RTT'!#REF!,$B153,'NEW-RTT'!$E$6:$E$786,"G*",'NEW-RTT'!#REF!,$Q$3,'NEW-RTT'!#REF!,'t100 dynamiques'!$F$5)</f>
        <v>#REF!</v>
      </c>
      <c r="R153" s="164" t="e">
        <f t="shared" si="25"/>
        <v>#REF!</v>
      </c>
      <c r="S153" s="164" t="e">
        <f t="shared" si="29"/>
        <v>#REF!</v>
      </c>
      <c r="T153" s="164" t="e">
        <f t="shared" si="26"/>
        <v>#REF!</v>
      </c>
      <c r="U153" s="164" t="e">
        <f t="shared" si="27"/>
        <v>#REF!</v>
      </c>
      <c r="V153" s="165" t="e">
        <f t="shared" si="28"/>
        <v>#REF!</v>
      </c>
      <c r="W153" s="169">
        <f>SUMIFS(LISTE!$T$4:$T$29,LISTE!$O$4:$O$29,'t100 dynamiques'!$C$5,LISTE!$S$4:$S$29,'t100 dynamiques'!$F$5,LISTE!$P$4:$P$29,LISTE!$P$9)</f>
        <v>2339.1000000000004</v>
      </c>
      <c r="X153" s="215"/>
      <c r="Y153" s="215"/>
      <c r="Z153" s="215"/>
      <c r="AA153" s="215"/>
      <c r="AB153" s="215"/>
      <c r="AC153" s="215"/>
      <c r="AD153" s="215"/>
      <c r="AE153" s="215"/>
      <c r="AF153" s="215"/>
      <c r="AG153" s="215"/>
      <c r="AH153" s="215"/>
      <c r="AI153" s="215"/>
      <c r="AJ153" s="215"/>
      <c r="AK153" s="215"/>
      <c r="AL153" s="215"/>
      <c r="AM153" s="215"/>
      <c r="AN153" s="215"/>
      <c r="AO153" s="215"/>
      <c r="AP153" s="215"/>
      <c r="AQ153" s="215"/>
    </row>
    <row r="154" spans="2:43" ht="15.75" thickBot="1" x14ac:dyDescent="0.3">
      <c r="B154" s="50">
        <v>150</v>
      </c>
      <c r="D154" s="36" t="e">
        <f>$D153+SUMIFS('NEW-RTT'!#REF!,'NEW-RTT'!#REF!,'t100 dynamiques'!$C$5,'NEW-RTT'!#REF!,$B154,'NEW-RTT'!$E$6:$E$786,"G*",'NEW-RTT'!#REF!,$D$3,'NEW-RTT'!#REF!,'t100 dynamiques'!$F$5)-SUMIFS('NEW-RTT'!#REF!,'NEW-RTT'!#REF!,'t100 dynamiques'!$C$5,'NEW-RTT'!#REF!,$B154,'NEW-RTT'!$E$6:$E$786,"G*",'NEW-RTT'!#REF!,$D$3,'NEW-RTT'!#REF!,'t100 dynamiques'!$F$5)</f>
        <v>#REF!</v>
      </c>
      <c r="E154" s="37" t="e">
        <f>$E153+SUMIFS('NEW-RTT'!#REF!,'NEW-RTT'!#REF!,'t100 dynamiques'!$C$5,'NEW-RTT'!#REF!,$B154,'NEW-RTT'!$E$6:$E$786,"G*",'NEW-RTT'!#REF!,$E$3,'NEW-RTT'!#REF!,'t100 dynamiques'!$F$5)-SUMIFS('NEW-RTT'!#REF!,'NEW-RTT'!#REF!,'t100 dynamiques'!$C$5,'NEW-RTT'!#REF!,$B154,'NEW-RTT'!$E$6:$E$786,"G*",'NEW-RTT'!#REF!,$E$3,'NEW-RTT'!#REF!,'t100 dynamiques'!$F$5)</f>
        <v>#REF!</v>
      </c>
      <c r="F154" s="37" t="e">
        <f>$F153+SUMIFS('NEW-RTT'!#REF!,'NEW-RTT'!#REF!,'t100 dynamiques'!$C$5,'NEW-RTT'!#REF!,$B154,'NEW-RTT'!$E$6:$E$786,"G*",'NEW-RTT'!#REF!,$F$3,'NEW-RTT'!#REF!,'t100 dynamiques'!$F$5)-SUMIFS('NEW-RTT'!#REF!,'NEW-RTT'!#REF!,'t100 dynamiques'!$C$5,'NEW-RTT'!#REF!,$B154,'NEW-RTT'!$E$6:$E$786,"G*",'NEW-RTT'!#REF!,$F$3,'NEW-RTT'!#REF!,'t100 dynamiques'!$F$5)</f>
        <v>#REF!</v>
      </c>
      <c r="G154" s="67" t="e">
        <f>$G153+SUMIFS('NEW-RTT'!#REF!,'NEW-RTT'!#REF!,'t100 dynamiques'!$C$5,'NEW-RTT'!#REF!,$B154,'NEW-RTT'!$E$6:$E$786,"G*",'NEW-RTT'!#REF!,$G$3,'NEW-RTT'!#REF!,'t100 dynamiques'!$F$5)-SUMIFS('NEW-RTT'!#REF!,'NEW-RTT'!#REF!,'t100 dynamiques'!$C$5,'NEW-RTT'!#REF!,$B154,'NEW-RTT'!$E$6:$E$786,"G*",'NEW-RTT'!#REF!,$G$3,'NEW-RTT'!#REF!,'t100 dynamiques'!$F$5)</f>
        <v>#REF!</v>
      </c>
      <c r="H154" s="75" t="e">
        <f t="shared" si="24"/>
        <v>#REF!</v>
      </c>
      <c r="I154" s="140" t="e">
        <f t="shared" si="30"/>
        <v>#REF!</v>
      </c>
      <c r="J154" s="140" t="e">
        <f t="shared" si="31"/>
        <v>#REF!</v>
      </c>
      <c r="K154" s="140" t="e">
        <f t="shared" si="32"/>
        <v>#REF!</v>
      </c>
      <c r="L154" s="141">
        <f>SUMIFS(LISTE!$T$4:$T$29,LISTE!$O$4:$O$29,'t100 dynamiques'!$C$5,LISTE!$S$4:$S$29,'t100 dynamiques'!$F$5,LISTE!$P$4:$P$29,LISTE!$P$4)</f>
        <v>637</v>
      </c>
      <c r="M154" s="71" t="e">
        <f>$M153+SUMIFS('NEW-RTT'!#REF!,'NEW-RTT'!#REF!,'t100 dynamiques'!$C$5,'NEW-RTT'!#REF!,$B154,'NEW-RTT'!$E$6:$E$786,"G*",'NEW-RTT'!#REF!,$M$3,'NEW-RTT'!#REF!,'t100 dynamiques'!$F$5)-SUMIFS('NEW-RTT'!#REF!,'NEW-RTT'!#REF!,'t100 dynamiques'!$C$5,'NEW-RTT'!#REF!,$B154,'NEW-RTT'!$E$6:$E$786,"G*",'NEW-RTT'!#REF!,$M$3,'NEW-RTT'!#REF!,'t100 dynamiques'!$F$5)</f>
        <v>#REF!</v>
      </c>
      <c r="N154" s="37" t="e">
        <f>$N153+SUMIFS('NEW-RTT'!#REF!,'NEW-RTT'!#REF!,'t100 dynamiques'!$C$5,'NEW-RTT'!#REF!,$B154,'NEW-RTT'!$E$6:$E$786,"G*",'NEW-RTT'!#REF!,$N$3,'NEW-RTT'!#REF!,'t100 dynamiques'!$F$5)-SUMIFS('NEW-RTT'!#REF!,'NEW-RTT'!#REF!,'t100 dynamiques'!$C$5,'NEW-RTT'!#REF!,$B154,'NEW-RTT'!$E$6:$E$786,"G*",'NEW-RTT'!#REF!,$N$3,'NEW-RTT'!#REF!,'t100 dynamiques'!$F$5)</f>
        <v>#REF!</v>
      </c>
      <c r="O154" s="51" t="e">
        <f>$O153+SUMIFS('NEW-RTT'!#REF!,'NEW-RTT'!#REF!,'t100 dynamiques'!$C$5,'NEW-RTT'!#REF!,$B154,'NEW-RTT'!$E$6:$E$786,"G*",'NEW-RTT'!#REF!,$O$3,'NEW-RTT'!#REF!,'t100 dynamiques'!$F$5)-SUMIFS('NEW-RTT'!#REF!,'NEW-RTT'!#REF!,'t100 dynamiques'!$C$5,'NEW-RTT'!#REF!,$B154,'NEW-RTT'!$E$6:$E$786,"G*",'NEW-RTT'!#REF!,$O$3,'NEW-RTT'!#REF!,'t100 dynamiques'!$F$5)</f>
        <v>#REF!</v>
      </c>
      <c r="P154" s="51" t="e">
        <f>$P153+SUMIFS('NEW-RTT'!#REF!,'NEW-RTT'!#REF!,'t100 dynamiques'!$C$5,'NEW-RTT'!#REF!,$B154,'NEW-RTT'!$E$6:$E$786,"G*",'NEW-RTT'!#REF!,$P$3,'NEW-RTT'!#REF!,'t100 dynamiques'!$F$5)-SUMIFS('NEW-RTT'!#REF!,'NEW-RTT'!#REF!,'t100 dynamiques'!$C$5,'NEW-RTT'!#REF!,$B154,'NEW-RTT'!$E$6:$E$786,"G*",'NEW-RTT'!#REF!,$P$3,'NEW-RTT'!#REF!,'t100 dynamiques'!$F$5)</f>
        <v>#REF!</v>
      </c>
      <c r="Q154" s="51" t="e">
        <f>$Q153+SUMIFS('NEW-RTT'!#REF!,'NEW-RTT'!#REF!,'t100 dynamiques'!$C$5,'NEW-RTT'!#REF!,$B154,'NEW-RTT'!$E$6:$E$786,"G*",'NEW-RTT'!#REF!,$Q$3,'NEW-RTT'!#REF!,'t100 dynamiques'!$F$5)-SUMIFS('NEW-RTT'!#REF!,'NEW-RTT'!#REF!,'t100 dynamiques'!$C$5,'NEW-RTT'!#REF!,$B154,'NEW-RTT'!$E$6:$E$786,"G*",'NEW-RTT'!#REF!,$Q$3,'NEW-RTT'!#REF!,'t100 dynamiques'!$F$5)</f>
        <v>#REF!</v>
      </c>
      <c r="R154" s="164" t="e">
        <f t="shared" si="25"/>
        <v>#REF!</v>
      </c>
      <c r="S154" s="164" t="e">
        <f t="shared" si="29"/>
        <v>#REF!</v>
      </c>
      <c r="T154" s="164" t="e">
        <f t="shared" si="26"/>
        <v>#REF!</v>
      </c>
      <c r="U154" s="164" t="e">
        <f t="shared" si="27"/>
        <v>#REF!</v>
      </c>
      <c r="V154" s="165" t="e">
        <f t="shared" si="28"/>
        <v>#REF!</v>
      </c>
      <c r="W154" s="169">
        <f>SUMIFS(LISTE!$T$4:$T$29,LISTE!$O$4:$O$29,'t100 dynamiques'!$C$5,LISTE!$S$4:$S$29,'t100 dynamiques'!$F$5,LISTE!$P$4:$P$29,LISTE!$P$9)</f>
        <v>2339.1000000000004</v>
      </c>
      <c r="X154" s="215"/>
      <c r="Y154" s="215"/>
      <c r="Z154" s="215"/>
      <c r="AA154" s="215"/>
      <c r="AB154" s="215"/>
      <c r="AC154" s="215"/>
      <c r="AD154" s="215"/>
      <c r="AE154" s="215"/>
      <c r="AF154" s="215"/>
      <c r="AG154" s="215"/>
      <c r="AH154" s="215"/>
      <c r="AI154" s="215"/>
      <c r="AJ154" s="215"/>
      <c r="AK154" s="215"/>
      <c r="AL154" s="215"/>
      <c r="AM154" s="215"/>
      <c r="AN154" s="215"/>
      <c r="AO154" s="215"/>
      <c r="AP154" s="215"/>
      <c r="AQ154" s="215"/>
    </row>
  </sheetData>
  <mergeCells count="8">
    <mergeCell ref="AH3:AI3"/>
    <mergeCell ref="AJ3:AM3"/>
    <mergeCell ref="AN3:AQ3"/>
    <mergeCell ref="L1:L3"/>
    <mergeCell ref="W1:W3"/>
    <mergeCell ref="AD3:AG3"/>
    <mergeCell ref="X3:Y3"/>
    <mergeCell ref="Z3:AC3"/>
  </mergeCells>
  <dataValidations count="1">
    <dataValidation type="list" allowBlank="1" showInputMessage="1" showErrorMessage="1" sqref="M3 P3:Q3">
      <formula1>$C$2:$C$18</formula1>
    </dataValidation>
  </dataValidations>
  <pageMargins left="0.7" right="0.7" top="0.75" bottom="0.75" header="0.3" footer="0.3"/>
  <ignoredErrors>
    <ignoredError sqref="U3:V3" formula="1"/>
  </ignoredErrors>
  <extLst>
    <ext xmlns:x14="http://schemas.microsoft.com/office/spreadsheetml/2009/9/main" uri="{CCE6A557-97BC-4b89-ADB6-D9C93CAAB3DF}">
      <x14:dataValidations xmlns:xm="http://schemas.microsoft.com/office/excel/2006/main" count="1">
        <x14:dataValidation type="list" allowBlank="1" showInputMessage="1" showErrorMessage="1">
          <x14:formula1>
            <xm:f>LISTE!$F$2:$F$18</xm:f>
          </x14:formula1>
          <xm:sqref>D3:G3</xm:sqref>
        </x14:dataValidation>
      </x14:dataValidation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BASE</vt:lpstr>
      <vt:lpstr>NEW-RTT</vt:lpstr>
      <vt:lpstr>t100 dynamiques</vt:lpstr>
      <vt:lpstr>LISTE</vt:lpstr>
      <vt:lpstr>FC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BRAS, Mickael (ALTEN SUD OUEST)</dc:creator>
  <cp:lastModifiedBy>LE-BRAS, Mickael (ALTEN SUD OUEST)</cp:lastModifiedBy>
  <dcterms:created xsi:type="dcterms:W3CDTF">2006-09-16T00:00:00Z</dcterms:created>
  <dcterms:modified xsi:type="dcterms:W3CDTF">2015-08-02T17:26:26Z</dcterms:modified>
</cp:coreProperties>
</file>