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0" yWindow="-240" windowWidth="20730" windowHeight="11580" firstSheet="1" activeTab="1"/>
  </bookViews>
  <sheets>
    <sheet name="BASE" sheetId="1" state="hidden" r:id="rId1"/>
    <sheet name="NEW-RTT" sheetId="4" r:id="rId2"/>
    <sheet name="FC" sheetId="7" state="hidden" r:id="rId3"/>
    <sheet name="Feuil1" sheetId="8" r:id="rId4"/>
  </sheets>
  <externalReferences>
    <externalReference r:id="rId5"/>
  </externalReferences>
  <definedNames>
    <definedName name="_xlnm._FilterDatabase" localSheetId="1" hidden="1">'NEW-RTT'!$Y$5:$AB$601</definedName>
    <definedName name="ASSY">'[1]Synthèse FET'!$AC$9:$AC$290</definedName>
    <definedName name="Domain">'[1]Synthèse FET'!$E$9:$E$290</definedName>
    <definedName name="First_MSN">'[1]Synthèse FET'!$O$9:$O$290</definedName>
    <definedName name="Last_MSN">'[1]Synthèse FET'!$P$9:$P$290</definedName>
    <definedName name="PEC">'[1]Synthèse FET'!$AA$9:$AA$290</definedName>
    <definedName name="PEM">'[1]Synthèse FET'!$AB$9:$AB$290</definedName>
    <definedName name="RC_ou_cycle">'[1]Synthèse FET'!$D$9:$D$290</definedName>
    <definedName name="S_Ens">'[1]Liste - hypothèse'!$A$2:$A$5</definedName>
    <definedName name="Source">'[1]Synthèse FET'!$G$9:$G$290</definedName>
    <definedName name="Status">'[1]Synthèse FET'!$Y$9:$Y$290</definedName>
    <definedName name="STD">'[1]Synthèse FET'!$N$9:$N$290</definedName>
    <definedName name="Sub_domain">'[1]Synthèse FET'!$F$9:$F$290</definedName>
    <definedName name="WP">'NEW-RTT'!$B:$F</definedName>
  </definedNames>
  <calcPr calcId="145621"/>
</workbook>
</file>

<file path=xl/calcChain.xml><?xml version="1.0" encoding="utf-8"?>
<calcChain xmlns="http://schemas.openxmlformats.org/spreadsheetml/2006/main">
  <c r="AE1" i="4" l="1"/>
  <c r="AD1" i="4"/>
  <c r="AB1" i="4" l="1"/>
  <c r="D1" i="4" l="1"/>
  <c r="Q5" i="7" l="1"/>
  <c r="Q6" i="7" s="1"/>
  <c r="Q7" i="7" s="1"/>
  <c r="M5" i="7"/>
  <c r="M6" i="7" s="1"/>
  <c r="E5" i="7"/>
  <c r="E6" i="7" s="1"/>
  <c r="E7" i="7" s="1"/>
  <c r="E8" i="7" s="1"/>
  <c r="E9" i="7" s="1"/>
  <c r="E10" i="7" s="1"/>
  <c r="E11" i="7" s="1"/>
  <c r="E12" i="7" s="1"/>
  <c r="E13" i="7" s="1"/>
  <c r="E14" i="7" s="1"/>
  <c r="E15" i="7" s="1"/>
  <c r="E16" i="7" s="1"/>
  <c r="E17" i="7" s="1"/>
  <c r="E18" i="7" s="1"/>
  <c r="E19" i="7" s="1"/>
  <c r="E20" i="7" s="1"/>
  <c r="E21" i="7" s="1"/>
  <c r="E22" i="7" s="1"/>
  <c r="E23" i="7" s="1"/>
  <c r="E24" i="7" s="1"/>
  <c r="E25" i="7" s="1"/>
  <c r="E26" i="7" s="1"/>
  <c r="E27" i="7" s="1"/>
  <c r="E28" i="7" s="1"/>
  <c r="E29" i="7" s="1"/>
  <c r="E30" i="7" s="1"/>
  <c r="E31" i="7" s="1"/>
  <c r="E32" i="7" s="1"/>
  <c r="E33" i="7" s="1"/>
  <c r="E34" i="7" s="1"/>
  <c r="E35" i="7" s="1"/>
  <c r="E36" i="7" s="1"/>
  <c r="E37" i="7" s="1"/>
  <c r="E38" i="7" s="1"/>
  <c r="E39" i="7" s="1"/>
  <c r="E40" i="7" s="1"/>
  <c r="E41" i="7" s="1"/>
  <c r="E42" i="7" s="1"/>
  <c r="E43" i="7" s="1"/>
  <c r="E44" i="7" s="1"/>
  <c r="E45" i="7" s="1"/>
  <c r="E46" i="7" s="1"/>
  <c r="E47" i="7" s="1"/>
  <c r="E48" i="7" s="1"/>
  <c r="E49" i="7" s="1"/>
  <c r="E50" i="7" s="1"/>
  <c r="E51" i="7" s="1"/>
  <c r="E52" i="7" s="1"/>
  <c r="E53" i="7" s="1"/>
  <c r="E54" i="7" s="1"/>
  <c r="E55" i="7" s="1"/>
  <c r="E56" i="7" s="1"/>
  <c r="E57" i="7" s="1"/>
  <c r="E58" i="7" s="1"/>
  <c r="E59" i="7" s="1"/>
  <c r="E60" i="7" s="1"/>
  <c r="E61" i="7" s="1"/>
  <c r="E62" i="7" s="1"/>
  <c r="E63" i="7" s="1"/>
  <c r="E64" i="7" s="1"/>
  <c r="E65" i="7" s="1"/>
  <c r="E66" i="7" s="1"/>
  <c r="E67" i="7" s="1"/>
  <c r="E68" i="7" s="1"/>
  <c r="E69" i="7" s="1"/>
  <c r="E70" i="7" s="1"/>
  <c r="E71" i="7" s="1"/>
  <c r="E72" i="7" s="1"/>
  <c r="E73" i="7" s="1"/>
  <c r="E74" i="7" s="1"/>
  <c r="E75" i="7" s="1"/>
  <c r="E76" i="7" s="1"/>
  <c r="E77" i="7" s="1"/>
  <c r="E78" i="7" s="1"/>
  <c r="E79" i="7" s="1"/>
  <c r="E80" i="7" s="1"/>
  <c r="E81" i="7" s="1"/>
  <c r="E82" i="7" s="1"/>
  <c r="E83" i="7" s="1"/>
  <c r="E84" i="7" s="1"/>
  <c r="E85" i="7" s="1"/>
  <c r="E86" i="7" s="1"/>
  <c r="E87" i="7" s="1"/>
  <c r="E88" i="7" s="1"/>
  <c r="E89" i="7" s="1"/>
  <c r="E90" i="7" s="1"/>
  <c r="E91" i="7" s="1"/>
  <c r="E92" i="7" s="1"/>
  <c r="E93" i="7" s="1"/>
  <c r="E94" i="7" s="1"/>
  <c r="E95" i="7" s="1"/>
  <c r="E96" i="7" s="1"/>
  <c r="E97" i="7" s="1"/>
  <c r="E98" i="7" s="1"/>
  <c r="E99" i="7" s="1"/>
  <c r="E100" i="7" s="1"/>
  <c r="E101" i="7" s="1"/>
  <c r="E102" i="7" s="1"/>
  <c r="E103" i="7" s="1"/>
  <c r="E104" i="7" s="1"/>
  <c r="E105" i="7" s="1"/>
  <c r="E106" i="7" s="1"/>
  <c r="E107" i="7" s="1"/>
  <c r="E108" i="7" s="1"/>
  <c r="E109" i="7" s="1"/>
  <c r="E110" i="7" s="1"/>
  <c r="E111" i="7" s="1"/>
  <c r="E112" i="7" s="1"/>
  <c r="E113" i="7" s="1"/>
  <c r="E114" i="7" s="1"/>
  <c r="E115" i="7" s="1"/>
  <c r="E116" i="7" s="1"/>
  <c r="E117" i="7" s="1"/>
  <c r="E118" i="7" s="1"/>
  <c r="E119" i="7" s="1"/>
  <c r="E120" i="7" s="1"/>
  <c r="E121" i="7" s="1"/>
  <c r="E122" i="7" s="1"/>
  <c r="E123" i="7" s="1"/>
  <c r="E124" i="7" s="1"/>
  <c r="E125" i="7" s="1"/>
  <c r="E126" i="7" s="1"/>
  <c r="E127" i="7" s="1"/>
  <c r="E128" i="7" s="1"/>
  <c r="E129" i="7" s="1"/>
  <c r="E130" i="7" s="1"/>
  <c r="E131" i="7" s="1"/>
  <c r="E132" i="7" s="1"/>
  <c r="E133" i="7" s="1"/>
  <c r="E134" i="7" s="1"/>
  <c r="E135" i="7" s="1"/>
  <c r="E136" i="7" s="1"/>
  <c r="E137" i="7" s="1"/>
  <c r="E138" i="7" s="1"/>
  <c r="E139" i="7" s="1"/>
  <c r="E140" i="7" s="1"/>
  <c r="E141" i="7" s="1"/>
  <c r="E142" i="7" s="1"/>
  <c r="E143" i="7" s="1"/>
  <c r="E144" i="7" s="1"/>
  <c r="E145" i="7" s="1"/>
  <c r="E146" i="7" s="1"/>
  <c r="E147" i="7" s="1"/>
  <c r="E148" i="7" s="1"/>
  <c r="E149" i="7" s="1"/>
  <c r="E150" i="7" s="1"/>
  <c r="E151" i="7" s="1"/>
  <c r="E152" i="7" s="1"/>
  <c r="E153" i="7" s="1"/>
  <c r="E154" i="7" s="1"/>
  <c r="D5" i="7"/>
  <c r="D6" i="7" s="1"/>
  <c r="D7" i="7" l="1"/>
  <c r="D8" i="7" s="1"/>
  <c r="D9" i="7" s="1"/>
  <c r="D10" i="7" s="1"/>
  <c r="D11" i="7" s="1"/>
  <c r="D12" i="7" s="1"/>
  <c r="D13" i="7" s="1"/>
  <c r="D14" i="7" s="1"/>
  <c r="D15" i="7" s="1"/>
  <c r="D16" i="7" s="1"/>
  <c r="D17" i="7" s="1"/>
  <c r="D18" i="7" s="1"/>
  <c r="D19" i="7" s="1"/>
  <c r="D20" i="7" s="1"/>
  <c r="D21" i="7" s="1"/>
  <c r="D22" i="7" s="1"/>
  <c r="D23" i="7" s="1"/>
  <c r="D24" i="7" s="1"/>
  <c r="D25" i="7" s="1"/>
  <c r="D26" i="7" s="1"/>
  <c r="D27" i="7" s="1"/>
  <c r="D28" i="7" s="1"/>
  <c r="D29" i="7" s="1"/>
  <c r="D30" i="7" s="1"/>
  <c r="D31" i="7" s="1"/>
  <c r="D32" i="7" s="1"/>
  <c r="D33" i="7" s="1"/>
  <c r="D34" i="7" s="1"/>
  <c r="D35" i="7" s="1"/>
  <c r="D36" i="7" s="1"/>
  <c r="D37" i="7" s="1"/>
  <c r="D38" i="7" s="1"/>
  <c r="D39" i="7" s="1"/>
  <c r="D40" i="7" s="1"/>
  <c r="D41" i="7" s="1"/>
  <c r="D42" i="7" s="1"/>
  <c r="D43" i="7" s="1"/>
  <c r="D44" i="7" s="1"/>
  <c r="D45" i="7" s="1"/>
  <c r="D46" i="7" s="1"/>
  <c r="D47" i="7" s="1"/>
  <c r="D48" i="7" s="1"/>
  <c r="D49" i="7" s="1"/>
  <c r="D50" i="7" s="1"/>
  <c r="D51" i="7" s="1"/>
  <c r="D52" i="7" s="1"/>
  <c r="D53" i="7" s="1"/>
  <c r="D54" i="7" s="1"/>
  <c r="D55" i="7" s="1"/>
  <c r="D56" i="7" s="1"/>
  <c r="D57" i="7" s="1"/>
  <c r="D58" i="7" s="1"/>
  <c r="D59" i="7" s="1"/>
  <c r="D60" i="7" s="1"/>
  <c r="D61" i="7" s="1"/>
  <c r="D62" i="7" s="1"/>
  <c r="D63" i="7" s="1"/>
  <c r="D64" i="7" s="1"/>
  <c r="D65" i="7" s="1"/>
  <c r="D66" i="7" s="1"/>
  <c r="D67" i="7" s="1"/>
  <c r="D68" i="7" s="1"/>
  <c r="D69" i="7" s="1"/>
  <c r="D70" i="7" s="1"/>
  <c r="D71" i="7" s="1"/>
  <c r="D72" i="7" s="1"/>
  <c r="D73" i="7" s="1"/>
  <c r="D74" i="7" s="1"/>
  <c r="D75" i="7" s="1"/>
  <c r="D76" i="7" s="1"/>
  <c r="D77" i="7" s="1"/>
  <c r="D78" i="7" s="1"/>
  <c r="D79" i="7" s="1"/>
  <c r="D80" i="7" s="1"/>
  <c r="D81" i="7" s="1"/>
  <c r="D82" i="7" s="1"/>
  <c r="D83" i="7" s="1"/>
  <c r="D84" i="7" s="1"/>
  <c r="D85" i="7" s="1"/>
  <c r="D86" i="7" s="1"/>
  <c r="D87" i="7" s="1"/>
  <c r="D88" i="7" s="1"/>
  <c r="D89" i="7" s="1"/>
  <c r="D90" i="7" s="1"/>
  <c r="D91" i="7" s="1"/>
  <c r="D92" i="7" s="1"/>
  <c r="D93" i="7" s="1"/>
  <c r="D94" i="7" s="1"/>
  <c r="D95" i="7" s="1"/>
  <c r="D96" i="7" s="1"/>
  <c r="D97" i="7" s="1"/>
  <c r="D98" i="7" s="1"/>
  <c r="D99" i="7" s="1"/>
  <c r="D100" i="7" s="1"/>
  <c r="D101" i="7" s="1"/>
  <c r="D102" i="7" s="1"/>
  <c r="D103" i="7" s="1"/>
  <c r="D104" i="7" s="1"/>
  <c r="D105" i="7" s="1"/>
  <c r="D106" i="7" s="1"/>
  <c r="D107" i="7" s="1"/>
  <c r="D108" i="7" s="1"/>
  <c r="D109" i="7" s="1"/>
  <c r="D110" i="7" s="1"/>
  <c r="D111" i="7" s="1"/>
  <c r="D112" i="7" s="1"/>
  <c r="D113" i="7" s="1"/>
  <c r="D114" i="7" s="1"/>
  <c r="D115" i="7" s="1"/>
  <c r="D116" i="7" s="1"/>
  <c r="D117" i="7" s="1"/>
  <c r="D118" i="7" s="1"/>
  <c r="D119" i="7" s="1"/>
  <c r="D120" i="7" s="1"/>
  <c r="D121" i="7" s="1"/>
  <c r="D122" i="7" s="1"/>
  <c r="D123" i="7" s="1"/>
  <c r="D124" i="7" s="1"/>
  <c r="D125" i="7" s="1"/>
  <c r="D126" i="7" s="1"/>
  <c r="D127" i="7" s="1"/>
  <c r="D128" i="7" s="1"/>
  <c r="D129" i="7" s="1"/>
  <c r="D130" i="7" s="1"/>
  <c r="D131" i="7" s="1"/>
  <c r="D132" i="7" s="1"/>
  <c r="D133" i="7" s="1"/>
  <c r="D134" i="7" s="1"/>
  <c r="D135" i="7" s="1"/>
  <c r="D136" i="7" s="1"/>
  <c r="D137" i="7" s="1"/>
  <c r="D138" i="7" s="1"/>
  <c r="D139" i="7" s="1"/>
  <c r="D140" i="7" s="1"/>
  <c r="D141" i="7" s="1"/>
  <c r="D142" i="7" s="1"/>
  <c r="D143" i="7" s="1"/>
  <c r="D144" i="7" s="1"/>
  <c r="D145" i="7" s="1"/>
  <c r="D146" i="7" s="1"/>
  <c r="D147" i="7" s="1"/>
  <c r="D148" i="7" s="1"/>
  <c r="D149" i="7" s="1"/>
  <c r="D150" i="7" s="1"/>
  <c r="D151" i="7" s="1"/>
  <c r="D152" i="7" s="1"/>
  <c r="D153" i="7" s="1"/>
  <c r="D154" i="7" s="1"/>
  <c r="V4" i="7" l="1"/>
  <c r="U4" i="7"/>
  <c r="T4" i="7"/>
  <c r="J4" i="7"/>
  <c r="K4" i="7"/>
  <c r="W6" i="7"/>
  <c r="W7" i="7"/>
  <c r="W8" i="7"/>
  <c r="W9" i="7"/>
  <c r="W10" i="7"/>
  <c r="W11" i="7"/>
  <c r="W12" i="7"/>
  <c r="W13" i="7"/>
  <c r="W14" i="7"/>
  <c r="W15" i="7"/>
  <c r="W16" i="7"/>
  <c r="W17" i="7"/>
  <c r="W18" i="7"/>
  <c r="W19" i="7"/>
  <c r="W20" i="7"/>
  <c r="W21" i="7"/>
  <c r="W22" i="7"/>
  <c r="W23" i="7"/>
  <c r="W24" i="7"/>
  <c r="W25" i="7"/>
  <c r="W26" i="7"/>
  <c r="W27" i="7"/>
  <c r="W28" i="7"/>
  <c r="W29" i="7"/>
  <c r="W30" i="7"/>
  <c r="W31" i="7"/>
  <c r="W32" i="7"/>
  <c r="W33" i="7"/>
  <c r="W34" i="7"/>
  <c r="W35" i="7"/>
  <c r="W36" i="7"/>
  <c r="W37" i="7"/>
  <c r="W38" i="7"/>
  <c r="W39" i="7"/>
  <c r="W40" i="7"/>
  <c r="W41" i="7"/>
  <c r="W42" i="7"/>
  <c r="W43" i="7"/>
  <c r="W44" i="7"/>
  <c r="W45" i="7"/>
  <c r="W46" i="7"/>
  <c r="W47" i="7"/>
  <c r="W48" i="7"/>
  <c r="W49" i="7"/>
  <c r="W50" i="7"/>
  <c r="W51" i="7"/>
  <c r="W52" i="7"/>
  <c r="W53" i="7"/>
  <c r="W54" i="7"/>
  <c r="W55" i="7"/>
  <c r="W56" i="7"/>
  <c r="W57" i="7"/>
  <c r="W58" i="7"/>
  <c r="W59" i="7"/>
  <c r="W60" i="7"/>
  <c r="W61" i="7"/>
  <c r="W62" i="7"/>
  <c r="W63" i="7"/>
  <c r="W64" i="7"/>
  <c r="W65" i="7"/>
  <c r="W66" i="7"/>
  <c r="W67" i="7"/>
  <c r="W68" i="7"/>
  <c r="W69" i="7"/>
  <c r="W70" i="7"/>
  <c r="W71" i="7"/>
  <c r="W72" i="7"/>
  <c r="W73" i="7"/>
  <c r="W74" i="7"/>
  <c r="W75" i="7"/>
  <c r="W76" i="7"/>
  <c r="W77" i="7"/>
  <c r="W78" i="7"/>
  <c r="W79" i="7"/>
  <c r="W80" i="7"/>
  <c r="W81" i="7"/>
  <c r="W82" i="7"/>
  <c r="W83" i="7"/>
  <c r="W84" i="7"/>
  <c r="W85" i="7"/>
  <c r="W86" i="7"/>
  <c r="W87" i="7"/>
  <c r="W88" i="7"/>
  <c r="W89" i="7"/>
  <c r="W90" i="7"/>
  <c r="W91" i="7"/>
  <c r="W92" i="7"/>
  <c r="W93" i="7"/>
  <c r="W94" i="7"/>
  <c r="W95" i="7"/>
  <c r="W96" i="7"/>
  <c r="W97" i="7"/>
  <c r="W98" i="7"/>
  <c r="W99" i="7"/>
  <c r="W100" i="7"/>
  <c r="W101" i="7"/>
  <c r="W102" i="7"/>
  <c r="W103" i="7"/>
  <c r="W104" i="7"/>
  <c r="W105" i="7"/>
  <c r="W106" i="7"/>
  <c r="W107" i="7"/>
  <c r="W108" i="7"/>
  <c r="W109" i="7"/>
  <c r="W110" i="7"/>
  <c r="W111" i="7"/>
  <c r="W112" i="7"/>
  <c r="W113" i="7"/>
  <c r="W114" i="7"/>
  <c r="W115" i="7"/>
  <c r="W116" i="7"/>
  <c r="W117" i="7"/>
  <c r="W118" i="7"/>
  <c r="W119" i="7"/>
  <c r="W120" i="7"/>
  <c r="W121" i="7"/>
  <c r="W122" i="7"/>
  <c r="W123" i="7"/>
  <c r="W124" i="7"/>
  <c r="W125" i="7"/>
  <c r="W126" i="7"/>
  <c r="W127" i="7"/>
  <c r="W128" i="7"/>
  <c r="W129" i="7"/>
  <c r="W130" i="7"/>
  <c r="W131" i="7"/>
  <c r="W132" i="7"/>
  <c r="W133" i="7"/>
  <c r="W134" i="7"/>
  <c r="W135" i="7"/>
  <c r="W136" i="7"/>
  <c r="W137" i="7"/>
  <c r="W138" i="7"/>
  <c r="W139" i="7"/>
  <c r="W140" i="7"/>
  <c r="W141" i="7"/>
  <c r="W142" i="7"/>
  <c r="W143" i="7"/>
  <c r="W144" i="7"/>
  <c r="W145" i="7"/>
  <c r="W146" i="7"/>
  <c r="W147" i="7"/>
  <c r="W148" i="7"/>
  <c r="W149" i="7"/>
  <c r="W150" i="7"/>
  <c r="W151" i="7"/>
  <c r="W152" i="7"/>
  <c r="W153" i="7"/>
  <c r="W154" i="7"/>
  <c r="W5" i="7"/>
  <c r="L9" i="7"/>
  <c r="L13" i="7"/>
  <c r="L17" i="7"/>
  <c r="L21" i="7"/>
  <c r="L25" i="7"/>
  <c r="L29" i="7"/>
  <c r="L33" i="7"/>
  <c r="L37" i="7"/>
  <c r="L41" i="7"/>
  <c r="L45" i="7"/>
  <c r="L49" i="7"/>
  <c r="L53" i="7"/>
  <c r="L57" i="7"/>
  <c r="L61" i="7"/>
  <c r="L65" i="7"/>
  <c r="L69" i="7"/>
  <c r="L73" i="7"/>
  <c r="L77" i="7"/>
  <c r="L81" i="7"/>
  <c r="L85" i="7"/>
  <c r="L89" i="7"/>
  <c r="L93" i="7"/>
  <c r="L97" i="7"/>
  <c r="L101" i="7"/>
  <c r="L105" i="7"/>
  <c r="L109" i="7"/>
  <c r="L113" i="7"/>
  <c r="L117" i="7"/>
  <c r="L121" i="7"/>
  <c r="L125" i="7"/>
  <c r="L129" i="7"/>
  <c r="L133" i="7"/>
  <c r="L137" i="7"/>
  <c r="L141" i="7"/>
  <c r="L145" i="7"/>
  <c r="L149" i="7"/>
  <c r="L153" i="7"/>
  <c r="T431" i="4"/>
  <c r="T2" i="7"/>
  <c r="T333" i="4"/>
  <c r="T397" i="4"/>
  <c r="T315" i="4"/>
  <c r="T318" i="4"/>
  <c r="T316" i="4"/>
  <c r="T314" i="4"/>
  <c r="S4" i="7" l="1"/>
  <c r="I4" i="7"/>
  <c r="L148" i="7"/>
  <c r="L140" i="7"/>
  <c r="L132" i="7"/>
  <c r="L124" i="7"/>
  <c r="L116" i="7"/>
  <c r="L108" i="7"/>
  <c r="L100" i="7"/>
  <c r="L92" i="7"/>
  <c r="L84" i="7"/>
  <c r="L76" i="7"/>
  <c r="L68" i="7"/>
  <c r="L60" i="7"/>
  <c r="L52" i="7"/>
  <c r="L44" i="7"/>
  <c r="L36" i="7"/>
  <c r="L28" i="7"/>
  <c r="L20" i="7"/>
  <c r="L12" i="7"/>
  <c r="L5" i="7"/>
  <c r="L147" i="7"/>
  <c r="L139" i="7"/>
  <c r="L131" i="7"/>
  <c r="L123" i="7"/>
  <c r="L115" i="7"/>
  <c r="L107" i="7"/>
  <c r="L99" i="7"/>
  <c r="L91" i="7"/>
  <c r="L83" i="7"/>
  <c r="L75" i="7"/>
  <c r="L67" i="7"/>
  <c r="L59" i="7"/>
  <c r="L51" i="7"/>
  <c r="L43" i="7"/>
  <c r="L35" i="7"/>
  <c r="L27" i="7"/>
  <c r="L19" i="7"/>
  <c r="L7" i="7"/>
  <c r="L152" i="7"/>
  <c r="L144" i="7"/>
  <c r="L136" i="7"/>
  <c r="L128" i="7"/>
  <c r="L120" i="7"/>
  <c r="L112" i="7"/>
  <c r="L104" i="7"/>
  <c r="L96" i="7"/>
  <c r="L88" i="7"/>
  <c r="L80" i="7"/>
  <c r="L72" i="7"/>
  <c r="L64" i="7"/>
  <c r="L56" i="7"/>
  <c r="L48" i="7"/>
  <c r="L40" i="7"/>
  <c r="L32" i="7"/>
  <c r="L24" i="7"/>
  <c r="L16" i="7"/>
  <c r="L8" i="7"/>
  <c r="L151" i="7"/>
  <c r="L143" i="7"/>
  <c r="L135" i="7"/>
  <c r="L127" i="7"/>
  <c r="L119" i="7"/>
  <c r="L111" i="7"/>
  <c r="L103" i="7"/>
  <c r="L95" i="7"/>
  <c r="L87" i="7"/>
  <c r="L79" i="7"/>
  <c r="L71" i="7"/>
  <c r="L63" i="7"/>
  <c r="L55" i="7"/>
  <c r="L47" i="7"/>
  <c r="L39" i="7"/>
  <c r="L31" i="7"/>
  <c r="L23" i="7"/>
  <c r="L15" i="7"/>
  <c r="L11" i="7"/>
  <c r="L154" i="7"/>
  <c r="L150" i="7"/>
  <c r="L146" i="7"/>
  <c r="L142" i="7"/>
  <c r="L138" i="7"/>
  <c r="L134" i="7"/>
  <c r="L130" i="7"/>
  <c r="L126" i="7"/>
  <c r="L122" i="7"/>
  <c r="L118" i="7"/>
  <c r="L114" i="7"/>
  <c r="L110" i="7"/>
  <c r="L106" i="7"/>
  <c r="L102" i="7"/>
  <c r="L98" i="7"/>
  <c r="L94" i="7"/>
  <c r="L90" i="7"/>
  <c r="L86" i="7"/>
  <c r="L82" i="7"/>
  <c r="L78" i="7"/>
  <c r="L74" i="7"/>
  <c r="L70" i="7"/>
  <c r="L66" i="7"/>
  <c r="L62" i="7"/>
  <c r="L58" i="7"/>
  <c r="L54" i="7"/>
  <c r="L50" i="7"/>
  <c r="L46" i="7"/>
  <c r="L42" i="7"/>
  <c r="L38" i="7"/>
  <c r="L34" i="7"/>
  <c r="L30" i="7"/>
  <c r="L26" i="7"/>
  <c r="L22" i="7"/>
  <c r="L18" i="7"/>
  <c r="L14" i="7"/>
  <c r="L10" i="7"/>
  <c r="L6" i="7"/>
  <c r="V3" i="7" l="1"/>
  <c r="V2" i="7" s="1"/>
  <c r="U3" i="7"/>
  <c r="U2" i="7" s="1"/>
  <c r="O3" i="7"/>
  <c r="N3" i="7"/>
  <c r="N5" i="7" s="1"/>
  <c r="N6" i="7" s="1"/>
  <c r="N7" i="7" s="1"/>
  <c r="N8" i="7" s="1"/>
  <c r="N9" i="7" s="1"/>
  <c r="N10" i="7" s="1"/>
  <c r="N11" i="7" s="1"/>
  <c r="N12" i="7" s="1"/>
  <c r="N13" i="7" s="1"/>
  <c r="N14" i="7" s="1"/>
  <c r="N15" i="7" s="1"/>
  <c r="N16" i="7" s="1"/>
  <c r="N17" i="7" s="1"/>
  <c r="N18" i="7" s="1"/>
  <c r="N19" i="7" s="1"/>
  <c r="N20" i="7" s="1"/>
  <c r="N21" i="7" s="1"/>
  <c r="N22" i="7" s="1"/>
  <c r="N23" i="7" s="1"/>
  <c r="N24" i="7" s="1"/>
  <c r="N25" i="7" s="1"/>
  <c r="N26" i="7" s="1"/>
  <c r="N27" i="7" s="1"/>
  <c r="N28" i="7" s="1"/>
  <c r="N29" i="7" s="1"/>
  <c r="N30" i="7" s="1"/>
  <c r="N31" i="7" s="1"/>
  <c r="N32" i="7" s="1"/>
  <c r="N33" i="7" s="1"/>
  <c r="N34" i="7" s="1"/>
  <c r="N35" i="7" s="1"/>
  <c r="N36" i="7" s="1"/>
  <c r="N37" i="7" s="1"/>
  <c r="N38" i="7" s="1"/>
  <c r="N39" i="7" s="1"/>
  <c r="N40" i="7" s="1"/>
  <c r="N41" i="7" s="1"/>
  <c r="N42" i="7" s="1"/>
  <c r="N43" i="7" s="1"/>
  <c r="N44" i="7" s="1"/>
  <c r="N45" i="7" s="1"/>
  <c r="N46" i="7" s="1"/>
  <c r="N47" i="7" s="1"/>
  <c r="N48" i="7" s="1"/>
  <c r="N49" i="7" s="1"/>
  <c r="N50" i="7" s="1"/>
  <c r="N51" i="7" s="1"/>
  <c r="N52" i="7" s="1"/>
  <c r="N53" i="7" s="1"/>
  <c r="N54" i="7" s="1"/>
  <c r="N55" i="7" s="1"/>
  <c r="N56" i="7" s="1"/>
  <c r="N57" i="7" s="1"/>
  <c r="N58" i="7" s="1"/>
  <c r="N59" i="7" s="1"/>
  <c r="N60" i="7" s="1"/>
  <c r="N61" i="7" s="1"/>
  <c r="N62" i="7" s="1"/>
  <c r="N63" i="7" s="1"/>
  <c r="N64" i="7" s="1"/>
  <c r="N65" i="7" s="1"/>
  <c r="N66" i="7" s="1"/>
  <c r="N67" i="7" s="1"/>
  <c r="N68" i="7" s="1"/>
  <c r="N69" i="7" s="1"/>
  <c r="N70" i="7" s="1"/>
  <c r="N71" i="7" s="1"/>
  <c r="N72" i="7" s="1"/>
  <c r="N73" i="7" s="1"/>
  <c r="N74" i="7" s="1"/>
  <c r="N75" i="7" s="1"/>
  <c r="N76" i="7" s="1"/>
  <c r="N77" i="7" s="1"/>
  <c r="N78" i="7" s="1"/>
  <c r="N79" i="7" s="1"/>
  <c r="N80" i="7" s="1"/>
  <c r="N81" i="7" s="1"/>
  <c r="N82" i="7" s="1"/>
  <c r="N83" i="7" s="1"/>
  <c r="N84" i="7" s="1"/>
  <c r="N85" i="7" s="1"/>
  <c r="N86" i="7" s="1"/>
  <c r="N87" i="7" s="1"/>
  <c r="N88" i="7" s="1"/>
  <c r="N89" i="7" s="1"/>
  <c r="N90" i="7" s="1"/>
  <c r="N91" i="7" s="1"/>
  <c r="N92" i="7" s="1"/>
  <c r="N93" i="7" s="1"/>
  <c r="N94" i="7" s="1"/>
  <c r="N95" i="7" s="1"/>
  <c r="N96" i="7" s="1"/>
  <c r="N97" i="7" s="1"/>
  <c r="N98" i="7" s="1"/>
  <c r="N99" i="7" s="1"/>
  <c r="N100" i="7" s="1"/>
  <c r="N101" i="7" s="1"/>
  <c r="N102" i="7" s="1"/>
  <c r="N103" i="7" s="1"/>
  <c r="N104" i="7" s="1"/>
  <c r="N105" i="7" s="1"/>
  <c r="N106" i="7" s="1"/>
  <c r="N107" i="7" s="1"/>
  <c r="N108" i="7" s="1"/>
  <c r="N109" i="7" s="1"/>
  <c r="N110" i="7" s="1"/>
  <c r="N111" i="7" s="1"/>
  <c r="N112" i="7" s="1"/>
  <c r="N113" i="7" s="1"/>
  <c r="N114" i="7" s="1"/>
  <c r="N115" i="7" s="1"/>
  <c r="N116" i="7" s="1"/>
  <c r="N117" i="7" s="1"/>
  <c r="N118" i="7" s="1"/>
  <c r="N119" i="7" s="1"/>
  <c r="N120" i="7" s="1"/>
  <c r="N121" i="7" s="1"/>
  <c r="N122" i="7" s="1"/>
  <c r="N123" i="7" s="1"/>
  <c r="N124" i="7" s="1"/>
  <c r="N125" i="7" s="1"/>
  <c r="N126" i="7" s="1"/>
  <c r="N127" i="7" s="1"/>
  <c r="N128" i="7" s="1"/>
  <c r="N129" i="7" s="1"/>
  <c r="N130" i="7" s="1"/>
  <c r="N131" i="7" s="1"/>
  <c r="N132" i="7" s="1"/>
  <c r="N133" i="7" s="1"/>
  <c r="N134" i="7" s="1"/>
  <c r="N135" i="7" s="1"/>
  <c r="N136" i="7" s="1"/>
  <c r="N137" i="7" s="1"/>
  <c r="N138" i="7" s="1"/>
  <c r="N139" i="7" s="1"/>
  <c r="N140" i="7" s="1"/>
  <c r="N141" i="7" s="1"/>
  <c r="N142" i="7" s="1"/>
  <c r="N143" i="7" s="1"/>
  <c r="N144" i="7" s="1"/>
  <c r="N145" i="7" s="1"/>
  <c r="N146" i="7" s="1"/>
  <c r="N147" i="7" s="1"/>
  <c r="N148" i="7" s="1"/>
  <c r="N149" i="7" s="1"/>
  <c r="N150" i="7" s="1"/>
  <c r="N151" i="7" s="1"/>
  <c r="N152" i="7" s="1"/>
  <c r="N153" i="7" s="1"/>
  <c r="N154" i="7" s="1"/>
  <c r="S2" i="7" l="1"/>
  <c r="K2" i="7" l="1"/>
  <c r="J2" i="7"/>
  <c r="Q8" i="7"/>
  <c r="Q9" i="7" s="1"/>
  <c r="Q10" i="7" s="1"/>
  <c r="Q11" i="7" s="1"/>
  <c r="Q12" i="7" s="1"/>
  <c r="Q13" i="7" s="1"/>
  <c r="P5" i="7"/>
  <c r="P6" i="7" s="1"/>
  <c r="P7" i="7" s="1"/>
  <c r="P8" i="7" s="1"/>
  <c r="P9" i="7" s="1"/>
  <c r="P10" i="7" s="1"/>
  <c r="P11" i="7" s="1"/>
  <c r="P12" i="7" s="1"/>
  <c r="P13" i="7" s="1"/>
  <c r="P14" i="7" s="1"/>
  <c r="P15" i="7" s="1"/>
  <c r="P16" i="7" s="1"/>
  <c r="P17" i="7" s="1"/>
  <c r="P18" i="7" s="1"/>
  <c r="P19" i="7" s="1"/>
  <c r="P20" i="7" s="1"/>
  <c r="P21" i="7" s="1"/>
  <c r="P22" i="7" s="1"/>
  <c r="P23" i="7" s="1"/>
  <c r="P24" i="7" s="1"/>
  <c r="P25" i="7" s="1"/>
  <c r="P26" i="7" s="1"/>
  <c r="P27" i="7" s="1"/>
  <c r="P28" i="7" s="1"/>
  <c r="P29" i="7" s="1"/>
  <c r="P30" i="7" s="1"/>
  <c r="P31" i="7" s="1"/>
  <c r="P32" i="7" s="1"/>
  <c r="O5" i="7"/>
  <c r="O6" i="7" s="1"/>
  <c r="O7" i="7" s="1"/>
  <c r="O8" i="7" s="1"/>
  <c r="O9" i="7" s="1"/>
  <c r="O10" i="7" s="1"/>
  <c r="O11" i="7" s="1"/>
  <c r="O12" i="7" s="1"/>
  <c r="O13" i="7" s="1"/>
  <c r="O14" i="7" s="1"/>
  <c r="O15" i="7" s="1"/>
  <c r="O16" i="7" s="1"/>
  <c r="O17" i="7" s="1"/>
  <c r="O18" i="7" s="1"/>
  <c r="O19" i="7" s="1"/>
  <c r="O20" i="7" s="1"/>
  <c r="O21" i="7" s="1"/>
  <c r="O22" i="7" s="1"/>
  <c r="O23" i="7" s="1"/>
  <c r="O24" i="7" s="1"/>
  <c r="O25" i="7" s="1"/>
  <c r="O26" i="7" s="1"/>
  <c r="O27" i="7" s="1"/>
  <c r="O28" i="7" s="1"/>
  <c r="O29" i="7" s="1"/>
  <c r="O30" i="7" s="1"/>
  <c r="O31" i="7" s="1"/>
  <c r="O32" i="7" s="1"/>
  <c r="O33" i="7" s="1"/>
  <c r="F5" i="7"/>
  <c r="F6" i="7" s="1"/>
  <c r="F7" i="7" s="1"/>
  <c r="F8" i="7" s="1"/>
  <c r="F9" i="7" s="1"/>
  <c r="F10" i="7" s="1"/>
  <c r="F11" i="7" s="1"/>
  <c r="F12" i="7" s="1"/>
  <c r="F13" i="7" s="1"/>
  <c r="F14" i="7" s="1"/>
  <c r="F15" i="7" s="1"/>
  <c r="F16" i="7" s="1"/>
  <c r="F17" i="7" s="1"/>
  <c r="F18" i="7" s="1"/>
  <c r="F19" i="7" s="1"/>
  <c r="F20" i="7" s="1"/>
  <c r="F21" i="7" s="1"/>
  <c r="F22" i="7" s="1"/>
  <c r="F23" i="7" s="1"/>
  <c r="F24" i="7" s="1"/>
  <c r="F25" i="7" s="1"/>
  <c r="F26" i="7" s="1"/>
  <c r="F27" i="7" s="1"/>
  <c r="F28" i="7" s="1"/>
  <c r="F29" i="7" s="1"/>
  <c r="F30" i="7" s="1"/>
  <c r="F31" i="7" s="1"/>
  <c r="F32" i="7" s="1"/>
  <c r="F33" i="7" s="1"/>
  <c r="F34" i="7" s="1"/>
  <c r="F35" i="7" s="1"/>
  <c r="F36" i="7" s="1"/>
  <c r="F37" i="7" s="1"/>
  <c r="F38" i="7" s="1"/>
  <c r="F39" i="7" s="1"/>
  <c r="F40" i="7" s="1"/>
  <c r="F41" i="7" s="1"/>
  <c r="F42" i="7" s="1"/>
  <c r="F43" i="7" s="1"/>
  <c r="F44" i="7" s="1"/>
  <c r="F45" i="7" s="1"/>
  <c r="F46" i="7" s="1"/>
  <c r="F47" i="7" s="1"/>
  <c r="F48" i="7" s="1"/>
  <c r="F49" i="7" s="1"/>
  <c r="F50" i="7" s="1"/>
  <c r="F51" i="7" s="1"/>
  <c r="F52" i="7" s="1"/>
  <c r="F53" i="7" s="1"/>
  <c r="F54" i="7" s="1"/>
  <c r="F55" i="7" s="1"/>
  <c r="F56" i="7" s="1"/>
  <c r="F57" i="7" s="1"/>
  <c r="F58" i="7" s="1"/>
  <c r="F59" i="7" s="1"/>
  <c r="F60" i="7" s="1"/>
  <c r="F61" i="7" s="1"/>
  <c r="F62" i="7" s="1"/>
  <c r="F63" i="7" s="1"/>
  <c r="F64" i="7" s="1"/>
  <c r="F65" i="7" s="1"/>
  <c r="F66" i="7" s="1"/>
  <c r="F67" i="7" s="1"/>
  <c r="F68" i="7" s="1"/>
  <c r="F69" i="7" s="1"/>
  <c r="F70" i="7" s="1"/>
  <c r="F71" i="7" s="1"/>
  <c r="F72" i="7" s="1"/>
  <c r="F73" i="7" s="1"/>
  <c r="F74" i="7" s="1"/>
  <c r="F75" i="7" s="1"/>
  <c r="F76" i="7" s="1"/>
  <c r="F77" i="7" s="1"/>
  <c r="F78" i="7" s="1"/>
  <c r="F79" i="7" s="1"/>
  <c r="F80" i="7" s="1"/>
  <c r="F81" i="7" s="1"/>
  <c r="F82" i="7" s="1"/>
  <c r="F83" i="7" s="1"/>
  <c r="F84" i="7" s="1"/>
  <c r="F85" i="7" s="1"/>
  <c r="F86" i="7" s="1"/>
  <c r="F87" i="7" s="1"/>
  <c r="F88" i="7" s="1"/>
  <c r="F89" i="7" s="1"/>
  <c r="F90" i="7" s="1"/>
  <c r="F91" i="7" s="1"/>
  <c r="F92" i="7" s="1"/>
  <c r="F93" i="7" s="1"/>
  <c r="F94" i="7" s="1"/>
  <c r="F95" i="7" s="1"/>
  <c r="F96" i="7" s="1"/>
  <c r="F97" i="7" s="1"/>
  <c r="F98" i="7" s="1"/>
  <c r="F99" i="7" s="1"/>
  <c r="F100" i="7" s="1"/>
  <c r="F101" i="7" s="1"/>
  <c r="F102" i="7" s="1"/>
  <c r="F103" i="7" s="1"/>
  <c r="F104" i="7" s="1"/>
  <c r="F105" i="7" s="1"/>
  <c r="F106" i="7" s="1"/>
  <c r="F107" i="7" s="1"/>
  <c r="F108" i="7" s="1"/>
  <c r="F109" i="7" s="1"/>
  <c r="F110" i="7" s="1"/>
  <c r="F111" i="7" s="1"/>
  <c r="F112" i="7" s="1"/>
  <c r="F113" i="7" s="1"/>
  <c r="F114" i="7" s="1"/>
  <c r="F115" i="7" s="1"/>
  <c r="F116" i="7" s="1"/>
  <c r="F117" i="7" s="1"/>
  <c r="F118" i="7" s="1"/>
  <c r="F119" i="7" s="1"/>
  <c r="F120" i="7" s="1"/>
  <c r="F121" i="7" s="1"/>
  <c r="F122" i="7" s="1"/>
  <c r="F123" i="7" s="1"/>
  <c r="F124" i="7" s="1"/>
  <c r="F125" i="7" s="1"/>
  <c r="F126" i="7" s="1"/>
  <c r="F127" i="7" s="1"/>
  <c r="F128" i="7" s="1"/>
  <c r="F129" i="7" s="1"/>
  <c r="F130" i="7" s="1"/>
  <c r="F131" i="7" s="1"/>
  <c r="F132" i="7" s="1"/>
  <c r="F133" i="7" s="1"/>
  <c r="F134" i="7" s="1"/>
  <c r="F135" i="7" s="1"/>
  <c r="F136" i="7" s="1"/>
  <c r="F137" i="7" s="1"/>
  <c r="F138" i="7" s="1"/>
  <c r="F139" i="7" s="1"/>
  <c r="F140" i="7" s="1"/>
  <c r="F141" i="7" s="1"/>
  <c r="F142" i="7" s="1"/>
  <c r="F143" i="7" s="1"/>
  <c r="F144" i="7" s="1"/>
  <c r="F145" i="7" s="1"/>
  <c r="F146" i="7" s="1"/>
  <c r="F147" i="7" s="1"/>
  <c r="F148" i="7" s="1"/>
  <c r="F149" i="7" s="1"/>
  <c r="F150" i="7" s="1"/>
  <c r="F151" i="7" s="1"/>
  <c r="F152" i="7" s="1"/>
  <c r="F153" i="7" s="1"/>
  <c r="F154" i="7" s="1"/>
  <c r="G5" i="7"/>
  <c r="G6" i="7" s="1"/>
  <c r="G7" i="7" s="1"/>
  <c r="G8" i="7" s="1"/>
  <c r="G9" i="7" s="1"/>
  <c r="G10" i="7" s="1"/>
  <c r="G11" i="7" s="1"/>
  <c r="G12" i="7" s="1"/>
  <c r="G13" i="7" s="1"/>
  <c r="G14" i="7" s="1"/>
  <c r="G15" i="7" s="1"/>
  <c r="G16" i="7" s="1"/>
  <c r="G17" i="7" s="1"/>
  <c r="G18" i="7" s="1"/>
  <c r="G19" i="7" s="1"/>
  <c r="G20" i="7" s="1"/>
  <c r="G21" i="7" s="1"/>
  <c r="G22" i="7" s="1"/>
  <c r="G23" i="7" s="1"/>
  <c r="G24" i="7" s="1"/>
  <c r="G25" i="7" s="1"/>
  <c r="G26" i="7" s="1"/>
  <c r="G27" i="7" s="1"/>
  <c r="G28" i="7" s="1"/>
  <c r="G29" i="7" s="1"/>
  <c r="G30" i="7" s="1"/>
  <c r="G31" i="7" s="1"/>
  <c r="G32" i="7" s="1"/>
  <c r="G33" i="7" s="1"/>
  <c r="G34" i="7" s="1"/>
  <c r="G35" i="7" s="1"/>
  <c r="G36" i="7" s="1"/>
  <c r="G37" i="7" s="1"/>
  <c r="G38" i="7" s="1"/>
  <c r="G39" i="7" s="1"/>
  <c r="G40" i="7" s="1"/>
  <c r="G41" i="7" s="1"/>
  <c r="G42" i="7" s="1"/>
  <c r="G43" i="7" s="1"/>
  <c r="G44" i="7" s="1"/>
  <c r="G45" i="7" s="1"/>
  <c r="G46" i="7" s="1"/>
  <c r="G47" i="7" s="1"/>
  <c r="G48" i="7" s="1"/>
  <c r="G49" i="7" s="1"/>
  <c r="G50" i="7" s="1"/>
  <c r="G51" i="7" s="1"/>
  <c r="G52" i="7" s="1"/>
  <c r="G53" i="7" s="1"/>
  <c r="G54" i="7" s="1"/>
  <c r="G55" i="7" s="1"/>
  <c r="G56" i="7" s="1"/>
  <c r="G57" i="7" s="1"/>
  <c r="G58" i="7" s="1"/>
  <c r="G59" i="7" s="1"/>
  <c r="G60" i="7" s="1"/>
  <c r="G61" i="7" s="1"/>
  <c r="G62" i="7" s="1"/>
  <c r="G63" i="7" s="1"/>
  <c r="G64" i="7" s="1"/>
  <c r="G65" i="7" s="1"/>
  <c r="G66" i="7" s="1"/>
  <c r="G67" i="7" s="1"/>
  <c r="G68" i="7" s="1"/>
  <c r="G69" i="7" s="1"/>
  <c r="G70" i="7" s="1"/>
  <c r="G71" i="7" s="1"/>
  <c r="G72" i="7" s="1"/>
  <c r="G73" i="7" s="1"/>
  <c r="G74" i="7" s="1"/>
  <c r="G75" i="7" s="1"/>
  <c r="G76" i="7" s="1"/>
  <c r="G77" i="7" s="1"/>
  <c r="G78" i="7" s="1"/>
  <c r="G79" i="7" s="1"/>
  <c r="G80" i="7" s="1"/>
  <c r="G81" i="7" s="1"/>
  <c r="G82" i="7" s="1"/>
  <c r="G83" i="7" s="1"/>
  <c r="G84" i="7" s="1"/>
  <c r="G85" i="7" s="1"/>
  <c r="G86" i="7" s="1"/>
  <c r="G87" i="7" s="1"/>
  <c r="G88" i="7" s="1"/>
  <c r="G89" i="7" s="1"/>
  <c r="G90" i="7" s="1"/>
  <c r="G91" i="7" s="1"/>
  <c r="G92" i="7" s="1"/>
  <c r="G93" i="7" s="1"/>
  <c r="G94" i="7" s="1"/>
  <c r="G95" i="7" s="1"/>
  <c r="G96" i="7" s="1"/>
  <c r="G97" i="7" s="1"/>
  <c r="G98" i="7" s="1"/>
  <c r="G99" i="7" s="1"/>
  <c r="G100" i="7" s="1"/>
  <c r="G101" i="7" s="1"/>
  <c r="G102" i="7" s="1"/>
  <c r="G103" i="7" s="1"/>
  <c r="G104" i="7" s="1"/>
  <c r="G105" i="7" s="1"/>
  <c r="G106" i="7" s="1"/>
  <c r="G107" i="7" s="1"/>
  <c r="G108" i="7" s="1"/>
  <c r="G109" i="7" s="1"/>
  <c r="G110" i="7" s="1"/>
  <c r="G111" i="7" s="1"/>
  <c r="G112" i="7" s="1"/>
  <c r="G113" i="7" s="1"/>
  <c r="G114" i="7" s="1"/>
  <c r="G115" i="7" s="1"/>
  <c r="G116" i="7" s="1"/>
  <c r="G117" i="7" s="1"/>
  <c r="G118" i="7" s="1"/>
  <c r="G119" i="7" s="1"/>
  <c r="G120" i="7" s="1"/>
  <c r="G121" i="7" s="1"/>
  <c r="G122" i="7" s="1"/>
  <c r="G123" i="7" s="1"/>
  <c r="G124" i="7" s="1"/>
  <c r="G125" i="7" s="1"/>
  <c r="G126" i="7" s="1"/>
  <c r="G127" i="7" s="1"/>
  <c r="G128" i="7" s="1"/>
  <c r="G129" i="7" s="1"/>
  <c r="G130" i="7" s="1"/>
  <c r="G131" i="7" s="1"/>
  <c r="G132" i="7" s="1"/>
  <c r="G133" i="7" s="1"/>
  <c r="G134" i="7" s="1"/>
  <c r="G135" i="7" s="1"/>
  <c r="G136" i="7" s="1"/>
  <c r="G137" i="7" s="1"/>
  <c r="G138" i="7" s="1"/>
  <c r="G139" i="7" s="1"/>
  <c r="G140" i="7" s="1"/>
  <c r="G141" i="7" s="1"/>
  <c r="G142" i="7" s="1"/>
  <c r="G143" i="7" s="1"/>
  <c r="G144" i="7" s="1"/>
  <c r="G145" i="7" s="1"/>
  <c r="G146" i="7" s="1"/>
  <c r="G147" i="7" s="1"/>
  <c r="G148" i="7" s="1"/>
  <c r="G149" i="7" s="1"/>
  <c r="G150" i="7" s="1"/>
  <c r="G151" i="7" s="1"/>
  <c r="G152" i="7" s="1"/>
  <c r="G153" i="7" s="1"/>
  <c r="G154" i="7" s="1"/>
  <c r="R5" i="7" l="1"/>
  <c r="I2" i="7"/>
  <c r="P33" i="7"/>
  <c r="O34" i="7"/>
  <c r="Q14" i="7"/>
  <c r="M7" i="7"/>
  <c r="H5" i="7"/>
  <c r="H6" i="7"/>
  <c r="U1" i="4"/>
  <c r="O1" i="4"/>
  <c r="Q1" i="4"/>
  <c r="R1" i="4"/>
  <c r="S1" i="4"/>
  <c r="R6" i="7" l="1"/>
  <c r="R7" i="7"/>
  <c r="P34" i="7"/>
  <c r="Q15" i="7"/>
  <c r="O35" i="7"/>
  <c r="M8" i="7"/>
  <c r="R8" i="7" l="1"/>
  <c r="O36" i="7"/>
  <c r="Q16" i="7"/>
  <c r="P35" i="7"/>
  <c r="M9" i="7"/>
  <c r="H7" i="7"/>
  <c r="T494" i="4"/>
  <c r="T353" i="4"/>
  <c r="T313" i="4"/>
  <c r="T317" i="4"/>
  <c r="T16" i="4"/>
  <c r="T493" i="4"/>
  <c r="T12" i="4"/>
  <c r="T18" i="4"/>
  <c r="T25" i="4"/>
  <c r="T42" i="4"/>
  <c r="T45" i="4"/>
  <c r="T46" i="4"/>
  <c r="T48" i="4"/>
  <c r="T49" i="4"/>
  <c r="T55" i="4"/>
  <c r="T60" i="4"/>
  <c r="T62" i="4"/>
  <c r="T64" i="4"/>
  <c r="T65" i="4"/>
  <c r="T67" i="4"/>
  <c r="T69" i="4"/>
  <c r="T72" i="4"/>
  <c r="T82" i="4"/>
  <c r="T85" i="4"/>
  <c r="T86" i="4"/>
  <c r="T96" i="4"/>
  <c r="T99" i="4"/>
  <c r="T103" i="4"/>
  <c r="T107" i="4"/>
  <c r="T109" i="4"/>
  <c r="T111" i="4"/>
  <c r="T112" i="4"/>
  <c r="T116" i="4"/>
  <c r="T117" i="4"/>
  <c r="T119" i="4"/>
  <c r="T121" i="4"/>
  <c r="T123" i="4"/>
  <c r="T207" i="4"/>
  <c r="T220" i="4"/>
  <c r="T225" i="4"/>
  <c r="T237" i="4"/>
  <c r="T239" i="4"/>
  <c r="T241" i="4"/>
  <c r="T243" i="4"/>
  <c r="T247" i="4"/>
  <c r="T249" i="4"/>
  <c r="T251" i="4"/>
  <c r="T256" i="4"/>
  <c r="T257" i="4"/>
  <c r="T259" i="4"/>
  <c r="T261" i="4"/>
  <c r="T267" i="4"/>
  <c r="T271" i="4"/>
  <c r="T273" i="4"/>
  <c r="T276" i="4"/>
  <c r="T277" i="4"/>
  <c r="T280" i="4"/>
  <c r="T283" i="4"/>
  <c r="T284" i="4"/>
  <c r="T286" i="4"/>
  <c r="T288" i="4"/>
  <c r="T289" i="4"/>
  <c r="T292" i="4"/>
  <c r="T297" i="4"/>
  <c r="T299" i="4"/>
  <c r="T303" i="4"/>
  <c r="T305" i="4"/>
  <c r="T306" i="4"/>
  <c r="T309" i="4"/>
  <c r="T310" i="4"/>
  <c r="T321" i="4"/>
  <c r="T330" i="4"/>
  <c r="T332" i="4"/>
  <c r="T337" i="4"/>
  <c r="T338" i="4"/>
  <c r="T340" i="4"/>
  <c r="T345" i="4"/>
  <c r="T347" i="4"/>
  <c r="T352" i="4"/>
  <c r="T354" i="4"/>
  <c r="T359" i="4"/>
  <c r="T361" i="4"/>
  <c r="T363" i="4"/>
  <c r="T365" i="4"/>
  <c r="T367" i="4"/>
  <c r="T369" i="4"/>
  <c r="T373" i="4"/>
  <c r="T377" i="4"/>
  <c r="T378" i="4"/>
  <c r="T380" i="4"/>
  <c r="T381" i="4"/>
  <c r="T382" i="4"/>
  <c r="T384" i="4"/>
  <c r="T386" i="4"/>
  <c r="T388" i="4"/>
  <c r="T390" i="4"/>
  <c r="T391" i="4"/>
  <c r="T392" i="4"/>
  <c r="T395" i="4"/>
  <c r="T399" i="4"/>
  <c r="T400" i="4"/>
  <c r="T402" i="4"/>
  <c r="T404" i="4"/>
  <c r="T405" i="4"/>
  <c r="T406" i="4"/>
  <c r="T409" i="4"/>
  <c r="T411" i="4"/>
  <c r="T413" i="4"/>
  <c r="T416" i="4"/>
  <c r="T418" i="4"/>
  <c r="T421" i="4"/>
  <c r="T423" i="4"/>
  <c r="T424" i="4"/>
  <c r="T425" i="4"/>
  <c r="T426" i="4"/>
  <c r="T427" i="4"/>
  <c r="T429" i="4"/>
  <c r="T432" i="4"/>
  <c r="T433" i="4"/>
  <c r="T435" i="4"/>
  <c r="T438" i="4"/>
  <c r="T440" i="4"/>
  <c r="T441" i="4"/>
  <c r="T443" i="4"/>
  <c r="T444" i="4"/>
  <c r="T448" i="4"/>
  <c r="T450" i="4"/>
  <c r="T451" i="4"/>
  <c r="T452" i="4"/>
  <c r="T453" i="4"/>
  <c r="T455" i="4"/>
  <c r="T458" i="4"/>
  <c r="T460" i="4"/>
  <c r="T462" i="4"/>
  <c r="T463" i="4"/>
  <c r="T466" i="4"/>
  <c r="T468" i="4"/>
  <c r="T472" i="4"/>
  <c r="T473" i="4"/>
  <c r="T476" i="4"/>
  <c r="T478" i="4"/>
  <c r="T480" i="4"/>
  <c r="T482" i="4"/>
  <c r="T483" i="4"/>
  <c r="T485" i="4"/>
  <c r="T487" i="4"/>
  <c r="T489" i="4"/>
  <c r="T490" i="4"/>
  <c r="T495" i="4"/>
  <c r="T497" i="4"/>
  <c r="T500" i="4"/>
  <c r="T539" i="4"/>
  <c r="T474" i="4"/>
  <c r="T407" i="4"/>
  <c r="T252" i="4"/>
  <c r="T246" i="4"/>
  <c r="T530" i="4"/>
  <c r="T449" i="4"/>
  <c r="T502" i="4"/>
  <c r="T538" i="4"/>
  <c r="T555" i="4"/>
  <c r="T558" i="4"/>
  <c r="T559" i="4"/>
  <c r="T543" i="4"/>
  <c r="T104" i="4"/>
  <c r="T420" i="4"/>
  <c r="T430" i="4"/>
  <c r="T446" i="4"/>
  <c r="T457" i="4"/>
  <c r="T475" i="4"/>
  <c r="T519" i="4"/>
  <c r="T520" i="4"/>
  <c r="T521" i="4"/>
  <c r="T534" i="4"/>
  <c r="T554" i="4"/>
  <c r="T572" i="4"/>
  <c r="T601" i="4"/>
  <c r="T61" i="4"/>
  <c r="T118" i="4"/>
  <c r="T221" i="4"/>
  <c r="T274" i="4"/>
  <c r="T275" i="4"/>
  <c r="T291" i="4"/>
  <c r="T301" i="4"/>
  <c r="T319" i="4"/>
  <c r="T327" i="4"/>
  <c r="T339" i="4"/>
  <c r="T343" i="4"/>
  <c r="T355" i="4"/>
  <c r="T360" i="4"/>
  <c r="T362" i="4"/>
  <c r="T375" i="4"/>
  <c r="T422" i="4"/>
  <c r="T434" i="4"/>
  <c r="T447" i="4"/>
  <c r="T486" i="4"/>
  <c r="T547" i="4"/>
  <c r="T560" i="4"/>
  <c r="T562" i="4"/>
  <c r="T592" i="4"/>
  <c r="T593" i="4"/>
  <c r="T471" i="4"/>
  <c r="T516" i="4"/>
  <c r="T518" i="4"/>
  <c r="T535" i="4"/>
  <c r="T366" i="4"/>
  <c r="T594" i="4"/>
  <c r="T364" i="4"/>
  <c r="T469" i="4"/>
  <c r="T506" i="4"/>
  <c r="T195" i="4"/>
  <c r="T300" i="4"/>
  <c r="T348" i="4"/>
  <c r="T459" i="4"/>
  <c r="T477" i="4"/>
  <c r="T479" i="4"/>
  <c r="T481" i="4"/>
  <c r="T514" i="4"/>
  <c r="T517" i="4"/>
  <c r="T522" i="4"/>
  <c r="T570" i="4"/>
  <c r="T596" i="4"/>
  <c r="T600" i="4"/>
  <c r="T51" i="4"/>
  <c r="T265" i="4"/>
  <c r="T334" i="4"/>
  <c r="T349" i="4"/>
  <c r="T387" i="4"/>
  <c r="T389" i="4"/>
  <c r="T396" i="4"/>
  <c r="T454" i="4"/>
  <c r="T464" i="4"/>
  <c r="T484" i="4"/>
  <c r="T491" i="4"/>
  <c r="T492" i="4"/>
  <c r="T498" i="4"/>
  <c r="T499" i="4"/>
  <c r="T503" i="4"/>
  <c r="T504" i="4"/>
  <c r="T507" i="4"/>
  <c r="T511" i="4"/>
  <c r="T523" i="4"/>
  <c r="T524" i="4"/>
  <c r="T526" i="4"/>
  <c r="T531" i="4"/>
  <c r="T532" i="4"/>
  <c r="T540" i="4"/>
  <c r="T541" i="4"/>
  <c r="T542" i="4"/>
  <c r="T545" i="4"/>
  <c r="T546" i="4"/>
  <c r="T550" i="4"/>
  <c r="T552" i="4"/>
  <c r="T553" i="4"/>
  <c r="T556" i="4"/>
  <c r="T565" i="4"/>
  <c r="T567" i="4"/>
  <c r="T571" i="4"/>
  <c r="T577" i="4"/>
  <c r="T578" i="4"/>
  <c r="T585" i="4"/>
  <c r="T115" i="4"/>
  <c r="T312" i="4"/>
  <c r="T368" i="4"/>
  <c r="T298" i="4"/>
  <c r="T370" i="4"/>
  <c r="T371" i="4"/>
  <c r="T372" i="4"/>
  <c r="T379" i="4"/>
  <c r="T515" i="4"/>
  <c r="T505" i="4"/>
  <c r="T561" i="4"/>
  <c r="T563" i="4"/>
  <c r="T564" i="4"/>
  <c r="T575" i="4"/>
  <c r="T576" i="4"/>
  <c r="T583" i="4"/>
  <c r="T586" i="4"/>
  <c r="T587" i="4"/>
  <c r="T588" i="4"/>
  <c r="T589" i="4"/>
  <c r="T590" i="4"/>
  <c r="T591" i="4"/>
  <c r="T595" i="4"/>
  <c r="T597" i="4"/>
  <c r="T598" i="4"/>
  <c r="T599" i="4"/>
  <c r="T566" i="4"/>
  <c r="T37" i="4"/>
  <c r="T70" i="4"/>
  <c r="T81" i="4"/>
  <c r="T120" i="4"/>
  <c r="T131" i="4"/>
  <c r="T238" i="4"/>
  <c r="T262" i="4"/>
  <c r="T282" i="4"/>
  <c r="T325" i="4"/>
  <c r="T415" i="4"/>
  <c r="T445" i="4"/>
  <c r="T456" i="4"/>
  <c r="T512" i="4"/>
  <c r="T513" i="4"/>
  <c r="T529" i="4"/>
  <c r="T568" i="4"/>
  <c r="T569" i="4"/>
  <c r="T329" i="4"/>
  <c r="T393" i="4"/>
  <c r="T398" i="4"/>
  <c r="T401" i="4"/>
  <c r="T403" i="4"/>
  <c r="T417" i="4"/>
  <c r="T419" i="4"/>
  <c r="T496" i="4"/>
  <c r="T508" i="4"/>
  <c r="T509" i="4"/>
  <c r="T510" i="4"/>
  <c r="T525" i="4"/>
  <c r="T527" i="4"/>
  <c r="T528" i="4"/>
  <c r="T533" i="4"/>
  <c r="T544" i="4"/>
  <c r="T548" i="4"/>
  <c r="T549" i="4"/>
  <c r="T557" i="4"/>
  <c r="T579" i="4"/>
  <c r="T580" i="4"/>
  <c r="T581" i="4"/>
  <c r="T584" i="4"/>
  <c r="T573" i="4"/>
  <c r="T574" i="4"/>
  <c r="T582" i="4"/>
  <c r="T38" i="4"/>
  <c r="T83" i="4"/>
  <c r="T127" i="4"/>
  <c r="T374" i="4"/>
  <c r="R9" i="7" l="1"/>
  <c r="P36" i="7"/>
  <c r="Q17" i="7"/>
  <c r="O37" i="7"/>
  <c r="M10" i="7"/>
  <c r="H8" i="7"/>
  <c r="T1" i="4"/>
  <c r="R10" i="7" l="1"/>
  <c r="O38" i="7"/>
  <c r="Q18" i="7"/>
  <c r="P37" i="7"/>
  <c r="M11" i="7"/>
  <c r="H9" i="7"/>
  <c r="R11" i="7" l="1"/>
  <c r="P38" i="7"/>
  <c r="Q19" i="7"/>
  <c r="O39" i="7"/>
  <c r="M12" i="7"/>
  <c r="H10" i="7"/>
  <c r="R12" i="7" l="1"/>
  <c r="O40" i="7"/>
  <c r="Q20" i="7"/>
  <c r="P39" i="7"/>
  <c r="M13" i="7"/>
  <c r="H11" i="7"/>
  <c r="R13" i="7" l="1"/>
  <c r="P40" i="7"/>
  <c r="Q21" i="7"/>
  <c r="O41" i="7"/>
  <c r="M14" i="7"/>
  <c r="H12" i="7"/>
  <c r="R14" i="7" l="1"/>
  <c r="O42" i="7"/>
  <c r="Q22" i="7"/>
  <c r="P41" i="7"/>
  <c r="M15" i="7"/>
  <c r="H13" i="7"/>
  <c r="R15" i="7" l="1"/>
  <c r="P42" i="7"/>
  <c r="Q23" i="7"/>
  <c r="O43" i="7"/>
  <c r="M16" i="7"/>
  <c r="H14" i="7"/>
  <c r="R16" i="7" l="1"/>
  <c r="O44" i="7"/>
  <c r="V44" i="7" s="1"/>
  <c r="Q24" i="7"/>
  <c r="P43" i="7"/>
  <c r="M17" i="7"/>
  <c r="H15" i="7"/>
  <c r="R17" i="7" l="1"/>
  <c r="P44" i="7"/>
  <c r="Q25" i="7"/>
  <c r="O45" i="7"/>
  <c r="V45" i="7" s="1"/>
  <c r="M18" i="7"/>
  <c r="H16" i="7"/>
  <c r="R18" i="7" l="1"/>
  <c r="O46" i="7"/>
  <c r="V46" i="7" s="1"/>
  <c r="Q26" i="7"/>
  <c r="P45" i="7"/>
  <c r="M19" i="7"/>
  <c r="H17" i="7"/>
  <c r="R19" i="7" l="1"/>
  <c r="P46" i="7"/>
  <c r="Q27" i="7"/>
  <c r="O47" i="7"/>
  <c r="V47" i="7" s="1"/>
  <c r="M20" i="7"/>
  <c r="H18" i="7"/>
  <c r="R20" i="7" l="1"/>
  <c r="O48" i="7"/>
  <c r="V48" i="7" s="1"/>
  <c r="Q28" i="7"/>
  <c r="P47" i="7"/>
  <c r="M21" i="7"/>
  <c r="H19" i="7"/>
  <c r="R21" i="7" l="1"/>
  <c r="P48" i="7"/>
  <c r="Q29" i="7"/>
  <c r="O49" i="7"/>
  <c r="V49" i="7" s="1"/>
  <c r="M22" i="7"/>
  <c r="H20" i="7"/>
  <c r="R22" i="7" l="1"/>
  <c r="O50" i="7"/>
  <c r="V50" i="7" s="1"/>
  <c r="Q30" i="7"/>
  <c r="P49" i="7"/>
  <c r="M23" i="7"/>
  <c r="H21" i="7"/>
  <c r="R23" i="7" l="1"/>
  <c r="P50" i="7"/>
  <c r="Q31" i="7"/>
  <c r="O51" i="7"/>
  <c r="V51" i="7" s="1"/>
  <c r="M24" i="7"/>
  <c r="H22" i="7"/>
  <c r="R24" i="7" l="1"/>
  <c r="O52" i="7"/>
  <c r="V52" i="7" s="1"/>
  <c r="Q32" i="7"/>
  <c r="P51" i="7"/>
  <c r="M25" i="7"/>
  <c r="H23" i="7"/>
  <c r="R25" i="7" l="1"/>
  <c r="P52" i="7"/>
  <c r="Q33" i="7"/>
  <c r="O53" i="7"/>
  <c r="V53" i="7" s="1"/>
  <c r="M26" i="7"/>
  <c r="H24" i="7"/>
  <c r="R26" i="7" l="1"/>
  <c r="O54" i="7"/>
  <c r="V54" i="7" s="1"/>
  <c r="Q34" i="7"/>
  <c r="P53" i="7"/>
  <c r="M27" i="7"/>
  <c r="H25" i="7"/>
  <c r="R27" i="7" l="1"/>
  <c r="P54" i="7"/>
  <c r="Q35" i="7"/>
  <c r="O55" i="7"/>
  <c r="V55" i="7" s="1"/>
  <c r="M28" i="7"/>
  <c r="H26" i="7"/>
  <c r="R28" i="7" l="1"/>
  <c r="O56" i="7"/>
  <c r="V56" i="7" s="1"/>
  <c r="Q36" i="7"/>
  <c r="P55" i="7"/>
  <c r="M29" i="7"/>
  <c r="H27" i="7"/>
  <c r="R29" i="7" l="1"/>
  <c r="P56" i="7"/>
  <c r="Q37" i="7"/>
  <c r="O57" i="7"/>
  <c r="V57" i="7" s="1"/>
  <c r="M30" i="7"/>
  <c r="H28" i="7"/>
  <c r="R30" i="7" l="1"/>
  <c r="O58" i="7"/>
  <c r="V58" i="7" s="1"/>
  <c r="Q38" i="7"/>
  <c r="P57" i="7"/>
  <c r="M31" i="7"/>
  <c r="H29" i="7"/>
  <c r="R31" i="7" l="1"/>
  <c r="P58" i="7"/>
  <c r="Q39" i="7"/>
  <c r="O59" i="7"/>
  <c r="V59" i="7" s="1"/>
  <c r="M32" i="7"/>
  <c r="H30" i="7"/>
  <c r="R32" i="7" l="1"/>
  <c r="O60" i="7"/>
  <c r="V60" i="7" s="1"/>
  <c r="Q40" i="7"/>
  <c r="P59" i="7"/>
  <c r="M33" i="7"/>
  <c r="H31" i="7"/>
  <c r="R33" i="7" l="1"/>
  <c r="P60" i="7"/>
  <c r="Q41" i="7"/>
  <c r="O61" i="7"/>
  <c r="V61" i="7" s="1"/>
  <c r="M34" i="7"/>
  <c r="H32" i="7"/>
  <c r="R34" i="7" l="1"/>
  <c r="O62" i="7"/>
  <c r="V62" i="7" s="1"/>
  <c r="Q42" i="7"/>
  <c r="P61" i="7"/>
  <c r="M35" i="7"/>
  <c r="H33" i="7"/>
  <c r="R35" i="7" l="1"/>
  <c r="P62" i="7"/>
  <c r="Q43" i="7"/>
  <c r="O63" i="7"/>
  <c r="V63" i="7" s="1"/>
  <c r="M36" i="7"/>
  <c r="H34" i="7"/>
  <c r="R36" i="7" l="1"/>
  <c r="O64" i="7"/>
  <c r="V64" i="7" s="1"/>
  <c r="Q44" i="7"/>
  <c r="P63" i="7"/>
  <c r="M37" i="7"/>
  <c r="H35" i="7"/>
  <c r="R37" i="7" l="1"/>
  <c r="P64" i="7"/>
  <c r="Q45" i="7"/>
  <c r="O65" i="7"/>
  <c r="V65" i="7" s="1"/>
  <c r="M38" i="7"/>
  <c r="H36" i="7"/>
  <c r="R38" i="7" l="1"/>
  <c r="O66" i="7"/>
  <c r="V66" i="7" s="1"/>
  <c r="Q46" i="7"/>
  <c r="P65" i="7"/>
  <c r="M39" i="7"/>
  <c r="H37" i="7"/>
  <c r="R39" i="7" l="1"/>
  <c r="P66" i="7"/>
  <c r="Q47" i="7"/>
  <c r="O67" i="7"/>
  <c r="V67" i="7" s="1"/>
  <c r="M40" i="7"/>
  <c r="H38" i="7"/>
  <c r="R40" i="7" l="1"/>
  <c r="Q48" i="7"/>
  <c r="O68" i="7"/>
  <c r="V68" i="7" s="1"/>
  <c r="P67" i="7"/>
  <c r="M41" i="7"/>
  <c r="H39" i="7"/>
  <c r="R41" i="7" l="1"/>
  <c r="P68" i="7"/>
  <c r="O69" i="7"/>
  <c r="V69" i="7" s="1"/>
  <c r="Q49" i="7"/>
  <c r="M42" i="7"/>
  <c r="H40" i="7"/>
  <c r="R42" i="7" l="1"/>
  <c r="Q50" i="7"/>
  <c r="O70" i="7"/>
  <c r="V70" i="7" s="1"/>
  <c r="P69" i="7"/>
  <c r="M43" i="7"/>
  <c r="H41" i="7"/>
  <c r="R43" i="7" l="1"/>
  <c r="P70" i="7"/>
  <c r="O71" i="7"/>
  <c r="V71" i="7" s="1"/>
  <c r="U44" i="7"/>
  <c r="Q51" i="7"/>
  <c r="M44" i="7"/>
  <c r="T44" i="7" s="1"/>
  <c r="H42" i="7"/>
  <c r="R44" i="7" l="1"/>
  <c r="S44" i="7" s="1"/>
  <c r="Q52" i="7"/>
  <c r="O72" i="7"/>
  <c r="V72" i="7" s="1"/>
  <c r="U45" i="7"/>
  <c r="P71" i="7"/>
  <c r="M45" i="7"/>
  <c r="H43" i="7"/>
  <c r="R45" i="7" l="1"/>
  <c r="S45" i="7" s="1"/>
  <c r="T45" i="7"/>
  <c r="P72" i="7"/>
  <c r="O73" i="7"/>
  <c r="V73" i="7" s="1"/>
  <c r="U46" i="7"/>
  <c r="Q53" i="7"/>
  <c r="M46" i="7"/>
  <c r="H44" i="7"/>
  <c r="R46" i="7" l="1"/>
  <c r="S46" i="7" s="1"/>
  <c r="T46" i="7"/>
  <c r="Q54" i="7"/>
  <c r="O74" i="7"/>
  <c r="V74" i="7" s="1"/>
  <c r="U47" i="7"/>
  <c r="P73" i="7"/>
  <c r="M47" i="7"/>
  <c r="H45" i="7"/>
  <c r="R47" i="7" l="1"/>
  <c r="S47" i="7" s="1"/>
  <c r="T47" i="7"/>
  <c r="P74" i="7"/>
  <c r="O75" i="7"/>
  <c r="V75" i="7" s="1"/>
  <c r="U48" i="7"/>
  <c r="Q55" i="7"/>
  <c r="M48" i="7"/>
  <c r="H46" i="7"/>
  <c r="R48" i="7" l="1"/>
  <c r="S48" i="7" s="1"/>
  <c r="T48" i="7"/>
  <c r="Q56" i="7"/>
  <c r="O76" i="7"/>
  <c r="V76" i="7" s="1"/>
  <c r="U49" i="7"/>
  <c r="P75" i="7"/>
  <c r="M49" i="7"/>
  <c r="H47" i="7"/>
  <c r="R49" i="7" l="1"/>
  <c r="S49" i="7" s="1"/>
  <c r="T49" i="7"/>
  <c r="P76" i="7"/>
  <c r="O77" i="7"/>
  <c r="V77" i="7" s="1"/>
  <c r="U50" i="7"/>
  <c r="Q57" i="7"/>
  <c r="M50" i="7"/>
  <c r="H48" i="7"/>
  <c r="R50" i="7" l="1"/>
  <c r="S50" i="7" s="1"/>
  <c r="T50" i="7"/>
  <c r="Q58" i="7"/>
  <c r="O78" i="7"/>
  <c r="V78" i="7" s="1"/>
  <c r="U51" i="7"/>
  <c r="P77" i="7"/>
  <c r="M51" i="7"/>
  <c r="H49" i="7"/>
  <c r="R51" i="7" l="1"/>
  <c r="S51" i="7" s="1"/>
  <c r="T51" i="7"/>
  <c r="P78" i="7"/>
  <c r="O79" i="7"/>
  <c r="V79" i="7" s="1"/>
  <c r="U52" i="7"/>
  <c r="Q59" i="7"/>
  <c r="M52" i="7"/>
  <c r="H50" i="7"/>
  <c r="R52" i="7" l="1"/>
  <c r="S52" i="7" s="1"/>
  <c r="T52" i="7"/>
  <c r="Q60" i="7"/>
  <c r="O80" i="7"/>
  <c r="V80" i="7" s="1"/>
  <c r="U53" i="7"/>
  <c r="P79" i="7"/>
  <c r="M53" i="7"/>
  <c r="H51" i="7"/>
  <c r="R53" i="7" l="1"/>
  <c r="S53" i="7" s="1"/>
  <c r="T53" i="7"/>
  <c r="P80" i="7"/>
  <c r="O81" i="7"/>
  <c r="V81" i="7" s="1"/>
  <c r="U54" i="7"/>
  <c r="Q61" i="7"/>
  <c r="M54" i="7"/>
  <c r="H52" i="7"/>
  <c r="R54" i="7" l="1"/>
  <c r="S54" i="7" s="1"/>
  <c r="T54" i="7"/>
  <c r="Q62" i="7"/>
  <c r="O82" i="7"/>
  <c r="V82" i="7" s="1"/>
  <c r="U55" i="7"/>
  <c r="P81" i="7"/>
  <c r="M55" i="7"/>
  <c r="T55" i="7" s="1"/>
  <c r="H53" i="7"/>
  <c r="R55" i="7" l="1"/>
  <c r="S55" i="7" s="1"/>
  <c r="P82" i="7"/>
  <c r="O83" i="7"/>
  <c r="V83" i="7" s="1"/>
  <c r="U56" i="7"/>
  <c r="Q63" i="7"/>
  <c r="M56" i="7"/>
  <c r="T56" i="7" s="1"/>
  <c r="H54" i="7"/>
  <c r="R56" i="7" l="1"/>
  <c r="S56" i="7" s="1"/>
  <c r="Q64" i="7"/>
  <c r="O84" i="7"/>
  <c r="V84" i="7" s="1"/>
  <c r="U57" i="7"/>
  <c r="P83" i="7"/>
  <c r="M57" i="7"/>
  <c r="T57" i="7" s="1"/>
  <c r="H55" i="7"/>
  <c r="R57" i="7" l="1"/>
  <c r="S57" i="7" s="1"/>
  <c r="P84" i="7"/>
  <c r="O85" i="7"/>
  <c r="V85" i="7" s="1"/>
  <c r="U58" i="7"/>
  <c r="Q65" i="7"/>
  <c r="M58" i="7"/>
  <c r="T58" i="7" s="1"/>
  <c r="H56" i="7"/>
  <c r="R58" i="7" l="1"/>
  <c r="S58" i="7" s="1"/>
  <c r="Q66" i="7"/>
  <c r="O86" i="7"/>
  <c r="V86" i="7" s="1"/>
  <c r="U59" i="7"/>
  <c r="P85" i="7"/>
  <c r="M59" i="7"/>
  <c r="T59" i="7" s="1"/>
  <c r="H57" i="7"/>
  <c r="R59" i="7" l="1"/>
  <c r="S59" i="7" s="1"/>
  <c r="P86" i="7"/>
  <c r="O87" i="7"/>
  <c r="V87" i="7" s="1"/>
  <c r="U60" i="7"/>
  <c r="Q67" i="7"/>
  <c r="M60" i="7"/>
  <c r="T60" i="7" s="1"/>
  <c r="H58" i="7"/>
  <c r="J63" i="7" l="1"/>
  <c r="R60" i="7"/>
  <c r="S60" i="7" s="1"/>
  <c r="Q68" i="7"/>
  <c r="O88" i="7"/>
  <c r="V88" i="7" s="1"/>
  <c r="U61" i="7"/>
  <c r="P87" i="7"/>
  <c r="M61" i="7"/>
  <c r="T61" i="7" s="1"/>
  <c r="H59" i="7"/>
  <c r="J64" i="7"/>
  <c r="R61" i="7" l="1"/>
  <c r="S61" i="7" s="1"/>
  <c r="P88" i="7"/>
  <c r="O89" i="7"/>
  <c r="V89" i="7" s="1"/>
  <c r="U62" i="7"/>
  <c r="Q69" i="7"/>
  <c r="M62" i="7"/>
  <c r="T62" i="7" s="1"/>
  <c r="H60" i="7"/>
  <c r="J65" i="7"/>
  <c r="R62" i="7" l="1"/>
  <c r="S62" i="7" s="1"/>
  <c r="Q70" i="7"/>
  <c r="O90" i="7"/>
  <c r="V90" i="7" s="1"/>
  <c r="U63" i="7"/>
  <c r="P89" i="7"/>
  <c r="M63" i="7"/>
  <c r="T63" i="7" s="1"/>
  <c r="H61" i="7"/>
  <c r="J66" i="7"/>
  <c r="R63" i="7" l="1"/>
  <c r="S63" i="7" s="1"/>
  <c r="P90" i="7"/>
  <c r="O91" i="7"/>
  <c r="V91" i="7" s="1"/>
  <c r="U64" i="7"/>
  <c r="Q71" i="7"/>
  <c r="M64" i="7"/>
  <c r="T64" i="7" s="1"/>
  <c r="H62" i="7"/>
  <c r="H63" i="7"/>
  <c r="I63" i="7" s="1"/>
  <c r="J67" i="7" l="1"/>
  <c r="J68" i="7"/>
  <c r="K63" i="7"/>
  <c r="R64" i="7"/>
  <c r="S64" i="7" s="1"/>
  <c r="Q72" i="7"/>
  <c r="O92" i="7"/>
  <c r="V92" i="7" s="1"/>
  <c r="U65" i="7"/>
  <c r="P91" i="7"/>
  <c r="M65" i="7"/>
  <c r="T65" i="7" s="1"/>
  <c r="K64" i="7"/>
  <c r="R65" i="7" l="1"/>
  <c r="S65" i="7" s="1"/>
  <c r="P92" i="7"/>
  <c r="O93" i="7"/>
  <c r="V93" i="7" s="1"/>
  <c r="U66" i="7"/>
  <c r="Q73" i="7"/>
  <c r="M66" i="7"/>
  <c r="T66" i="7" s="1"/>
  <c r="K65" i="7"/>
  <c r="H64" i="7"/>
  <c r="I64" i="7" s="1"/>
  <c r="J69" i="7"/>
  <c r="R66" i="7" l="1"/>
  <c r="S66" i="7" s="1"/>
  <c r="Q74" i="7"/>
  <c r="O94" i="7"/>
  <c r="V94" i="7" s="1"/>
  <c r="U67" i="7"/>
  <c r="P93" i="7"/>
  <c r="M67" i="7"/>
  <c r="T67" i="7" s="1"/>
  <c r="H65" i="7"/>
  <c r="I65" i="7" s="1"/>
  <c r="J70" i="7"/>
  <c r="K66" i="7" l="1"/>
  <c r="K67" i="7"/>
  <c r="R67" i="7"/>
  <c r="S67" i="7" s="1"/>
  <c r="P94" i="7"/>
  <c r="O95" i="7"/>
  <c r="V95" i="7" s="1"/>
  <c r="U68" i="7"/>
  <c r="Q75" i="7"/>
  <c r="M68" i="7"/>
  <c r="T68" i="7" s="1"/>
  <c r="H66" i="7"/>
  <c r="I66" i="7" s="1"/>
  <c r="J71" i="7"/>
  <c r="R68" i="7" l="1"/>
  <c r="S68" i="7" s="1"/>
  <c r="Q76" i="7"/>
  <c r="O96" i="7"/>
  <c r="V96" i="7" s="1"/>
  <c r="U69" i="7"/>
  <c r="P95" i="7"/>
  <c r="M69" i="7"/>
  <c r="T69" i="7" s="1"/>
  <c r="H67" i="7"/>
  <c r="I67" i="7" s="1"/>
  <c r="K68" i="7"/>
  <c r="J72" i="7"/>
  <c r="R69" i="7" l="1"/>
  <c r="S69" i="7" s="1"/>
  <c r="P96" i="7"/>
  <c r="O97" i="7"/>
  <c r="V97" i="7" s="1"/>
  <c r="U70" i="7"/>
  <c r="Q77" i="7"/>
  <c r="M70" i="7"/>
  <c r="T70" i="7" s="1"/>
  <c r="H68" i="7"/>
  <c r="I68" i="7" s="1"/>
  <c r="K69" i="7"/>
  <c r="J73" i="7"/>
  <c r="R70" i="7" l="1"/>
  <c r="S70" i="7" s="1"/>
  <c r="Q78" i="7"/>
  <c r="O98" i="7"/>
  <c r="V98" i="7" s="1"/>
  <c r="U71" i="7"/>
  <c r="P97" i="7"/>
  <c r="M71" i="7"/>
  <c r="T71" i="7" s="1"/>
  <c r="H69" i="7"/>
  <c r="I69" i="7" s="1"/>
  <c r="K70" i="7"/>
  <c r="J74" i="7"/>
  <c r="R71" i="7" l="1"/>
  <c r="S71" i="7" s="1"/>
  <c r="P98" i="7"/>
  <c r="O99" i="7"/>
  <c r="V99" i="7" s="1"/>
  <c r="U72" i="7"/>
  <c r="Q79" i="7"/>
  <c r="M72" i="7"/>
  <c r="T72" i="7" s="1"/>
  <c r="H70" i="7"/>
  <c r="I70" i="7" s="1"/>
  <c r="K71" i="7"/>
  <c r="J75" i="7"/>
  <c r="R72" i="7" l="1"/>
  <c r="S72" i="7" s="1"/>
  <c r="Q80" i="7"/>
  <c r="O100" i="7"/>
  <c r="V100" i="7" s="1"/>
  <c r="U73" i="7"/>
  <c r="P99" i="7"/>
  <c r="M73" i="7"/>
  <c r="T73" i="7" s="1"/>
  <c r="H71" i="7"/>
  <c r="I71" i="7" s="1"/>
  <c r="K72" i="7"/>
  <c r="J76" i="7"/>
  <c r="R73" i="7" l="1"/>
  <c r="S73" i="7" s="1"/>
  <c r="P100" i="7"/>
  <c r="O101" i="7"/>
  <c r="V101" i="7" s="1"/>
  <c r="U74" i="7"/>
  <c r="Q81" i="7"/>
  <c r="M74" i="7"/>
  <c r="T74" i="7" s="1"/>
  <c r="H72" i="7"/>
  <c r="I72" i="7" s="1"/>
  <c r="K73" i="7"/>
  <c r="J77" i="7"/>
  <c r="R74" i="7" l="1"/>
  <c r="S74" i="7" s="1"/>
  <c r="Q82" i="7"/>
  <c r="O102" i="7"/>
  <c r="V102" i="7" s="1"/>
  <c r="U75" i="7"/>
  <c r="P101" i="7"/>
  <c r="M75" i="7"/>
  <c r="T75" i="7" s="1"/>
  <c r="K74" i="7"/>
  <c r="H73" i="7"/>
  <c r="I73" i="7" s="1"/>
  <c r="J78" i="7"/>
  <c r="R75" i="7" l="1"/>
  <c r="S75" i="7" s="1"/>
  <c r="P102" i="7"/>
  <c r="O103" i="7"/>
  <c r="V103" i="7" s="1"/>
  <c r="U76" i="7"/>
  <c r="Q83" i="7"/>
  <c r="M76" i="7"/>
  <c r="T76" i="7" s="1"/>
  <c r="H74" i="7"/>
  <c r="I74" i="7" s="1"/>
  <c r="K75" i="7"/>
  <c r="J79" i="7"/>
  <c r="R76" i="7" l="1"/>
  <c r="S76" i="7" s="1"/>
  <c r="Q84" i="7"/>
  <c r="O104" i="7"/>
  <c r="V104" i="7" s="1"/>
  <c r="U77" i="7"/>
  <c r="P103" i="7"/>
  <c r="M77" i="7"/>
  <c r="T77" i="7" s="1"/>
  <c r="H75" i="7"/>
  <c r="I75" i="7" s="1"/>
  <c r="K76" i="7"/>
  <c r="J80" i="7"/>
  <c r="R77" i="7" l="1"/>
  <c r="S77" i="7" s="1"/>
  <c r="P104" i="7"/>
  <c r="O105" i="7"/>
  <c r="V105" i="7" s="1"/>
  <c r="U78" i="7"/>
  <c r="Q85" i="7"/>
  <c r="M78" i="7"/>
  <c r="T78" i="7" s="1"/>
  <c r="H76" i="7"/>
  <c r="I76" i="7" s="1"/>
  <c r="K77" i="7"/>
  <c r="J81" i="7"/>
  <c r="R78" i="7" l="1"/>
  <c r="S78" i="7" s="1"/>
  <c r="Q86" i="7"/>
  <c r="O106" i="7"/>
  <c r="V106" i="7" s="1"/>
  <c r="U79" i="7"/>
  <c r="P105" i="7"/>
  <c r="M79" i="7"/>
  <c r="T79" i="7" s="1"/>
  <c r="H77" i="7"/>
  <c r="I77" i="7" s="1"/>
  <c r="K78" i="7"/>
  <c r="J82" i="7"/>
  <c r="R79" i="7" l="1"/>
  <c r="S79" i="7" s="1"/>
  <c r="P106" i="7"/>
  <c r="O107" i="7"/>
  <c r="V107" i="7" s="1"/>
  <c r="U80" i="7"/>
  <c r="Q87" i="7"/>
  <c r="M80" i="7"/>
  <c r="T80" i="7" s="1"/>
  <c r="H78" i="7"/>
  <c r="I78" i="7" s="1"/>
  <c r="K79" i="7"/>
  <c r="J83" i="7"/>
  <c r="R80" i="7" l="1"/>
  <c r="S80" i="7" s="1"/>
  <c r="Q88" i="7"/>
  <c r="O108" i="7"/>
  <c r="V108" i="7" s="1"/>
  <c r="U81" i="7"/>
  <c r="P107" i="7"/>
  <c r="M81" i="7"/>
  <c r="T81" i="7" s="1"/>
  <c r="H79" i="7"/>
  <c r="I79" i="7" s="1"/>
  <c r="K80" i="7"/>
  <c r="J84" i="7"/>
  <c r="R81" i="7" l="1"/>
  <c r="S81" i="7" s="1"/>
  <c r="P108" i="7"/>
  <c r="O109" i="7"/>
  <c r="V109" i="7" s="1"/>
  <c r="U82" i="7"/>
  <c r="Q89" i="7"/>
  <c r="M82" i="7"/>
  <c r="T82" i="7" s="1"/>
  <c r="K81" i="7"/>
  <c r="H80" i="7"/>
  <c r="I80" i="7" s="1"/>
  <c r="J85" i="7"/>
  <c r="R82" i="7" l="1"/>
  <c r="S82" i="7" s="1"/>
  <c r="Q90" i="7"/>
  <c r="O110" i="7"/>
  <c r="V110" i="7" s="1"/>
  <c r="U83" i="7"/>
  <c r="P109" i="7"/>
  <c r="M83" i="7"/>
  <c r="T83" i="7" s="1"/>
  <c r="H81" i="7"/>
  <c r="I81" i="7" s="1"/>
  <c r="K82" i="7"/>
  <c r="J86" i="7"/>
  <c r="R83" i="7" l="1"/>
  <c r="S83" i="7" s="1"/>
  <c r="P110" i="7"/>
  <c r="O111" i="7"/>
  <c r="V111" i="7" s="1"/>
  <c r="U84" i="7"/>
  <c r="Q91" i="7"/>
  <c r="M84" i="7"/>
  <c r="T84" i="7" s="1"/>
  <c r="H82" i="7"/>
  <c r="I82" i="7" s="1"/>
  <c r="K83" i="7"/>
  <c r="J87" i="7"/>
  <c r="R84" i="7" l="1"/>
  <c r="S84" i="7" s="1"/>
  <c r="Q92" i="7"/>
  <c r="O112" i="7"/>
  <c r="V112" i="7" s="1"/>
  <c r="U85" i="7"/>
  <c r="P111" i="7"/>
  <c r="M85" i="7"/>
  <c r="T85" i="7" s="1"/>
  <c r="K84" i="7"/>
  <c r="H83" i="7"/>
  <c r="I83" i="7" s="1"/>
  <c r="J88" i="7"/>
  <c r="R85" i="7" l="1"/>
  <c r="S85" i="7" s="1"/>
  <c r="P112" i="7"/>
  <c r="O113" i="7"/>
  <c r="V113" i="7" s="1"/>
  <c r="U86" i="7"/>
  <c r="Q93" i="7"/>
  <c r="M86" i="7"/>
  <c r="T86" i="7" s="1"/>
  <c r="K85" i="7"/>
  <c r="H84" i="7"/>
  <c r="I84" i="7" s="1"/>
  <c r="J89" i="7"/>
  <c r="R86" i="7" l="1"/>
  <c r="S86" i="7" s="1"/>
  <c r="Q94" i="7"/>
  <c r="O114" i="7"/>
  <c r="V114" i="7" s="1"/>
  <c r="U87" i="7"/>
  <c r="P113" i="7"/>
  <c r="M87" i="7"/>
  <c r="T87" i="7" s="1"/>
  <c r="H85" i="7"/>
  <c r="I85" i="7" s="1"/>
  <c r="K86" i="7"/>
  <c r="J90" i="7"/>
  <c r="R87" i="7" l="1"/>
  <c r="S87" i="7" s="1"/>
  <c r="P114" i="7"/>
  <c r="O115" i="7"/>
  <c r="V115" i="7" s="1"/>
  <c r="U88" i="7"/>
  <c r="Q95" i="7"/>
  <c r="M88" i="7"/>
  <c r="T88" i="7" s="1"/>
  <c r="K87" i="7"/>
  <c r="H86" i="7"/>
  <c r="I86" i="7" s="1"/>
  <c r="J91" i="7"/>
  <c r="R88" i="7" l="1"/>
  <c r="S88" i="7" s="1"/>
  <c r="Q96" i="7"/>
  <c r="O116" i="7"/>
  <c r="V116" i="7" s="1"/>
  <c r="U89" i="7"/>
  <c r="P115" i="7"/>
  <c r="M89" i="7"/>
  <c r="T89" i="7" s="1"/>
  <c r="K88" i="7"/>
  <c r="H87" i="7"/>
  <c r="I87" i="7" s="1"/>
  <c r="J92" i="7"/>
  <c r="R89" i="7" l="1"/>
  <c r="S89" i="7" s="1"/>
  <c r="P116" i="7"/>
  <c r="O117" i="7"/>
  <c r="V117" i="7" s="1"/>
  <c r="U90" i="7"/>
  <c r="Q97" i="7"/>
  <c r="M90" i="7"/>
  <c r="T90" i="7" s="1"/>
  <c r="K89" i="7"/>
  <c r="H88" i="7"/>
  <c r="I88" i="7" s="1"/>
  <c r="J93" i="7"/>
  <c r="R90" i="7" l="1"/>
  <c r="S90" i="7" s="1"/>
  <c r="Q98" i="7"/>
  <c r="O118" i="7"/>
  <c r="V118" i="7" s="1"/>
  <c r="U91" i="7"/>
  <c r="P117" i="7"/>
  <c r="M91" i="7"/>
  <c r="T91" i="7" s="1"/>
  <c r="H89" i="7"/>
  <c r="I89" i="7" s="1"/>
  <c r="K90" i="7"/>
  <c r="J94" i="7"/>
  <c r="R91" i="7" l="1"/>
  <c r="S91" i="7" s="1"/>
  <c r="P118" i="7"/>
  <c r="O119" i="7"/>
  <c r="V119" i="7" s="1"/>
  <c r="U92" i="7"/>
  <c r="Q99" i="7"/>
  <c r="M92" i="7"/>
  <c r="T92" i="7" s="1"/>
  <c r="H90" i="7"/>
  <c r="I90" i="7" s="1"/>
  <c r="K91" i="7"/>
  <c r="J95" i="7"/>
  <c r="R92" i="7" l="1"/>
  <c r="S92" i="7" s="1"/>
  <c r="Q100" i="7"/>
  <c r="O120" i="7"/>
  <c r="V120" i="7" s="1"/>
  <c r="U93" i="7"/>
  <c r="P119" i="7"/>
  <c r="M93" i="7"/>
  <c r="T93" i="7" s="1"/>
  <c r="K92" i="7"/>
  <c r="H91" i="7"/>
  <c r="I91" i="7" s="1"/>
  <c r="J96" i="7"/>
  <c r="R93" i="7" l="1"/>
  <c r="S93" i="7" s="1"/>
  <c r="P120" i="7"/>
  <c r="O121" i="7"/>
  <c r="V121" i="7" s="1"/>
  <c r="U94" i="7"/>
  <c r="Q101" i="7"/>
  <c r="M94" i="7"/>
  <c r="T94" i="7" s="1"/>
  <c r="K93" i="7"/>
  <c r="H92" i="7"/>
  <c r="I92" i="7" s="1"/>
  <c r="J97" i="7"/>
  <c r="R94" i="7" l="1"/>
  <c r="S94" i="7" s="1"/>
  <c r="Q102" i="7"/>
  <c r="O122" i="7"/>
  <c r="V122" i="7" s="1"/>
  <c r="U95" i="7"/>
  <c r="P121" i="7"/>
  <c r="M95" i="7"/>
  <c r="T95" i="7" s="1"/>
  <c r="H93" i="7"/>
  <c r="I93" i="7" s="1"/>
  <c r="K94" i="7"/>
  <c r="J98" i="7"/>
  <c r="R95" i="7" l="1"/>
  <c r="S95" i="7" s="1"/>
  <c r="P122" i="7"/>
  <c r="O123" i="7"/>
  <c r="V123" i="7" s="1"/>
  <c r="U96" i="7"/>
  <c r="Q103" i="7"/>
  <c r="M96" i="7"/>
  <c r="T96" i="7" s="1"/>
  <c r="K95" i="7"/>
  <c r="H94" i="7"/>
  <c r="I94" i="7" s="1"/>
  <c r="J99" i="7"/>
  <c r="R96" i="7" l="1"/>
  <c r="S96" i="7" s="1"/>
  <c r="Q104" i="7"/>
  <c r="O124" i="7"/>
  <c r="V124" i="7" s="1"/>
  <c r="U97" i="7"/>
  <c r="P123" i="7"/>
  <c r="M97" i="7"/>
  <c r="T97" i="7" s="1"/>
  <c r="K96" i="7"/>
  <c r="H95" i="7"/>
  <c r="I95" i="7" s="1"/>
  <c r="J100" i="7"/>
  <c r="R97" i="7" l="1"/>
  <c r="S97" i="7" s="1"/>
  <c r="P124" i="7"/>
  <c r="O125" i="7"/>
  <c r="V125" i="7" s="1"/>
  <c r="U98" i="7"/>
  <c r="Q105" i="7"/>
  <c r="M98" i="7"/>
  <c r="T98" i="7" s="1"/>
  <c r="H96" i="7"/>
  <c r="I96" i="7" s="1"/>
  <c r="K97" i="7"/>
  <c r="J101" i="7"/>
  <c r="R98" i="7" l="1"/>
  <c r="S98" i="7" s="1"/>
  <c r="Q106" i="7"/>
  <c r="O126" i="7"/>
  <c r="V126" i="7" s="1"/>
  <c r="U99" i="7"/>
  <c r="P125" i="7"/>
  <c r="M99" i="7"/>
  <c r="T99" i="7" s="1"/>
  <c r="K98" i="7"/>
  <c r="H97" i="7"/>
  <c r="I97" i="7" s="1"/>
  <c r="J102" i="7"/>
  <c r="R99" i="7" l="1"/>
  <c r="S99" i="7" s="1"/>
  <c r="P126" i="7"/>
  <c r="O127" i="7"/>
  <c r="V127" i="7" s="1"/>
  <c r="U100" i="7"/>
  <c r="Q107" i="7"/>
  <c r="M100" i="7"/>
  <c r="T100" i="7" s="1"/>
  <c r="K99" i="7"/>
  <c r="H98" i="7"/>
  <c r="I98" i="7" s="1"/>
  <c r="J103" i="7"/>
  <c r="R100" i="7" l="1"/>
  <c r="S100" i="7" s="1"/>
  <c r="Q108" i="7"/>
  <c r="O128" i="7"/>
  <c r="V128" i="7" s="1"/>
  <c r="U101" i="7"/>
  <c r="P127" i="7"/>
  <c r="M101" i="7"/>
  <c r="T101" i="7" s="1"/>
  <c r="K100" i="7"/>
  <c r="H99" i="7"/>
  <c r="I99" i="7" s="1"/>
  <c r="J104" i="7"/>
  <c r="R101" i="7" l="1"/>
  <c r="S101" i="7" s="1"/>
  <c r="P128" i="7"/>
  <c r="O129" i="7"/>
  <c r="V129" i="7" s="1"/>
  <c r="U102" i="7"/>
  <c r="Q109" i="7"/>
  <c r="M102" i="7"/>
  <c r="T102" i="7" s="1"/>
  <c r="K101" i="7"/>
  <c r="H100" i="7"/>
  <c r="I100" i="7" s="1"/>
  <c r="J105" i="7"/>
  <c r="R102" i="7" l="1"/>
  <c r="S102" i="7" s="1"/>
  <c r="Q110" i="7"/>
  <c r="O130" i="7"/>
  <c r="V130" i="7" s="1"/>
  <c r="U103" i="7"/>
  <c r="P129" i="7"/>
  <c r="M103" i="7"/>
  <c r="T103" i="7" s="1"/>
  <c r="K102" i="7"/>
  <c r="H101" i="7"/>
  <c r="I101" i="7" s="1"/>
  <c r="J106" i="7"/>
  <c r="R103" i="7" l="1"/>
  <c r="S103" i="7" s="1"/>
  <c r="P130" i="7"/>
  <c r="O131" i="7"/>
  <c r="V131" i="7" s="1"/>
  <c r="U104" i="7"/>
  <c r="Q111" i="7"/>
  <c r="M104" i="7"/>
  <c r="T104" i="7" s="1"/>
  <c r="H102" i="7"/>
  <c r="I102" i="7" s="1"/>
  <c r="K103" i="7"/>
  <c r="J107" i="7"/>
  <c r="R104" i="7" l="1"/>
  <c r="S104" i="7" s="1"/>
  <c r="Q112" i="7"/>
  <c r="O132" i="7"/>
  <c r="V132" i="7" s="1"/>
  <c r="U105" i="7"/>
  <c r="P131" i="7"/>
  <c r="M105" i="7"/>
  <c r="T105" i="7" s="1"/>
  <c r="H103" i="7"/>
  <c r="I103" i="7" s="1"/>
  <c r="K104" i="7"/>
  <c r="J108" i="7"/>
  <c r="R105" i="7" l="1"/>
  <c r="S105" i="7" s="1"/>
  <c r="P132" i="7"/>
  <c r="O133" i="7"/>
  <c r="V133" i="7" s="1"/>
  <c r="U106" i="7"/>
  <c r="Q113" i="7"/>
  <c r="M106" i="7"/>
  <c r="T106" i="7" s="1"/>
  <c r="K105" i="7"/>
  <c r="H104" i="7"/>
  <c r="I104" i="7" s="1"/>
  <c r="J109" i="7"/>
  <c r="R106" i="7" l="1"/>
  <c r="S106" i="7" s="1"/>
  <c r="Q114" i="7"/>
  <c r="O134" i="7"/>
  <c r="V134" i="7" s="1"/>
  <c r="U107" i="7"/>
  <c r="P133" i="7"/>
  <c r="M107" i="7"/>
  <c r="T107" i="7" s="1"/>
  <c r="K106" i="7"/>
  <c r="H105" i="7"/>
  <c r="I105" i="7" s="1"/>
  <c r="J110" i="7"/>
  <c r="R107" i="7" l="1"/>
  <c r="S107" i="7" s="1"/>
  <c r="O135" i="7"/>
  <c r="V135" i="7" s="1"/>
  <c r="P134" i="7"/>
  <c r="P135" i="7" s="1"/>
  <c r="P136" i="7" s="1"/>
  <c r="P137" i="7" s="1"/>
  <c r="P138" i="7" s="1"/>
  <c r="P139" i="7" s="1"/>
  <c r="P140" i="7" s="1"/>
  <c r="P141" i="7" s="1"/>
  <c r="P142" i="7" s="1"/>
  <c r="P143" i="7" s="1"/>
  <c r="P144" i="7" s="1"/>
  <c r="P145" i="7" s="1"/>
  <c r="P146" i="7" s="1"/>
  <c r="P147" i="7" s="1"/>
  <c r="P148" i="7" s="1"/>
  <c r="P149" i="7" s="1"/>
  <c r="P150" i="7" s="1"/>
  <c r="P151" i="7" s="1"/>
  <c r="P152" i="7" s="1"/>
  <c r="P153" i="7" s="1"/>
  <c r="P154" i="7" s="1"/>
  <c r="U108" i="7"/>
  <c r="Q115" i="7"/>
  <c r="M108" i="7"/>
  <c r="T108" i="7" s="1"/>
  <c r="K107" i="7"/>
  <c r="H106" i="7"/>
  <c r="I106" i="7" s="1"/>
  <c r="J111" i="7"/>
  <c r="R108" i="7" l="1"/>
  <c r="S108" i="7" s="1"/>
  <c r="O136" i="7"/>
  <c r="V136" i="7" s="1"/>
  <c r="U109" i="7"/>
  <c r="Q116" i="7"/>
  <c r="M109" i="7"/>
  <c r="T109" i="7" s="1"/>
  <c r="K108" i="7"/>
  <c r="H107" i="7"/>
  <c r="I107" i="7" s="1"/>
  <c r="J112" i="7"/>
  <c r="R109" i="7" l="1"/>
  <c r="S109" i="7" s="1"/>
  <c r="O137" i="7"/>
  <c r="V137" i="7" s="1"/>
  <c r="Q117" i="7"/>
  <c r="U110" i="7"/>
  <c r="M110" i="7"/>
  <c r="T110" i="7" s="1"/>
  <c r="K109" i="7"/>
  <c r="H108" i="7"/>
  <c r="I108" i="7" s="1"/>
  <c r="J113" i="7"/>
  <c r="R110" i="7" l="1"/>
  <c r="S110" i="7" s="1"/>
  <c r="O138" i="7"/>
  <c r="V138" i="7" s="1"/>
  <c r="U111" i="7"/>
  <c r="Q118" i="7"/>
  <c r="M111" i="7"/>
  <c r="T111" i="7" s="1"/>
  <c r="K110" i="7"/>
  <c r="H109" i="7"/>
  <c r="I109" i="7" s="1"/>
  <c r="J114" i="7"/>
  <c r="R111" i="7" l="1"/>
  <c r="S111" i="7" s="1"/>
  <c r="O139" i="7"/>
  <c r="V139" i="7" s="1"/>
  <c r="Q119" i="7"/>
  <c r="U112" i="7"/>
  <c r="M112" i="7"/>
  <c r="T112" i="7" s="1"/>
  <c r="H110" i="7"/>
  <c r="I110" i="7" s="1"/>
  <c r="K111" i="7"/>
  <c r="J115" i="7"/>
  <c r="R112" i="7" l="1"/>
  <c r="S112" i="7" s="1"/>
  <c r="O140" i="7"/>
  <c r="V140" i="7" s="1"/>
  <c r="U113" i="7"/>
  <c r="Q120" i="7"/>
  <c r="M113" i="7"/>
  <c r="T113" i="7" s="1"/>
  <c r="H111" i="7"/>
  <c r="I111" i="7" s="1"/>
  <c r="K112" i="7"/>
  <c r="J116" i="7"/>
  <c r="R113" i="7" l="1"/>
  <c r="S113" i="7" s="1"/>
  <c r="O141" i="7"/>
  <c r="V141" i="7" s="1"/>
  <c r="Q121" i="7"/>
  <c r="U114" i="7"/>
  <c r="M114" i="7"/>
  <c r="T114" i="7" s="1"/>
  <c r="K113" i="7"/>
  <c r="H112" i="7"/>
  <c r="I112" i="7" s="1"/>
  <c r="J117" i="7"/>
  <c r="O142" i="7" l="1"/>
  <c r="V142" i="7" s="1"/>
  <c r="R114" i="7"/>
  <c r="S114" i="7" s="1"/>
  <c r="U115" i="7"/>
  <c r="Q122" i="7"/>
  <c r="M115" i="7"/>
  <c r="T115" i="7" s="1"/>
  <c r="K114" i="7"/>
  <c r="H113" i="7"/>
  <c r="I113" i="7" s="1"/>
  <c r="J118" i="7"/>
  <c r="R115" i="7" l="1"/>
  <c r="S115" i="7" s="1"/>
  <c r="O143" i="7"/>
  <c r="V143" i="7" s="1"/>
  <c r="Q123" i="7"/>
  <c r="U116" i="7"/>
  <c r="M116" i="7"/>
  <c r="T116" i="7" s="1"/>
  <c r="H114" i="7"/>
  <c r="I114" i="7" s="1"/>
  <c r="K115" i="7"/>
  <c r="J119" i="7"/>
  <c r="R116" i="7" l="1"/>
  <c r="S116" i="7" s="1"/>
  <c r="O144" i="7"/>
  <c r="V144" i="7" s="1"/>
  <c r="U117" i="7"/>
  <c r="Q124" i="7"/>
  <c r="M117" i="7"/>
  <c r="T117" i="7" s="1"/>
  <c r="H115" i="7"/>
  <c r="I115" i="7" s="1"/>
  <c r="K116" i="7"/>
  <c r="J120" i="7"/>
  <c r="O145" i="7" l="1"/>
  <c r="V145" i="7" s="1"/>
  <c r="R117" i="7"/>
  <c r="S117" i="7" s="1"/>
  <c r="Q125" i="7"/>
  <c r="U118" i="7"/>
  <c r="M118" i="7"/>
  <c r="T118" i="7" s="1"/>
  <c r="K117" i="7"/>
  <c r="H116" i="7"/>
  <c r="I116" i="7" s="1"/>
  <c r="J121" i="7"/>
  <c r="R118" i="7" l="1"/>
  <c r="S118" i="7" s="1"/>
  <c r="O146" i="7"/>
  <c r="V146" i="7" s="1"/>
  <c r="U119" i="7"/>
  <c r="Q126" i="7"/>
  <c r="M119" i="7"/>
  <c r="T119" i="7" s="1"/>
  <c r="K118" i="7"/>
  <c r="H117" i="7"/>
  <c r="I117" i="7" s="1"/>
  <c r="J122" i="7"/>
  <c r="O147" i="7" l="1"/>
  <c r="V147" i="7" s="1"/>
  <c r="R119" i="7"/>
  <c r="S119" i="7" s="1"/>
  <c r="Q127" i="7"/>
  <c r="U120" i="7"/>
  <c r="M120" i="7"/>
  <c r="T120" i="7" s="1"/>
  <c r="H118" i="7"/>
  <c r="I118" i="7" s="1"/>
  <c r="K119" i="7"/>
  <c r="J123" i="7"/>
  <c r="R120" i="7" l="1"/>
  <c r="S120" i="7" s="1"/>
  <c r="O148" i="7"/>
  <c r="V148" i="7" s="1"/>
  <c r="U121" i="7"/>
  <c r="Q128" i="7"/>
  <c r="M121" i="7"/>
  <c r="T121" i="7" s="1"/>
  <c r="H119" i="7"/>
  <c r="I119" i="7" s="1"/>
  <c r="K120" i="7"/>
  <c r="J124" i="7"/>
  <c r="R121" i="7" l="1"/>
  <c r="S121" i="7" s="1"/>
  <c r="O149" i="7"/>
  <c r="V149" i="7" s="1"/>
  <c r="Q129" i="7"/>
  <c r="U122" i="7"/>
  <c r="M122" i="7"/>
  <c r="T122" i="7" s="1"/>
  <c r="K121" i="7"/>
  <c r="H120" i="7"/>
  <c r="I120" i="7" s="1"/>
  <c r="J125" i="7"/>
  <c r="R122" i="7" l="1"/>
  <c r="S122" i="7" s="1"/>
  <c r="O150" i="7"/>
  <c r="V150" i="7" s="1"/>
  <c r="U123" i="7"/>
  <c r="Q130" i="7"/>
  <c r="M123" i="7"/>
  <c r="T123" i="7" s="1"/>
  <c r="K122" i="7"/>
  <c r="H121" i="7"/>
  <c r="I121" i="7" s="1"/>
  <c r="J126" i="7"/>
  <c r="O151" i="7" l="1"/>
  <c r="V151" i="7" s="1"/>
  <c r="R123" i="7"/>
  <c r="S123" i="7" s="1"/>
  <c r="Q131" i="7"/>
  <c r="U124" i="7"/>
  <c r="M124" i="7"/>
  <c r="T124" i="7" s="1"/>
  <c r="H122" i="7"/>
  <c r="I122" i="7" s="1"/>
  <c r="K123" i="7"/>
  <c r="J127" i="7"/>
  <c r="R124" i="7" l="1"/>
  <c r="S124" i="7" s="1"/>
  <c r="O152" i="7"/>
  <c r="V152" i="7" s="1"/>
  <c r="U125" i="7"/>
  <c r="Q132" i="7"/>
  <c r="M125" i="7"/>
  <c r="T125" i="7" s="1"/>
  <c r="H123" i="7"/>
  <c r="I123" i="7" s="1"/>
  <c r="K124" i="7"/>
  <c r="J128" i="7"/>
  <c r="O153" i="7" l="1"/>
  <c r="V153" i="7" s="1"/>
  <c r="R125" i="7"/>
  <c r="S125" i="7" s="1"/>
  <c r="Q133" i="7"/>
  <c r="U126" i="7"/>
  <c r="M126" i="7"/>
  <c r="T126" i="7" s="1"/>
  <c r="K125" i="7"/>
  <c r="H124" i="7"/>
  <c r="I124" i="7" s="1"/>
  <c r="J129" i="7"/>
  <c r="R126" i="7" l="1"/>
  <c r="S126" i="7" s="1"/>
  <c r="O154" i="7"/>
  <c r="V154" i="7" s="1"/>
  <c r="U127" i="7"/>
  <c r="Q134" i="7"/>
  <c r="Q135" i="7" s="1"/>
  <c r="Q136" i="7" s="1"/>
  <c r="Q137" i="7" s="1"/>
  <c r="Q138" i="7" s="1"/>
  <c r="Q139" i="7" s="1"/>
  <c r="Q140" i="7" s="1"/>
  <c r="Q141" i="7" s="1"/>
  <c r="Q142" i="7" s="1"/>
  <c r="Q143" i="7" s="1"/>
  <c r="Q144" i="7" s="1"/>
  <c r="Q145" i="7" s="1"/>
  <c r="Q146" i="7" s="1"/>
  <c r="Q147" i="7" s="1"/>
  <c r="Q148" i="7" s="1"/>
  <c r="Q149" i="7" s="1"/>
  <c r="Q150" i="7" s="1"/>
  <c r="Q151" i="7" s="1"/>
  <c r="Q152" i="7" s="1"/>
  <c r="Q153" i="7" s="1"/>
  <c r="Q154" i="7" s="1"/>
  <c r="M127" i="7"/>
  <c r="T127" i="7" s="1"/>
  <c r="K126" i="7"/>
  <c r="H125" i="7"/>
  <c r="I125" i="7" s="1"/>
  <c r="J130" i="7"/>
  <c r="R127" i="7" l="1"/>
  <c r="S127" i="7" s="1"/>
  <c r="U128" i="7"/>
  <c r="M128" i="7"/>
  <c r="T128" i="7" s="1"/>
  <c r="H126" i="7"/>
  <c r="I126" i="7" s="1"/>
  <c r="K127" i="7"/>
  <c r="J131" i="7"/>
  <c r="R128" i="7" l="1"/>
  <c r="S128" i="7" s="1"/>
  <c r="U129" i="7"/>
  <c r="M129" i="7"/>
  <c r="T129" i="7" s="1"/>
  <c r="H127" i="7"/>
  <c r="I127" i="7" s="1"/>
  <c r="K128" i="7"/>
  <c r="J132" i="7"/>
  <c r="R129" i="7" l="1"/>
  <c r="S129" i="7" s="1"/>
  <c r="U130" i="7"/>
  <c r="M130" i="7"/>
  <c r="T130" i="7" s="1"/>
  <c r="K129" i="7"/>
  <c r="H128" i="7"/>
  <c r="I128" i="7" s="1"/>
  <c r="J133" i="7"/>
  <c r="R130" i="7" l="1"/>
  <c r="S130" i="7" s="1"/>
  <c r="U131" i="7"/>
  <c r="M131" i="7"/>
  <c r="T131" i="7" s="1"/>
  <c r="K130" i="7"/>
  <c r="H129" i="7"/>
  <c r="I129" i="7" s="1"/>
  <c r="R131" i="7" l="1"/>
  <c r="S131" i="7" s="1"/>
  <c r="J134" i="7"/>
  <c r="U132" i="7"/>
  <c r="M132" i="7"/>
  <c r="T132" i="7" s="1"/>
  <c r="H130" i="7"/>
  <c r="I130" i="7" s="1"/>
  <c r="K131" i="7"/>
  <c r="R132" i="7" l="1"/>
  <c r="S132" i="7" s="1"/>
  <c r="J135" i="7"/>
  <c r="U133" i="7"/>
  <c r="M133" i="7"/>
  <c r="T133" i="7" s="1"/>
  <c r="K132" i="7"/>
  <c r="H131" i="7"/>
  <c r="I131" i="7" s="1"/>
  <c r="R133" i="7" l="1"/>
  <c r="S133" i="7" s="1"/>
  <c r="J136" i="7"/>
  <c r="U134" i="7"/>
  <c r="M134" i="7"/>
  <c r="T134" i="7" s="1"/>
  <c r="H132" i="7"/>
  <c r="I132" i="7" s="1"/>
  <c r="K133" i="7"/>
  <c r="R134" i="7" l="1"/>
  <c r="S134" i="7" s="1"/>
  <c r="M135" i="7"/>
  <c r="T135" i="7" s="1"/>
  <c r="U135" i="7"/>
  <c r="J137" i="7"/>
  <c r="H133" i="7"/>
  <c r="I133" i="7" s="1"/>
  <c r="U136" i="7" l="1"/>
  <c r="M136" i="7"/>
  <c r="T136" i="7" s="1"/>
  <c r="R135" i="7"/>
  <c r="S135" i="7" s="1"/>
  <c r="K135" i="7"/>
  <c r="H135" i="7"/>
  <c r="I135" i="7" s="1"/>
  <c r="J138" i="7"/>
  <c r="H134" i="7"/>
  <c r="I134" i="7" s="1"/>
  <c r="K134" i="7"/>
  <c r="U137" i="7" l="1"/>
  <c r="M137" i="7"/>
  <c r="T137" i="7" s="1"/>
  <c r="R136" i="7"/>
  <c r="S136" i="7" s="1"/>
  <c r="J139" i="7"/>
  <c r="K136" i="7"/>
  <c r="H136" i="7"/>
  <c r="I136" i="7" s="1"/>
  <c r="U138" i="7" l="1"/>
  <c r="M138" i="7"/>
  <c r="T138" i="7" s="1"/>
  <c r="R137" i="7"/>
  <c r="S137" i="7" s="1"/>
  <c r="K137" i="7"/>
  <c r="H137" i="7"/>
  <c r="I137" i="7" s="1"/>
  <c r="J140" i="7"/>
  <c r="U139" i="7" l="1"/>
  <c r="M139" i="7"/>
  <c r="T139" i="7" s="1"/>
  <c r="R138" i="7"/>
  <c r="S138" i="7" s="1"/>
  <c r="J141" i="7"/>
  <c r="K138" i="7"/>
  <c r="H138" i="7"/>
  <c r="I138" i="7" s="1"/>
  <c r="U140" i="7" l="1"/>
  <c r="M140" i="7"/>
  <c r="T140" i="7" s="1"/>
  <c r="R139" i="7"/>
  <c r="S139" i="7" s="1"/>
  <c r="K139" i="7"/>
  <c r="H139" i="7"/>
  <c r="I139" i="7" s="1"/>
  <c r="J142" i="7"/>
  <c r="U141" i="7" l="1"/>
  <c r="M141" i="7"/>
  <c r="T141" i="7" s="1"/>
  <c r="R140" i="7"/>
  <c r="S140" i="7" s="1"/>
  <c r="J143" i="7"/>
  <c r="K140" i="7"/>
  <c r="H140" i="7"/>
  <c r="I140" i="7" s="1"/>
  <c r="M142" i="7" l="1"/>
  <c r="T142" i="7" s="1"/>
  <c r="R141" i="7"/>
  <c r="S141" i="7" s="1"/>
  <c r="U142" i="7"/>
  <c r="K141" i="7"/>
  <c r="H141" i="7"/>
  <c r="I141" i="7" s="1"/>
  <c r="J144" i="7"/>
  <c r="U143" i="7" l="1"/>
  <c r="M143" i="7"/>
  <c r="T143" i="7" s="1"/>
  <c r="R142" i="7"/>
  <c r="S142" i="7" s="1"/>
  <c r="J145" i="7"/>
  <c r="K142" i="7"/>
  <c r="H142" i="7"/>
  <c r="I142" i="7" s="1"/>
  <c r="M144" i="7" l="1"/>
  <c r="T144" i="7" s="1"/>
  <c r="R143" i="7"/>
  <c r="S143" i="7" s="1"/>
  <c r="U144" i="7"/>
  <c r="K143" i="7"/>
  <c r="H143" i="7"/>
  <c r="I143" i="7" s="1"/>
  <c r="J146" i="7"/>
  <c r="M145" i="7" l="1"/>
  <c r="T145" i="7" s="1"/>
  <c r="R144" i="7"/>
  <c r="S144" i="7" s="1"/>
  <c r="U145" i="7"/>
  <c r="J147" i="7"/>
  <c r="K144" i="7"/>
  <c r="H144" i="7"/>
  <c r="I144" i="7" s="1"/>
  <c r="M146" i="7" l="1"/>
  <c r="T146" i="7" s="1"/>
  <c r="R145" i="7"/>
  <c r="S145" i="7" s="1"/>
  <c r="U146" i="7"/>
  <c r="K145" i="7"/>
  <c r="H145" i="7"/>
  <c r="I145" i="7" s="1"/>
  <c r="J148" i="7"/>
  <c r="M147" i="7" l="1"/>
  <c r="T147" i="7" s="1"/>
  <c r="R146" i="7"/>
  <c r="S146" i="7" s="1"/>
  <c r="U147" i="7"/>
  <c r="J149" i="7"/>
  <c r="K146" i="7"/>
  <c r="H146" i="7"/>
  <c r="I146" i="7" s="1"/>
  <c r="M148" i="7" l="1"/>
  <c r="T148" i="7" s="1"/>
  <c r="R147" i="7"/>
  <c r="S147" i="7" s="1"/>
  <c r="U148" i="7"/>
  <c r="K147" i="7"/>
  <c r="H147" i="7"/>
  <c r="I147" i="7" s="1"/>
  <c r="J150" i="7"/>
  <c r="M149" i="7" l="1"/>
  <c r="T149" i="7" s="1"/>
  <c r="R148" i="7"/>
  <c r="S148" i="7" s="1"/>
  <c r="U149" i="7"/>
  <c r="J151" i="7"/>
  <c r="K148" i="7"/>
  <c r="H148" i="7"/>
  <c r="I148" i="7" s="1"/>
  <c r="M150" i="7" l="1"/>
  <c r="T150" i="7" s="1"/>
  <c r="R149" i="7"/>
  <c r="S149" i="7" s="1"/>
  <c r="U150" i="7"/>
  <c r="K149" i="7"/>
  <c r="H149" i="7"/>
  <c r="I149" i="7" s="1"/>
  <c r="J152" i="7"/>
  <c r="U151" i="7" l="1"/>
  <c r="M151" i="7"/>
  <c r="T151" i="7" s="1"/>
  <c r="R150" i="7"/>
  <c r="S150" i="7" s="1"/>
  <c r="J153" i="7"/>
  <c r="K150" i="7"/>
  <c r="H150" i="7"/>
  <c r="I150" i="7" s="1"/>
  <c r="U152" i="7" l="1"/>
  <c r="M152" i="7"/>
  <c r="T152" i="7" s="1"/>
  <c r="R151" i="7"/>
  <c r="S151" i="7" s="1"/>
  <c r="K151" i="7"/>
  <c r="H151" i="7"/>
  <c r="I151" i="7" s="1"/>
  <c r="J154" i="7"/>
  <c r="U153" i="7" l="1"/>
  <c r="M153" i="7"/>
  <c r="T153" i="7" s="1"/>
  <c r="R152" i="7"/>
  <c r="S152" i="7" s="1"/>
  <c r="K152" i="7"/>
  <c r="H152" i="7"/>
  <c r="I152" i="7" s="1"/>
  <c r="U154" i="7" l="1"/>
  <c r="M154" i="7"/>
  <c r="T154" i="7" s="1"/>
  <c r="R153" i="7"/>
  <c r="S153" i="7" s="1"/>
  <c r="K153" i="7"/>
  <c r="H153" i="7"/>
  <c r="I153" i="7" s="1"/>
  <c r="R154" i="7" l="1"/>
  <c r="S154" i="7" s="1"/>
  <c r="K154" i="7"/>
  <c r="H154" i="7"/>
  <c r="I154" i="7" s="1"/>
</calcChain>
</file>

<file path=xl/sharedStrings.xml><?xml version="1.0" encoding="utf-8"?>
<sst xmlns="http://schemas.openxmlformats.org/spreadsheetml/2006/main" count="6998" uniqueCount="1475">
  <si>
    <t>Ref FET</t>
  </si>
  <si>
    <t>Creation date</t>
  </si>
  <si>
    <t>Source</t>
  </si>
  <si>
    <t>Ref CN/CR</t>
  </si>
  <si>
    <t>Ref MP</t>
  </si>
  <si>
    <t>Ref MOD</t>
  </si>
  <si>
    <t>Responsable</t>
  </si>
  <si>
    <t>Title modification</t>
  </si>
  <si>
    <t>STD</t>
  </si>
  <si>
    <t>First MSN</t>
  </si>
  <si>
    <t>Last MSN</t>
  </si>
  <si>
    <t>Date G7</t>
  </si>
  <si>
    <t>RAGB Saving</t>
  </si>
  <si>
    <t>Impact RC</t>
  </si>
  <si>
    <t>Impact NRC</t>
  </si>
  <si>
    <t>CC7.3</t>
  </si>
  <si>
    <t>CC7.2</t>
  </si>
  <si>
    <t>Impact OSW</t>
  </si>
  <si>
    <t>Status FET</t>
  </si>
  <si>
    <t>FET-256</t>
  </si>
  <si>
    <t>FET-324</t>
  </si>
  <si>
    <t>FET-230</t>
  </si>
  <si>
    <t>FET-262</t>
  </si>
  <si>
    <t>FET-251</t>
  </si>
  <si>
    <t>FET-229</t>
  </si>
  <si>
    <t>FET-033</t>
  </si>
  <si>
    <t>FET-141</t>
  </si>
  <si>
    <t>FET-078</t>
  </si>
  <si>
    <t>FET-207</t>
  </si>
  <si>
    <t>FET-161</t>
  </si>
  <si>
    <t>FET-166</t>
  </si>
  <si>
    <t>FET-177</t>
  </si>
  <si>
    <t>FET-248</t>
  </si>
  <si>
    <t>FET-016</t>
  </si>
  <si>
    <t>FET-083</t>
  </si>
  <si>
    <t>FET-226</t>
  </si>
  <si>
    <t>FET-233</t>
  </si>
  <si>
    <t>FET-073</t>
  </si>
  <si>
    <t>FET-167</t>
  </si>
  <si>
    <t>FET-181</t>
  </si>
  <si>
    <t>FET-272</t>
  </si>
  <si>
    <t>FET-034</t>
  </si>
  <si>
    <t>FET-035</t>
  </si>
  <si>
    <t>FET-038</t>
  </si>
  <si>
    <t>FET-057</t>
  </si>
  <si>
    <t>FET-239</t>
  </si>
  <si>
    <t>FET-077</t>
  </si>
  <si>
    <t>FET-084</t>
  </si>
  <si>
    <t>FET-163</t>
  </si>
  <si>
    <t>FET-264</t>
  </si>
  <si>
    <t>FET-164</t>
  </si>
  <si>
    <t>FET-316</t>
  </si>
  <si>
    <t>FET-173</t>
  </si>
  <si>
    <t>FET-184</t>
  </si>
  <si>
    <t>FET-186</t>
  </si>
  <si>
    <t>FET-189</t>
  </si>
  <si>
    <t>FET-190</t>
  </si>
  <si>
    <t>FET-195</t>
  </si>
  <si>
    <t>FET-200</t>
  </si>
  <si>
    <t>FET-196</t>
  </si>
  <si>
    <t>FET-219</t>
  </si>
  <si>
    <t>FET-322</t>
  </si>
  <si>
    <t>FET-240</t>
  </si>
  <si>
    <t>FET-175</t>
  </si>
  <si>
    <t>FET-197</t>
  </si>
  <si>
    <t>FET-320</t>
  </si>
  <si>
    <t>FET-268</t>
  </si>
  <si>
    <t>FET-269</t>
  </si>
  <si>
    <t>FET-270</t>
  </si>
  <si>
    <t>FET-295</t>
  </si>
  <si>
    <t>FET-317</t>
  </si>
  <si>
    <t>FET-257</t>
  </si>
  <si>
    <t>FET-321</t>
  </si>
  <si>
    <t>FET-225</t>
  </si>
  <si>
    <t>FET-234</t>
  </si>
  <si>
    <t>FET-151</t>
  </si>
  <si>
    <t>FET-008</t>
  </si>
  <si>
    <t>FET-041</t>
  </si>
  <si>
    <t>FET-042</t>
  </si>
  <si>
    <t>FET-058</t>
  </si>
  <si>
    <t>FET-085</t>
  </si>
  <si>
    <t>FET-088</t>
  </si>
  <si>
    <t>FET-148</t>
  </si>
  <si>
    <t>FET-198</t>
  </si>
  <si>
    <t>FET-218</t>
  </si>
  <si>
    <t>FET-244</t>
  </si>
  <si>
    <t>FET-261</t>
  </si>
  <si>
    <t>FET-258</t>
  </si>
  <si>
    <t>FET-265</t>
  </si>
  <si>
    <t>FET-267</t>
  </si>
  <si>
    <t>FET-323</t>
  </si>
  <si>
    <t>FET-046</t>
  </si>
  <si>
    <t>FET-274</t>
  </si>
  <si>
    <t>FET-275</t>
  </si>
  <si>
    <t>FET-277</t>
  </si>
  <si>
    <t>FET-290</t>
  </si>
  <si>
    <t>FET-228</t>
  </si>
  <si>
    <t>FET-291</t>
  </si>
  <si>
    <t>FET-293</t>
  </si>
  <si>
    <t>FET-296</t>
  </si>
  <si>
    <t>FET-297</t>
  </si>
  <si>
    <t>FET-319</t>
  </si>
  <si>
    <t>FET-224</t>
  </si>
  <si>
    <t>FET-214</t>
  </si>
  <si>
    <t>FET-076</t>
  </si>
  <si>
    <t>FET-253</t>
  </si>
  <si>
    <t>FET-162</t>
  </si>
  <si>
    <t>FET-030</t>
  </si>
  <si>
    <t>FET-174</t>
  </si>
  <si>
    <t>FET-281</t>
  </si>
  <si>
    <t>FET-286</t>
  </si>
  <si>
    <t>FET-193</t>
  </si>
  <si>
    <t>FET-245</t>
  </si>
  <si>
    <t>FET-247</t>
  </si>
  <si>
    <t>FET-287</t>
  </si>
  <si>
    <t>FET-246</t>
  </si>
  <si>
    <t>FET-254</t>
  </si>
  <si>
    <t>FET-273</t>
  </si>
  <si>
    <t>FET-271</t>
  </si>
  <si>
    <t>FET-276</t>
  </si>
  <si>
    <t>FET-302</t>
  </si>
  <si>
    <t>FET-299</t>
  </si>
  <si>
    <t>CR</t>
  </si>
  <si>
    <t>P.92.000421-0001</t>
  </si>
  <si>
    <t>L31334</t>
  </si>
  <si>
    <t>pas ouverte</t>
  </si>
  <si>
    <t>ELECTRICAL AND ELECTRONIC COMMON INSTALLATION - GENERAL - Improvement on G routes installation</t>
  </si>
  <si>
    <t/>
  </si>
  <si>
    <t>FET-300</t>
  </si>
  <si>
    <t>P.92.000460-0001</t>
  </si>
  <si>
    <t>L31347</t>
  </si>
  <si>
    <t>MORIN André</t>
  </si>
  <si>
    <t>ELECTRICAL AND ELECTRONIC COMMON INSTALLATION - GENERAL - /1 Remove EMI open sleeves in fuselage triangle areas on M&amp;S routes</t>
  </si>
  <si>
    <t>G5</t>
  </si>
  <si>
    <t>P.92.000474-0001</t>
  </si>
  <si>
    <t>L31486</t>
  </si>
  <si>
    <t>Electrical and Electronic Common Installation - General - Optimize R routes installation</t>
  </si>
  <si>
    <t>FET-303</t>
  </si>
  <si>
    <t>P.53.000386-0004</t>
  </si>
  <si>
    <t>L26068</t>
  </si>
  <si>
    <t>FUSELAGE - CENTER FUSELAGE - Standard Brackets Improvement</t>
  </si>
  <si>
    <t>FET-280</t>
  </si>
  <si>
    <t>FET-304</t>
  </si>
  <si>
    <t>FET-282</t>
  </si>
  <si>
    <t>FET-283</t>
  </si>
  <si>
    <t>FET-307</t>
  </si>
  <si>
    <t>FET-308</t>
  </si>
  <si>
    <t>FET-284</t>
  </si>
  <si>
    <t>FET-086</t>
  </si>
  <si>
    <t>FET-309</t>
  </si>
  <si>
    <t>FET-294</t>
  </si>
  <si>
    <t>FET-006</t>
  </si>
  <si>
    <t>FET-213</t>
  </si>
  <si>
    <t>FET-259</t>
  </si>
  <si>
    <t>FET-263</t>
  </si>
  <si>
    <t>FET-212</t>
  </si>
  <si>
    <t>FET-215</t>
  </si>
  <si>
    <t>FET-306</t>
  </si>
  <si>
    <t>FET-049</t>
  </si>
  <si>
    <t>FET-075</t>
  </si>
  <si>
    <t>FET-285</t>
  </si>
  <si>
    <t>FET-059</t>
  </si>
  <si>
    <t>FET-009</t>
  </si>
  <si>
    <t>FET-312</t>
  </si>
  <si>
    <t>FET-047</t>
  </si>
  <si>
    <t>FET-069</t>
  </si>
  <si>
    <t>FET-048</t>
  </si>
  <si>
    <t>FET-043</t>
  </si>
  <si>
    <t>FET-169</t>
  </si>
  <si>
    <t>FET-204</t>
  </si>
  <si>
    <t>FET-288</t>
  </si>
  <si>
    <t>FET-209</t>
  </si>
  <si>
    <t>FET-216</t>
  </si>
  <si>
    <t>FET-315</t>
  </si>
  <si>
    <t>FET-301</t>
  </si>
  <si>
    <t>P.25.000518-0001</t>
  </si>
  <si>
    <t>L26009</t>
  </si>
  <si>
    <t>André MORIN</t>
  </si>
  <si>
    <t>EQUIPMENT/FURNISHINGS - THERMAL AND ACOUSTICAL INSULATION - /1 -Simplify insulation brackets installation /BOA</t>
  </si>
  <si>
    <t>FET-305</t>
  </si>
  <si>
    <t>FET-313</t>
  </si>
  <si>
    <t>FET-314</t>
  </si>
  <si>
    <t>FET-318</t>
  </si>
  <si>
    <t>FET-067</t>
  </si>
  <si>
    <t>FET-289</t>
  </si>
  <si>
    <t>FET-242</t>
  </si>
  <si>
    <t>FET-032</t>
  </si>
  <si>
    <t>FET-325</t>
  </si>
  <si>
    <t>OTHER</t>
  </si>
  <si>
    <t>Mathieu LAFFONT</t>
  </si>
  <si>
    <t>Temps de perçage des trous de supports vissés</t>
  </si>
  <si>
    <t>G2</t>
  </si>
  <si>
    <t>P.57.000685-0001</t>
  </si>
  <si>
    <t>L26131</t>
  </si>
  <si>
    <t>ANDRE MORIN</t>
  </si>
  <si>
    <t xml:space="preserve">WINGS - CENTER WING - /1 - Improve CWB Lower Panel </t>
  </si>
  <si>
    <t>G9</t>
  </si>
  <si>
    <t>DNA7DB</t>
  </si>
  <si>
    <t xml:space="preserve">Retouche poste F8 suite à inclusion issue d'ébauche </t>
  </si>
  <si>
    <t>900/1000</t>
  </si>
  <si>
    <t>F.LAHUE</t>
  </si>
  <si>
    <t>F13 - RISQUE -PONCAGE ARRETS RAIDISSEURS</t>
  </si>
  <si>
    <t>S</t>
  </si>
  <si>
    <t>DNA7DB L.CHOUTEAU</t>
  </si>
  <si>
    <t>Risque sur la constitution raidisseurs, preparation et assemblage kits</t>
  </si>
  <si>
    <t>G1</t>
  </si>
  <si>
    <t>DtC</t>
  </si>
  <si>
    <t>Prélevement des éprouvettes zone SRO panneau intrados et avant</t>
  </si>
  <si>
    <t>OEDCNM3 J Le Moine</t>
  </si>
  <si>
    <t>Vacuum blasting (dérochage) avant peinture</t>
  </si>
  <si>
    <t>R</t>
  </si>
  <si>
    <t>P.57.000312-0001</t>
  </si>
  <si>
    <t>L25386</t>
  </si>
  <si>
    <t>WINGS - CENTER WING - Optimise and improve CWB design</t>
  </si>
  <si>
    <t>OEDCNM4</t>
  </si>
  <si>
    <t>Deletion of Tridim Control on forgings</t>
  </si>
  <si>
    <t xml:space="preserve">P.57.000602-0001 </t>
  </si>
  <si>
    <t>L25833</t>
  </si>
  <si>
    <t>MORIN</t>
  </si>
  <si>
    <t>décalage et chgt de matière des plis morts int et ext &amp;
Ajout d'un dummy stringer pour problématique d'ondulation</t>
  </si>
  <si>
    <t>P.57.000604-0001</t>
  </si>
  <si>
    <t>l25848</t>
  </si>
  <si>
    <t>WINGS - CENTER WING - Simplify ESD bonding method for parts inside fuel tank</t>
  </si>
  <si>
    <t>optimisation process renforcement des pieds de cadre
48 - 52</t>
  </si>
  <si>
    <t>L25848</t>
  </si>
  <si>
    <t>cales en mousse vs cales en verre</t>
  </si>
  <si>
    <t>G7</t>
  </si>
  <si>
    <t>DNA7DB F. LAHUE</t>
  </si>
  <si>
    <t>Contrôle visuel ondulation</t>
  </si>
  <si>
    <t>Cancelled</t>
  </si>
  <si>
    <t>S.PATAY</t>
  </si>
  <si>
    <t>Optimisation de poinçons de formage v900</t>
  </si>
  <si>
    <t>P,32,000264-0001</t>
  </si>
  <si>
    <t xml:space="preserve">André MORIN </t>
  </si>
  <si>
    <t>LANDING GEAR - ALTERNATE BRAKING /1 - Delete yellow and Green Supplementary Accumulators</t>
  </si>
  <si>
    <t>P.89.000109-0001</t>
  </si>
  <si>
    <t>L59405</t>
  </si>
  <si>
    <t>Andre MORIN</t>
  </si>
  <si>
    <t xml:space="preserve"> FLIGHT TEST INSTALLATION - Define and Install FTI Provisions in S15-21 for the 1st A350-1000 Flight test A/C</t>
  </si>
  <si>
    <t>P.57.000629-0001</t>
  </si>
  <si>
    <t>L25907</t>
  </si>
  <si>
    <t>WINGS - CENTER WING - /1 - Add unfold fitting on CWB real lower angle</t>
  </si>
  <si>
    <t>DNA7</t>
  </si>
  <si>
    <t>Laser projection for bracket installation</t>
  </si>
  <si>
    <t>P.57.000604-0003</t>
  </si>
  <si>
    <t>L25928</t>
  </si>
  <si>
    <t>elargissement de tolérances sur les trous de drainage</t>
  </si>
  <si>
    <t>L25925</t>
  </si>
  <si>
    <t xml:space="preserve">Optimisation finition trou d'homme
</t>
  </si>
  <si>
    <t xml:space="preserve">P.32.000328-0001 </t>
  </si>
  <si>
    <t>L25946</t>
  </si>
  <si>
    <t xml:space="preserve">HYDRAULIC POWER - Revise Design &amp; Installation of Systems Installation for PRA compliance </t>
  </si>
  <si>
    <t>Vapour cleaning</t>
  </si>
  <si>
    <t>A</t>
  </si>
  <si>
    <t>Fuel Vapour Barrier</t>
  </si>
  <si>
    <t>QDNN</t>
  </si>
  <si>
    <t>CND: MEP auto</t>
  </si>
  <si>
    <t>ESK9XNM</t>
  </si>
  <si>
    <t>Contrôle visuel: passage en GVI si critères de définition adaptés : General visual inspection différent Detailed visual inspection</t>
  </si>
  <si>
    <t>P.28.000170-0001</t>
  </si>
  <si>
    <t>L42467</t>
  </si>
  <si>
    <t>FUEL - ENGINE FEED FUEL PUMP SYSTEM - Remove APU Pressure Switch</t>
  </si>
  <si>
    <t>Dtc</t>
  </si>
  <si>
    <t>modification ebauches croix verticale (adaptation 900/1000 pour outillage rotatif)</t>
  </si>
  <si>
    <t>G</t>
  </si>
  <si>
    <t>P.00.000020-0431</t>
  </si>
  <si>
    <t>PAS OUVERTE</t>
  </si>
  <si>
    <t>DRCR – CEF - Clash with installation tooling system</t>
  </si>
  <si>
    <t>P.57.000405-0002</t>
  </si>
  <si>
    <t>WINGS - CENTER WING - /1 - Redesign CWB rod fittings</t>
  </si>
  <si>
    <t xml:space="preserve">P.28.000067-0004 </t>
  </si>
  <si>
    <t>L00614</t>
  </si>
  <si>
    <t>FUEL - GENERAL - OPTIMIZE FUEL AND INERTING COMPOSITE PIPE.</t>
  </si>
  <si>
    <t>L25862</t>
  </si>
  <si>
    <t>PRALLONG</t>
  </si>
  <si>
    <t>Marking Modification  Optimization of tolerances on Nantes parts</t>
  </si>
  <si>
    <t>T.NUE</t>
  </si>
  <si>
    <t>Risque de 90h sur AGC suite au retour chiffrage</t>
  </si>
  <si>
    <t>P.53.000763-0002</t>
  </si>
  <si>
    <t>L31278</t>
  </si>
  <si>
    <t>FUSELAGE - GENERAL - Alu Brackets equipped with CRES passivated Bearings</t>
  </si>
  <si>
    <t>C4</t>
  </si>
  <si>
    <t>suppression de l'application du primer sur les cornieres LRI &amp;  top coat N1 (internal face)</t>
  </si>
  <si>
    <t xml:space="preserve"> Optimization of the bonding at lower beams and lower splices junction.
</t>
  </si>
  <si>
    <t xml:space="preserve">Change of fixation type on inerting fittings to simplify the installation
</t>
  </si>
  <si>
    <t xml:space="preserve"> Optim des brackets du système filtre ATA21 longeron avant</t>
  </si>
  <si>
    <t>remplacement des vis tête fraisées par agraphes non débouchantes</t>
  </si>
  <si>
    <t>P.92.000368-0002</t>
  </si>
  <si>
    <t>L25799</t>
  </si>
  <si>
    <t xml:space="preserve">ELECTRICAL AND ELECTRONIC COMMON INSTALLATION - GENERAL - Change tubular welded ramps with IP impacts by cost saving solutions on S15/21 </t>
  </si>
  <si>
    <t xml:space="preserve"> Enlargement of location tolerances and diameter of satellites holes in front and rear spars.</t>
  </si>
  <si>
    <t>André Morin</t>
  </si>
  <si>
    <t>harmonisation perçage a-bckts front spar</t>
  </si>
  <si>
    <t>Lionel Chouteau</t>
  </si>
  <si>
    <t>RISQUE MTORRES - REWORKS</t>
  </si>
  <si>
    <t>P.53.000956-0001</t>
  </si>
  <si>
    <t>L25921</t>
  </si>
  <si>
    <t>Fuselage - Center Fuselage - Transfer the brackets installation responsibility from RSP to NZ</t>
  </si>
  <si>
    <t xml:space="preserve">Revue des exigences contrôle lightning
</t>
  </si>
  <si>
    <t>Workshop Optimisation résine</t>
  </si>
  <si>
    <t>opération 350: F13 contrôles US manuels des rayons + SRO pase en qualité</t>
  </si>
  <si>
    <t>P.53.000649-0006</t>
  </si>
  <si>
    <t>L25984</t>
  </si>
  <si>
    <t>Fuselage- General - Optimize the design to avoid corrosion by assembling compatible materials</t>
  </si>
  <si>
    <t>P.53.000999-0001</t>
  </si>
  <si>
    <t>L25985</t>
  </si>
  <si>
    <t xml:space="preserve">FUSELAGE - CENTER FUSELAGE - Optimize and remove elementary parts for weight saving </t>
  </si>
  <si>
    <t>P.57.000550-0001</t>
  </si>
  <si>
    <t>L00508</t>
  </si>
  <si>
    <t xml:space="preserve">FUSELAGE - CENTER FUSELAGE - Adapt structure for Belly Fairing from -900 to -1000 </t>
  </si>
  <si>
    <t>P.28.000067-0006</t>
  </si>
  <si>
    <t>L00646</t>
  </si>
  <si>
    <t>FUEL - GENERAL - INTRODUCE OPTIMIZED HYBRID FUEL AND INERTING PIPES.</t>
  </si>
  <si>
    <t>Sylvain Cazorla</t>
  </si>
  <si>
    <t xml:space="preserve">Suppression contrôle LTD systématique </t>
  </si>
  <si>
    <t>OMCNM1 L.GOUZERH</t>
  </si>
  <si>
    <t>Elargissement critères d'acceptation - CND (Levé de doutes)</t>
  </si>
  <si>
    <t>XAVIER MARTIN</t>
  </si>
  <si>
    <t>F13 - RISQUE - Preparation collage Langue de chat</t>
  </si>
  <si>
    <t>L59474</t>
  </si>
  <si>
    <t xml:space="preserve">FLIGHT TEST INSTALLATION - Define and Install FTI Structural Provisions &amp; MSI provisions in S15-21 for the 2ND HEAVY A350-1000 Flight test A/C </t>
  </si>
  <si>
    <t>OMANM - CHAUVET Clément</t>
  </si>
  <si>
    <t xml:space="preserve">Opportunity of one-shot drilling (titan/carbon – alu/Carbon – Carbon/Carbon) (Ø4-&gt;Ø16) - “No Shim” project 
</t>
  </si>
  <si>
    <t>P.53.000550-0001</t>
  </si>
  <si>
    <t>L20382</t>
  </si>
  <si>
    <t>FUSELAGE - NOSE FORWARD FUSELAGE - Create a new standard to replace the NSA5378-ASNA0094</t>
  </si>
  <si>
    <t>D.BOURDY</t>
  </si>
  <si>
    <t>Suppression contrôle CND Ass autour des alésages + Supp contrôle CND Ass autour des alésages en finition + 2eme passe S/E</t>
  </si>
  <si>
    <t>Sandra Chartier</t>
  </si>
  <si>
    <t>Less drilling time if 15% of -900 (not 20%)</t>
  </si>
  <si>
    <t>Less adjusting time if 10% of -900 (not 15%)</t>
  </si>
  <si>
    <t>ESK + DNA7</t>
  </si>
  <si>
    <t>Allégement P1, P2 et P3 pour le Batch3
PPS no shim : valider les demandes d'élargissement pour supprimer résine / P1 portée</t>
  </si>
  <si>
    <t>P.92.000417-0002</t>
  </si>
  <si>
    <t>L25883</t>
  </si>
  <si>
    <t>ELECTRICAL AND ELECTRONIC COMMON INSTALLATION - GENERAL - /1 - Bracket clean up on NCF sections</t>
  </si>
  <si>
    <t>Vertical T Milling's New tooling concept for fast turn overs</t>
  </si>
  <si>
    <t>G4</t>
  </si>
  <si>
    <t>P.53.000821-0001</t>
  </si>
  <si>
    <t>L25825</t>
  </si>
  <si>
    <t>FUSELAGE - CENTER FUSELAGE - Change process from machining to extrusion &amp; Hot Stretch Forming for L-shape Ti orbital angles</t>
  </si>
  <si>
    <t>P.57.000604-0002</t>
  </si>
  <si>
    <t xml:space="preserve">optim CWB </t>
  </si>
  <si>
    <t>P.53.000509-0003</t>
  </si>
  <si>
    <t>L25859</t>
  </si>
  <si>
    <t xml:space="preserve">Material change for Aluminium Seat track from 7175-T79511 to Al 7136-T76511
</t>
  </si>
  <si>
    <t>Corners Angles BtF</t>
  </si>
  <si>
    <t>L31333</t>
  </si>
  <si>
    <t>OMCNM2</t>
  </si>
  <si>
    <t>sous epaisseur raidisseurs</t>
  </si>
  <si>
    <t>P.53.000117-0001</t>
  </si>
  <si>
    <t>L26137</t>
  </si>
  <si>
    <t>suppression langue de chat- Introduce NT improvements for ramp-up</t>
  </si>
  <si>
    <t>Modification longueur cale de sommet de raidisseur</t>
  </si>
  <si>
    <t>P.92.000455-0001</t>
  </si>
  <si>
    <t>L31480</t>
  </si>
  <si>
    <t xml:space="preserve">E. and E. Common Installation - Cable Loom Installation Drawings - Replace electrical raceways by new bracket at fuselage PAX floor -900 </t>
  </si>
  <si>
    <t>P.92.000445-0001</t>
  </si>
  <si>
    <t>L31456</t>
  </si>
  <si>
    <t>ELECTRICAL AND ELECTRONIC COMMON INSTALLATION - GENERAL - /1 Reduce amount of bonding points on A350-1000</t>
  </si>
  <si>
    <t>G3</t>
  </si>
  <si>
    <t xml:space="preserve">P.92.000471-0001 </t>
  </si>
  <si>
    <t>L31482</t>
  </si>
  <si>
    <t>ELECTRICAL AND ELECTRONIC COMMON INSTALLATION - GENERAL - /1 Change Non Ess Xroute on Ess Xroute</t>
  </si>
  <si>
    <t>P.57.000640-0002</t>
  </si>
  <si>
    <t>L00617</t>
  </si>
  <si>
    <t>WINGS -/1- OPTIMIZE WING UPPER COVER DESIGN FOR WEIGHT SAVING</t>
  </si>
  <si>
    <t>Back up du tk</t>
  </si>
  <si>
    <t>P.57.000640-0001</t>
  </si>
  <si>
    <t>L00616</t>
  </si>
  <si>
    <t>WINGS -/1-OPTIMIZE WING LOWER COVER DESIGN FOR WEIGHT SAVING</t>
  </si>
  <si>
    <t xml:space="preserve"> P.92.000469-0001 </t>
  </si>
  <si>
    <t>L31365</t>
  </si>
  <si>
    <t>Electrical and Electronic Common Installation - General - Optimize ESN cable gauge and lugs for weight saving</t>
  </si>
  <si>
    <t>P.57.000671-0001</t>
  </si>
  <si>
    <t>L26063</t>
  </si>
  <si>
    <t>Valentin MASSE CHAUVIN</t>
  </si>
  <si>
    <t>WINGS - CENTER WING - Remove front spar CFRP horizontal stiffeners.</t>
  </si>
  <si>
    <t>P.92.000473-0001</t>
  </si>
  <si>
    <t>L31366</t>
  </si>
  <si>
    <t>Electrical and Electronic Common Installation - General - Optimize T, U and co-routes installation</t>
  </si>
  <si>
    <t xml:space="preserve">P.92.000453-0001 </t>
  </si>
  <si>
    <t>L25930</t>
  </si>
  <si>
    <t>ELECTRICAL AND ELECTRONIC COMMON INSTALLATION - GENERAL - /1 - Challenge LOAP and Cut wire rules above center tank for low power routes</t>
  </si>
  <si>
    <t>OEDCNM2</t>
  </si>
  <si>
    <t xml:space="preserve">Leak Detection A7 </t>
  </si>
  <si>
    <t>OMAN</t>
  </si>
  <si>
    <t>Optimisation coûts Outils coupants</t>
  </si>
  <si>
    <t>OEDCNM3 M.Robert</t>
  </si>
  <si>
    <t>New material for edge sealing (EC 2216 Optimisation for PICASSO 1)</t>
  </si>
  <si>
    <t>QDN</t>
  </si>
  <si>
    <t>supression contrôle déformé</t>
  </si>
  <si>
    <t>P.53.000509-0002</t>
  </si>
  <si>
    <t>L35680</t>
  </si>
  <si>
    <t>pas encore ouverte</t>
  </si>
  <si>
    <t>FUSELAGE - REAR FUSELAGE - Material change for Aluminium Seat track from 7175-T79511 to Al 7136-T76511</t>
  </si>
  <si>
    <t>mosite harmonization and qualification</t>
  </si>
  <si>
    <t>P.57.000683-0001</t>
  </si>
  <si>
    <t>L26122</t>
  </si>
  <si>
    <t xml:space="preserve">Wings -Center Wing - Optimize Center Wing Box front and rear spar
</t>
  </si>
  <si>
    <t>GAUFFENY Arnaud, MORICET Philippe</t>
  </si>
  <si>
    <t>APTL Injection Re-usable Bagging for Infusion Parts_XW_Nantes_CWB</t>
  </si>
  <si>
    <t>Action RC tracker: suppression résine bride RC Conv</t>
  </si>
  <si>
    <t>P.28.000136-0001</t>
  </si>
  <si>
    <t>L42254</t>
  </si>
  <si>
    <t>FUEL - ENGINE FEED FUEL PUMP SYSTEM - Introduce composite Center Tank MK3 Canister.</t>
  </si>
  <si>
    <t>P.28.000177-0001</t>
  </si>
  <si>
    <t>L25952</t>
  </si>
  <si>
    <t>FUEL - GENERAL - Remove fuel connectors</t>
  </si>
  <si>
    <t>DNA7DB L. CHOUTEAU</t>
  </si>
  <si>
    <t>Plan d'action supression des inclusions F8</t>
  </si>
  <si>
    <t>Maxime Percevault OMCNM</t>
  </si>
  <si>
    <t>PCS REDUCTION</t>
  </si>
  <si>
    <t>G0</t>
  </si>
  <si>
    <t>P.21.000184-0002</t>
  </si>
  <si>
    <t>L25971</t>
  </si>
  <si>
    <t>AIR CONDITIONING - AIR COOLING - Improve Water Extractor Overflow Port connection to pressurized fuselage</t>
  </si>
  <si>
    <t xml:space="preserve">P.92.000455-0002 </t>
  </si>
  <si>
    <t>L31478</t>
  </si>
  <si>
    <t>O,Giraud</t>
  </si>
  <si>
    <t xml:space="preserve">Révision TICON miseà jour des tps résine + rajout résine sur panneau arrière </t>
  </si>
  <si>
    <t>P.92.000445-0003</t>
  </si>
  <si>
    <t>L31457</t>
  </si>
  <si>
    <t>ELECTRICAL AND ELECTRONIC COMMON INSTALLATION - GENERAL - Reduce amount of bonding points on A350-900</t>
  </si>
  <si>
    <t>RUBAUB CYRILLE</t>
  </si>
  <si>
    <t>APTL Trimming_reaxial drilling strategy for cutting tools_XW_Nantes_CWB</t>
  </si>
  <si>
    <t>P.53.000821-0002</t>
  </si>
  <si>
    <t>L20517</t>
  </si>
  <si>
    <t>GOUZERH Lucille (OMCNM)</t>
  </si>
  <si>
    <t>APTL NDI_ReductionOfEvaluationTime_XW_Nantes_CWB</t>
  </si>
  <si>
    <t>GOUZERH Lucile</t>
  </si>
  <si>
    <t>APTL NDI_ReductionOfManualUTPE_XW_Nantes_CWB</t>
  </si>
  <si>
    <t>L31467</t>
  </si>
  <si>
    <t xml:space="preserve">ELECTRICAL AND ELECTRONIC COMMON INSTALLATION - GENERAL - Remove EMI open sleeves in fuselage triangle areas on M&amp;S routes
</t>
  </si>
  <si>
    <t>L31493</t>
  </si>
  <si>
    <t xml:space="preserve">Electrical and Electronic Common Installation - General - Optimize T, U and co-routes installation for -900
</t>
  </si>
  <si>
    <t>MORICET Philippe</t>
  </si>
  <si>
    <t>-1000 LRI Corners</t>
  </si>
  <si>
    <t>P.53.000968-0001</t>
  </si>
  <si>
    <t>L25960</t>
  </si>
  <si>
    <t>FUSELAGE - CENTER FUSELAGE - /1 - Optimise CWB Rib 1 area for weight saving</t>
  </si>
  <si>
    <t>P.92.000471-0001</t>
  </si>
  <si>
    <t>L31483</t>
  </si>
  <si>
    <t xml:space="preserve">ELECTRICAL AND ELECTRONIC COMMON INSTALLATION - GENERAL - Change Non Ess Xroute on Ess Xroute
</t>
  </si>
  <si>
    <t>FUEL - GENERAL - Introduce MSI CEF improvements</t>
  </si>
  <si>
    <t>Opportunité savings RC Chaudronnerie</t>
  </si>
  <si>
    <t xml:space="preserve"> New liquid shim with authorized gap 2,5mm.
-Remplacement des cales d'etancheité par ce nouveau calage liquide
</t>
  </si>
  <si>
    <t>RMO</t>
  </si>
  <si>
    <t>OEDCNM4 &amp; André MORIN</t>
  </si>
  <si>
    <t>optimisation des bruts contre-eclisse et pieds de cadres</t>
  </si>
  <si>
    <t xml:space="preserve">Fasteners: New Self Sealing nuts </t>
  </si>
  <si>
    <t xml:space="preserve"> P.57.000663-0001 </t>
  </si>
  <si>
    <t>L26047</t>
  </si>
  <si>
    <t xml:space="preserve">WINGS - CENTER WING - Change the material of rods and rods fittings in CWB
</t>
  </si>
  <si>
    <t>QDNA7</t>
  </si>
  <si>
    <t>F13 - Levé de doutes</t>
  </si>
  <si>
    <t>OEDCNM3 N.Bignon</t>
  </si>
  <si>
    <t>EC 2216 Optimisation for PICASSO 1</t>
  </si>
  <si>
    <t>TKS_APTL_Drilling_XWB_Nantes_EDU implementation (specifi areas)</t>
  </si>
  <si>
    <t>QDN7</t>
  </si>
  <si>
    <t>Optimisation des plans de contrôle</t>
  </si>
  <si>
    <t>CABRERO OMC</t>
  </si>
  <si>
    <t>Pilotage polym avec thermocouples dans l'outillage</t>
  </si>
  <si>
    <t>CABRERO</t>
  </si>
  <si>
    <t>Double polym</t>
  </si>
  <si>
    <t>Utilisation de la réalité augmenté (MIRA) sur vérification position des supports</t>
  </si>
  <si>
    <t>OEDCNM3 M, PERCEVAULT</t>
  </si>
  <si>
    <t>DEMOULDING AGENT OPTIM</t>
  </si>
  <si>
    <t>Utilisation de mastic frais au lieu de mastic congele. Bulk Sealant + Vacnet</t>
  </si>
  <si>
    <t>OEDCNA T.BAUDET</t>
  </si>
  <si>
    <t xml:space="preserve">Fraise d’ébauche sur les moyens T5X </t>
  </si>
  <si>
    <t>CHANGEMENT DE FOURNISSEUR BIELLES</t>
  </si>
  <si>
    <t>Transfert des trous supports vers PE CWB BUY/MAKE</t>
  </si>
  <si>
    <t>Ajout de grilles de perçage Té intrados</t>
  </si>
  <si>
    <t>ESK3 &amp; OMAN</t>
  </si>
  <si>
    <t xml:space="preserve">Retorque removal </t>
  </si>
  <si>
    <t>J.LUCAS</t>
  </si>
  <si>
    <t>APTL-DRILLING-MANUAL-DRILLING-CUTTER-REGRINDING</t>
  </si>
  <si>
    <t>P.57.000663-0001</t>
  </si>
  <si>
    <t>L26048</t>
  </si>
  <si>
    <t>P.57.000663-0002</t>
  </si>
  <si>
    <t>L26090</t>
  </si>
  <si>
    <t>andre MORIN</t>
  </si>
  <si>
    <t xml:space="preserve">WINGS - CENTER WING - Optimize the CWB's RIB1 and internal foot frames </t>
  </si>
  <si>
    <t>P.57.000663-0003</t>
  </si>
  <si>
    <t>L26091</t>
  </si>
  <si>
    <t>WINGS - CENTER WING - Change the material of upper and lower beams</t>
  </si>
  <si>
    <t>Frederic Jaret</t>
  </si>
  <si>
    <t>Contrôle des métallisations</t>
  </si>
  <si>
    <t>OEDK9NC</t>
  </si>
  <si>
    <t>Echanger le drapage peau/raidisseurs MTORRES / FORREST v900</t>
  </si>
  <si>
    <t>Intégration des trous supports vers PE CWB BUY/MAKE</t>
  </si>
  <si>
    <t>OEDK9NI Mathieu LAFFONT</t>
  </si>
  <si>
    <t>MTORRES laying optimizaton</t>
  </si>
  <si>
    <t>Suppression des mosites sur panneaux autoraidis</t>
  </si>
  <si>
    <t>WP</t>
  </si>
  <si>
    <t xml:space="preserve">t100 </t>
  </si>
  <si>
    <t>MATERIAL</t>
  </si>
  <si>
    <t>CNQ</t>
  </si>
  <si>
    <t>COST AVOIDANCE</t>
  </si>
  <si>
    <t>Taux horaire</t>
  </si>
  <si>
    <t>Périmeter</t>
  </si>
  <si>
    <t>CWB</t>
  </si>
  <si>
    <t>KB</t>
  </si>
  <si>
    <t>UP3P</t>
  </si>
  <si>
    <t>ER-UNIC</t>
  </si>
  <si>
    <t>C1</t>
  </si>
  <si>
    <t>PEC-QDN</t>
  </si>
  <si>
    <t>PEC-S/T</t>
  </si>
  <si>
    <t>S/E</t>
  </si>
  <si>
    <t>AGC</t>
  </si>
  <si>
    <t>AGF</t>
  </si>
  <si>
    <t>AGV</t>
  </si>
  <si>
    <t>AGH</t>
  </si>
  <si>
    <t>ASSY-QDN</t>
  </si>
  <si>
    <t>ASSY-S/T</t>
  </si>
  <si>
    <t>Gate Status</t>
  </si>
  <si>
    <t>GESTION DE CONFIGURATION</t>
  </si>
  <si>
    <t>POE</t>
  </si>
  <si>
    <t>RC-NRC</t>
  </si>
  <si>
    <t>L-BIP</t>
  </si>
  <si>
    <t>WP&amp;ID</t>
  </si>
  <si>
    <t>DTC</t>
  </si>
  <si>
    <t>t100</t>
  </si>
  <si>
    <t>FET-002</t>
  </si>
  <si>
    <t>FET-003</t>
  </si>
  <si>
    <t>FET-004</t>
  </si>
  <si>
    <t>FET-005</t>
  </si>
  <si>
    <t>FET-007</t>
  </si>
  <si>
    <t>FET-010</t>
  </si>
  <si>
    <t>FET-011</t>
  </si>
  <si>
    <t>FET-015</t>
  </si>
  <si>
    <t>FET-018</t>
  </si>
  <si>
    <t>FET-022</t>
  </si>
  <si>
    <t>FET-023</t>
  </si>
  <si>
    <t>FET-024</t>
  </si>
  <si>
    <t>FET-029</t>
  </si>
  <si>
    <t>FET-037</t>
  </si>
  <si>
    <t>FET-039</t>
  </si>
  <si>
    <t>FET-040</t>
  </si>
  <si>
    <t>FET-050</t>
  </si>
  <si>
    <t>FET-051</t>
  </si>
  <si>
    <t>FET-060</t>
  </si>
  <si>
    <t>FET-061</t>
  </si>
  <si>
    <t>FET-062</t>
  </si>
  <si>
    <t>FET-063</t>
  </si>
  <si>
    <t>FET-064</t>
  </si>
  <si>
    <t>FET-066</t>
  </si>
  <si>
    <t>FET-068</t>
  </si>
  <si>
    <t>FET-070</t>
  </si>
  <si>
    <t>FET-071</t>
  </si>
  <si>
    <t>FET-074</t>
  </si>
  <si>
    <t>FET-092</t>
  </si>
  <si>
    <t>FET-093</t>
  </si>
  <si>
    <t>FET-094</t>
  </si>
  <si>
    <t>FET-096</t>
  </si>
  <si>
    <t>FET-098</t>
  </si>
  <si>
    <t>FET-099</t>
  </si>
  <si>
    <t>FET-100</t>
  </si>
  <si>
    <t>FET-101</t>
  </si>
  <si>
    <t>FET-102</t>
  </si>
  <si>
    <t>FET-103</t>
  </si>
  <si>
    <t>FET-104</t>
  </si>
  <si>
    <t>FET-105</t>
  </si>
  <si>
    <t>FET-106</t>
  </si>
  <si>
    <t>FET-107</t>
  </si>
  <si>
    <t>FET-108</t>
  </si>
  <si>
    <t>FET-109</t>
  </si>
  <si>
    <t>FET-110</t>
  </si>
  <si>
    <t>FET-111</t>
  </si>
  <si>
    <t>FET-112</t>
  </si>
  <si>
    <t>FET-113</t>
  </si>
  <si>
    <t>FET-114</t>
  </si>
  <si>
    <t>FET-115</t>
  </si>
  <si>
    <t>FET-116</t>
  </si>
  <si>
    <t>FET-117</t>
  </si>
  <si>
    <t>FET-118</t>
  </si>
  <si>
    <t>FET-119</t>
  </si>
  <si>
    <t>FET-122</t>
  </si>
  <si>
    <t>FET-123</t>
  </si>
  <si>
    <t>FET-124</t>
  </si>
  <si>
    <t>FET-125</t>
  </si>
  <si>
    <t>FET-129</t>
  </si>
  <si>
    <t>FET-130</t>
  </si>
  <si>
    <t>FET-131</t>
  </si>
  <si>
    <t>FET-132</t>
  </si>
  <si>
    <t>FET-133</t>
  </si>
  <si>
    <t>FET-135</t>
  </si>
  <si>
    <t>FET-136</t>
  </si>
  <si>
    <t>FET-137</t>
  </si>
  <si>
    <t>FET-138</t>
  </si>
  <si>
    <t>FET-139</t>
  </si>
  <si>
    <t>FET-140</t>
  </si>
  <si>
    <t>FET-142</t>
  </si>
  <si>
    <t>FET-143</t>
  </si>
  <si>
    <t>FET-144</t>
  </si>
  <si>
    <t>FET-145</t>
  </si>
  <si>
    <t>FET-146</t>
  </si>
  <si>
    <t>FET-150</t>
  </si>
  <si>
    <t>FET-152</t>
  </si>
  <si>
    <t>FET-165</t>
  </si>
  <si>
    <t>FET-170</t>
  </si>
  <si>
    <t>FET-178</t>
  </si>
  <si>
    <t>FET-183</t>
  </si>
  <si>
    <t>FET-185</t>
  </si>
  <si>
    <t>FET-191</t>
  </si>
  <si>
    <t>FET-205</t>
  </si>
  <si>
    <t>FET-206</t>
  </si>
  <si>
    <t>FET-220</t>
  </si>
  <si>
    <t>FET-221</t>
  </si>
  <si>
    <t>FET-231</t>
  </si>
  <si>
    <t>FET-237</t>
  </si>
  <si>
    <t>FET-241</t>
  </si>
  <si>
    <t>FET-278</t>
  </si>
  <si>
    <t>FET-311</t>
  </si>
  <si>
    <t>FET-327</t>
  </si>
  <si>
    <t>FET-371</t>
  </si>
  <si>
    <t>FET-372</t>
  </si>
  <si>
    <t>FET-387</t>
  </si>
  <si>
    <t>CN9615</t>
  </si>
  <si>
    <t>CN9776</t>
  </si>
  <si>
    <t>CN9777</t>
  </si>
  <si>
    <t>CN9844</t>
  </si>
  <si>
    <t>CN9909</t>
  </si>
  <si>
    <t>CN9946</t>
  </si>
  <si>
    <t>CN9969</t>
  </si>
  <si>
    <t>CN10014</t>
  </si>
  <si>
    <t>CN10054</t>
  </si>
  <si>
    <t>P.92.000227-0001</t>
  </si>
  <si>
    <t>L20110</t>
  </si>
  <si>
    <t>P.53.000139-0001</t>
  </si>
  <si>
    <t xml:space="preserve">L25359 </t>
  </si>
  <si>
    <t>P 53 000476-0002</t>
  </si>
  <si>
    <t xml:space="preserve">L25408 </t>
  </si>
  <si>
    <t xml:space="preserve">P.53.000386-0001 </t>
  </si>
  <si>
    <t>L30314</t>
  </si>
  <si>
    <t xml:space="preserve">P.53.000138-0003 </t>
  </si>
  <si>
    <t>L25223 issue 2,5</t>
  </si>
  <si>
    <t xml:space="preserve">P.92.000233-0001 </t>
  </si>
  <si>
    <t>L25387 issue 1,73</t>
  </si>
  <si>
    <t>P.53.000510-0002</t>
  </si>
  <si>
    <t>L35396</t>
  </si>
  <si>
    <t xml:space="preserve">P.92.000256-0001 </t>
  </si>
  <si>
    <t>L20316</t>
  </si>
  <si>
    <t>P.53.000386-0002</t>
  </si>
  <si>
    <t>L30703</t>
  </si>
  <si>
    <t xml:space="preserve">P.38.000020-0001 </t>
  </si>
  <si>
    <t>L25493 issue 3.11</t>
  </si>
  <si>
    <t>P.53.000510-0001</t>
  </si>
  <si>
    <t>P.53.000443-0001</t>
  </si>
  <si>
    <t xml:space="preserve">L25374 </t>
  </si>
  <si>
    <t>P.53.000462-0001</t>
  </si>
  <si>
    <t xml:space="preserve">L25390 </t>
  </si>
  <si>
    <t>P.53.000559-0001</t>
  </si>
  <si>
    <t xml:space="preserve">L25585 </t>
  </si>
  <si>
    <t>P.53.000195-0001</t>
  </si>
  <si>
    <t>L25123</t>
  </si>
  <si>
    <t xml:space="preserve">P.92.000129-0001 </t>
  </si>
  <si>
    <t xml:space="preserve">L30239 </t>
  </si>
  <si>
    <t xml:space="preserve">P.92.000121-0001 </t>
  </si>
  <si>
    <t xml:space="preserve">L30144 </t>
  </si>
  <si>
    <t>P.53.000547-0001</t>
  </si>
  <si>
    <t xml:space="preserve">L20308   </t>
  </si>
  <si>
    <t>P.92.000241-0001</t>
  </si>
  <si>
    <t xml:space="preserve">L25567 </t>
  </si>
  <si>
    <t>P.92.000269-0001</t>
  </si>
  <si>
    <t>L30700</t>
  </si>
  <si>
    <t>P.53.000512-0001</t>
  </si>
  <si>
    <t>L35403</t>
  </si>
  <si>
    <t>P.53.000514-0001</t>
  </si>
  <si>
    <t>L25543</t>
  </si>
  <si>
    <t>P.53.000611-0001</t>
  </si>
  <si>
    <t>L25656</t>
  </si>
  <si>
    <t>P.52.000071-0001</t>
  </si>
  <si>
    <t>-</t>
  </si>
  <si>
    <t>P.50.000031-0002</t>
  </si>
  <si>
    <t>L61258</t>
  </si>
  <si>
    <t>P.53.000661-0001</t>
  </si>
  <si>
    <t>L25659</t>
  </si>
  <si>
    <t>P.00.000028-0255</t>
  </si>
  <si>
    <t>L25506</t>
  </si>
  <si>
    <t>P.29.000106-0001</t>
  </si>
  <si>
    <t>P.92.000253-0002</t>
  </si>
  <si>
    <t xml:space="preserve">L20390 </t>
  </si>
  <si>
    <t xml:space="preserve">P.38.000012-0001 </t>
  </si>
  <si>
    <t xml:space="preserve">L20183 </t>
  </si>
  <si>
    <t>P.00.000068-0001</t>
  </si>
  <si>
    <t xml:space="preserve">L25629 </t>
  </si>
  <si>
    <t>P.53.000550-0002</t>
  </si>
  <si>
    <t xml:space="preserve">L25694 </t>
  </si>
  <si>
    <t>Pas ouverte</t>
  </si>
  <si>
    <t>P.53.000616-0001</t>
  </si>
  <si>
    <t xml:space="preserve">L25506 </t>
  </si>
  <si>
    <t>P.53.000645-0001</t>
  </si>
  <si>
    <t>P.53.000646-0001</t>
  </si>
  <si>
    <t>P.53.000674-0001</t>
  </si>
  <si>
    <t>P.92.000329-0001</t>
  </si>
  <si>
    <t>P.92.000353-0001</t>
  </si>
  <si>
    <t xml:space="preserve">L25691 </t>
  </si>
  <si>
    <t xml:space="preserve">P.29.000113-0001 </t>
  </si>
  <si>
    <t xml:space="preserve">P.21.000163-0001 </t>
  </si>
  <si>
    <t xml:space="preserve">L92059 </t>
  </si>
  <si>
    <t xml:space="preserve">P.00.000011-0001 </t>
  </si>
  <si>
    <t>L59225</t>
  </si>
  <si>
    <t>P.00.000005-0001</t>
  </si>
  <si>
    <t>L59224</t>
  </si>
  <si>
    <t>P.00.000006-0001</t>
  </si>
  <si>
    <t>L59223</t>
  </si>
  <si>
    <t>P.53.000657-0001</t>
  </si>
  <si>
    <t>L25724</t>
  </si>
  <si>
    <t xml:space="preserve">P.53.000139-0001 </t>
  </si>
  <si>
    <t>P.53.000730-0001</t>
  </si>
  <si>
    <t>L25727</t>
  </si>
  <si>
    <t xml:space="preserve">P.53.000512-0003 </t>
  </si>
  <si>
    <t xml:space="preserve">L25750 </t>
  </si>
  <si>
    <t>P.53.000469-0002</t>
  </si>
  <si>
    <t xml:space="preserve">L25542 </t>
  </si>
  <si>
    <t>P.92.000263-0004</t>
  </si>
  <si>
    <t xml:space="preserve">L25529 </t>
  </si>
  <si>
    <t xml:space="preserve">P.92.000251-0001 </t>
  </si>
  <si>
    <t>L25492</t>
  </si>
  <si>
    <t>P.00.000020-0211</t>
  </si>
  <si>
    <t>L25275</t>
  </si>
  <si>
    <t>P.92.000145-0001</t>
  </si>
  <si>
    <t>L25220</t>
  </si>
  <si>
    <t>P.92.000339-0001</t>
  </si>
  <si>
    <t>L25670</t>
  </si>
  <si>
    <t>P.53.000549-0001</t>
  </si>
  <si>
    <t>L25577</t>
  </si>
  <si>
    <t>P.20.000004-0001</t>
  </si>
  <si>
    <t xml:space="preserve">L25233 </t>
  </si>
  <si>
    <t>P.32.000153-0001</t>
  </si>
  <si>
    <t>L20456</t>
  </si>
  <si>
    <t>P.53.000617-0001</t>
  </si>
  <si>
    <t>P.57.000088-0003</t>
  </si>
  <si>
    <t xml:space="preserve">L25081 </t>
  </si>
  <si>
    <t>P.50.000041-0001</t>
  </si>
  <si>
    <t>P.50.000046-0001</t>
  </si>
  <si>
    <t>P.92.000292-0002</t>
  </si>
  <si>
    <t>L25619</t>
  </si>
  <si>
    <t>P.53.000782-0001</t>
  </si>
  <si>
    <t>L25778</t>
  </si>
  <si>
    <t>P.36.000071-0001</t>
  </si>
  <si>
    <t xml:space="preserve">P.32.000255-0001 </t>
  </si>
  <si>
    <t>L25788</t>
  </si>
  <si>
    <t>P.53.000893-0001</t>
  </si>
  <si>
    <t xml:space="preserve">L25866 </t>
  </si>
  <si>
    <t>P.53.000961-0001</t>
  </si>
  <si>
    <t>L25931</t>
  </si>
  <si>
    <t>P.53.000138-0001</t>
  </si>
  <si>
    <t xml:space="preserve">L25085 </t>
  </si>
  <si>
    <t>Pas ouvert</t>
  </si>
  <si>
    <t>P.29.000117-0001</t>
  </si>
  <si>
    <t xml:space="preserve">L42027 </t>
  </si>
  <si>
    <t>P.53.000782-0002</t>
  </si>
  <si>
    <t xml:space="preserve">P.92.000398-0001 </t>
  </si>
  <si>
    <t>L35523</t>
  </si>
  <si>
    <t>P.52.000097-0001</t>
  </si>
  <si>
    <t xml:space="preserve">L25815 </t>
  </si>
  <si>
    <t xml:space="preserve">P.53.000850-0001 </t>
  </si>
  <si>
    <t xml:space="preserve">L25827 </t>
  </si>
  <si>
    <t>P.92.000269-0002</t>
  </si>
  <si>
    <t xml:space="preserve">L25828 </t>
  </si>
  <si>
    <t>P.29.000123-0001</t>
  </si>
  <si>
    <t xml:space="preserve">L25823 </t>
  </si>
  <si>
    <t>P.53.000893-0002</t>
  </si>
  <si>
    <t xml:space="preserve">L25867 </t>
  </si>
  <si>
    <t>P.52.000097-0003</t>
  </si>
  <si>
    <t xml:space="preserve">L25860 </t>
  </si>
  <si>
    <t>P.52.000097-0002</t>
  </si>
  <si>
    <t xml:space="preserve">L25834 </t>
  </si>
  <si>
    <t>P.53.000932-0001</t>
  </si>
  <si>
    <t xml:space="preserve">L25899 </t>
  </si>
  <si>
    <t>P.00.000020-0409</t>
  </si>
  <si>
    <t>L25393</t>
  </si>
  <si>
    <t>P.53.000969-0001</t>
  </si>
  <si>
    <t>L25934</t>
  </si>
  <si>
    <t>P.53.000932-0004</t>
  </si>
  <si>
    <t>L25976</t>
  </si>
  <si>
    <t>P.27.000220-0003</t>
  </si>
  <si>
    <t>L26008</t>
  </si>
  <si>
    <t>P.PELTIER / A.HER</t>
  </si>
  <si>
    <t>OEDCNM1</t>
  </si>
  <si>
    <t>P.PELTIER</t>
  </si>
  <si>
    <t>D.MAHEUX</t>
  </si>
  <si>
    <t>A.AUDEBRAND</t>
  </si>
  <si>
    <t>P.PELTIER/PRALLONG</t>
  </si>
  <si>
    <t>F.GUILLE</t>
  </si>
  <si>
    <t>S.AGASSE</t>
  </si>
  <si>
    <t>A.VIOLETTE</t>
  </si>
  <si>
    <t>E.FOUCHARD</t>
  </si>
  <si>
    <t>Stéphane AGASSE</t>
  </si>
  <si>
    <t>AGASSE Stéphane</t>
  </si>
  <si>
    <t>OEDANM</t>
  </si>
  <si>
    <t>OEDCNM3  L Gouzerh</t>
  </si>
  <si>
    <t>OEDCNM3 L Gouzerh</t>
  </si>
  <si>
    <t>Philippe LARHER</t>
  </si>
  <si>
    <t>Manon METAIREAU</t>
  </si>
  <si>
    <t>M.BOUDIGUE</t>
  </si>
  <si>
    <t>Mr Jaret</t>
  </si>
  <si>
    <t>Maxime BOUDIGUE</t>
  </si>
  <si>
    <t>A.SORIN</t>
  </si>
  <si>
    <t>ROBERT GUILLAUME</t>
  </si>
  <si>
    <t>FET-012</t>
  </si>
  <si>
    <t>FET-014</t>
  </si>
  <si>
    <t>FET-020</t>
  </si>
  <si>
    <t>FET-021</t>
  </si>
  <si>
    <t>FET-025</t>
  </si>
  <si>
    <t>FET-027</t>
  </si>
  <si>
    <t>FET-031</t>
  </si>
  <si>
    <t>FET-036</t>
  </si>
  <si>
    <t>FET-052</t>
  </si>
  <si>
    <t>FET-053</t>
  </si>
  <si>
    <t>FET-054</t>
  </si>
  <si>
    <t>FET-055</t>
  </si>
  <si>
    <t>FET-056</t>
  </si>
  <si>
    <t>FET-079</t>
  </si>
  <si>
    <t>FET-080</t>
  </si>
  <si>
    <t>FET-087</t>
  </si>
  <si>
    <t>FET-089</t>
  </si>
  <si>
    <t>FET-090</t>
  </si>
  <si>
    <t>FET-091</t>
  </si>
  <si>
    <t>FET-095</t>
  </si>
  <si>
    <t>FET-097</t>
  </si>
  <si>
    <t>FET-120</t>
  </si>
  <si>
    <t>FET-121</t>
  </si>
  <si>
    <t>FET-126</t>
  </si>
  <si>
    <t>FET-127</t>
  </si>
  <si>
    <t>FET-134</t>
  </si>
  <si>
    <t>FET-147</t>
  </si>
  <si>
    <t>FET-153</t>
  </si>
  <si>
    <t>FET-154</t>
  </si>
  <si>
    <t>FET-155</t>
  </si>
  <si>
    <t>FET-156</t>
  </si>
  <si>
    <t>FET-157</t>
  </si>
  <si>
    <t>FET-158</t>
  </si>
  <si>
    <t>FET-159</t>
  </si>
  <si>
    <t>FET-160</t>
  </si>
  <si>
    <t>FET-168</t>
  </si>
  <si>
    <t>FET-172</t>
  </si>
  <si>
    <t>FET-176</t>
  </si>
  <si>
    <t>FET-194</t>
  </si>
  <si>
    <t>FET-201</t>
  </si>
  <si>
    <t>FET-217</t>
  </si>
  <si>
    <t>FET-223</t>
  </si>
  <si>
    <t>FET-227</t>
  </si>
  <si>
    <t>FET-252</t>
  </si>
  <si>
    <t>FET-260</t>
  </si>
  <si>
    <t>FET-266</t>
  </si>
  <si>
    <t>FET-292</t>
  </si>
  <si>
    <t xml:space="preserve"> P.57.000312-0001 </t>
  </si>
  <si>
    <t xml:space="preserve">P.57.000312-0001 </t>
  </si>
  <si>
    <t>L25075</t>
  </si>
  <si>
    <t>L25374</t>
  </si>
  <si>
    <t xml:space="preserve">P.28.000084-0001 </t>
  </si>
  <si>
    <t xml:space="preserve">L41815 </t>
  </si>
  <si>
    <t>P.57.000273-0001</t>
  </si>
  <si>
    <t>L25287</t>
  </si>
  <si>
    <t>L25162</t>
  </si>
  <si>
    <t>CN 9238</t>
  </si>
  <si>
    <t>CN 9781</t>
  </si>
  <si>
    <t>CN 9845</t>
  </si>
  <si>
    <t>CN 9953</t>
  </si>
  <si>
    <t>CN 10043</t>
  </si>
  <si>
    <t>P.57.000294-0001</t>
  </si>
  <si>
    <t>L25325</t>
  </si>
  <si>
    <t xml:space="preserve">P.57.000542-0001 </t>
  </si>
  <si>
    <t>L25818</t>
  </si>
  <si>
    <t>P.00.000001-0001</t>
  </si>
  <si>
    <t>L25016</t>
  </si>
  <si>
    <t xml:space="preserve">P.00.000006-0002 </t>
  </si>
  <si>
    <t>L59233</t>
  </si>
  <si>
    <t xml:space="preserve">P.92.000032-0001 </t>
  </si>
  <si>
    <t>L25269</t>
  </si>
  <si>
    <t xml:space="preserve">P.47.000026-0001 </t>
  </si>
  <si>
    <t xml:space="preserve">L25540 </t>
  </si>
  <si>
    <t xml:space="preserve">P.53.000497-0001 </t>
  </si>
  <si>
    <t>L25530</t>
  </si>
  <si>
    <t xml:space="preserve">P.92.000119-0001 </t>
  </si>
  <si>
    <t>L25202</t>
  </si>
  <si>
    <t>L25493</t>
  </si>
  <si>
    <t>P.24.000062-0002</t>
  </si>
  <si>
    <t xml:space="preserve">L25303 </t>
  </si>
  <si>
    <t xml:space="preserve">P.24.000062-0001 </t>
  </si>
  <si>
    <t>L25212</t>
  </si>
  <si>
    <t xml:space="preserve">P.21.000140-0001 </t>
  </si>
  <si>
    <t xml:space="preserve">L30264 </t>
  </si>
  <si>
    <t xml:space="preserve">P.53.000462-0001 </t>
  </si>
  <si>
    <t xml:space="preserve">P.92.000257-0001 </t>
  </si>
  <si>
    <t xml:space="preserve">L25495 </t>
  </si>
  <si>
    <t>P.28.000107-0001</t>
  </si>
  <si>
    <t xml:space="preserve">L41843 </t>
  </si>
  <si>
    <t xml:space="preserve">L30703 </t>
  </si>
  <si>
    <t xml:space="preserve">P.29.000074-0001 </t>
  </si>
  <si>
    <t xml:space="preserve">L25401 </t>
  </si>
  <si>
    <t xml:space="preserve">L35396 </t>
  </si>
  <si>
    <t>P.92.000226-0001</t>
  </si>
  <si>
    <t xml:space="preserve">L30388 </t>
  </si>
  <si>
    <t xml:space="preserve">P.57.000388-0002  </t>
  </si>
  <si>
    <t xml:space="preserve">L25603 </t>
  </si>
  <si>
    <t xml:space="preserve">P.57.000388-0003 </t>
  </si>
  <si>
    <t xml:space="preserve">L25604 </t>
  </si>
  <si>
    <t>P.92.000233-0001</t>
  </si>
  <si>
    <t>L25387</t>
  </si>
  <si>
    <t xml:space="preserve">P.57.000434-0001 </t>
  </si>
  <si>
    <t xml:space="preserve">L25620 </t>
  </si>
  <si>
    <t>P.92.000152-0001</t>
  </si>
  <si>
    <t xml:space="preserve">L25393 </t>
  </si>
  <si>
    <t xml:space="preserve">P.32.000169-0001 </t>
  </si>
  <si>
    <t>L41905</t>
  </si>
  <si>
    <t>En cours</t>
  </si>
  <si>
    <t>P.21.000184-0001</t>
  </si>
  <si>
    <t xml:space="preserve">L25631 </t>
  </si>
  <si>
    <t xml:space="preserve">P.28.000130-0001 </t>
  </si>
  <si>
    <t xml:space="preserve">L00409 </t>
  </si>
  <si>
    <t xml:space="preserve">P.57.000412-0001 </t>
  </si>
  <si>
    <t xml:space="preserve">L00384 </t>
  </si>
  <si>
    <t>P.57.000135-0001
P.53.000651-0001
P.53.000783-0001</t>
  </si>
  <si>
    <t xml:space="preserve">L25653 </t>
  </si>
  <si>
    <t xml:space="preserve">P.57.000475-0002 </t>
  </si>
  <si>
    <t xml:space="preserve">L25678 </t>
  </si>
  <si>
    <t>P.53.000644-0001</t>
  </si>
  <si>
    <t>L25500</t>
  </si>
  <si>
    <t>P.28.000123-0001</t>
  </si>
  <si>
    <t xml:space="preserve">L41991 </t>
  </si>
  <si>
    <t>P.28.000124-0001</t>
  </si>
  <si>
    <t>L41992</t>
  </si>
  <si>
    <t xml:space="preserve">L25500 </t>
  </si>
  <si>
    <t>P.57.000405-0001</t>
  </si>
  <si>
    <t>P.92.000246-0002</t>
  </si>
  <si>
    <t>L25687</t>
  </si>
  <si>
    <t>P.57.000495-0001</t>
  </si>
  <si>
    <t>L25692</t>
  </si>
  <si>
    <t>L25694</t>
  </si>
  <si>
    <t>P.53.000708-0002</t>
  </si>
  <si>
    <t>L25713</t>
  </si>
  <si>
    <t>L25714</t>
  </si>
  <si>
    <t>P.92.000108-0001</t>
  </si>
  <si>
    <t>L30262</t>
  </si>
  <si>
    <t>P.92.000362-0001</t>
  </si>
  <si>
    <t>L25720</t>
  </si>
  <si>
    <t>P.92.000204-0001</t>
  </si>
  <si>
    <t>L25405</t>
  </si>
  <si>
    <t>P.92.000263-0001</t>
  </si>
  <si>
    <t>L25529</t>
  </si>
  <si>
    <t>P.53.000708-0003</t>
  </si>
  <si>
    <t>L25743</t>
  </si>
  <si>
    <t xml:space="preserve">P.28.000144-0001 </t>
  </si>
  <si>
    <t>L42112</t>
  </si>
  <si>
    <t>P.00.000012-0001</t>
  </si>
  <si>
    <t xml:space="preserve">L59226 </t>
  </si>
  <si>
    <t>P.57.000520-0001</t>
  </si>
  <si>
    <t>L25751</t>
  </si>
  <si>
    <t xml:space="preserve">L59224 </t>
  </si>
  <si>
    <t>P.53.000418-0002</t>
  </si>
  <si>
    <t xml:space="preserve">L25329 </t>
  </si>
  <si>
    <t>P.28.000155-0001</t>
  </si>
  <si>
    <t>P.57.000520-0003</t>
  </si>
  <si>
    <t>L25753</t>
  </si>
  <si>
    <t>P.57.000388-0004</t>
  </si>
  <si>
    <t>P.57.000541-0001</t>
  </si>
  <si>
    <t>P.00.000087-0006</t>
  </si>
  <si>
    <t>L25769</t>
  </si>
  <si>
    <t>L25823</t>
  </si>
  <si>
    <t>P.53.000814-0001</t>
  </si>
  <si>
    <t>L25801</t>
  </si>
  <si>
    <t>P.57.000557-0001</t>
  </si>
  <si>
    <t>P.32.000292-0001</t>
  </si>
  <si>
    <t>L42367</t>
  </si>
  <si>
    <t>P.28.000169-0001</t>
  </si>
  <si>
    <t>L42377</t>
  </si>
  <si>
    <t>P.28.000162-0001</t>
  </si>
  <si>
    <t>L42380</t>
  </si>
  <si>
    <t>P.28.000172-0001</t>
  </si>
  <si>
    <t>L42412</t>
  </si>
  <si>
    <t xml:space="preserve">P.28.000067-0003 </t>
  </si>
  <si>
    <t>L00578</t>
  </si>
  <si>
    <t>P.53.000932-0002</t>
  </si>
  <si>
    <t>L25917</t>
  </si>
  <si>
    <t>P.57.000643-0001</t>
  </si>
  <si>
    <t>L25962</t>
  </si>
  <si>
    <t>P.92.000499-0001</t>
  </si>
  <si>
    <t>L26038</t>
  </si>
  <si>
    <t>V.SCHILL</t>
  </si>
  <si>
    <t>S. AGASSE</t>
  </si>
  <si>
    <t>DNA7 j-m BODIN</t>
  </si>
  <si>
    <t>L. CHOUTEAU</t>
  </si>
  <si>
    <t>O. Giraud</t>
  </si>
  <si>
    <t>L40+A1</t>
  </si>
  <si>
    <t>Stéphane Agasse</t>
  </si>
  <si>
    <t>DNA7 Lionel CHOUTEAU</t>
  </si>
  <si>
    <t>DNA7 L.CHOUTEAU</t>
  </si>
  <si>
    <t>André  MORIN</t>
  </si>
  <si>
    <t>Option jetison MSN 8, 11,12 et 34</t>
  </si>
  <si>
    <t>800/900/1000</t>
  </si>
  <si>
    <t>0,56k€</t>
  </si>
  <si>
    <t>0,00k€</t>
  </si>
  <si>
    <t>1,97k€</t>
  </si>
  <si>
    <t>378,00k€</t>
  </si>
  <si>
    <t>0,03k€</t>
  </si>
  <si>
    <t>0,72k€</t>
  </si>
  <si>
    <t>1,49k€</t>
  </si>
  <si>
    <t>-2,30k€</t>
  </si>
  <si>
    <t>0,61k€</t>
  </si>
  <si>
    <t>24,90k€</t>
  </si>
  <si>
    <t>3,08k€</t>
  </si>
  <si>
    <t>31,67k€</t>
  </si>
  <si>
    <t>12,47k€</t>
  </si>
  <si>
    <t>22,30k€</t>
  </si>
  <si>
    <t>75,98k€</t>
  </si>
  <si>
    <t>5,31k€</t>
  </si>
  <si>
    <t>4,47k€</t>
  </si>
  <si>
    <t>10,00k€</t>
  </si>
  <si>
    <t>1,50k€</t>
  </si>
  <si>
    <t>-0,21k€</t>
  </si>
  <si>
    <t>5,85k€</t>
  </si>
  <si>
    <t>-2,82k€</t>
  </si>
  <si>
    <t>30,00k€</t>
  </si>
  <si>
    <t>-0,47k€</t>
  </si>
  <si>
    <t>-1,54k€</t>
  </si>
  <si>
    <t>-0,59k€</t>
  </si>
  <si>
    <t>-4,00k€</t>
  </si>
  <si>
    <t>2,43k€</t>
  </si>
  <si>
    <t>2,13k€</t>
  </si>
  <si>
    <t>34,60k€</t>
  </si>
  <si>
    <t>25,20k€</t>
  </si>
  <si>
    <t>0,11k€</t>
  </si>
  <si>
    <t>9,00k€</t>
  </si>
  <si>
    <t>12,28k€</t>
  </si>
  <si>
    <t>355,00k€</t>
  </si>
  <si>
    <t>2,85k€</t>
  </si>
  <si>
    <t>-0,33k€</t>
  </si>
  <si>
    <t>-0,36k€</t>
  </si>
  <si>
    <t>0,71k€</t>
  </si>
  <si>
    <t>9,74k€</t>
  </si>
  <si>
    <t>931,15k€</t>
  </si>
  <si>
    <t>0,08k€</t>
  </si>
  <si>
    <t>1,69k€</t>
  </si>
  <si>
    <t>-0,02k€</t>
  </si>
  <si>
    <t>19,71k€</t>
  </si>
  <si>
    <t>-0,01k€</t>
  </si>
  <si>
    <t>18,33k€</t>
  </si>
  <si>
    <t>0,23k€</t>
  </si>
  <si>
    <t>35,08k€</t>
  </si>
  <si>
    <t>14,17k€</t>
  </si>
  <si>
    <t>0,10k€</t>
  </si>
  <si>
    <t>6,23k€</t>
  </si>
  <si>
    <t>4,31k€</t>
  </si>
  <si>
    <t>-0,04k€</t>
  </si>
  <si>
    <t>0,39k€</t>
  </si>
  <si>
    <t>21,00k€</t>
  </si>
  <si>
    <t>138,00k€</t>
  </si>
  <si>
    <t>88,00k€</t>
  </si>
  <si>
    <t>4,52k€</t>
  </si>
  <si>
    <t>793,25k€</t>
  </si>
  <si>
    <t>177,00k€</t>
  </si>
  <si>
    <t>28,78k€</t>
  </si>
  <si>
    <t>12,78k€</t>
  </si>
  <si>
    <t>-0,08k€</t>
  </si>
  <si>
    <t>12,17k€</t>
  </si>
  <si>
    <t>21,95k€</t>
  </si>
  <si>
    <t>5,07k€</t>
  </si>
  <si>
    <t>0,02k€</t>
  </si>
  <si>
    <t>0,07k€</t>
  </si>
  <si>
    <t>0,50k€</t>
  </si>
  <si>
    <t>165,00k€</t>
  </si>
  <si>
    <t>7,24k€</t>
  </si>
  <si>
    <t>24,25k€</t>
  </si>
  <si>
    <t>28,03k€</t>
  </si>
  <si>
    <t>60,31k€</t>
  </si>
  <si>
    <t>2,69k€</t>
  </si>
  <si>
    <t>-1,02k€</t>
  </si>
  <si>
    <t>-96,10k€</t>
  </si>
  <si>
    <t>8,62k€</t>
  </si>
  <si>
    <t>0,06k€</t>
  </si>
  <si>
    <t>2,90k€</t>
  </si>
  <si>
    <t>26,72k€</t>
  </si>
  <si>
    <t>10,01k€</t>
  </si>
  <si>
    <t>-2,85k€</t>
  </si>
  <si>
    <t>-2,41k€</t>
  </si>
  <si>
    <t>1 606,78k€</t>
  </si>
  <si>
    <t>6,78k€</t>
  </si>
  <si>
    <t>-0,41k€</t>
  </si>
  <si>
    <t>1,77k€</t>
  </si>
  <si>
    <t>131,85k€</t>
  </si>
  <si>
    <t>123,85k€</t>
  </si>
  <si>
    <t>21,85k€</t>
  </si>
  <si>
    <t>0,41k€</t>
  </si>
  <si>
    <t>-0,29k€</t>
  </si>
  <si>
    <t>-0,17k€</t>
  </si>
  <si>
    <t>-0,05k€</t>
  </si>
  <si>
    <t>0,05k€</t>
  </si>
  <si>
    <t>19,58k€</t>
  </si>
  <si>
    <t>1,68k€</t>
  </si>
  <si>
    <t>-0,03k€</t>
  </si>
  <si>
    <t>-2,25k€</t>
  </si>
  <si>
    <t>-0,48k€</t>
  </si>
  <si>
    <t>0,01k€</t>
  </si>
  <si>
    <t>-0,53k€</t>
  </si>
  <si>
    <t>21,82k€</t>
  </si>
  <si>
    <t>19,20k€</t>
  </si>
  <si>
    <t>68,81k€</t>
  </si>
  <si>
    <t>8,50k€</t>
  </si>
  <si>
    <t>32,00k€</t>
  </si>
  <si>
    <t>1,92k€</t>
  </si>
  <si>
    <t>3,90k€</t>
  </si>
  <si>
    <t>50,00k€</t>
  </si>
  <si>
    <t>616,25k€</t>
  </si>
  <si>
    <t>16,00k€</t>
  </si>
  <si>
    <t>10,48k€</t>
  </si>
  <si>
    <t>9,60k€</t>
  </si>
  <si>
    <t>21,17k€</t>
  </si>
  <si>
    <t>1,00k€</t>
  </si>
  <si>
    <t>18,10k€</t>
  </si>
  <si>
    <t>1 600,00k€</t>
  </si>
  <si>
    <t>126,00k€</t>
  </si>
  <si>
    <t>67,46k€</t>
  </si>
  <si>
    <t>15,70k€</t>
  </si>
  <si>
    <t>3,26k€</t>
  </si>
  <si>
    <t>0,95k€</t>
  </si>
  <si>
    <t>970,00k€</t>
  </si>
  <si>
    <t>2 893,00k€</t>
  </si>
  <si>
    <t>0,47k€</t>
  </si>
  <si>
    <t>8,31k€</t>
  </si>
  <si>
    <t>11,40k€</t>
  </si>
  <si>
    <t>4,99k€</t>
  </si>
  <si>
    <t>34,66k€</t>
  </si>
  <si>
    <t>556,70k€</t>
  </si>
  <si>
    <t>73,18k€</t>
  </si>
  <si>
    <t>14,24k€</t>
  </si>
  <si>
    <t>0,53k€</t>
  </si>
  <si>
    <t>34,00k€</t>
  </si>
  <si>
    <t>1,31k€</t>
  </si>
  <si>
    <t>20,77k€</t>
  </si>
  <si>
    <t>5,76k€</t>
  </si>
  <si>
    <t>55,20k€</t>
  </si>
  <si>
    <t>1,60k€</t>
  </si>
  <si>
    <t>6,88k€</t>
  </si>
  <si>
    <t>0,36k€</t>
  </si>
  <si>
    <t>0,12k€</t>
  </si>
  <si>
    <t>1,78k€</t>
  </si>
  <si>
    <t>9,14k€</t>
  </si>
  <si>
    <t>0,89k€</t>
  </si>
  <si>
    <t>2,76k€</t>
  </si>
  <si>
    <t>CANCELLED</t>
  </si>
  <si>
    <t>NOT IMPACTED</t>
  </si>
  <si>
    <t>Target Rk100</t>
  </si>
  <si>
    <t>t100-MSN-100</t>
  </si>
  <si>
    <t>MSN 100</t>
  </si>
  <si>
    <t>Global</t>
  </si>
  <si>
    <t>Qualité</t>
  </si>
  <si>
    <t>FET-365</t>
  </si>
  <si>
    <t>FET-328</t>
  </si>
  <si>
    <t>FET-373</t>
  </si>
  <si>
    <t>FET-391</t>
  </si>
  <si>
    <t>FET-394</t>
  </si>
  <si>
    <t>FET-395</t>
  </si>
  <si>
    <t>FET-378</t>
  </si>
  <si>
    <t>FET-298</t>
  </si>
  <si>
    <t>FET-353</t>
  </si>
  <si>
    <t>FET-354</t>
  </si>
  <si>
    <t>FET-355</t>
  </si>
  <si>
    <t>FET-369</t>
  </si>
  <si>
    <t>FET-390</t>
  </si>
  <si>
    <t>FET-408</t>
  </si>
  <si>
    <t>FET-437</t>
  </si>
  <si>
    <t>FET-149</t>
  </si>
  <si>
    <t>FET-188</t>
  </si>
  <si>
    <t>FET-202</t>
  </si>
  <si>
    <t>FET-211</t>
  </si>
  <si>
    <t>FET-222</t>
  </si>
  <si>
    <t>FET-232</t>
  </si>
  <si>
    <t>FET-243</t>
  </si>
  <si>
    <t>FET-383</t>
  </si>
  <si>
    <t>FET-396</t>
  </si>
  <si>
    <t>FET-398</t>
  </si>
  <si>
    <t>FET-428</t>
  </si>
  <si>
    <t>FET-429</t>
  </si>
  <si>
    <t>FET-348</t>
  </si>
  <si>
    <t>FET-350</t>
  </si>
  <si>
    <t>FET-370</t>
  </si>
  <si>
    <t>FET-430</t>
  </si>
  <si>
    <t>FET-310</t>
  </si>
  <si>
    <t>FET-335</t>
  </si>
  <si>
    <t>FET-210</t>
  </si>
  <si>
    <t>FET-235</t>
  </si>
  <si>
    <t>FET-344</t>
  </si>
  <si>
    <t>FET-349</t>
  </si>
  <si>
    <t>FET-356</t>
  </si>
  <si>
    <t>FET-406</t>
  </si>
  <si>
    <t>FET-432</t>
  </si>
  <si>
    <t>FET-436</t>
  </si>
  <si>
    <t>FET-179</t>
  </si>
  <si>
    <t>FET-236</t>
  </si>
  <si>
    <t>FET-326</t>
  </si>
  <si>
    <t>FET-331</t>
  </si>
  <si>
    <t>FET-332</t>
  </si>
  <si>
    <t>FET-336</t>
  </si>
  <si>
    <t>FET-341</t>
  </si>
  <si>
    <t>FET-357</t>
  </si>
  <si>
    <t>FET-358</t>
  </si>
  <si>
    <t>FET-360</t>
  </si>
  <si>
    <t>FET-366</t>
  </si>
  <si>
    <t>FET-367</t>
  </si>
  <si>
    <t>FET-375</t>
  </si>
  <si>
    <t>FET-376</t>
  </si>
  <si>
    <t>FET-377</t>
  </si>
  <si>
    <t>FET-381</t>
  </si>
  <si>
    <t>FET-382</t>
  </si>
  <si>
    <t>FET-386</t>
  </si>
  <si>
    <t>FET-388</t>
  </si>
  <si>
    <t>FET-389</t>
  </si>
  <si>
    <t>FET-392</t>
  </si>
  <si>
    <t>FET-401</t>
  </si>
  <si>
    <t>FET-403</t>
  </si>
  <si>
    <t>FET-407</t>
  </si>
  <si>
    <t>FET-413</t>
  </si>
  <si>
    <t>FET-414</t>
  </si>
  <si>
    <t>FET-421</t>
  </si>
  <si>
    <t>FET-208</t>
  </si>
  <si>
    <t>FET-249</t>
  </si>
  <si>
    <t>FET-250</t>
  </si>
  <si>
    <t>FET-345</t>
  </si>
  <si>
    <t>FET-333</t>
  </si>
  <si>
    <t>FET-397</t>
  </si>
  <si>
    <t>FET-399</t>
  </si>
  <si>
    <t>FET-400</t>
  </si>
  <si>
    <t>FET-411</t>
  </si>
  <si>
    <t>FET-412</t>
  </si>
  <si>
    <t>FET-419</t>
  </si>
  <si>
    <t>FET-422</t>
  </si>
  <si>
    <t>FET-423</t>
  </si>
  <si>
    <t>FET-424</t>
  </si>
  <si>
    <t>FET-425</t>
  </si>
  <si>
    <t>FET-426</t>
  </si>
  <si>
    <t>FET-427</t>
  </si>
  <si>
    <t>FET-431</t>
  </si>
  <si>
    <t>FET-433</t>
  </si>
  <si>
    <t>FET-434</t>
  </si>
  <si>
    <t>FET-435</t>
  </si>
  <si>
    <t>FET-402</t>
  </si>
  <si>
    <t>FET-279</t>
  </si>
  <si>
    <t>FET-342</t>
  </si>
  <si>
    <t>FET-343</t>
  </si>
  <si>
    <t>FET-364</t>
  </si>
  <si>
    <t>FET-404</t>
  </si>
  <si>
    <t>FET-405</t>
  </si>
  <si>
    <t>FET-337</t>
  </si>
  <si>
    <t>FET-338</t>
  </si>
  <si>
    <t>FET-340</t>
  </si>
  <si>
    <t>FET-359</t>
  </si>
  <si>
    <t>FET-361</t>
  </si>
  <si>
    <t>FET-363</t>
  </si>
  <si>
    <t>FET-368</t>
  </si>
  <si>
    <t>FET-374</t>
  </si>
  <si>
    <t>FET-380</t>
  </si>
  <si>
    <t>FET-384</t>
  </si>
  <si>
    <t>FET-385</t>
  </si>
  <si>
    <t>FET-393</t>
  </si>
  <si>
    <t>FET-415</t>
  </si>
  <si>
    <t>FET-416</t>
  </si>
  <si>
    <t>FET-417</t>
  </si>
  <si>
    <t>FET-420</t>
  </si>
  <si>
    <t>FET-409</t>
  </si>
  <si>
    <t>FET-410</t>
  </si>
  <si>
    <t>FET-418</t>
  </si>
  <si>
    <t>FET-026</t>
  </si>
  <si>
    <t>P.00.000026-0256</t>
  </si>
  <si>
    <t>P.53.001040-0001</t>
  </si>
  <si>
    <t>L26035</t>
  </si>
  <si>
    <t>P.53.000763-0001</t>
  </si>
  <si>
    <t>L31432</t>
  </si>
  <si>
    <t>P.53.000978-0001</t>
  </si>
  <si>
    <t>L25941</t>
  </si>
  <si>
    <t>L25834</t>
  </si>
  <si>
    <t>P.32.000330-0001</t>
  </si>
  <si>
    <t>L25956</t>
  </si>
  <si>
    <t>L25955</t>
  </si>
  <si>
    <t>P.32.000351-0001</t>
  </si>
  <si>
    <t>L26024</t>
  </si>
  <si>
    <t>P.36.000089-0001</t>
  </si>
  <si>
    <t>L25879</t>
  </si>
  <si>
    <t>L26036</t>
  </si>
  <si>
    <t>P.32.000349-0001</t>
  </si>
  <si>
    <t>L26029</t>
  </si>
  <si>
    <t xml:space="preserve">P.53.001056-0001 </t>
  </si>
  <si>
    <t>L80486</t>
  </si>
  <si>
    <t>P.32.000331-0001</t>
  </si>
  <si>
    <t>L26123</t>
  </si>
  <si>
    <t>P.53.000617-0002</t>
  </si>
  <si>
    <t xml:space="preserve">P.92.000368-0002 </t>
  </si>
  <si>
    <t xml:space="preserve">L25799 </t>
  </si>
  <si>
    <t xml:space="preserve">L00508 </t>
  </si>
  <si>
    <t>P.92.000426-0001</t>
  </si>
  <si>
    <t xml:space="preserve">L25881 </t>
  </si>
  <si>
    <t>P.53.000649-0005</t>
  </si>
  <si>
    <t>L25961</t>
  </si>
  <si>
    <t>P.53.001054-0001</t>
  </si>
  <si>
    <t>L26070</t>
  </si>
  <si>
    <t>P.53.001007-0001</t>
  </si>
  <si>
    <t>L25983</t>
  </si>
  <si>
    <t>P.30.000042-0001</t>
  </si>
  <si>
    <t>L25853</t>
  </si>
  <si>
    <t>L26037</t>
  </si>
  <si>
    <t xml:space="preserve">L20382 </t>
  </si>
  <si>
    <t>P.53.000824-0002</t>
  </si>
  <si>
    <t>L31438</t>
  </si>
  <si>
    <t>P.53.000727-0002</t>
  </si>
  <si>
    <t>L25891</t>
  </si>
  <si>
    <t>P.53.000947-0001</t>
  </si>
  <si>
    <t>P.53.001112-0001</t>
  </si>
  <si>
    <t>L26126</t>
  </si>
  <si>
    <t>L25992</t>
  </si>
  <si>
    <t>P.92.000398-0002</t>
  </si>
  <si>
    <t>L35587</t>
  </si>
  <si>
    <t>P.21.000304-0001</t>
  </si>
  <si>
    <t>L26039</t>
  </si>
  <si>
    <t>P.32.000390-0001</t>
  </si>
  <si>
    <t>L26130</t>
  </si>
  <si>
    <t>L26138</t>
  </si>
  <si>
    <t>P.53.001117-0001</t>
  </si>
  <si>
    <t>P.50.000046-0002</t>
  </si>
  <si>
    <t>L62947</t>
  </si>
  <si>
    <t>P.53.000889-0001</t>
  </si>
  <si>
    <t>P.00.000028-0469</t>
  </si>
  <si>
    <t xml:space="preserve">P.53.001095-0001 </t>
  </si>
  <si>
    <t>L26104</t>
  </si>
  <si>
    <t>L26050</t>
  </si>
  <si>
    <t>P.92.000329-0002</t>
  </si>
  <si>
    <t>L26105</t>
  </si>
  <si>
    <t xml:space="preserve">P.29.000135-0002 </t>
  </si>
  <si>
    <t>L26102</t>
  </si>
  <si>
    <t>P.53.000832-0001</t>
  </si>
  <si>
    <t>L35529</t>
  </si>
  <si>
    <t xml:space="preserve">L25998 </t>
  </si>
  <si>
    <t>P.53.001008-0001</t>
  </si>
  <si>
    <t>L26107</t>
  </si>
  <si>
    <t>P.36.000071-0002</t>
  </si>
  <si>
    <t>L25939</t>
  </si>
  <si>
    <t>P.28.000188-0001</t>
  </si>
  <si>
    <t>P.29.000106-0002</t>
  </si>
  <si>
    <t>P.29.000119-0001</t>
  </si>
  <si>
    <t>L26108</t>
  </si>
  <si>
    <t>OUARY MICKAEL</t>
  </si>
  <si>
    <t>Boudigue Maxime</t>
  </si>
  <si>
    <t>Boudigue</t>
  </si>
  <si>
    <t>A. SORIN</t>
  </si>
  <si>
    <t>P.LARHER</t>
  </si>
  <si>
    <t>OEDCNM3 M.Percevault</t>
  </si>
  <si>
    <t>BOUDIGUE</t>
  </si>
  <si>
    <t>Sorin anthony</t>
  </si>
  <si>
    <t>Sorin Anthony</t>
  </si>
  <si>
    <t>GUILLE FLORENT</t>
  </si>
  <si>
    <t>PATAY SAMUEL</t>
  </si>
  <si>
    <t>Stépahne AGASSE</t>
  </si>
  <si>
    <t>OEDAN</t>
  </si>
  <si>
    <t>OMM</t>
  </si>
  <si>
    <t>Valentin MASSE-CHAUVIN</t>
  </si>
  <si>
    <t>Pablo PRALLONG</t>
  </si>
  <si>
    <t>OEDCNA</t>
  </si>
  <si>
    <t>OMCNM (Moricet Philippe)</t>
  </si>
  <si>
    <t>Arnaud AUDEBRAND</t>
  </si>
  <si>
    <t>OMCNM1 M. Percevault</t>
  </si>
  <si>
    <t>JULIEN LUCAS (OMA)</t>
  </si>
  <si>
    <t>F.JARRET</t>
  </si>
  <si>
    <t>S.GAZORLA</t>
  </si>
  <si>
    <t>OEDCNM3</t>
  </si>
  <si>
    <t>PATAY Samuel</t>
  </si>
  <si>
    <t>P.53.0001117-0001</t>
  </si>
  <si>
    <t>P.53.001057-0002</t>
  </si>
  <si>
    <t>L26092</t>
  </si>
  <si>
    <t>-2,00k€</t>
  </si>
  <si>
    <t>2 354,20k€</t>
  </si>
  <si>
    <t>36,37k€</t>
  </si>
  <si>
    <t>200,00k€</t>
  </si>
  <si>
    <t>1 780,00k€</t>
  </si>
  <si>
    <t>1 700,00k€</t>
  </si>
  <si>
    <t>14,70k€</t>
  </si>
  <si>
    <t>95,00k€</t>
  </si>
  <si>
    <t>67,24k€</t>
  </si>
  <si>
    <t>60,00k€</t>
  </si>
  <si>
    <t>7,12k€</t>
  </si>
  <si>
    <t>211,60k€</t>
  </si>
  <si>
    <t>21,10k€</t>
  </si>
  <si>
    <t>190,50k€</t>
  </si>
  <si>
    <t>3,00k€</t>
  </si>
  <si>
    <t>8,69k€</t>
  </si>
  <si>
    <t>7,00k€</t>
  </si>
  <si>
    <t>11,69k€</t>
  </si>
  <si>
    <t>18,78k€</t>
  </si>
  <si>
    <t>16,69k€</t>
  </si>
  <si>
    <t>15,00k€</t>
  </si>
  <si>
    <t>5,08k€</t>
  </si>
  <si>
    <t>2,00k€</t>
  </si>
  <si>
    <t>347,40k€</t>
  </si>
  <si>
    <t>330,00k€</t>
  </si>
  <si>
    <t>55,00k€</t>
  </si>
  <si>
    <t>250,69k€</t>
  </si>
  <si>
    <t>14,04k€</t>
  </si>
  <si>
    <t>120,00k€</t>
  </si>
  <si>
    <t>336,61k€</t>
  </si>
  <si>
    <t>306,61k€</t>
  </si>
  <si>
    <t>9,08k€</t>
  </si>
  <si>
    <t>6,00k€</t>
  </si>
  <si>
    <t>81,01k€</t>
  </si>
  <si>
    <t>71,00k€</t>
  </si>
  <si>
    <t>0,38k€</t>
  </si>
  <si>
    <t>0,09k€</t>
  </si>
  <si>
    <t>0,30k€</t>
  </si>
  <si>
    <t>10,82k€</t>
  </si>
  <si>
    <t>13,55k€</t>
  </si>
  <si>
    <t>8,00k€</t>
  </si>
  <si>
    <t>29,54k€</t>
  </si>
  <si>
    <t>3,39k€</t>
  </si>
  <si>
    <t>26,15k€</t>
  </si>
  <si>
    <t>100,00k€</t>
  </si>
  <si>
    <t>28,00k€</t>
  </si>
  <si>
    <t>72,00k€</t>
  </si>
  <si>
    <t>304,90k€</t>
  </si>
  <si>
    <t>274,90k€</t>
  </si>
  <si>
    <t>16,94k€</t>
  </si>
  <si>
    <t>229,00k€</t>
  </si>
  <si>
    <t>82,00k€</t>
  </si>
  <si>
    <t>67,00k€</t>
  </si>
  <si>
    <t>115,26k€</t>
  </si>
  <si>
    <t>25,26k€</t>
  </si>
  <si>
    <t>90,00k€</t>
  </si>
  <si>
    <t>108,33k€</t>
  </si>
  <si>
    <t>15,55k€</t>
  </si>
  <si>
    <t>60,80k€</t>
  </si>
  <si>
    <t>39,20k€</t>
  </si>
  <si>
    <t>56,00k€</t>
  </si>
  <si>
    <t>26,00k€</t>
  </si>
  <si>
    <t>77,00k€</t>
  </si>
  <si>
    <t>33,75k€</t>
  </si>
  <si>
    <t>125,00k€</t>
  </si>
  <si>
    <t>48,00k€</t>
  </si>
  <si>
    <t>420,00k€</t>
  </si>
  <si>
    <t>40,00k€</t>
  </si>
  <si>
    <t>312,00k€</t>
  </si>
  <si>
    <t>14,00k€</t>
  </si>
  <si>
    <t>251,00k€</t>
  </si>
  <si>
    <t>84,97k€</t>
  </si>
  <si>
    <t>59,50k€</t>
  </si>
  <si>
    <t>25,92k€</t>
  </si>
  <si>
    <t>10,78k€</t>
  </si>
  <si>
    <t>15,14k€</t>
  </si>
  <si>
    <t>30,84k€</t>
  </si>
  <si>
    <t>23,60k€</t>
  </si>
  <si>
    <t>142,78k€</t>
  </si>
  <si>
    <t>130,00k€</t>
  </si>
  <si>
    <t>283,64k€</t>
  </si>
  <si>
    <t>191,80k€</t>
  </si>
  <si>
    <t>91,84k€</t>
  </si>
  <si>
    <t>71,99k€</t>
  </si>
  <si>
    <t>35,50k€</t>
  </si>
  <si>
    <t>31,49k€</t>
  </si>
  <si>
    <t>7,70k€</t>
  </si>
  <si>
    <t>PEC-EBAUCHE</t>
  </si>
  <si>
    <t>PEC-FINITION</t>
  </si>
  <si>
    <t>C1-ST</t>
  </si>
  <si>
    <t>C1-QDN</t>
  </si>
  <si>
    <t>C4-QDN</t>
  </si>
  <si>
    <t>C1-PEC</t>
  </si>
  <si>
    <t>C1-S/T</t>
  </si>
  <si>
    <t>MG13 S/T</t>
  </si>
  <si>
    <t>MG13 Qualité</t>
  </si>
  <si>
    <t>C4-PEC</t>
  </si>
  <si>
    <t>C4-S/T</t>
  </si>
  <si>
    <t>MG13</t>
  </si>
  <si>
    <t>t100-PEC-EBAUCHE</t>
  </si>
  <si>
    <t>t100-PEC-FINITION</t>
  </si>
  <si>
    <t>t100-PEC</t>
  </si>
  <si>
    <t>t100 ASSY</t>
  </si>
  <si>
    <t>L25986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</si>
</sst>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#,##0.00,\k&quot;€&quot;"/>
    <numFmt numFmtId="166" formatCode="0.000"/>
    <numFmt numFmtId="167" formatCode="*0.00\1"/>
    <numFmt numFmtId="168" formatCode="00000"/>
    <numFmt numFmtId="169" formatCode="0.00,\k&quot;€&quot;"/>
    <numFmt numFmtId="170" formatCode="d/m/yy;@"/>
  </numFmts>
  <fonts count="61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i/>
      <sz val="7"/>
      <name val="Arial"/>
      <family val="2"/>
    </font>
    <font>
      <b/>
      <sz val="8"/>
      <name val="Arial"/>
      <family val="2"/>
    </font>
    <font>
      <b/>
      <u/>
      <sz val="9"/>
      <name val="Arial"/>
      <family val="2"/>
    </font>
    <font>
      <b/>
      <sz val="16"/>
      <color indexed="57"/>
      <name val="Arial"/>
      <family val="2"/>
    </font>
    <font>
      <sz val="11"/>
      <color indexed="9"/>
      <name val="Arial"/>
      <family val="2"/>
    </font>
    <font>
      <sz val="11"/>
      <color indexed="10"/>
      <name val="Arial"/>
      <family val="2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sz val="11"/>
      <color indexed="62"/>
      <name val="Arial"/>
      <family val="2"/>
    </font>
    <font>
      <sz val="11"/>
      <color indexed="20"/>
      <name val="Arial"/>
      <family val="2"/>
    </font>
    <font>
      <sz val="11"/>
      <color indexed="60"/>
      <name val="Arial"/>
      <family val="2"/>
    </font>
    <font>
      <sz val="11"/>
      <color indexed="17"/>
      <name val="Arial"/>
      <family val="2"/>
    </font>
    <font>
      <b/>
      <sz val="11"/>
      <color indexed="63"/>
      <name val="Arial"/>
      <family val="2"/>
    </font>
    <font>
      <i/>
      <sz val="11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1"/>
      <color indexed="8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2"/>
      <name val="Calibri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b/>
      <sz val="22"/>
      <color rgb="FF000000"/>
      <name val="Calibri"/>
      <family val="2"/>
    </font>
  </fonts>
  <fills count="6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37">
    <xf numFmtId="0" fontId="0" fillId="0" borderId="0"/>
    <xf numFmtId="0" fontId="6" fillId="0" borderId="0" applyNumberFormat="0" applyFill="0" applyBorder="0" applyAlignment="0" applyProtection="0"/>
    <xf numFmtId="0" fontId="4" fillId="0" borderId="0"/>
    <xf numFmtId="0" fontId="4" fillId="0" borderId="0"/>
    <xf numFmtId="0" fontId="10" fillId="0" borderId="0"/>
    <xf numFmtId="0" fontId="16" fillId="0" borderId="0"/>
    <xf numFmtId="0" fontId="3" fillId="5" borderId="0" applyNumberFormat="0" applyBorder="0" applyAlignment="0" applyProtection="0"/>
    <xf numFmtId="0" fontId="11" fillId="13" borderId="0" applyNumberFormat="0" applyBorder="0" applyAlignment="0" applyProtection="0"/>
    <xf numFmtId="0" fontId="3" fillId="6" borderId="0" applyNumberFormat="0" applyBorder="0" applyAlignment="0" applyProtection="0"/>
    <xf numFmtId="0" fontId="11" fillId="14" borderId="0" applyNumberFormat="0" applyBorder="0" applyAlignment="0" applyProtection="0"/>
    <xf numFmtId="0" fontId="3" fillId="7" borderId="0" applyNumberFormat="0" applyBorder="0" applyAlignment="0" applyProtection="0"/>
    <xf numFmtId="0" fontId="11" fillId="15" borderId="0" applyNumberFormat="0" applyBorder="0" applyAlignment="0" applyProtection="0"/>
    <xf numFmtId="0" fontId="3" fillId="10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3" fillId="8" borderId="0" applyNumberFormat="0" applyBorder="0" applyAlignment="0" applyProtection="0"/>
    <xf numFmtId="0" fontId="11" fillId="21" borderId="0" applyNumberFormat="0" applyBorder="0" applyAlignment="0" applyProtection="0"/>
    <xf numFmtId="0" fontId="11" fillId="16" borderId="0" applyNumberFormat="0" applyBorder="0" applyAlignment="0" applyProtection="0"/>
    <xf numFmtId="0" fontId="11" fillId="19" borderId="0" applyNumberFormat="0" applyBorder="0" applyAlignment="0" applyProtection="0"/>
    <xf numFmtId="0" fontId="11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0" borderId="0" applyNumberFormat="0" applyBorder="0" applyAlignment="0" applyProtection="0"/>
    <xf numFmtId="0" fontId="9" fillId="9" borderId="0" applyNumberFormat="0" applyBorder="0" applyAlignment="0" applyProtection="0"/>
    <xf numFmtId="0" fontId="20" fillId="21" borderId="0" applyNumberFormat="0" applyBorder="0" applyAlignment="0" applyProtection="0"/>
    <xf numFmtId="0" fontId="9" fillId="11" borderId="0" applyNumberFormat="0" applyBorder="0" applyAlignment="0" applyProtection="0"/>
    <xf numFmtId="0" fontId="20" fillId="24" borderId="0" applyNumberFormat="0" applyBorder="0" applyAlignment="0" applyProtection="0"/>
    <xf numFmtId="0" fontId="20" fillId="25" borderId="0" applyNumberFormat="0" applyBorder="0" applyAlignment="0" applyProtection="0"/>
    <xf numFmtId="0" fontId="9" fillId="12" borderId="0" applyNumberFormat="0" applyBorder="0" applyAlignment="0" applyProtection="0"/>
    <xf numFmtId="0" fontId="20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0" fillId="29" borderId="0" applyNumberFormat="0" applyBorder="0" applyAlignment="0" applyProtection="0"/>
    <xf numFmtId="0" fontId="20" fillId="24" borderId="0" applyNumberFormat="0" applyBorder="0" applyAlignment="0" applyProtection="0"/>
    <xf numFmtId="0" fontId="20" fillId="25" borderId="0" applyNumberFormat="0" applyBorder="0" applyAlignment="0" applyProtection="0"/>
    <xf numFmtId="0" fontId="20" fillId="30" borderId="0" applyNumberFormat="0" applyBorder="0" applyAlignment="0" applyProtection="0"/>
    <xf numFmtId="0" fontId="21" fillId="0" borderId="0" applyNumberFormat="0" applyFill="0" applyBorder="0" applyAlignment="0" applyProtection="0"/>
    <xf numFmtId="0" fontId="22" fillId="31" borderId="12" applyNumberFormat="0" applyAlignment="0" applyProtection="0"/>
    <xf numFmtId="0" fontId="23" fillId="0" borderId="13" applyNumberFormat="0" applyFill="0" applyAlignment="0" applyProtection="0"/>
    <xf numFmtId="2" fontId="15" fillId="0" borderId="1"/>
    <xf numFmtId="166" fontId="15" fillId="0" borderId="1"/>
    <xf numFmtId="0" fontId="3" fillId="4" borderId="11" applyNumberFormat="0" applyFont="0" applyAlignment="0" applyProtection="0"/>
    <xf numFmtId="0" fontId="10" fillId="32" borderId="14" applyNumberFormat="0" applyFont="0" applyAlignment="0" applyProtection="0"/>
    <xf numFmtId="0" fontId="24" fillId="18" borderId="12" applyNumberFormat="0" applyAlignment="0" applyProtection="0"/>
    <xf numFmtId="0" fontId="25" fillId="14" borderId="0" applyNumberFormat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4" fontId="10" fillId="0" borderId="0" applyFont="0" applyFill="0" applyBorder="0" applyAlignment="0" applyProtection="0"/>
    <xf numFmtId="0" fontId="26" fillId="33" borderId="0" applyNumberFormat="0" applyBorder="0" applyAlignment="0" applyProtection="0"/>
    <xf numFmtId="0" fontId="3" fillId="0" borderId="0"/>
    <xf numFmtId="0" fontId="10" fillId="0" borderId="0"/>
    <xf numFmtId="0" fontId="37" fillId="0" borderId="0"/>
    <xf numFmtId="0" fontId="3" fillId="0" borderId="0"/>
    <xf numFmtId="0" fontId="14" fillId="0" borderId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27" fillId="15" borderId="0" applyNumberFormat="0" applyBorder="0" applyAlignment="0" applyProtection="0"/>
    <xf numFmtId="0" fontId="28" fillId="31" borderId="15" applyNumberFormat="0" applyAlignment="0" applyProtection="0"/>
    <xf numFmtId="0" fontId="17" fillId="0" borderId="0"/>
    <xf numFmtId="0" fontId="2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16" applyNumberFormat="0" applyFill="0" applyAlignment="0" applyProtection="0"/>
    <xf numFmtId="0" fontId="32" fillId="0" borderId="17" applyNumberFormat="0" applyFill="0" applyAlignment="0" applyProtection="0"/>
    <xf numFmtId="0" fontId="33" fillId="0" borderId="18" applyNumberFormat="0" applyFill="0" applyAlignment="0" applyProtection="0"/>
    <xf numFmtId="0" fontId="33" fillId="0" borderId="0" applyNumberFormat="0" applyFill="0" applyBorder="0" applyAlignment="0" applyProtection="0"/>
    <xf numFmtId="0" fontId="18" fillId="0" borderId="0"/>
    <xf numFmtId="0" fontId="17" fillId="0" borderId="0"/>
    <xf numFmtId="0" fontId="19" fillId="0" borderId="0">
      <alignment horizontal="center" vertical="center" wrapText="1"/>
    </xf>
    <xf numFmtId="0" fontId="34" fillId="0" borderId="19" applyNumberFormat="0" applyFill="0" applyAlignment="0" applyProtection="0"/>
    <xf numFmtId="0" fontId="35" fillId="34" borderId="20" applyNumberFormat="0" applyAlignment="0" applyProtection="0"/>
    <xf numFmtId="0" fontId="40" fillId="0" borderId="0" applyNumberFormat="0" applyFill="0" applyBorder="0" applyAlignment="0" applyProtection="0"/>
    <xf numFmtId="0" fontId="41" fillId="0" borderId="38" applyNumberFormat="0" applyFill="0" applyAlignment="0" applyProtection="0"/>
    <xf numFmtId="0" fontId="42" fillId="0" borderId="39" applyNumberFormat="0" applyFill="0" applyAlignment="0" applyProtection="0"/>
    <xf numFmtId="0" fontId="43" fillId="0" borderId="40" applyNumberFormat="0" applyFill="0" applyAlignment="0" applyProtection="0"/>
    <xf numFmtId="0" fontId="43" fillId="0" borderId="0" applyNumberFormat="0" applyFill="0" applyBorder="0" applyAlignment="0" applyProtection="0"/>
    <xf numFmtId="0" fontId="44" fillId="41" borderId="0" applyNumberFormat="0" applyBorder="0" applyAlignment="0" applyProtection="0"/>
    <xf numFmtId="0" fontId="45" fillId="42" borderId="0" applyNumberFormat="0" applyBorder="0" applyAlignment="0" applyProtection="0"/>
    <xf numFmtId="0" fontId="46" fillId="43" borderId="0" applyNumberFormat="0" applyBorder="0" applyAlignment="0" applyProtection="0"/>
    <xf numFmtId="0" fontId="47" fillId="44" borderId="41" applyNumberFormat="0" applyAlignment="0" applyProtection="0"/>
    <xf numFmtId="0" fontId="48" fillId="45" borderId="42" applyNumberFormat="0" applyAlignment="0" applyProtection="0"/>
    <xf numFmtId="0" fontId="49" fillId="45" borderId="41" applyNumberFormat="0" applyAlignment="0" applyProtection="0"/>
    <xf numFmtId="0" fontId="50" fillId="0" borderId="43" applyNumberFormat="0" applyFill="0" applyAlignment="0" applyProtection="0"/>
    <xf numFmtId="0" fontId="51" fillId="46" borderId="44" applyNumberFormat="0" applyAlignment="0" applyProtection="0"/>
    <xf numFmtId="0" fontId="52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4" fillId="0" borderId="45" applyNumberFormat="0" applyFill="0" applyAlignment="0" applyProtection="0"/>
    <xf numFmtId="0" fontId="9" fillId="47" borderId="0" applyNumberFormat="0" applyBorder="0" applyAlignment="0" applyProtection="0"/>
    <xf numFmtId="0" fontId="2" fillId="48" borderId="0" applyNumberFormat="0" applyBorder="0" applyAlignment="0" applyProtection="0"/>
    <xf numFmtId="0" fontId="9" fillId="49" borderId="0" applyNumberFormat="0" applyBorder="0" applyAlignment="0" applyProtection="0"/>
    <xf numFmtId="0" fontId="9" fillId="50" borderId="0" applyNumberFormat="0" applyBorder="0" applyAlignment="0" applyProtection="0"/>
    <xf numFmtId="0" fontId="2" fillId="51" borderId="0" applyNumberFormat="0" applyBorder="0" applyAlignment="0" applyProtection="0"/>
    <xf numFmtId="0" fontId="9" fillId="52" borderId="0" applyNumberFormat="0" applyBorder="0" applyAlignment="0" applyProtection="0"/>
    <xf numFmtId="0" fontId="9" fillId="53" borderId="0" applyNumberFormat="0" applyBorder="0" applyAlignment="0" applyProtection="0"/>
    <xf numFmtId="0" fontId="9" fillId="54" borderId="0" applyNumberFormat="0" applyBorder="0" applyAlignment="0" applyProtection="0"/>
    <xf numFmtId="0" fontId="2" fillId="55" borderId="0" applyNumberFormat="0" applyBorder="0" applyAlignment="0" applyProtection="0"/>
    <xf numFmtId="0" fontId="9" fillId="56" borderId="0" applyNumberFormat="0" applyBorder="0" applyAlignment="0" applyProtection="0"/>
    <xf numFmtId="0" fontId="2" fillId="57" borderId="0" applyNumberFormat="0" applyBorder="0" applyAlignment="0" applyProtection="0"/>
    <xf numFmtId="0" fontId="2" fillId="58" borderId="0" applyNumberFormat="0" applyBorder="0" applyAlignment="0" applyProtection="0"/>
    <xf numFmtId="0" fontId="9" fillId="59" borderId="0" applyNumberFormat="0" applyBorder="0" applyAlignment="0" applyProtection="0"/>
    <xf numFmtId="0" fontId="9" fillId="60" borderId="0" applyNumberFormat="0" applyBorder="0" applyAlignment="0" applyProtection="0"/>
    <xf numFmtId="0" fontId="2" fillId="61" borderId="0" applyNumberFormat="0" applyBorder="0" applyAlignment="0" applyProtection="0"/>
    <xf numFmtId="0" fontId="2" fillId="62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10" borderId="0" applyNumberFormat="0" applyBorder="0" applyAlignment="0" applyProtection="0"/>
    <xf numFmtId="0" fontId="2" fillId="8" borderId="0" applyNumberFormat="0" applyBorder="0" applyAlignment="0" applyProtection="0"/>
    <xf numFmtId="0" fontId="2" fillId="4" borderId="11" applyNumberFormat="0" applyFont="0" applyAlignment="0" applyProtection="0"/>
    <xf numFmtId="43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0" fontId="10" fillId="0" borderId="0"/>
    <xf numFmtId="0" fontId="10" fillId="0" borderId="0"/>
    <xf numFmtId="0" fontId="2" fillId="0" borderId="0"/>
    <xf numFmtId="0" fontId="2" fillId="0" borderId="0"/>
    <xf numFmtId="0" fontId="55" fillId="0" borderId="0"/>
    <xf numFmtId="0" fontId="2" fillId="0" borderId="0"/>
    <xf numFmtId="0" fontId="10" fillId="0" borderId="0"/>
    <xf numFmtId="0" fontId="10" fillId="0" borderId="0"/>
    <xf numFmtId="0" fontId="1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0" applyNumberFormat="0" applyBorder="0" applyAlignment="0" applyProtection="0"/>
    <xf numFmtId="0" fontId="1" fillId="4" borderId="11" applyNumberFormat="0" applyFont="0" applyAlignment="0" applyProtection="0"/>
    <xf numFmtId="0" fontId="1" fillId="0" borderId="0"/>
    <xf numFmtId="0" fontId="1" fillId="0" borderId="0"/>
  </cellStyleXfs>
  <cellXfs count="197">
    <xf numFmtId="0" fontId="0" fillId="0" borderId="0" xfId="0"/>
    <xf numFmtId="0" fontId="0" fillId="0" borderId="27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0" fontId="6" fillId="0" borderId="0" xfId="1"/>
    <xf numFmtId="165" fontId="8" fillId="0" borderId="2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5" borderId="1" xfId="47" applyFont="1" applyFill="1" applyBorder="1" applyAlignment="1" applyProtection="1">
      <alignment horizontal="center" vertical="center"/>
    </xf>
    <xf numFmtId="0" fontId="0" fillId="0" borderId="1" xfId="0" applyFont="1" applyBorder="1" applyAlignment="1">
      <alignment vertical="center"/>
    </xf>
    <xf numFmtId="0" fontId="0" fillId="0" borderId="1" xfId="1" applyFont="1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0" fontId="10" fillId="35" borderId="0" xfId="55" applyFont="1" applyFill="1" applyBorder="1"/>
    <xf numFmtId="0" fontId="10" fillId="35" borderId="0" xfId="55" applyFill="1" applyBorder="1"/>
    <xf numFmtId="0" fontId="38" fillId="37" borderId="2" xfId="55" applyFont="1" applyFill="1" applyBorder="1" applyAlignment="1">
      <alignment horizontal="center"/>
    </xf>
    <xf numFmtId="0" fontId="38" fillId="35" borderId="0" xfId="55" applyFont="1" applyFill="1" applyBorder="1" applyAlignment="1">
      <alignment horizontal="center" vertical="center"/>
    </xf>
    <xf numFmtId="0" fontId="38" fillId="37" borderId="31" xfId="55" applyFont="1" applyFill="1" applyBorder="1" applyAlignment="1">
      <alignment horizontal="center" vertical="center"/>
    </xf>
    <xf numFmtId="0" fontId="10" fillId="40" borderId="9" xfId="55" applyFont="1" applyFill="1" applyBorder="1" applyAlignment="1">
      <alignment horizontal="center" vertical="center"/>
    </xf>
    <xf numFmtId="0" fontId="10" fillId="40" borderId="1" xfId="55" applyFont="1" applyFill="1" applyBorder="1" applyAlignment="1">
      <alignment horizontal="center" vertical="center"/>
    </xf>
    <xf numFmtId="0" fontId="38" fillId="39" borderId="31" xfId="55" applyFont="1" applyFill="1" applyBorder="1" applyAlignment="1">
      <alignment horizontal="center" vertical="center"/>
    </xf>
    <xf numFmtId="0" fontId="38" fillId="37" borderId="35" xfId="55" applyFont="1" applyFill="1" applyBorder="1" applyAlignment="1">
      <alignment horizontal="center" vertical="center"/>
    </xf>
    <xf numFmtId="0" fontId="10" fillId="40" borderId="33" xfId="55" applyFont="1" applyFill="1" applyBorder="1" applyAlignment="1">
      <alignment horizontal="center" vertical="center"/>
    </xf>
    <xf numFmtId="0" fontId="38" fillId="35" borderId="0" xfId="55" applyFont="1" applyFill="1" applyBorder="1" applyAlignment="1">
      <alignment horizontal="center"/>
    </xf>
    <xf numFmtId="0" fontId="56" fillId="35" borderId="1" xfId="120" applyFont="1" applyFill="1" applyBorder="1" applyAlignment="1">
      <alignment horizontal="center" vertical="center"/>
    </xf>
    <xf numFmtId="0" fontId="56" fillId="35" borderId="1" xfId="120" applyFont="1" applyFill="1" applyBorder="1" applyAlignment="1">
      <alignment horizontal="left" vertical="center"/>
    </xf>
    <xf numFmtId="0" fontId="56" fillId="35" borderId="1" xfId="115" applyNumberFormat="1" applyFont="1" applyFill="1" applyBorder="1" applyAlignment="1">
      <alignment horizontal="center" vertical="center"/>
    </xf>
    <xf numFmtId="0" fontId="39" fillId="35" borderId="1" xfId="12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5" fillId="35" borderId="1" xfId="120" applyFont="1" applyFill="1" applyBorder="1" applyAlignment="1">
      <alignment horizontal="center" vertical="center"/>
    </xf>
    <xf numFmtId="0" fontId="37" fillId="35" borderId="1" xfId="120" applyNumberFormat="1" applyFont="1" applyFill="1" applyBorder="1" applyAlignment="1">
      <alignment horizontal="center" vertical="center"/>
    </xf>
    <xf numFmtId="165" fontId="39" fillId="35" borderId="1" xfId="120" applyNumberFormat="1" applyFont="1" applyFill="1" applyBorder="1" applyAlignment="1">
      <alignment horizontal="center" vertical="center"/>
    </xf>
    <xf numFmtId="14" fontId="56" fillId="35" borderId="1" xfId="120" applyNumberFormat="1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37" fillId="35" borderId="1" xfId="120" applyFont="1" applyFill="1" applyBorder="1" applyAlignment="1">
      <alignment horizontal="center" vertical="center"/>
    </xf>
    <xf numFmtId="0" fontId="10" fillId="35" borderId="1" xfId="120" applyFont="1" applyFill="1" applyBorder="1" applyAlignment="1">
      <alignment horizontal="center" vertical="center"/>
    </xf>
    <xf numFmtId="3" fontId="39" fillId="0" borderId="1" xfId="120" applyNumberFormat="1" applyFont="1" applyFill="1" applyBorder="1" applyAlignment="1">
      <alignment horizontal="center" vertical="center"/>
    </xf>
    <xf numFmtId="0" fontId="0" fillId="38" borderId="1" xfId="0" applyFont="1" applyFill="1" applyBorder="1" applyAlignment="1">
      <alignment horizontal="center" vertical="center"/>
    </xf>
    <xf numFmtId="0" fontId="7" fillId="0" borderId="5" xfId="0" applyFont="1" applyBorder="1" applyAlignment="1">
      <alignment vertical="center"/>
    </xf>
    <xf numFmtId="0" fontId="7" fillId="0" borderId="2" xfId="0" applyFont="1" applyBorder="1" applyAlignment="1">
      <alignment vertical="center"/>
    </xf>
    <xf numFmtId="0" fontId="0" fillId="64" borderId="46" xfId="0" applyFill="1" applyBorder="1"/>
    <xf numFmtId="0" fontId="0" fillId="64" borderId="25" xfId="0" applyFill="1" applyBorder="1"/>
    <xf numFmtId="0" fontId="8" fillId="0" borderId="2" xfId="0" applyNumberFormat="1" applyFont="1" applyBorder="1" applyAlignment="1">
      <alignment horizontal="center" vertical="center" wrapText="1"/>
    </xf>
    <xf numFmtId="169" fontId="8" fillId="0" borderId="2" xfId="0" applyNumberFormat="1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 wrapText="1"/>
    </xf>
    <xf numFmtId="0" fontId="12" fillId="3" borderId="47" xfId="55" applyFont="1" applyFill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10" fillId="40" borderId="6" xfId="55" applyFont="1" applyFill="1" applyBorder="1" applyAlignment="1">
      <alignment horizontal="center" vertical="center"/>
    </xf>
    <xf numFmtId="0" fontId="10" fillId="40" borderId="7" xfId="55" applyFont="1" applyFill="1" applyBorder="1" applyAlignment="1">
      <alignment horizontal="center" vertical="center"/>
    </xf>
    <xf numFmtId="0" fontId="10" fillId="40" borderId="50" xfId="55" applyFont="1" applyFill="1" applyBorder="1" applyAlignment="1">
      <alignment horizontal="center" vertical="center"/>
    </xf>
    <xf numFmtId="0" fontId="39" fillId="35" borderId="1" xfId="12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0" fillId="40" borderId="27" xfId="55" applyFill="1" applyBorder="1" applyAlignment="1">
      <alignment horizontal="center"/>
    </xf>
    <xf numFmtId="0" fontId="38" fillId="37" borderId="3" xfId="55" applyFont="1" applyFill="1" applyBorder="1" applyAlignment="1">
      <alignment horizontal="center"/>
    </xf>
    <xf numFmtId="0" fontId="10" fillId="40" borderId="26" xfId="55" applyFont="1" applyFill="1" applyBorder="1" applyAlignment="1">
      <alignment horizontal="center" vertical="center"/>
    </xf>
    <xf numFmtId="0" fontId="10" fillId="40" borderId="56" xfId="55" applyFont="1" applyFill="1" applyBorder="1" applyAlignment="1">
      <alignment horizontal="center" vertical="center"/>
    </xf>
    <xf numFmtId="0" fontId="10" fillId="35" borderId="6" xfId="55" applyFont="1" applyFill="1" applyBorder="1" applyAlignment="1">
      <alignment horizontal="center"/>
    </xf>
    <xf numFmtId="0" fontId="10" fillId="35" borderId="8" xfId="55" applyFont="1" applyFill="1" applyBorder="1" applyAlignment="1">
      <alignment horizontal="center"/>
    </xf>
    <xf numFmtId="0" fontId="10" fillId="35" borderId="9" xfId="55" applyFont="1" applyFill="1" applyBorder="1" applyAlignment="1">
      <alignment horizontal="center"/>
    </xf>
    <xf numFmtId="0" fontId="10" fillId="35" borderId="32" xfId="55" applyFont="1" applyFill="1" applyBorder="1" applyAlignment="1">
      <alignment horizontal="center"/>
    </xf>
    <xf numFmtId="0" fontId="10" fillId="35" borderId="48" xfId="55" applyFont="1" applyFill="1" applyBorder="1" applyAlignment="1">
      <alignment horizontal="center"/>
    </xf>
    <xf numFmtId="0" fontId="38" fillId="37" borderId="29" xfId="55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35" borderId="0" xfId="0" applyFill="1"/>
    <xf numFmtId="0" fontId="38" fillId="37" borderId="30" xfId="55" applyFont="1" applyFill="1" applyBorder="1" applyAlignment="1">
      <alignment horizontal="center" vertical="center"/>
    </xf>
    <xf numFmtId="0" fontId="0" fillId="35" borderId="1" xfId="0" applyFont="1" applyFill="1" applyBorder="1" applyAlignment="1">
      <alignment horizontal="center" vertical="center"/>
    </xf>
    <xf numFmtId="0" fontId="0" fillId="38" borderId="1" xfId="0" applyFill="1" applyBorder="1" applyAlignment="1">
      <alignment horizontal="center" vertical="center"/>
    </xf>
    <xf numFmtId="3" fontId="0" fillId="0" borderId="1" xfId="0" applyNumberFormat="1" applyFont="1" applyBorder="1" applyAlignment="1">
      <alignment horizontal="center" vertical="center"/>
    </xf>
    <xf numFmtId="165" fontId="39" fillId="35" borderId="1" xfId="57" applyNumberFormat="1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168" fontId="0" fillId="0" borderId="1" xfId="0" applyNumberFormat="1" applyFont="1" applyBorder="1" applyAlignment="1">
      <alignment horizontal="center" vertical="center"/>
    </xf>
    <xf numFmtId="0" fontId="56" fillId="35" borderId="1" xfId="118" applyNumberFormat="1" applyFont="1" applyFill="1" applyBorder="1" applyAlignment="1">
      <alignment horizontal="center" vertical="center"/>
    </xf>
    <xf numFmtId="0" fontId="56" fillId="35" borderId="1" xfId="115" applyFont="1" applyFill="1" applyBorder="1" applyAlignment="1">
      <alignment horizontal="center" vertical="center"/>
    </xf>
    <xf numFmtId="0" fontId="56" fillId="35" borderId="1" xfId="115" applyFont="1" applyFill="1" applyBorder="1" applyAlignment="1">
      <alignment horizontal="left" vertical="center"/>
    </xf>
    <xf numFmtId="0" fontId="37" fillId="35" borderId="1" xfId="115" applyFont="1" applyFill="1" applyBorder="1" applyAlignment="1">
      <alignment horizontal="center" vertical="center"/>
    </xf>
    <xf numFmtId="0" fontId="57" fillId="35" borderId="1" xfId="120" applyFont="1" applyFill="1" applyBorder="1" applyAlignment="1">
      <alignment horizontal="center" vertical="center"/>
    </xf>
    <xf numFmtId="167" fontId="0" fillId="0" borderId="1" xfId="0" applyNumberFormat="1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39" fillId="35" borderId="10" xfId="120" applyFont="1" applyFill="1" applyBorder="1" applyAlignment="1">
      <alignment horizontal="center" vertical="center"/>
    </xf>
    <xf numFmtId="0" fontId="56" fillId="35" borderId="10" xfId="115" applyFont="1" applyFill="1" applyBorder="1" applyAlignment="1">
      <alignment horizontal="center" vertical="center"/>
    </xf>
    <xf numFmtId="0" fontId="0" fillId="0" borderId="32" xfId="0" applyFont="1" applyBorder="1" applyAlignment="1">
      <alignment horizontal="center" vertical="center"/>
    </xf>
    <xf numFmtId="0" fontId="0" fillId="0" borderId="33" xfId="0" applyFont="1" applyBorder="1" applyAlignment="1">
      <alignment horizontal="center" vertical="center"/>
    </xf>
    <xf numFmtId="0" fontId="0" fillId="0" borderId="33" xfId="0" applyFont="1" applyBorder="1" applyAlignment="1">
      <alignment vertical="center"/>
    </xf>
    <xf numFmtId="0" fontId="0" fillId="0" borderId="33" xfId="1" applyFont="1" applyBorder="1" applyAlignment="1">
      <alignment horizontal="center" vertical="center"/>
    </xf>
    <xf numFmtId="0" fontId="38" fillId="3" borderId="31" xfId="55" applyFont="1" applyFill="1" applyBorder="1" applyAlignment="1">
      <alignment horizontal="center" vertical="center"/>
    </xf>
    <xf numFmtId="0" fontId="10" fillId="40" borderId="51" xfId="55" applyFont="1" applyFill="1" applyBorder="1" applyAlignment="1">
      <alignment horizontal="center"/>
    </xf>
    <xf numFmtId="0" fontId="10" fillId="35" borderId="25" xfId="55" applyFont="1" applyFill="1" applyBorder="1"/>
    <xf numFmtId="0" fontId="10" fillId="35" borderId="5" xfId="55" applyFont="1" applyFill="1" applyBorder="1"/>
    <xf numFmtId="0" fontId="10" fillId="35" borderId="1" xfId="55" applyFont="1" applyFill="1" applyBorder="1" applyAlignment="1">
      <alignment horizontal="center"/>
    </xf>
    <xf numFmtId="0" fontId="10" fillId="35" borderId="7" xfId="55" applyFont="1" applyFill="1" applyBorder="1" applyAlignment="1">
      <alignment horizontal="center"/>
    </xf>
    <xf numFmtId="0" fontId="10" fillId="35" borderId="10" xfId="55" applyFont="1" applyFill="1" applyBorder="1" applyAlignment="1">
      <alignment horizontal="center"/>
    </xf>
    <xf numFmtId="0" fontId="10" fillId="35" borderId="33" xfId="55" applyFont="1" applyFill="1" applyBorder="1" applyAlignment="1">
      <alignment horizontal="center"/>
    </xf>
    <xf numFmtId="0" fontId="10" fillId="35" borderId="34" xfId="55" applyFont="1" applyFill="1" applyBorder="1" applyAlignment="1">
      <alignment horizontal="center"/>
    </xf>
    <xf numFmtId="0" fontId="10" fillId="65" borderId="2" xfId="55" applyFill="1" applyBorder="1" applyAlignment="1">
      <alignment horizontal="center" vertical="center"/>
    </xf>
    <xf numFmtId="0" fontId="10" fillId="3" borderId="1" xfId="55" applyFont="1" applyFill="1" applyBorder="1" applyAlignment="1">
      <alignment horizontal="center"/>
    </xf>
    <xf numFmtId="0" fontId="10" fillId="39" borderId="1" xfId="55" applyFont="1" applyFill="1" applyBorder="1" applyAlignment="1">
      <alignment horizontal="center"/>
    </xf>
    <xf numFmtId="0" fontId="10" fillId="40" borderId="27" xfId="55" applyFill="1" applyBorder="1" applyAlignment="1">
      <alignment horizontal="center"/>
    </xf>
    <xf numFmtId="0" fontId="10" fillId="40" borderId="55" xfId="55" applyFill="1" applyBorder="1" applyAlignment="1">
      <alignment horizontal="center"/>
    </xf>
    <xf numFmtId="0" fontId="0" fillId="0" borderId="33" xfId="0" applyBorder="1" applyAlignment="1">
      <alignment horizontal="center" vertical="center"/>
    </xf>
    <xf numFmtId="0" fontId="0" fillId="0" borderId="33" xfId="0" applyBorder="1" applyAlignment="1">
      <alignment vertical="center"/>
    </xf>
    <xf numFmtId="0" fontId="56" fillId="35" borderId="33" xfId="120" applyFont="1" applyFill="1" applyBorder="1" applyAlignment="1">
      <alignment horizontal="center" vertical="center"/>
    </xf>
    <xf numFmtId="0" fontId="39" fillId="35" borderId="33" xfId="120" applyFont="1" applyFill="1" applyBorder="1" applyAlignment="1">
      <alignment horizontal="center" vertical="center"/>
    </xf>
    <xf numFmtId="0" fontId="39" fillId="35" borderId="33" xfId="120" applyFont="1" applyFill="1" applyBorder="1" applyAlignment="1">
      <alignment horizontal="left" vertical="center"/>
    </xf>
    <xf numFmtId="0" fontId="37" fillId="35" borderId="33" xfId="120" applyNumberFormat="1" applyFont="1" applyFill="1" applyBorder="1" applyAlignment="1">
      <alignment horizontal="center" vertical="center"/>
    </xf>
    <xf numFmtId="0" fontId="37" fillId="35" borderId="33" xfId="120" applyFont="1" applyFill="1" applyBorder="1" applyAlignment="1">
      <alignment horizontal="center" vertical="center"/>
    </xf>
    <xf numFmtId="0" fontId="10" fillId="35" borderId="33" xfId="120" applyFont="1" applyFill="1" applyBorder="1" applyAlignment="1">
      <alignment horizontal="center" vertical="center"/>
    </xf>
    <xf numFmtId="3" fontId="39" fillId="0" borderId="33" xfId="120" applyNumberFormat="1" applyFont="1" applyFill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65" fontId="39" fillId="35" borderId="33" xfId="120" applyNumberFormat="1" applyFont="1" applyFill="1" applyBorder="1" applyAlignment="1">
      <alignment horizontal="center" vertical="center"/>
    </xf>
    <xf numFmtId="14" fontId="56" fillId="35" borderId="33" xfId="120" applyNumberFormat="1" applyFont="1" applyFill="1" applyBorder="1" applyAlignment="1">
      <alignment horizontal="center" vertical="center"/>
    </xf>
    <xf numFmtId="0" fontId="39" fillId="35" borderId="34" xfId="120" applyFont="1" applyFill="1" applyBorder="1" applyAlignment="1">
      <alignment horizontal="center" vertical="center"/>
    </xf>
    <xf numFmtId="0" fontId="0" fillId="38" borderId="0" xfId="0" applyFill="1"/>
    <xf numFmtId="0" fontId="38" fillId="37" borderId="4" xfId="55" applyFont="1" applyFill="1" applyBorder="1" applyAlignment="1">
      <alignment horizontal="center"/>
    </xf>
    <xf numFmtId="0" fontId="10" fillId="3" borderId="9" xfId="55" applyFont="1" applyFill="1" applyBorder="1" applyAlignment="1">
      <alignment horizontal="center"/>
    </xf>
    <xf numFmtId="0" fontId="0" fillId="40" borderId="55" xfId="0" applyFill="1" applyBorder="1" applyAlignment="1">
      <alignment horizontal="center"/>
    </xf>
    <xf numFmtId="0" fontId="10" fillId="39" borderId="9" xfId="55" applyFont="1" applyFill="1" applyBorder="1" applyAlignment="1">
      <alignment horizontal="center"/>
    </xf>
    <xf numFmtId="0" fontId="38" fillId="37" borderId="25" xfId="55" applyFont="1" applyFill="1" applyBorder="1" applyAlignment="1">
      <alignment horizontal="center"/>
    </xf>
    <xf numFmtId="0" fontId="37" fillId="35" borderId="1" xfId="55" applyFont="1" applyFill="1" applyBorder="1" applyAlignment="1">
      <alignment horizontal="center"/>
    </xf>
    <xf numFmtId="0" fontId="5" fillId="35" borderId="1" xfId="55" applyFont="1" applyFill="1" applyBorder="1" applyAlignment="1">
      <alignment horizontal="center"/>
    </xf>
    <xf numFmtId="0" fontId="10" fillId="35" borderId="36" xfId="55" applyFont="1" applyFill="1" applyBorder="1" applyAlignment="1">
      <alignment horizontal="center"/>
    </xf>
    <xf numFmtId="0" fontId="10" fillId="35" borderId="2" xfId="55" applyFont="1" applyFill="1" applyBorder="1" applyAlignment="1">
      <alignment horizontal="center"/>
    </xf>
    <xf numFmtId="0" fontId="10" fillId="35" borderId="49" xfId="55" applyFont="1" applyFill="1" applyBorder="1" applyAlignment="1">
      <alignment horizontal="center"/>
    </xf>
    <xf numFmtId="0" fontId="10" fillId="35" borderId="50" xfId="55" applyFont="1" applyFill="1" applyBorder="1" applyAlignment="1">
      <alignment horizontal="center"/>
    </xf>
    <xf numFmtId="0" fontId="10" fillId="40" borderId="57" xfId="55" applyFont="1" applyFill="1" applyBorder="1" applyAlignment="1">
      <alignment horizontal="center"/>
    </xf>
    <xf numFmtId="0" fontId="10" fillId="40" borderId="52" xfId="55" applyFont="1" applyFill="1" applyBorder="1" applyAlignment="1">
      <alignment horizontal="center"/>
    </xf>
    <xf numFmtId="0" fontId="37" fillId="35" borderId="36" xfId="55" applyFont="1" applyFill="1" applyBorder="1" applyAlignment="1">
      <alignment horizontal="center"/>
    </xf>
    <xf numFmtId="0" fontId="10" fillId="40" borderId="58" xfId="55" applyFont="1" applyFill="1" applyBorder="1" applyAlignment="1">
      <alignment horizontal="center" vertical="center"/>
    </xf>
    <xf numFmtId="0" fontId="10" fillId="40" borderId="37" xfId="55" applyFont="1" applyFill="1" applyBorder="1" applyAlignment="1">
      <alignment horizontal="center" vertical="center"/>
    </xf>
    <xf numFmtId="0" fontId="10" fillId="35" borderId="55" xfId="55" applyFont="1" applyFill="1" applyBorder="1" applyAlignment="1">
      <alignment horizontal="center"/>
    </xf>
    <xf numFmtId="0" fontId="10" fillId="35" borderId="54" xfId="55" applyFont="1" applyFill="1" applyBorder="1" applyAlignment="1">
      <alignment horizontal="center"/>
    </xf>
    <xf numFmtId="0" fontId="10" fillId="66" borderId="1" xfId="55" applyFont="1" applyFill="1" applyBorder="1" applyAlignment="1">
      <alignment horizontal="center"/>
    </xf>
    <xf numFmtId="0" fontId="12" fillId="66" borderId="1" xfId="55" applyFont="1" applyFill="1" applyBorder="1" applyAlignment="1">
      <alignment horizontal="center"/>
    </xf>
    <xf numFmtId="0" fontId="10" fillId="66" borderId="1" xfId="55" applyFont="1" applyFill="1" applyBorder="1" applyAlignment="1">
      <alignment horizontal="center" vertical="center"/>
    </xf>
    <xf numFmtId="0" fontId="10" fillId="66" borderId="1" xfId="55" applyFill="1" applyBorder="1" applyAlignment="1">
      <alignment horizontal="center" vertical="center"/>
    </xf>
    <xf numFmtId="0" fontId="10" fillId="66" borderId="1" xfId="55" applyFont="1" applyFill="1" applyBorder="1"/>
    <xf numFmtId="0" fontId="12" fillId="66" borderId="1" xfId="55" applyFont="1" applyFill="1" applyBorder="1" applyAlignment="1">
      <alignment horizontal="center" vertical="center"/>
    </xf>
    <xf numFmtId="0" fontId="12" fillId="66" borderId="1" xfId="55" applyFont="1" applyFill="1" applyBorder="1"/>
    <xf numFmtId="0" fontId="0" fillId="66" borderId="1" xfId="0" applyFill="1" applyBorder="1"/>
    <xf numFmtId="0" fontId="7" fillId="35" borderId="27" xfId="0" applyFont="1" applyFill="1" applyBorder="1" applyAlignment="1">
      <alignment horizontal="center" vertical="center"/>
    </xf>
    <xf numFmtId="0" fontId="7" fillId="35" borderId="2" xfId="0" applyFont="1" applyFill="1" applyBorder="1" applyAlignment="1">
      <alignment horizontal="center" vertical="center"/>
    </xf>
    <xf numFmtId="0" fontId="10" fillId="35" borderId="5" xfId="55" applyFont="1" applyFill="1" applyBorder="1" applyAlignment="1">
      <alignment horizontal="center"/>
    </xf>
    <xf numFmtId="0" fontId="0" fillId="63" borderId="0" xfId="0" applyFill="1"/>
    <xf numFmtId="3" fontId="39" fillId="35" borderId="1" xfId="120" applyNumberFormat="1" applyFont="1" applyFill="1" applyBorder="1" applyAlignment="1">
      <alignment horizontal="center" vertical="center"/>
    </xf>
    <xf numFmtId="170" fontId="0" fillId="0" borderId="1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7" xfId="1" applyFont="1" applyBorder="1" applyAlignment="1">
      <alignment horizontal="center" vertical="center"/>
    </xf>
    <xf numFmtId="0" fontId="0" fillId="0" borderId="7" xfId="0" applyFont="1" applyBorder="1" applyAlignment="1">
      <alignment horizontal="left" vertical="center"/>
    </xf>
    <xf numFmtId="3" fontId="0" fillId="0" borderId="7" xfId="0" applyNumberFormat="1" applyFont="1" applyBorder="1" applyAlignment="1">
      <alignment horizontal="center" vertical="center"/>
    </xf>
    <xf numFmtId="165" fontId="39" fillId="35" borderId="7" xfId="57" applyNumberFormat="1" applyFont="1" applyFill="1" applyBorder="1" applyAlignment="1">
      <alignment horizontal="center" vertical="center"/>
    </xf>
    <xf numFmtId="14" fontId="0" fillId="0" borderId="7" xfId="0" applyNumberFormat="1" applyFont="1" applyBorder="1" applyAlignment="1">
      <alignment horizontal="center" vertical="center"/>
    </xf>
    <xf numFmtId="170" fontId="0" fillId="0" borderId="7" xfId="0" applyNumberFormat="1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170" fontId="0" fillId="0" borderId="33" xfId="0" applyNumberFormat="1" applyFont="1" applyBorder="1" applyAlignment="1">
      <alignment horizontal="center" vertical="center"/>
    </xf>
    <xf numFmtId="0" fontId="7" fillId="2" borderId="51" xfId="0" applyFont="1" applyFill="1" applyBorder="1" applyAlignment="1">
      <alignment horizontal="center" vertical="center"/>
    </xf>
    <xf numFmtId="0" fontId="7" fillId="2" borderId="52" xfId="0" applyFont="1" applyFill="1" applyBorder="1" applyAlignment="1">
      <alignment horizontal="center" vertical="center"/>
    </xf>
    <xf numFmtId="0" fontId="7" fillId="2" borderId="52" xfId="1" applyFont="1" applyFill="1" applyBorder="1" applyAlignment="1">
      <alignment horizontal="center" vertical="center"/>
    </xf>
    <xf numFmtId="0" fontId="7" fillId="2" borderId="52" xfId="0" applyFont="1" applyFill="1" applyBorder="1" applyAlignment="1">
      <alignment horizontal="center" vertical="center" wrapText="1"/>
    </xf>
    <xf numFmtId="0" fontId="7" fillId="2" borderId="53" xfId="0" applyFont="1" applyFill="1" applyBorder="1" applyAlignment="1">
      <alignment horizontal="center" vertical="center"/>
    </xf>
    <xf numFmtId="0" fontId="0" fillId="38" borderId="33" xfId="0" applyFont="1" applyFill="1" applyBorder="1" applyAlignment="1">
      <alignment horizontal="center" vertical="center"/>
    </xf>
    <xf numFmtId="14" fontId="7" fillId="67" borderId="0" xfId="0" applyNumberFormat="1" applyFont="1" applyFill="1" applyAlignment="1">
      <alignment horizontal="center" vertical="center"/>
    </xf>
    <xf numFmtId="0" fontId="0" fillId="0" borderId="2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1" xfId="0" applyBorder="1" applyAlignment="1">
      <alignment horizontal="center"/>
    </xf>
    <xf numFmtId="0" fontId="0" fillId="0" borderId="28" xfId="0" applyBorder="1" applyAlignment="1">
      <alignment horizontal="center"/>
    </xf>
    <xf numFmtId="0" fontId="7" fillId="36" borderId="22" xfId="0" applyFont="1" applyFill="1" applyBorder="1" applyAlignment="1">
      <alignment horizontal="center" vertical="center"/>
    </xf>
    <xf numFmtId="0" fontId="7" fillId="36" borderId="23" xfId="0" applyFont="1" applyFill="1" applyBorder="1" applyAlignment="1">
      <alignment horizontal="center" vertical="center"/>
    </xf>
    <xf numFmtId="0" fontId="7" fillId="36" borderId="29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36" borderId="27" xfId="0" applyFont="1" applyFill="1" applyBorder="1" applyAlignment="1">
      <alignment horizontal="center" vertical="center"/>
    </xf>
    <xf numFmtId="0" fontId="7" fillId="36" borderId="28" xfId="0" applyFont="1" applyFill="1" applyBorder="1" applyAlignment="1">
      <alignment horizontal="center" vertical="center"/>
    </xf>
    <xf numFmtId="0" fontId="7" fillId="36" borderId="24" xfId="0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0" fillId="64" borderId="25" xfId="0" applyFill="1" applyBorder="1" applyAlignment="1">
      <alignment horizontal="center"/>
    </xf>
    <xf numFmtId="0" fontId="0" fillId="64" borderId="46" xfId="0" applyFill="1" applyBorder="1" applyAlignment="1">
      <alignment horizontal="center"/>
    </xf>
    <xf numFmtId="0" fontId="10" fillId="66" borderId="1" xfId="55" applyFill="1" applyBorder="1" applyAlignment="1">
      <alignment horizontal="center"/>
    </xf>
    <xf numFmtId="0" fontId="38" fillId="3" borderId="25" xfId="55" applyFont="1" applyFill="1" applyBorder="1" applyAlignment="1">
      <alignment horizontal="center" vertical="center"/>
    </xf>
    <xf numFmtId="0" fontId="38" fillId="3" borderId="47" xfId="55" applyFont="1" applyFill="1" applyBorder="1" applyAlignment="1">
      <alignment horizontal="center" vertical="center"/>
    </xf>
    <xf numFmtId="0" fontId="38" fillId="3" borderId="46" xfId="55" applyFont="1" applyFill="1" applyBorder="1" applyAlignment="1">
      <alignment horizontal="center" vertical="center"/>
    </xf>
    <xf numFmtId="0" fontId="10" fillId="66" borderId="26" xfId="55" applyFill="1" applyBorder="1" applyAlignment="1">
      <alignment horizontal="center"/>
    </xf>
  </cellXfs>
  <cellStyles count="137">
    <cellStyle name="§1" xfId="5"/>
    <cellStyle name="20 % - Accent1 2" xfId="6"/>
    <cellStyle name="20 % - Accent1 2 2" xfId="107"/>
    <cellStyle name="20 % - Accent1 2 3" xfId="129"/>
    <cellStyle name="20 % - Accent1 3" xfId="7"/>
    <cellStyle name="20 % - Accent2 2" xfId="8"/>
    <cellStyle name="20 % - Accent2 2 2" xfId="108"/>
    <cellStyle name="20 % - Accent2 2 3" xfId="130"/>
    <cellStyle name="20 % - Accent2 3" xfId="9"/>
    <cellStyle name="20 % - Accent3 2" xfId="10"/>
    <cellStyle name="20 % - Accent3 2 2" xfId="109"/>
    <cellStyle name="20 % - Accent3 2 3" xfId="131"/>
    <cellStyle name="20 % - Accent3 3" xfId="11"/>
    <cellStyle name="20 % - Accent4 2" xfId="12"/>
    <cellStyle name="20 % - Accent4 2 2" xfId="110"/>
    <cellStyle name="20 % - Accent4 2 3" xfId="132"/>
    <cellStyle name="20 % - Accent4 3" xfId="13"/>
    <cellStyle name="20 % - Accent5" xfId="101" builtinId="46" customBuiltin="1"/>
    <cellStyle name="20 % - Accent5 2" xfId="14"/>
    <cellStyle name="20 % - Accent6" xfId="105" builtinId="50" customBuiltin="1"/>
    <cellStyle name="20 % - Accent6 2" xfId="15"/>
    <cellStyle name="40 % - Accent1" xfId="92" builtinId="31" customBuiltin="1"/>
    <cellStyle name="40 % - Accent1 2" xfId="16"/>
    <cellStyle name="40 % - Accent2" xfId="95" builtinId="35" customBuiltin="1"/>
    <cellStyle name="40 % - Accent2 2" xfId="17"/>
    <cellStyle name="40 % - Accent3 2" xfId="18"/>
    <cellStyle name="40 % - Accent3 2 2" xfId="111"/>
    <cellStyle name="40 % - Accent3 2 3" xfId="133"/>
    <cellStyle name="40 % - Accent3 3" xfId="19"/>
    <cellStyle name="40 % - Accent4" xfId="99" builtinId="43" customBuiltin="1"/>
    <cellStyle name="40 % - Accent4 2" xfId="20"/>
    <cellStyle name="40 % - Accent5" xfId="102" builtinId="47" customBuiltin="1"/>
    <cellStyle name="40 % - Accent5 2" xfId="21"/>
    <cellStyle name="40 % - Accent6" xfId="106" builtinId="51" customBuiltin="1"/>
    <cellStyle name="40 % - Accent6 2" xfId="22"/>
    <cellStyle name="60 % - Accent1" xfId="93" builtinId="32" customBuiltin="1"/>
    <cellStyle name="60 % - Accent1 2" xfId="23"/>
    <cellStyle name="60 % - Accent2" xfId="96" builtinId="36" customBuiltin="1"/>
    <cellStyle name="60 % - Accent2 2" xfId="24"/>
    <cellStyle name="60 % - Accent3 2" xfId="25"/>
    <cellStyle name="60 % - Accent3 3" xfId="26"/>
    <cellStyle name="60 % - Accent4 2" xfId="27"/>
    <cellStyle name="60 % - Accent4 3" xfId="28"/>
    <cellStyle name="60 % - Accent5" xfId="103" builtinId="48" customBuiltin="1"/>
    <cellStyle name="60 % - Accent5 2" xfId="29"/>
    <cellStyle name="60 % - Accent6 2" xfId="30"/>
    <cellStyle name="60 % - Accent6 3" xfId="31"/>
    <cellStyle name="Accent1" xfId="91" builtinId="29" customBuiltin="1"/>
    <cellStyle name="Accent1 2" xfId="32"/>
    <cellStyle name="Accent2" xfId="94" builtinId="33" customBuiltin="1"/>
    <cellStyle name="Accent2 2" xfId="33"/>
    <cellStyle name="Accent3" xfId="97" builtinId="37" customBuiltin="1"/>
    <cellStyle name="Accent3 2" xfId="34"/>
    <cellStyle name="Accent4" xfId="98" builtinId="41" customBuiltin="1"/>
    <cellStyle name="Accent4 2" xfId="35"/>
    <cellStyle name="Accent5" xfId="100" builtinId="45" customBuiltin="1"/>
    <cellStyle name="Accent5 2" xfId="36"/>
    <cellStyle name="Accent6" xfId="104" builtinId="49" customBuiltin="1"/>
    <cellStyle name="Accent6 2" xfId="37"/>
    <cellStyle name="Avertissement" xfId="88" builtinId="11" customBuiltin="1"/>
    <cellStyle name="Avertissement 2" xfId="38"/>
    <cellStyle name="Calcul" xfId="85" builtinId="22" customBuiltin="1"/>
    <cellStyle name="Calcul 2" xfId="39"/>
    <cellStyle name="Cellule liée" xfId="86" builtinId="24" customBuiltin="1"/>
    <cellStyle name="Cellule liée 2" xfId="40"/>
    <cellStyle name="Ch1_SM_0240.03_EPINGLAGES - DESEPINGLAGES" xfId="41"/>
    <cellStyle name="Chif_result1" xfId="42"/>
    <cellStyle name="Commentaire 2" xfId="43"/>
    <cellStyle name="Commentaire 2 2" xfId="112"/>
    <cellStyle name="Commentaire 2 3" xfId="134"/>
    <cellStyle name="Commentaire 3" xfId="44"/>
    <cellStyle name="Entrée" xfId="83" builtinId="20" customBuiltin="1"/>
    <cellStyle name="Entrée 2" xfId="45"/>
    <cellStyle name="Insatisfaisant" xfId="81" builtinId="27" customBuiltin="1"/>
    <cellStyle name="Insatisfaisant 2" xfId="46"/>
    <cellStyle name="Lien hypertexte" xfId="47" builtinId="8"/>
    <cellStyle name="Lien hypertexte 2" xfId="48"/>
    <cellStyle name="Lien hypertexte 3" xfId="49"/>
    <cellStyle name="Milliers 2" xfId="50"/>
    <cellStyle name="Milliers 2 2" xfId="51"/>
    <cellStyle name="Milliers 3" xfId="113"/>
    <cellStyle name="Monétaire 2" xfId="52"/>
    <cellStyle name="Monétaire 3" xfId="114"/>
    <cellStyle name="Neutre" xfId="82" builtinId="28" customBuiltin="1"/>
    <cellStyle name="Neutre 2" xfId="53"/>
    <cellStyle name="NiveauColonne_1" xfId="1" builtinId="2" iLevel="0"/>
    <cellStyle name="Normal" xfId="0" builtinId="0"/>
    <cellStyle name="Normal 10" xfId="115"/>
    <cellStyle name="Normal 10 2" xfId="116"/>
    <cellStyle name="Normal 11" xfId="128"/>
    <cellStyle name="Normal 12" xfId="3"/>
    <cellStyle name="Normal 12 2" xfId="54"/>
    <cellStyle name="Normal 12 2 2" xfId="118"/>
    <cellStyle name="Normal 12 3" xfId="119"/>
    <cellStyle name="Normal 12 4" xfId="117"/>
    <cellStyle name="Normal 12 5" xfId="135"/>
    <cellStyle name="Normal 2" xfId="55"/>
    <cellStyle name="Normal 3" xfId="56"/>
    <cellStyle name="Normal 3 2" xfId="2"/>
    <cellStyle name="Normal 3 2 2" xfId="57"/>
    <cellStyle name="Normal 3 2 3" xfId="120"/>
    <cellStyle name="Normal 3 2 4" xfId="136"/>
    <cellStyle name="Normal 3_TMDKBX21-CWB-Gestion des mods-v10" xfId="58"/>
    <cellStyle name="Normal 4" xfId="4"/>
    <cellStyle name="Normal 4 2" xfId="121"/>
    <cellStyle name="Normal 5" xfId="122"/>
    <cellStyle name="Normal 5 2" xfId="123"/>
    <cellStyle name="Normal 6" xfId="124"/>
    <cellStyle name="Normal 7" xfId="125"/>
    <cellStyle name="Normal 8" xfId="126"/>
    <cellStyle name="Normal 9" xfId="127"/>
    <cellStyle name="Pourcentage 2" xfId="60"/>
    <cellStyle name="Pourcentage 3" xfId="59"/>
    <cellStyle name="Satisfaisant" xfId="80" builtinId="26" customBuiltin="1"/>
    <cellStyle name="Satisfaisant 2" xfId="61"/>
    <cellStyle name="Sortie" xfId="84" builtinId="21" customBuiltin="1"/>
    <cellStyle name="Sortie 2" xfId="62"/>
    <cellStyle name="T2" xfId="63"/>
    <cellStyle name="Texte explicatif" xfId="89" builtinId="53" customBuiltin="1"/>
    <cellStyle name="Texte explicatif 2" xfId="64"/>
    <cellStyle name="Titre" xfId="75" builtinId="15" customBuiltin="1"/>
    <cellStyle name="Titre 2" xfId="65"/>
    <cellStyle name="Titre 1" xfId="76" builtinId="16" customBuiltin="1"/>
    <cellStyle name="Titre 1 2" xfId="66"/>
    <cellStyle name="Titre 2" xfId="77" builtinId="17" customBuiltin="1"/>
    <cellStyle name="Titre 2 2" xfId="67"/>
    <cellStyle name="Titre 3" xfId="78" builtinId="18" customBuiltin="1"/>
    <cellStyle name="Titre 3 2" xfId="68"/>
    <cellStyle name="Titre 4" xfId="79" builtinId="19" customBuiltin="1"/>
    <cellStyle name="Titre 4 2" xfId="69"/>
    <cellStyle name="titre§1" xfId="70"/>
    <cellStyle name="Titre§2" xfId="71"/>
    <cellStyle name="Titre1" xfId="72"/>
    <cellStyle name="Total" xfId="90" builtinId="25" customBuiltin="1"/>
    <cellStyle name="Total 2" xfId="73"/>
    <cellStyle name="Vérification" xfId="87" builtinId="23" customBuiltin="1"/>
    <cellStyle name="Vérification 2" xfId="74"/>
  </cellStyles>
  <dxfs count="15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1</xdr:row>
          <xdr:rowOff>422275</xdr:rowOff>
        </xdr:from>
        <xdr:to>
          <xdr:col>10</xdr:col>
          <xdr:colOff>1762125</xdr:colOff>
          <xdr:row>2</xdr:row>
          <xdr:rowOff>403225</xdr:rowOff>
        </xdr:to>
        <xdr:sp macro="" textlink="">
          <xdr:nvSpPr>
            <xdr:cNvPr id="7220" name="ToggleButton21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57150</xdr:colOff>
          <xdr:row>2</xdr:row>
          <xdr:rowOff>66675</xdr:rowOff>
        </xdr:from>
        <xdr:to>
          <xdr:col>27</xdr:col>
          <xdr:colOff>1190625</xdr:colOff>
          <xdr:row>2</xdr:row>
          <xdr:rowOff>685800</xdr:rowOff>
        </xdr:to>
        <xdr:sp macro="" textlink="">
          <xdr:nvSpPr>
            <xdr:cNvPr id="7221" name="ToggleButton22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200025</xdr:colOff>
          <xdr:row>2</xdr:row>
          <xdr:rowOff>104775</xdr:rowOff>
        </xdr:from>
        <xdr:to>
          <xdr:col>14</xdr:col>
          <xdr:colOff>1000125</xdr:colOff>
          <xdr:row>2</xdr:row>
          <xdr:rowOff>600075</xdr:rowOff>
        </xdr:to>
        <xdr:sp macro="" textlink="">
          <xdr:nvSpPr>
            <xdr:cNvPr id="7223" name="ToggleButton23" hidden="1">
              <a:extLst>
                <a:ext uri="{63B3BB69-23CF-44E3-9099-C40C66FF867C}">
                  <a14:compatExt spid="_x0000_s7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142875</xdr:colOff>
          <xdr:row>3</xdr:row>
          <xdr:rowOff>47625</xdr:rowOff>
        </xdr:from>
        <xdr:to>
          <xdr:col>1</xdr:col>
          <xdr:colOff>1200150</xdr:colOff>
          <xdr:row>3</xdr:row>
          <xdr:rowOff>485775</xdr:rowOff>
        </xdr:to>
        <xdr:sp macro="" textlink="">
          <xdr:nvSpPr>
            <xdr:cNvPr id="7224" name="ToggleButton24" hidden="1">
              <a:extLst>
                <a:ext uri="{63B3BB69-23CF-44E3-9099-C40C66FF867C}">
                  <a14:compatExt spid="_x0000_s7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0</xdr:row>
          <xdr:rowOff>114300</xdr:rowOff>
        </xdr:from>
        <xdr:to>
          <xdr:col>2</xdr:col>
          <xdr:colOff>1352550</xdr:colOff>
          <xdr:row>0</xdr:row>
          <xdr:rowOff>1076325</xdr:rowOff>
        </xdr:to>
        <xdr:sp macro="" textlink="">
          <xdr:nvSpPr>
            <xdr:cNvPr id="7225" name="Button 57" hidden="1">
              <a:extLst>
                <a:ext uri="{63B3BB69-23CF-44E3-9099-C40C66FF867C}">
                  <a14:compatExt spid="_x0000_s7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</a:rPr>
                <a:t>Delete Filters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142875</xdr:colOff>
          <xdr:row>2</xdr:row>
          <xdr:rowOff>142875</xdr:rowOff>
        </xdr:from>
        <xdr:to>
          <xdr:col>25</xdr:col>
          <xdr:colOff>1390650</xdr:colOff>
          <xdr:row>2</xdr:row>
          <xdr:rowOff>647700</xdr:rowOff>
        </xdr:to>
        <xdr:sp macro="" textlink="">
          <xdr:nvSpPr>
            <xdr:cNvPr id="7226" name="Button 58" hidden="1">
              <a:extLst>
                <a:ext uri="{63B3BB69-23CF-44E3-9099-C40C66FF867C}">
                  <a14:compatExt spid="_x0000_s7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G2 BackLog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95250</xdr:colOff>
          <xdr:row>2</xdr:row>
          <xdr:rowOff>152400</xdr:rowOff>
        </xdr:from>
        <xdr:to>
          <xdr:col>26</xdr:col>
          <xdr:colOff>1714500</xdr:colOff>
          <xdr:row>2</xdr:row>
          <xdr:rowOff>638175</xdr:rowOff>
        </xdr:to>
        <xdr:sp macro="" textlink="">
          <xdr:nvSpPr>
            <xdr:cNvPr id="7227" name="Button 59" hidden="1">
              <a:extLst>
                <a:ext uri="{63B3BB69-23CF-44E3-9099-C40C66FF867C}">
                  <a14:compatExt spid="_x0000_s7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G5 Backlog</a:t>
              </a:r>
            </a:p>
          </xdr:txBody>
        </xdr:sp>
        <xdr:clientData fPrintsWithSheet="0"/>
      </xdr:twoCellAnchor>
    </mc:Choice>
    <mc:Fallback/>
  </mc:AlternateContent>
  <xdr:oneCellAnchor>
    <xdr:from>
      <xdr:col>15</xdr:col>
      <xdr:colOff>399436</xdr:colOff>
      <xdr:row>3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23674234" y="278068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15</xdr:col>
      <xdr:colOff>322621</xdr:colOff>
      <xdr:row>3</xdr:row>
      <xdr:rowOff>15363</xdr:rowOff>
    </xdr:from>
    <xdr:ext cx="184731" cy="264560"/>
    <xdr:sp macro="" textlink="">
      <xdr:nvSpPr>
        <xdr:cNvPr id="3" name="ZoneTexte 2"/>
        <xdr:cNvSpPr txBox="1"/>
      </xdr:nvSpPr>
      <xdr:spPr>
        <a:xfrm>
          <a:off x="23597419" y="279604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1060041</xdr:colOff>
      <xdr:row>2</xdr:row>
      <xdr:rowOff>737420</xdr:rowOff>
    </xdr:from>
    <xdr:ext cx="184731" cy="264560"/>
    <xdr:sp macro="" textlink="">
      <xdr:nvSpPr>
        <xdr:cNvPr id="4" name="ZoneTexte 3"/>
        <xdr:cNvSpPr txBox="1"/>
      </xdr:nvSpPr>
      <xdr:spPr>
        <a:xfrm>
          <a:off x="23075081" y="276532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190500</xdr:colOff>
          <xdr:row>0</xdr:row>
          <xdr:rowOff>161925</xdr:rowOff>
        </xdr:from>
        <xdr:to>
          <xdr:col>24</xdr:col>
          <xdr:colOff>0</xdr:colOff>
          <xdr:row>0</xdr:row>
          <xdr:rowOff>904875</xdr:rowOff>
        </xdr:to>
        <xdr:sp macro="" textlink="">
          <xdr:nvSpPr>
            <xdr:cNvPr id="7265" name="Button 97" hidden="1">
              <a:extLst>
                <a:ext uri="{63B3BB69-23CF-44E3-9099-C40C66FF867C}">
                  <a14:compatExt spid="_x0000_s7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</a:rPr>
                <a:t>Delete Filters 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-CWB-Road%20to%20Target%20V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100 dynamiques"/>
      <sheetName val="Synthèse FET"/>
      <sheetName val="Index"/>
      <sheetName val="Line Balancing monitoring-900"/>
      <sheetName val="Line Balancing monitoring-1000"/>
      <sheetName val="TCD - LBM"/>
      <sheetName val="Chart"/>
      <sheetName val="Liste - hypothèse"/>
      <sheetName val="Datas LB"/>
      <sheetName val="FET-001"/>
      <sheetName val="FET-006"/>
      <sheetName val="FET-008"/>
      <sheetName val="FET-009"/>
      <sheetName val="FET-016"/>
      <sheetName val="FET-030"/>
      <sheetName val="FET-032"/>
      <sheetName val="FET-033"/>
      <sheetName val="FET-034"/>
      <sheetName val="FET-035"/>
      <sheetName val="FET-038"/>
      <sheetName val="FET-041"/>
      <sheetName val="FET-042"/>
      <sheetName val="FET-043"/>
      <sheetName val="FET-046"/>
      <sheetName val="FET-047"/>
      <sheetName val="FET-048"/>
      <sheetName val="FET-049"/>
      <sheetName val="FET-057"/>
      <sheetName val="FET-058"/>
      <sheetName val="FET-059"/>
      <sheetName val="FET-067"/>
      <sheetName val="FET-069"/>
      <sheetName val="FET-073"/>
      <sheetName val="FET-075"/>
      <sheetName val="FET-076"/>
      <sheetName val="FET-077"/>
      <sheetName val="FET-078"/>
      <sheetName val="FET-083"/>
      <sheetName val="FET-084"/>
      <sheetName val="FET-085"/>
      <sheetName val="FET-086"/>
      <sheetName val="FET-088"/>
      <sheetName val="FET-119"/>
      <sheetName val="FET-141"/>
      <sheetName val="FET-148"/>
      <sheetName val="FET-151"/>
      <sheetName val="FET-161"/>
      <sheetName val="FET-162"/>
      <sheetName val="FET-163"/>
      <sheetName val="FET-164"/>
      <sheetName val="FET-166"/>
      <sheetName val="FET-167"/>
      <sheetName val="FET-169"/>
      <sheetName val="FET-173"/>
      <sheetName val="FET-174"/>
      <sheetName val="FET-175"/>
      <sheetName val="FET-177"/>
      <sheetName val="FET-181"/>
      <sheetName val="FET-184"/>
      <sheetName val="FET-186"/>
      <sheetName val="FET-189"/>
      <sheetName val="FET-190"/>
      <sheetName val="FET-193"/>
      <sheetName val="FET-195"/>
      <sheetName val="FET-196"/>
      <sheetName val="FET-197"/>
      <sheetName val="FET-198"/>
      <sheetName val="FET-200"/>
      <sheetName val="FET-204"/>
      <sheetName val="FET-207"/>
      <sheetName val="FET-209"/>
      <sheetName val="FET-212"/>
      <sheetName val="FET-213"/>
      <sheetName val="FET-214"/>
      <sheetName val="FET-215"/>
      <sheetName val="FET-216"/>
      <sheetName val="FET-218"/>
      <sheetName val="FET-219"/>
      <sheetName val="FET-224"/>
      <sheetName val="FET-225"/>
      <sheetName val="FET-226"/>
      <sheetName val="FET-228"/>
      <sheetName val="FET-229"/>
      <sheetName val="FET-230"/>
      <sheetName val="FET-233"/>
      <sheetName val="FET-234"/>
      <sheetName val="FET-239"/>
      <sheetName val="FET-240"/>
      <sheetName val="FET-242"/>
      <sheetName val="FET-244"/>
      <sheetName val="FET-245"/>
      <sheetName val="FET-246"/>
      <sheetName val="FET-247"/>
      <sheetName val="FET-248"/>
      <sheetName val="FET-251"/>
      <sheetName val="FET-253"/>
      <sheetName val="FET-254"/>
      <sheetName val="FET-256"/>
      <sheetName val="FET-257"/>
      <sheetName val="FET-258"/>
      <sheetName val="FET-259"/>
      <sheetName val="FET-261"/>
      <sheetName val="FET-262"/>
      <sheetName val="FET-263"/>
      <sheetName val="FET-264"/>
      <sheetName val="FET-265"/>
      <sheetName val="FET-267"/>
      <sheetName val="FET-268"/>
      <sheetName val="FET-269"/>
      <sheetName val="FET-270"/>
      <sheetName val="FET-271"/>
      <sheetName val="FET-272"/>
      <sheetName val="FET-273"/>
      <sheetName val="FET-274"/>
      <sheetName val="FET-275"/>
      <sheetName val="FET-276"/>
      <sheetName val="FET-277"/>
      <sheetName val="FET-280"/>
      <sheetName val="FET-281"/>
      <sheetName val="FET-282"/>
      <sheetName val="FET-283"/>
      <sheetName val="FET-284"/>
      <sheetName val="FET-294"/>
      <sheetName val="FET-285"/>
      <sheetName val="FET-286"/>
      <sheetName val="FET-287"/>
      <sheetName val="FET-288"/>
      <sheetName val="FET-289"/>
      <sheetName val="FET-290"/>
      <sheetName val="FET-291"/>
      <sheetName val="FET-293"/>
      <sheetName val="FET-295"/>
      <sheetName val="FET-296"/>
      <sheetName val="FET-297"/>
      <sheetName val="FET-298"/>
      <sheetName val="FET-299"/>
      <sheetName val="FET-300"/>
      <sheetName val="FET-301"/>
      <sheetName val="FET-302"/>
      <sheetName val="FET-303"/>
      <sheetName val="FET-304"/>
      <sheetName val="FET-305"/>
      <sheetName val="FET-306"/>
      <sheetName val="FET-307"/>
      <sheetName val="FET-308"/>
      <sheetName val="FET-309"/>
      <sheetName val="FET-312"/>
      <sheetName val="FET-313"/>
      <sheetName val="FET-314"/>
      <sheetName val="FET-315"/>
      <sheetName val="FET-316"/>
      <sheetName val="FET-317"/>
      <sheetName val="FET-318"/>
      <sheetName val="FET-319"/>
      <sheetName val="FET-320"/>
      <sheetName val="FET-321"/>
      <sheetName val="FET-322"/>
      <sheetName val="FET-323"/>
      <sheetName val="FET-324"/>
    </sheetNames>
    <sheetDataSet>
      <sheetData sheetId="0"/>
      <sheetData sheetId="1">
        <row r="9">
          <cell r="D9" t="str">
            <v>RC</v>
          </cell>
          <cell r="E9" t="str">
            <v>Assy</v>
          </cell>
          <cell r="F9" t="str">
            <v>Global</v>
          </cell>
          <cell r="G9" t="str">
            <v>OTHER</v>
          </cell>
          <cell r="N9">
            <v>900</v>
          </cell>
          <cell r="O9">
            <v>21</v>
          </cell>
          <cell r="P9" t="str">
            <v/>
          </cell>
          <cell r="Y9" t="str">
            <v>G2</v>
          </cell>
          <cell r="AA9">
            <v>0</v>
          </cell>
          <cell r="AB9">
            <v>0</v>
          </cell>
          <cell r="AC9">
            <v>105</v>
          </cell>
        </row>
        <row r="10">
          <cell r="D10" t="str">
            <v>RC</v>
          </cell>
          <cell r="E10" t="str">
            <v>PEC</v>
          </cell>
          <cell r="F10" t="str">
            <v>Ebauche</v>
          </cell>
          <cell r="G10" t="str">
            <v>CR</v>
          </cell>
          <cell r="N10">
            <v>1000</v>
          </cell>
          <cell r="O10">
            <v>0</v>
          </cell>
          <cell r="P10" t="str">
            <v/>
          </cell>
          <cell r="Y10" t="str">
            <v>G9</v>
          </cell>
          <cell r="AA10">
            <v>0</v>
          </cell>
          <cell r="AB10">
            <v>0</v>
          </cell>
          <cell r="AC10">
            <v>0</v>
          </cell>
        </row>
        <row r="11">
          <cell r="D11" t="str">
            <v>RC&amp;Cycle</v>
          </cell>
          <cell r="E11" t="str">
            <v>PEC</v>
          </cell>
          <cell r="F11" t="str">
            <v>Finition</v>
          </cell>
          <cell r="G11" t="str">
            <v>OTHER</v>
          </cell>
          <cell r="N11" t="str">
            <v>900/1000</v>
          </cell>
          <cell r="O11">
            <v>1</v>
          </cell>
          <cell r="P11">
            <v>0</v>
          </cell>
          <cell r="Y11" t="str">
            <v>G9</v>
          </cell>
          <cell r="AA11">
            <v>45.8</v>
          </cell>
          <cell r="AB11">
            <v>0</v>
          </cell>
          <cell r="AC11">
            <v>0</v>
          </cell>
        </row>
        <row r="12">
          <cell r="D12" t="str">
            <v>RC&amp;Cycle</v>
          </cell>
          <cell r="E12" t="str">
            <v>PEC</v>
          </cell>
          <cell r="F12" t="str">
            <v>Finition</v>
          </cell>
          <cell r="G12" t="str">
            <v>OTHER</v>
          </cell>
          <cell r="N12" t="str">
            <v>900/1000</v>
          </cell>
          <cell r="O12">
            <v>6</v>
          </cell>
          <cell r="P12" t="str">
            <v/>
          </cell>
          <cell r="Y12" t="str">
            <v>G9</v>
          </cell>
          <cell r="AA12">
            <v>5.0999999999999996</v>
          </cell>
          <cell r="AB12">
            <v>0</v>
          </cell>
          <cell r="AC12">
            <v>0</v>
          </cell>
        </row>
        <row r="13">
          <cell r="D13" t="str">
            <v>RC&amp;Cycle</v>
          </cell>
          <cell r="E13" t="str">
            <v>PEC</v>
          </cell>
          <cell r="F13" t="str">
            <v>Ebauche</v>
          </cell>
          <cell r="G13" t="str">
            <v>OTHER</v>
          </cell>
          <cell r="N13">
            <v>900</v>
          </cell>
          <cell r="O13">
            <v>21</v>
          </cell>
          <cell r="P13" t="str">
            <v/>
          </cell>
          <cell r="Y13" t="str">
            <v>G1</v>
          </cell>
          <cell r="AA13">
            <v>0</v>
          </cell>
          <cell r="AB13">
            <v>0</v>
          </cell>
          <cell r="AC13">
            <v>0</v>
          </cell>
        </row>
        <row r="14">
          <cell r="D14" t="str">
            <v>RC&amp;Cycle</v>
          </cell>
          <cell r="E14" t="str">
            <v>PEC</v>
          </cell>
          <cell r="F14" t="str">
            <v>ebauche</v>
          </cell>
          <cell r="G14" t="str">
            <v>DtC</v>
          </cell>
          <cell r="N14">
            <v>900</v>
          </cell>
          <cell r="O14">
            <v>43</v>
          </cell>
          <cell r="P14">
            <v>70</v>
          </cell>
          <cell r="Y14" t="str">
            <v>G9</v>
          </cell>
          <cell r="AA14">
            <v>6</v>
          </cell>
          <cell r="AB14">
            <v>0</v>
          </cell>
          <cell r="AC14">
            <v>0</v>
          </cell>
        </row>
        <row r="15">
          <cell r="D15" t="str">
            <v>RC / CYCLE</v>
          </cell>
          <cell r="E15" t="str">
            <v>ASSY</v>
          </cell>
          <cell r="F15" t="str">
            <v>S/T</v>
          </cell>
          <cell r="G15" t="str">
            <v>OTHER</v>
          </cell>
          <cell r="N15">
            <v>900</v>
          </cell>
          <cell r="O15">
            <v>130</v>
          </cell>
          <cell r="P15">
            <v>0</v>
          </cell>
          <cell r="Y15" t="str">
            <v>G5</v>
          </cell>
          <cell r="AA15">
            <v>-12</v>
          </cell>
          <cell r="AB15">
            <v>0</v>
          </cell>
          <cell r="AC15">
            <v>0</v>
          </cell>
        </row>
        <row r="16">
          <cell r="D16" t="str">
            <v>RC&amp;Cycle</v>
          </cell>
          <cell r="E16" t="str">
            <v>PEC</v>
          </cell>
          <cell r="F16" t="str">
            <v>S/T</v>
          </cell>
          <cell r="G16" t="str">
            <v>CR</v>
          </cell>
          <cell r="N16" t="str">
            <v>900/1000</v>
          </cell>
          <cell r="O16">
            <v>21</v>
          </cell>
          <cell r="P16">
            <v>0</v>
          </cell>
          <cell r="Y16" t="str">
            <v>G5</v>
          </cell>
          <cell r="AA16">
            <v>2</v>
          </cell>
          <cell r="AB16">
            <v>0</v>
          </cell>
          <cell r="AC16">
            <v>0</v>
          </cell>
        </row>
        <row r="17">
          <cell r="D17" t="str">
            <v>RC&amp;CYCLE</v>
          </cell>
          <cell r="E17" t="str">
            <v>PEM</v>
          </cell>
          <cell r="F17" t="str">
            <v>Global</v>
          </cell>
          <cell r="G17" t="str">
            <v>OTHER</v>
          </cell>
          <cell r="N17">
            <v>1000</v>
          </cell>
          <cell r="O17">
            <v>30</v>
          </cell>
          <cell r="P17">
            <v>0</v>
          </cell>
          <cell r="Y17" t="str">
            <v>G5</v>
          </cell>
          <cell r="AA17">
            <v>0</v>
          </cell>
          <cell r="AB17">
            <v>-76</v>
          </cell>
          <cell r="AC17">
            <v>0</v>
          </cell>
        </row>
        <row r="18">
          <cell r="D18" t="str">
            <v>RC&amp;Cycle</v>
          </cell>
          <cell r="E18" t="str">
            <v>PEC</v>
          </cell>
          <cell r="F18" t="str">
            <v>ebauche</v>
          </cell>
          <cell r="G18" t="str">
            <v>CR</v>
          </cell>
          <cell r="N18">
            <v>900</v>
          </cell>
          <cell r="O18">
            <v>50</v>
          </cell>
          <cell r="P18">
            <v>0</v>
          </cell>
          <cell r="Y18" t="str">
            <v>G5</v>
          </cell>
          <cell r="AA18">
            <v>0.5</v>
          </cell>
          <cell r="AB18">
            <v>0</v>
          </cell>
          <cell r="AC18">
            <v>0</v>
          </cell>
        </row>
        <row r="19">
          <cell r="D19" t="str">
            <v>RC&amp;Cycle</v>
          </cell>
          <cell r="E19" t="str">
            <v>Assy</v>
          </cell>
          <cell r="F19" t="str">
            <v>Global</v>
          </cell>
          <cell r="G19" t="str">
            <v>CR</v>
          </cell>
          <cell r="N19">
            <v>900</v>
          </cell>
          <cell r="O19">
            <v>40</v>
          </cell>
          <cell r="P19">
            <v>0</v>
          </cell>
          <cell r="Y19" t="str">
            <v>S</v>
          </cell>
          <cell r="AA19">
            <v>0</v>
          </cell>
          <cell r="AB19">
            <v>0</v>
          </cell>
          <cell r="AC19">
            <v>-7</v>
          </cell>
        </row>
        <row r="20">
          <cell r="D20" t="str">
            <v>RC&amp;Cycle</v>
          </cell>
          <cell r="E20" t="str">
            <v>Assy</v>
          </cell>
          <cell r="F20" t="str">
            <v>Global</v>
          </cell>
          <cell r="G20" t="str">
            <v>DtC</v>
          </cell>
          <cell r="N20">
            <v>900</v>
          </cell>
          <cell r="O20">
            <v>50</v>
          </cell>
          <cell r="P20">
            <v>0</v>
          </cell>
          <cell r="Y20" t="str">
            <v>G9</v>
          </cell>
          <cell r="AA20">
            <v>0</v>
          </cell>
          <cell r="AB20">
            <v>0</v>
          </cell>
          <cell r="AC20">
            <v>-15</v>
          </cell>
        </row>
        <row r="21">
          <cell r="D21" t="str">
            <v>RC&amp;Cycle</v>
          </cell>
          <cell r="E21" t="str">
            <v>Assy</v>
          </cell>
          <cell r="F21" t="str">
            <v>Global</v>
          </cell>
          <cell r="G21" t="str">
            <v>DtC</v>
          </cell>
          <cell r="N21">
            <v>900</v>
          </cell>
          <cell r="O21">
            <v>50</v>
          </cell>
          <cell r="P21">
            <v>0</v>
          </cell>
          <cell r="Y21" t="str">
            <v>G7</v>
          </cell>
          <cell r="AA21">
            <v>0</v>
          </cell>
          <cell r="AB21">
            <v>0</v>
          </cell>
          <cell r="AC21">
            <v>-17</v>
          </cell>
        </row>
        <row r="22">
          <cell r="D22" t="str">
            <v>RC&amp;Cycle</v>
          </cell>
          <cell r="E22" t="str">
            <v>PEC</v>
          </cell>
          <cell r="F22" t="str">
            <v>FINITION</v>
          </cell>
          <cell r="G22" t="str">
            <v>OTHER</v>
          </cell>
          <cell r="N22" t="str">
            <v>900/1000</v>
          </cell>
          <cell r="O22">
            <v>50</v>
          </cell>
          <cell r="P22" t="str">
            <v/>
          </cell>
          <cell r="Y22" t="str">
            <v>Cancelled</v>
          </cell>
          <cell r="AA22">
            <v>-5.0999999999999996</v>
          </cell>
          <cell r="AB22">
            <v>0</v>
          </cell>
          <cell r="AC22">
            <v>0</v>
          </cell>
        </row>
        <row r="23">
          <cell r="D23" t="str">
            <v>RC</v>
          </cell>
          <cell r="E23" t="str">
            <v>PEC</v>
          </cell>
          <cell r="F23" t="str">
            <v>Ebauche</v>
          </cell>
          <cell r="G23" t="str">
            <v>OTHER</v>
          </cell>
          <cell r="N23">
            <v>900</v>
          </cell>
          <cell r="O23">
            <v>64</v>
          </cell>
          <cell r="P23">
            <v>0</v>
          </cell>
          <cell r="Y23" t="str">
            <v>G9</v>
          </cell>
          <cell r="AA23">
            <v>-1.33</v>
          </cell>
          <cell r="AB23">
            <v>0</v>
          </cell>
          <cell r="AC23">
            <v>0</v>
          </cell>
        </row>
        <row r="24">
          <cell r="D24" t="str">
            <v>RC&amp;CYCLE</v>
          </cell>
          <cell r="E24" t="str">
            <v>Assy</v>
          </cell>
          <cell r="F24" t="str">
            <v>Global</v>
          </cell>
          <cell r="G24" t="str">
            <v>CR</v>
          </cell>
          <cell r="N24">
            <v>1000</v>
          </cell>
          <cell r="O24">
            <v>59</v>
          </cell>
          <cell r="P24">
            <v>0</v>
          </cell>
          <cell r="Y24" t="str">
            <v>Cancelled</v>
          </cell>
          <cell r="AA24">
            <v>0</v>
          </cell>
          <cell r="AB24">
            <v>0</v>
          </cell>
          <cell r="AC24">
            <v>0</v>
          </cell>
        </row>
        <row r="25">
          <cell r="D25" t="str">
            <v>RC&amp;Cycle</v>
          </cell>
          <cell r="E25" t="str">
            <v>Assy</v>
          </cell>
          <cell r="F25" t="str">
            <v>Global</v>
          </cell>
          <cell r="G25" t="str">
            <v>CR</v>
          </cell>
          <cell r="N25">
            <v>1000</v>
          </cell>
          <cell r="O25">
            <v>59</v>
          </cell>
          <cell r="P25">
            <v>0</v>
          </cell>
          <cell r="Y25" t="str">
            <v>G7</v>
          </cell>
          <cell r="AA25">
            <v>0</v>
          </cell>
          <cell r="AB25">
            <v>0</v>
          </cell>
          <cell r="AC25">
            <v>15</v>
          </cell>
        </row>
        <row r="26">
          <cell r="D26" t="str">
            <v>RC&amp;Cycle</v>
          </cell>
          <cell r="E26" t="str">
            <v>Assy</v>
          </cell>
          <cell r="F26" t="str">
            <v>Global</v>
          </cell>
          <cell r="G26" t="str">
            <v>CR</v>
          </cell>
          <cell r="N26">
            <v>1000</v>
          </cell>
          <cell r="O26">
            <v>59</v>
          </cell>
          <cell r="P26">
            <v>0</v>
          </cell>
          <cell r="Y26" t="str">
            <v>G9</v>
          </cell>
          <cell r="AA26">
            <v>0</v>
          </cell>
          <cell r="AB26">
            <v>0</v>
          </cell>
          <cell r="AC26">
            <v>5.4</v>
          </cell>
        </row>
        <row r="27">
          <cell r="D27" t="str">
            <v>RC&amp;CYCLE</v>
          </cell>
          <cell r="E27" t="str">
            <v>Assy</v>
          </cell>
          <cell r="F27" t="str">
            <v>Global</v>
          </cell>
          <cell r="G27" t="str">
            <v>OTHER</v>
          </cell>
          <cell r="N27">
            <v>900</v>
          </cell>
          <cell r="O27">
            <v>54</v>
          </cell>
          <cell r="P27">
            <v>0</v>
          </cell>
          <cell r="Y27" t="str">
            <v>G5</v>
          </cell>
          <cell r="AA27">
            <v>0</v>
          </cell>
          <cell r="AB27">
            <v>0</v>
          </cell>
          <cell r="AC27">
            <v>-56</v>
          </cell>
        </row>
        <row r="28">
          <cell r="D28" t="str">
            <v>RC&amp;Cycle</v>
          </cell>
          <cell r="E28" t="str">
            <v>PEC</v>
          </cell>
          <cell r="F28" t="str">
            <v>Finition</v>
          </cell>
          <cell r="G28" t="str">
            <v>DtC</v>
          </cell>
          <cell r="N28">
            <v>900</v>
          </cell>
          <cell r="O28">
            <v>64</v>
          </cell>
          <cell r="P28">
            <v>0</v>
          </cell>
          <cell r="Y28" t="str">
            <v>G9</v>
          </cell>
          <cell r="AA28">
            <v>0</v>
          </cell>
          <cell r="AB28">
            <v>0</v>
          </cell>
          <cell r="AC28">
            <v>0</v>
          </cell>
        </row>
        <row r="29">
          <cell r="D29" t="str">
            <v>RC&amp;Cycle</v>
          </cell>
          <cell r="E29" t="str">
            <v>PEC</v>
          </cell>
          <cell r="F29" t="str">
            <v>Finition</v>
          </cell>
          <cell r="G29" t="str">
            <v>DtC</v>
          </cell>
          <cell r="N29">
            <v>900</v>
          </cell>
          <cell r="O29">
            <v>64</v>
          </cell>
          <cell r="P29">
            <v>0</v>
          </cell>
          <cell r="Y29" t="str">
            <v>G9</v>
          </cell>
          <cell r="AA29">
            <v>-7</v>
          </cell>
          <cell r="AB29">
            <v>0</v>
          </cell>
          <cell r="AC29">
            <v>0</v>
          </cell>
        </row>
        <row r="30">
          <cell r="D30" t="str">
            <v>RC&amp;Cycle</v>
          </cell>
          <cell r="E30" t="str">
            <v>Assy</v>
          </cell>
          <cell r="F30" t="str">
            <v>Global</v>
          </cell>
          <cell r="G30" t="str">
            <v>CR</v>
          </cell>
          <cell r="N30">
            <v>1000</v>
          </cell>
          <cell r="O30">
            <v>59</v>
          </cell>
          <cell r="P30" t="str">
            <v/>
          </cell>
          <cell r="Y30" t="str">
            <v>G1</v>
          </cell>
          <cell r="AA30">
            <v>0</v>
          </cell>
          <cell r="AB30">
            <v>0</v>
          </cell>
          <cell r="AC30">
            <v>0</v>
          </cell>
        </row>
        <row r="31">
          <cell r="D31" t="str">
            <v>RC&amp;Cycle</v>
          </cell>
          <cell r="E31" t="str">
            <v>ASSY</v>
          </cell>
          <cell r="F31" t="str">
            <v>S/T</v>
          </cell>
          <cell r="G31" t="str">
            <v>OTHER</v>
          </cell>
          <cell r="N31" t="str">
            <v>900/1000</v>
          </cell>
          <cell r="O31">
            <v>64</v>
          </cell>
          <cell r="P31">
            <v>0</v>
          </cell>
          <cell r="Y31" t="str">
            <v>G5</v>
          </cell>
          <cell r="AA31">
            <v>-5</v>
          </cell>
          <cell r="AB31">
            <v>0</v>
          </cell>
          <cell r="AC31">
            <v>0</v>
          </cell>
        </row>
        <row r="32">
          <cell r="D32" t="str">
            <v>RC&amp;CYCLE</v>
          </cell>
          <cell r="E32" t="str">
            <v>ASSY</v>
          </cell>
          <cell r="F32" t="str">
            <v>S/T</v>
          </cell>
          <cell r="G32" t="str">
            <v>OTHER</v>
          </cell>
          <cell r="N32" t="str">
            <v>900/1000</v>
          </cell>
          <cell r="O32">
            <v>64</v>
          </cell>
          <cell r="P32">
            <v>0</v>
          </cell>
          <cell r="Y32" t="str">
            <v>G5</v>
          </cell>
          <cell r="AA32">
            <v>-25.5</v>
          </cell>
          <cell r="AB32">
            <v>0</v>
          </cell>
          <cell r="AC32">
            <v>0</v>
          </cell>
        </row>
        <row r="33">
          <cell r="D33" t="str">
            <v>RC&amp;CYCLE</v>
          </cell>
          <cell r="E33" t="str">
            <v>PEC</v>
          </cell>
          <cell r="F33" t="str">
            <v>FINITION</v>
          </cell>
          <cell r="G33" t="str">
            <v>OTHER</v>
          </cell>
          <cell r="N33" t="str">
            <v>900/1000</v>
          </cell>
          <cell r="O33">
            <v>64</v>
          </cell>
          <cell r="P33">
            <v>0</v>
          </cell>
          <cell r="Y33" t="str">
            <v>G2</v>
          </cell>
          <cell r="AA33">
            <v>-2</v>
          </cell>
          <cell r="AB33">
            <v>0</v>
          </cell>
          <cell r="AC33">
            <v>0</v>
          </cell>
        </row>
        <row r="34">
          <cell r="D34" t="str">
            <v>RC&amp;CYCLE</v>
          </cell>
          <cell r="E34" t="str">
            <v>PEC</v>
          </cell>
          <cell r="F34" t="str">
            <v>FINITION</v>
          </cell>
          <cell r="G34" t="str">
            <v>OTHER</v>
          </cell>
          <cell r="N34" t="str">
            <v>900/1000</v>
          </cell>
          <cell r="O34">
            <v>64</v>
          </cell>
          <cell r="P34">
            <v>0</v>
          </cell>
          <cell r="Y34" t="str">
            <v>G2</v>
          </cell>
          <cell r="AA34">
            <v>-28.4</v>
          </cell>
          <cell r="AB34">
            <v>0</v>
          </cell>
          <cell r="AC34">
            <v>0</v>
          </cell>
        </row>
        <row r="35">
          <cell r="D35" t="str">
            <v>RC&amp;Cycle</v>
          </cell>
          <cell r="E35" t="str">
            <v>Assy</v>
          </cell>
          <cell r="F35" t="str">
            <v>GLOBAL</v>
          </cell>
          <cell r="G35" t="str">
            <v>CR</v>
          </cell>
          <cell r="N35" t="str">
            <v>900/1000</v>
          </cell>
          <cell r="O35">
            <v>64</v>
          </cell>
          <cell r="P35">
            <v>0</v>
          </cell>
          <cell r="Y35" t="str">
            <v>G7</v>
          </cell>
          <cell r="AA35">
            <v>-0.4</v>
          </cell>
          <cell r="AB35">
            <v>0</v>
          </cell>
          <cell r="AC35">
            <v>-0.8</v>
          </cell>
        </row>
        <row r="36">
          <cell r="D36" t="str">
            <v>RC&amp;CYCLE</v>
          </cell>
          <cell r="E36" t="str">
            <v>PEM</v>
          </cell>
          <cell r="F36" t="str">
            <v>Global</v>
          </cell>
          <cell r="G36" t="str">
            <v>Dtc</v>
          </cell>
          <cell r="N36">
            <v>900</v>
          </cell>
          <cell r="O36">
            <v>64</v>
          </cell>
          <cell r="P36">
            <v>0</v>
          </cell>
          <cell r="Y36" t="str">
            <v>G5</v>
          </cell>
          <cell r="AA36">
            <v>0</v>
          </cell>
          <cell r="AB36">
            <v>-24</v>
          </cell>
          <cell r="AC36">
            <v>0</v>
          </cell>
        </row>
        <row r="37">
          <cell r="D37" t="str">
            <v>RC&amp;CYCLE</v>
          </cell>
          <cell r="E37" t="str">
            <v>Assy</v>
          </cell>
          <cell r="F37" t="str">
            <v>Global</v>
          </cell>
          <cell r="G37" t="str">
            <v>CR</v>
          </cell>
          <cell r="N37">
            <v>900</v>
          </cell>
          <cell r="O37">
            <v>64</v>
          </cell>
          <cell r="P37">
            <v>0</v>
          </cell>
          <cell r="Y37" t="str">
            <v>G5</v>
          </cell>
          <cell r="AA37">
            <v>0</v>
          </cell>
          <cell r="AB37">
            <v>0</v>
          </cell>
          <cell r="AC37">
            <v>0</v>
          </cell>
        </row>
        <row r="38">
          <cell r="D38" t="str">
            <v>RC&amp;Cycle</v>
          </cell>
          <cell r="E38" t="str">
            <v>Assy</v>
          </cell>
          <cell r="F38" t="str">
            <v>Global</v>
          </cell>
          <cell r="G38" t="str">
            <v>CR</v>
          </cell>
          <cell r="N38">
            <v>900</v>
          </cell>
          <cell r="O38">
            <v>64</v>
          </cell>
          <cell r="P38">
            <v>0</v>
          </cell>
          <cell r="Y38" t="str">
            <v>G2</v>
          </cell>
          <cell r="AA38">
            <v>0</v>
          </cell>
          <cell r="AB38">
            <v>0</v>
          </cell>
          <cell r="AC38">
            <v>0</v>
          </cell>
        </row>
        <row r="39">
          <cell r="D39" t="str">
            <v>RC</v>
          </cell>
          <cell r="E39" t="str">
            <v>Assy</v>
          </cell>
          <cell r="F39" t="str">
            <v>Global</v>
          </cell>
          <cell r="G39" t="str">
            <v>CR</v>
          </cell>
          <cell r="N39" t="str">
            <v>900/1000</v>
          </cell>
          <cell r="O39">
            <v>64</v>
          </cell>
          <cell r="P39" t="str">
            <v/>
          </cell>
          <cell r="Y39" t="str">
            <v>G5</v>
          </cell>
          <cell r="AA39">
            <v>0</v>
          </cell>
          <cell r="AB39">
            <v>0</v>
          </cell>
          <cell r="AC39">
            <v>0</v>
          </cell>
        </row>
        <row r="40">
          <cell r="D40" t="str">
            <v>RC&amp;Cycle</v>
          </cell>
          <cell r="E40" t="str">
            <v>PEM</v>
          </cell>
          <cell r="F40" t="str">
            <v>Global</v>
          </cell>
          <cell r="G40" t="str">
            <v>CR</v>
          </cell>
          <cell r="N40">
            <v>900</v>
          </cell>
          <cell r="O40">
            <v>64</v>
          </cell>
          <cell r="P40">
            <v>0</v>
          </cell>
          <cell r="Y40" t="str">
            <v>G2</v>
          </cell>
          <cell r="AA40">
            <v>0</v>
          </cell>
          <cell r="AB40">
            <v>-92.7</v>
          </cell>
          <cell r="AC40">
            <v>0</v>
          </cell>
        </row>
        <row r="41">
          <cell r="D41" t="str">
            <v>RC&amp;Cycle</v>
          </cell>
          <cell r="E41" t="str">
            <v>Assy</v>
          </cell>
          <cell r="F41" t="str">
            <v>Global</v>
          </cell>
          <cell r="G41" t="str">
            <v>OTHER</v>
          </cell>
          <cell r="N41" t="str">
            <v>900/1000</v>
          </cell>
          <cell r="O41">
            <v>64</v>
          </cell>
          <cell r="P41" t="str">
            <v/>
          </cell>
          <cell r="Y41" t="str">
            <v>G5</v>
          </cell>
          <cell r="AA41">
            <v>0</v>
          </cell>
          <cell r="AB41">
            <v>0</v>
          </cell>
          <cell r="AC41">
            <v>90</v>
          </cell>
        </row>
        <row r="42">
          <cell r="D42" t="str">
            <v>RC&amp;Cycle</v>
          </cell>
          <cell r="E42" t="str">
            <v>Assy</v>
          </cell>
          <cell r="F42" t="str">
            <v>Global</v>
          </cell>
          <cell r="G42" t="str">
            <v>CR</v>
          </cell>
          <cell r="N42">
            <v>900</v>
          </cell>
          <cell r="O42">
            <v>64</v>
          </cell>
          <cell r="P42">
            <v>0</v>
          </cell>
          <cell r="Y42" t="str">
            <v>G5</v>
          </cell>
          <cell r="AA42">
            <v>0</v>
          </cell>
          <cell r="AB42">
            <v>0</v>
          </cell>
          <cell r="AC42">
            <v>0</v>
          </cell>
        </row>
        <row r="43">
          <cell r="D43" t="str">
            <v>RC&amp;Cycle</v>
          </cell>
          <cell r="E43" t="str">
            <v>C4</v>
          </cell>
          <cell r="F43" t="str">
            <v>Global</v>
          </cell>
          <cell r="G43" t="str">
            <v>DtC</v>
          </cell>
          <cell r="N43">
            <v>900</v>
          </cell>
          <cell r="O43">
            <v>64</v>
          </cell>
          <cell r="P43">
            <v>0</v>
          </cell>
          <cell r="Y43" t="str">
            <v>G2</v>
          </cell>
          <cell r="AA43">
            <v>-9</v>
          </cell>
          <cell r="AB43">
            <v>0</v>
          </cell>
          <cell r="AC43">
            <v>0</v>
          </cell>
        </row>
        <row r="44">
          <cell r="D44" t="str">
            <v>RC&amp;Cycle</v>
          </cell>
          <cell r="E44" t="str">
            <v>Assy</v>
          </cell>
          <cell r="F44" t="str">
            <v>Global</v>
          </cell>
          <cell r="G44" t="str">
            <v>DtC</v>
          </cell>
          <cell r="N44">
            <v>900</v>
          </cell>
          <cell r="O44">
            <v>64</v>
          </cell>
          <cell r="P44">
            <v>0</v>
          </cell>
          <cell r="Y44" t="str">
            <v>G7</v>
          </cell>
          <cell r="AA44">
            <v>0</v>
          </cell>
          <cell r="AB44">
            <v>0</v>
          </cell>
          <cell r="AC44">
            <v>0</v>
          </cell>
        </row>
        <row r="45">
          <cell r="D45" t="str">
            <v>RC&amp;Cycle</v>
          </cell>
          <cell r="E45" t="str">
            <v>Assy</v>
          </cell>
          <cell r="F45" t="str">
            <v>Global</v>
          </cell>
          <cell r="G45" t="str">
            <v>DtC</v>
          </cell>
          <cell r="N45">
            <v>900</v>
          </cell>
          <cell r="O45">
            <v>64</v>
          </cell>
          <cell r="P45">
            <v>0</v>
          </cell>
          <cell r="Y45" t="str">
            <v>G7</v>
          </cell>
          <cell r="AA45">
            <v>0</v>
          </cell>
          <cell r="AB45">
            <v>0</v>
          </cell>
          <cell r="AC45">
            <v>-1</v>
          </cell>
        </row>
        <row r="46">
          <cell r="D46" t="str">
            <v>RC&amp;Cycle</v>
          </cell>
          <cell r="E46" t="str">
            <v>Assy</v>
          </cell>
          <cell r="F46" t="str">
            <v>Global</v>
          </cell>
          <cell r="G46" t="str">
            <v>DtC</v>
          </cell>
          <cell r="N46">
            <v>900</v>
          </cell>
          <cell r="O46">
            <v>64</v>
          </cell>
          <cell r="P46">
            <v>0</v>
          </cell>
          <cell r="Y46" t="str">
            <v>G7</v>
          </cell>
          <cell r="AA46">
            <v>0</v>
          </cell>
          <cell r="AB46">
            <v>0</v>
          </cell>
          <cell r="AC46">
            <v>1</v>
          </cell>
        </row>
        <row r="47">
          <cell r="D47" t="str">
            <v>RC&amp;Cycle</v>
          </cell>
          <cell r="E47" t="str">
            <v>Assy</v>
          </cell>
          <cell r="F47" t="str">
            <v>Global</v>
          </cell>
          <cell r="G47" t="str">
            <v>DtC</v>
          </cell>
          <cell r="N47">
            <v>900</v>
          </cell>
          <cell r="O47">
            <v>64</v>
          </cell>
          <cell r="P47">
            <v>0</v>
          </cell>
          <cell r="Y47" t="str">
            <v>G7</v>
          </cell>
          <cell r="AA47">
            <v>0</v>
          </cell>
          <cell r="AB47">
            <v>0</v>
          </cell>
          <cell r="AC47">
            <v>-10</v>
          </cell>
        </row>
        <row r="48">
          <cell r="D48" t="str">
            <v>RC&amp;Cycle</v>
          </cell>
          <cell r="E48" t="str">
            <v>Assy</v>
          </cell>
          <cell r="F48" t="str">
            <v>Global</v>
          </cell>
          <cell r="G48" t="str">
            <v>CR</v>
          </cell>
          <cell r="N48">
            <v>900</v>
          </cell>
          <cell r="O48">
            <v>64</v>
          </cell>
          <cell r="P48">
            <v>0</v>
          </cell>
          <cell r="Y48" t="str">
            <v>G5</v>
          </cell>
          <cell r="AA48">
            <v>0</v>
          </cell>
          <cell r="AB48">
            <v>0</v>
          </cell>
          <cell r="AC48">
            <v>0</v>
          </cell>
        </row>
        <row r="49">
          <cell r="D49" t="str">
            <v>RC&amp;Cycle</v>
          </cell>
          <cell r="E49" t="str">
            <v>PEC</v>
          </cell>
          <cell r="F49" t="str">
            <v>finition</v>
          </cell>
          <cell r="G49" t="str">
            <v>DtC</v>
          </cell>
          <cell r="N49">
            <v>900</v>
          </cell>
          <cell r="O49">
            <v>64</v>
          </cell>
          <cell r="P49">
            <v>0</v>
          </cell>
          <cell r="Y49" t="str">
            <v>G9</v>
          </cell>
          <cell r="AA49">
            <v>0</v>
          </cell>
          <cell r="AB49">
            <v>0</v>
          </cell>
          <cell r="AC49">
            <v>0</v>
          </cell>
        </row>
        <row r="50">
          <cell r="D50" t="str">
            <v>RC&amp;Cycle</v>
          </cell>
          <cell r="E50" t="str">
            <v>Assy</v>
          </cell>
          <cell r="F50" t="str">
            <v>Global</v>
          </cell>
          <cell r="G50" t="str">
            <v>DtC</v>
          </cell>
          <cell r="N50">
            <v>900</v>
          </cell>
          <cell r="O50">
            <v>64</v>
          </cell>
          <cell r="P50">
            <v>0</v>
          </cell>
          <cell r="Y50" t="str">
            <v>G2</v>
          </cell>
          <cell r="AA50">
            <v>0</v>
          </cell>
          <cell r="AB50">
            <v>0</v>
          </cell>
          <cell r="AC50">
            <v>0</v>
          </cell>
        </row>
        <row r="51">
          <cell r="D51" t="str">
            <v>RC&amp;Cycle</v>
          </cell>
          <cell r="E51" t="str">
            <v>PEC</v>
          </cell>
          <cell r="F51" t="str">
            <v>Ebauche</v>
          </cell>
          <cell r="G51" t="str">
            <v>OTHER</v>
          </cell>
          <cell r="N51" t="str">
            <v>900/1000</v>
          </cell>
          <cell r="O51">
            <v>64</v>
          </cell>
          <cell r="P51">
            <v>130</v>
          </cell>
          <cell r="Y51" t="str">
            <v>G9</v>
          </cell>
          <cell r="AA51">
            <v>34.799999999999997</v>
          </cell>
          <cell r="AB51">
            <v>0</v>
          </cell>
          <cell r="AC51">
            <v>0</v>
          </cell>
        </row>
        <row r="52">
          <cell r="D52" t="str">
            <v>RC&amp;Cycle</v>
          </cell>
          <cell r="E52" t="str">
            <v>Assy</v>
          </cell>
          <cell r="F52" t="str">
            <v>Global</v>
          </cell>
          <cell r="G52" t="str">
            <v>CR</v>
          </cell>
          <cell r="N52">
            <v>900</v>
          </cell>
          <cell r="O52">
            <v>64</v>
          </cell>
          <cell r="P52">
            <v>0</v>
          </cell>
          <cell r="Y52" t="str">
            <v>G7</v>
          </cell>
          <cell r="AA52">
            <v>0</v>
          </cell>
          <cell r="AB52">
            <v>0</v>
          </cell>
          <cell r="AC52">
            <v>-23.3</v>
          </cell>
        </row>
        <row r="53">
          <cell r="D53" t="str">
            <v>RC&amp;Cycle</v>
          </cell>
          <cell r="E53" t="str">
            <v>Assy</v>
          </cell>
          <cell r="F53" t="str">
            <v>Qualité</v>
          </cell>
          <cell r="G53" t="str">
            <v>OTHER</v>
          </cell>
          <cell r="N53">
            <v>900</v>
          </cell>
          <cell r="O53">
            <v>100</v>
          </cell>
          <cell r="P53">
            <v>0</v>
          </cell>
          <cell r="Y53" t="str">
            <v>Cancelled</v>
          </cell>
          <cell r="AA53">
            <v>0</v>
          </cell>
          <cell r="AB53">
            <v>0</v>
          </cell>
          <cell r="AC53">
            <v>-8.6</v>
          </cell>
        </row>
        <row r="54">
          <cell r="D54" t="str">
            <v>RC&amp;Cycle</v>
          </cell>
          <cell r="E54" t="str">
            <v>PEC</v>
          </cell>
          <cell r="F54" t="str">
            <v>S/T</v>
          </cell>
          <cell r="G54" t="str">
            <v>DtC</v>
          </cell>
          <cell r="N54" t="str">
            <v>900/1000</v>
          </cell>
          <cell r="O54">
            <v>64</v>
          </cell>
          <cell r="P54">
            <v>0</v>
          </cell>
          <cell r="Y54" t="str">
            <v>G1</v>
          </cell>
          <cell r="AA54">
            <v>0</v>
          </cell>
          <cell r="AB54">
            <v>0</v>
          </cell>
          <cell r="AC54">
            <v>0</v>
          </cell>
        </row>
        <row r="55">
          <cell r="D55" t="str">
            <v>RC&amp;Cycle</v>
          </cell>
          <cell r="E55" t="str">
            <v>PEC</v>
          </cell>
          <cell r="F55" t="str">
            <v>Finition</v>
          </cell>
          <cell r="G55" t="str">
            <v>OTHER</v>
          </cell>
          <cell r="N55">
            <v>900</v>
          </cell>
          <cell r="O55">
            <v>64</v>
          </cell>
          <cell r="P55" t="str">
            <v/>
          </cell>
          <cell r="Y55" t="str">
            <v>G9</v>
          </cell>
          <cell r="AA55">
            <v>-25</v>
          </cell>
          <cell r="AB55">
            <v>0</v>
          </cell>
          <cell r="AC55">
            <v>0</v>
          </cell>
        </row>
        <row r="56">
          <cell r="D56" t="str">
            <v>RC&amp;Cycle</v>
          </cell>
          <cell r="E56" t="str">
            <v>Assy</v>
          </cell>
          <cell r="F56" t="str">
            <v>Global</v>
          </cell>
          <cell r="G56" t="str">
            <v>CR</v>
          </cell>
          <cell r="N56">
            <v>900</v>
          </cell>
          <cell r="O56">
            <v>64</v>
          </cell>
          <cell r="P56" t="str">
            <v/>
          </cell>
          <cell r="Y56" t="str">
            <v>G1</v>
          </cell>
          <cell r="AA56">
            <v>0</v>
          </cell>
          <cell r="AB56">
            <v>0</v>
          </cell>
          <cell r="AC56">
            <v>0</v>
          </cell>
        </row>
        <row r="57">
          <cell r="D57" t="str">
            <v>Cycle</v>
          </cell>
          <cell r="E57" t="str">
            <v>Assy</v>
          </cell>
          <cell r="F57" t="str">
            <v>Global</v>
          </cell>
          <cell r="G57" t="str">
            <v>CR</v>
          </cell>
          <cell r="N57">
            <v>900</v>
          </cell>
          <cell r="O57">
            <v>64</v>
          </cell>
          <cell r="P57" t="str">
            <v/>
          </cell>
          <cell r="Y57" t="str">
            <v>G1</v>
          </cell>
          <cell r="AA57">
            <v>0</v>
          </cell>
          <cell r="AB57">
            <v>0</v>
          </cell>
          <cell r="AC57">
            <v>0</v>
          </cell>
        </row>
        <row r="58">
          <cell r="D58">
            <v>0</v>
          </cell>
          <cell r="E58" t="str">
            <v>Assy</v>
          </cell>
          <cell r="F58" t="str">
            <v>Global</v>
          </cell>
          <cell r="G58" t="str">
            <v>CR</v>
          </cell>
          <cell r="N58">
            <v>900</v>
          </cell>
          <cell r="O58">
            <v>64</v>
          </cell>
          <cell r="P58" t="str">
            <v/>
          </cell>
          <cell r="Y58" t="str">
            <v>G1</v>
          </cell>
          <cell r="AA58">
            <v>0</v>
          </cell>
          <cell r="AB58">
            <v>0</v>
          </cell>
          <cell r="AC58">
            <v>0</v>
          </cell>
        </row>
        <row r="59">
          <cell r="D59" t="str">
            <v>RC&amp;Cycle</v>
          </cell>
          <cell r="E59" t="str">
            <v>Assy</v>
          </cell>
          <cell r="F59" t="str">
            <v>Global</v>
          </cell>
          <cell r="G59" t="str">
            <v>CR</v>
          </cell>
          <cell r="N59">
            <v>900</v>
          </cell>
          <cell r="O59">
            <v>64</v>
          </cell>
          <cell r="P59" t="str">
            <v/>
          </cell>
          <cell r="Y59" t="str">
            <v>G5</v>
          </cell>
          <cell r="AA59">
            <v>0</v>
          </cell>
          <cell r="AB59">
            <v>0</v>
          </cell>
          <cell r="AC59">
            <v>0</v>
          </cell>
        </row>
        <row r="60">
          <cell r="D60" t="str">
            <v>RC&amp;Cycle</v>
          </cell>
          <cell r="E60" t="str">
            <v>PEC</v>
          </cell>
          <cell r="F60" t="str">
            <v>S/T</v>
          </cell>
          <cell r="G60" t="str">
            <v>OTHER</v>
          </cell>
          <cell r="N60" t="str">
            <v>900/1000</v>
          </cell>
          <cell r="O60">
            <v>64</v>
          </cell>
          <cell r="P60" t="str">
            <v/>
          </cell>
          <cell r="Y60" t="str">
            <v>Cancelled</v>
          </cell>
          <cell r="AA60">
            <v>-5</v>
          </cell>
          <cell r="AB60">
            <v>0</v>
          </cell>
          <cell r="AC60">
            <v>0</v>
          </cell>
        </row>
        <row r="61">
          <cell r="D61" t="str">
            <v>RC</v>
          </cell>
          <cell r="E61" t="str">
            <v>PEC</v>
          </cell>
          <cell r="F61" t="str">
            <v>Qualité</v>
          </cell>
          <cell r="G61" t="str">
            <v>OTHER</v>
          </cell>
          <cell r="N61" t="str">
            <v>900/1000</v>
          </cell>
          <cell r="O61">
            <v>66</v>
          </cell>
          <cell r="P61" t="str">
            <v/>
          </cell>
          <cell r="Y61" t="str">
            <v>Cancelled</v>
          </cell>
          <cell r="AA61">
            <v>-4</v>
          </cell>
          <cell r="AB61">
            <v>0</v>
          </cell>
          <cell r="AC61">
            <v>0</v>
          </cell>
        </row>
        <row r="62">
          <cell r="D62" t="str">
            <v>RC&amp;Cycle</v>
          </cell>
          <cell r="E62" t="str">
            <v>PEC</v>
          </cell>
          <cell r="F62" t="str">
            <v>Finition</v>
          </cell>
          <cell r="G62" t="str">
            <v>OTHER</v>
          </cell>
          <cell r="N62" t="str">
            <v>900/1000</v>
          </cell>
          <cell r="O62">
            <v>70</v>
          </cell>
          <cell r="P62">
            <v>98</v>
          </cell>
          <cell r="Y62" t="str">
            <v>G9</v>
          </cell>
          <cell r="AA62">
            <v>6.3</v>
          </cell>
          <cell r="AB62">
            <v>0</v>
          </cell>
          <cell r="AC62">
            <v>0</v>
          </cell>
        </row>
        <row r="63">
          <cell r="D63" t="str">
            <v>RC&amp;Cycle</v>
          </cell>
          <cell r="E63" t="str">
            <v>Assy</v>
          </cell>
          <cell r="F63" t="str">
            <v>Global</v>
          </cell>
          <cell r="G63" t="str">
            <v>CR</v>
          </cell>
          <cell r="N63">
            <v>1000</v>
          </cell>
          <cell r="O63">
            <v>71</v>
          </cell>
          <cell r="P63">
            <v>0</v>
          </cell>
          <cell r="Y63" t="str">
            <v>G2</v>
          </cell>
          <cell r="AA63">
            <v>0</v>
          </cell>
          <cell r="AB63">
            <v>0</v>
          </cell>
          <cell r="AC63">
            <v>0</v>
          </cell>
        </row>
        <row r="64">
          <cell r="D64" t="str">
            <v>RC&amp;Cycle</v>
          </cell>
          <cell r="E64" t="str">
            <v>PEC</v>
          </cell>
          <cell r="F64" t="str">
            <v>Global</v>
          </cell>
          <cell r="G64" t="str">
            <v>OTHER</v>
          </cell>
          <cell r="N64" t="str">
            <v>900/1000</v>
          </cell>
          <cell r="O64">
            <v>80</v>
          </cell>
          <cell r="P64">
            <v>0</v>
          </cell>
          <cell r="Y64" t="str">
            <v>G5</v>
          </cell>
          <cell r="AA64">
            <v>0</v>
          </cell>
          <cell r="AB64">
            <v>0</v>
          </cell>
          <cell r="AC64">
            <v>-58</v>
          </cell>
        </row>
        <row r="65">
          <cell r="D65" t="str">
            <v>Rc&amp;Cycle</v>
          </cell>
          <cell r="E65" t="str">
            <v>Assy</v>
          </cell>
          <cell r="F65" t="str">
            <v>Global</v>
          </cell>
          <cell r="G65" t="str">
            <v>CR</v>
          </cell>
          <cell r="N65" t="str">
            <v>900/1000</v>
          </cell>
          <cell r="O65">
            <v>81</v>
          </cell>
          <cell r="P65">
            <v>0</v>
          </cell>
          <cell r="Y65" t="str">
            <v>G5</v>
          </cell>
          <cell r="AA65">
            <v>0</v>
          </cell>
          <cell r="AB65">
            <v>0</v>
          </cell>
          <cell r="AC65">
            <v>0</v>
          </cell>
        </row>
        <row r="66">
          <cell r="D66" t="str">
            <v>RC&amp;Cycle</v>
          </cell>
          <cell r="E66" t="str">
            <v>Assy</v>
          </cell>
          <cell r="F66" t="str">
            <v>Global</v>
          </cell>
          <cell r="G66" t="str">
            <v>OTHER</v>
          </cell>
          <cell r="N66">
            <v>900</v>
          </cell>
          <cell r="O66">
            <v>88</v>
          </cell>
          <cell r="P66">
            <v>0</v>
          </cell>
          <cell r="Y66" t="str">
            <v>G9</v>
          </cell>
          <cell r="AA66">
            <v>0</v>
          </cell>
          <cell r="AB66">
            <v>0</v>
          </cell>
          <cell r="AC66">
            <v>-14</v>
          </cell>
        </row>
        <row r="67">
          <cell r="D67" t="str">
            <v>RC / CYCLE</v>
          </cell>
          <cell r="E67" t="str">
            <v>Assy</v>
          </cell>
          <cell r="F67" t="str">
            <v>Global</v>
          </cell>
          <cell r="G67" t="str">
            <v>OTHER</v>
          </cell>
          <cell r="N67">
            <v>1000</v>
          </cell>
          <cell r="O67">
            <v>88</v>
          </cell>
          <cell r="P67">
            <v>0</v>
          </cell>
          <cell r="Y67" t="str">
            <v>G1</v>
          </cell>
          <cell r="AA67">
            <v>0</v>
          </cell>
          <cell r="AB67">
            <v>0</v>
          </cell>
          <cell r="AC67">
            <v>-52</v>
          </cell>
        </row>
        <row r="68">
          <cell r="D68" t="str">
            <v>RC / CYCLE</v>
          </cell>
          <cell r="E68" t="str">
            <v>Assy</v>
          </cell>
          <cell r="F68" t="str">
            <v>Global</v>
          </cell>
          <cell r="G68" t="str">
            <v>OTHER</v>
          </cell>
          <cell r="N68">
            <v>1000</v>
          </cell>
          <cell r="O68">
            <v>88</v>
          </cell>
          <cell r="P68">
            <v>0</v>
          </cell>
          <cell r="Y68" t="str">
            <v>G1</v>
          </cell>
          <cell r="AA68">
            <v>0</v>
          </cell>
          <cell r="AB68">
            <v>0</v>
          </cell>
          <cell r="AC68">
            <v>-17</v>
          </cell>
        </row>
        <row r="69">
          <cell r="D69" t="str">
            <v>RC&amp;CYCLE</v>
          </cell>
          <cell r="E69" t="str">
            <v>Assy</v>
          </cell>
          <cell r="F69" t="str">
            <v>Global</v>
          </cell>
          <cell r="G69" t="str">
            <v>OTHER</v>
          </cell>
          <cell r="N69" t="str">
            <v>900/1000</v>
          </cell>
          <cell r="O69">
            <v>88</v>
          </cell>
          <cell r="P69">
            <v>0</v>
          </cell>
          <cell r="Y69" t="str">
            <v>G5</v>
          </cell>
          <cell r="AA69">
            <v>0</v>
          </cell>
          <cell r="AB69">
            <v>0</v>
          </cell>
          <cell r="AC69">
            <v>-4</v>
          </cell>
        </row>
        <row r="70">
          <cell r="D70" t="str">
            <v>RC&amp;CYCLE</v>
          </cell>
          <cell r="E70" t="str">
            <v>Assy</v>
          </cell>
          <cell r="F70" t="str">
            <v>Global</v>
          </cell>
          <cell r="G70" t="str">
            <v>CR</v>
          </cell>
          <cell r="N70">
            <v>1000</v>
          </cell>
          <cell r="O70">
            <v>88</v>
          </cell>
          <cell r="P70">
            <v>0</v>
          </cell>
          <cell r="Y70" t="str">
            <v>G5</v>
          </cell>
          <cell r="AA70">
            <v>0</v>
          </cell>
          <cell r="AB70">
            <v>0</v>
          </cell>
          <cell r="AC70">
            <v>0</v>
          </cell>
        </row>
        <row r="71">
          <cell r="D71" t="str">
            <v>RC&amp;CYCLE</v>
          </cell>
          <cell r="E71" t="str">
            <v>Assy</v>
          </cell>
          <cell r="F71" t="str">
            <v>Global</v>
          </cell>
          <cell r="G71" t="str">
            <v>CR</v>
          </cell>
          <cell r="N71">
            <v>1000</v>
          </cell>
          <cell r="O71">
            <v>88</v>
          </cell>
          <cell r="P71">
            <v>0</v>
          </cell>
          <cell r="Y71" t="str">
            <v>G5</v>
          </cell>
          <cell r="AA71">
            <v>0</v>
          </cell>
          <cell r="AB71">
            <v>0</v>
          </cell>
          <cell r="AC71">
            <v>0</v>
          </cell>
        </row>
        <row r="72">
          <cell r="D72" t="str">
            <v>RC&amp;Cycle</v>
          </cell>
          <cell r="E72" t="str">
            <v>PEM</v>
          </cell>
          <cell r="F72" t="str">
            <v>Global</v>
          </cell>
          <cell r="G72" t="str">
            <v>OTHER</v>
          </cell>
          <cell r="N72">
            <v>1000</v>
          </cell>
          <cell r="O72">
            <v>88</v>
          </cell>
          <cell r="P72">
            <v>0</v>
          </cell>
          <cell r="Y72" t="str">
            <v>G4</v>
          </cell>
          <cell r="AA72">
            <v>0</v>
          </cell>
          <cell r="AB72">
            <v>-19</v>
          </cell>
          <cell r="AC72">
            <v>0</v>
          </cell>
        </row>
        <row r="73">
          <cell r="D73" t="str">
            <v>RC&amp;Cycle</v>
          </cell>
          <cell r="E73" t="str">
            <v>Assy</v>
          </cell>
          <cell r="F73" t="str">
            <v>Global</v>
          </cell>
          <cell r="G73" t="str">
            <v>CR</v>
          </cell>
          <cell r="N73">
            <v>1000</v>
          </cell>
          <cell r="O73">
            <v>88</v>
          </cell>
          <cell r="P73">
            <v>0</v>
          </cell>
          <cell r="Y73" t="str">
            <v>G5</v>
          </cell>
          <cell r="AA73">
            <v>0</v>
          </cell>
          <cell r="AB73">
            <v>0</v>
          </cell>
          <cell r="AC73">
            <v>0</v>
          </cell>
        </row>
        <row r="74">
          <cell r="D74" t="str">
            <v>RC&amp;Cycle</v>
          </cell>
          <cell r="E74" t="str">
            <v>PEC + PEM + ASSY</v>
          </cell>
          <cell r="F74" t="str">
            <v xml:space="preserve"> Global</v>
          </cell>
          <cell r="G74" t="str">
            <v>CR</v>
          </cell>
          <cell r="N74">
            <v>1000</v>
          </cell>
          <cell r="O74">
            <v>88</v>
          </cell>
          <cell r="P74">
            <v>0</v>
          </cell>
          <cell r="Y74" t="str">
            <v>G5</v>
          </cell>
          <cell r="AA74">
            <v>-7</v>
          </cell>
          <cell r="AB74">
            <v>-9</v>
          </cell>
          <cell r="AC74">
            <v>-27</v>
          </cell>
        </row>
        <row r="75">
          <cell r="D75" t="str">
            <v>RC&amp;Cycle</v>
          </cell>
          <cell r="E75" t="str">
            <v>Assy</v>
          </cell>
          <cell r="F75" t="str">
            <v>Global</v>
          </cell>
          <cell r="G75" t="str">
            <v>CR</v>
          </cell>
          <cell r="N75">
            <v>1000</v>
          </cell>
          <cell r="O75">
            <v>88</v>
          </cell>
          <cell r="P75">
            <v>0</v>
          </cell>
          <cell r="Y75" t="str">
            <v>G2</v>
          </cell>
          <cell r="AA75">
            <v>0</v>
          </cell>
          <cell r="AB75">
            <v>0</v>
          </cell>
          <cell r="AC75">
            <v>0</v>
          </cell>
        </row>
        <row r="76">
          <cell r="D76" t="str">
            <v>RC</v>
          </cell>
          <cell r="E76" t="str">
            <v>PEC</v>
          </cell>
          <cell r="F76" t="str">
            <v>Ebauche</v>
          </cell>
          <cell r="G76" t="str">
            <v>DtC</v>
          </cell>
          <cell r="N76">
            <v>900</v>
          </cell>
          <cell r="O76">
            <v>98</v>
          </cell>
          <cell r="P76" t="str">
            <v/>
          </cell>
          <cell r="Y76" t="str">
            <v>G2</v>
          </cell>
          <cell r="AA76">
            <v>0</v>
          </cell>
          <cell r="AB76">
            <v>0</v>
          </cell>
          <cell r="AC76">
            <v>0</v>
          </cell>
        </row>
        <row r="77">
          <cell r="D77" t="str">
            <v>RC&amp;Cycle</v>
          </cell>
          <cell r="E77" t="str">
            <v>Assy</v>
          </cell>
          <cell r="F77" t="str">
            <v>Global</v>
          </cell>
          <cell r="G77" t="str">
            <v>CR</v>
          </cell>
          <cell r="N77">
            <v>1000</v>
          </cell>
          <cell r="O77">
            <v>88</v>
          </cell>
          <cell r="P77" t="str">
            <v/>
          </cell>
          <cell r="Y77" t="str">
            <v>G1</v>
          </cell>
          <cell r="AA77">
            <v>0</v>
          </cell>
          <cell r="AB77">
            <v>0</v>
          </cell>
          <cell r="AC77">
            <v>0</v>
          </cell>
        </row>
        <row r="78">
          <cell r="D78" t="str">
            <v>RC</v>
          </cell>
          <cell r="E78" t="str">
            <v>Assy</v>
          </cell>
          <cell r="F78" t="str">
            <v>Global</v>
          </cell>
          <cell r="G78" t="str">
            <v>CR</v>
          </cell>
          <cell r="N78" t="str">
            <v>900/1000</v>
          </cell>
          <cell r="O78">
            <v>88</v>
          </cell>
          <cell r="P78" t="str">
            <v/>
          </cell>
          <cell r="Y78" t="str">
            <v>G5</v>
          </cell>
          <cell r="AA78">
            <v>0</v>
          </cell>
          <cell r="AB78">
            <v>0</v>
          </cell>
          <cell r="AC78">
            <v>0</v>
          </cell>
        </row>
        <row r="79">
          <cell r="D79" t="str">
            <v>RC</v>
          </cell>
          <cell r="E79" t="str">
            <v>PEC</v>
          </cell>
          <cell r="F79" t="str">
            <v>Ebauche</v>
          </cell>
          <cell r="G79" t="str">
            <v>OTHER</v>
          </cell>
          <cell r="N79">
            <v>900</v>
          </cell>
          <cell r="O79">
            <v>98</v>
          </cell>
          <cell r="P79" t="str">
            <v/>
          </cell>
          <cell r="Y79" t="str">
            <v>G1</v>
          </cell>
          <cell r="AA79">
            <v>0</v>
          </cell>
          <cell r="AB79">
            <v>0</v>
          </cell>
          <cell r="AC79">
            <v>0</v>
          </cell>
        </row>
        <row r="80">
          <cell r="D80" t="str">
            <v>RC&amp;Cycle</v>
          </cell>
          <cell r="E80" t="str">
            <v>PEC+ASSY</v>
          </cell>
          <cell r="F80" t="str">
            <v>Ebauche</v>
          </cell>
          <cell r="G80" t="str">
            <v>CR</v>
          </cell>
          <cell r="N80">
            <v>900</v>
          </cell>
          <cell r="O80">
            <v>98</v>
          </cell>
          <cell r="P80" t="str">
            <v/>
          </cell>
          <cell r="Y80" t="str">
            <v>G3</v>
          </cell>
          <cell r="AA80">
            <v>-11</v>
          </cell>
          <cell r="AB80">
            <v>0</v>
          </cell>
          <cell r="AC80">
            <v>-1</v>
          </cell>
        </row>
        <row r="81">
          <cell r="D81" t="str">
            <v>RC / CYCLE</v>
          </cell>
          <cell r="E81" t="str">
            <v>PEC</v>
          </cell>
          <cell r="F81" t="str">
            <v>Ebauche</v>
          </cell>
          <cell r="G81" t="str">
            <v>OTHER</v>
          </cell>
          <cell r="N81">
            <v>900</v>
          </cell>
          <cell r="O81">
            <v>100</v>
          </cell>
          <cell r="P81">
            <v>0</v>
          </cell>
          <cell r="Y81" t="str">
            <v>G2</v>
          </cell>
          <cell r="AA81">
            <v>-7.9</v>
          </cell>
          <cell r="AB81">
            <v>0</v>
          </cell>
          <cell r="AC81">
            <v>0</v>
          </cell>
        </row>
        <row r="82">
          <cell r="D82" t="str">
            <v>RC&amp;Cycle</v>
          </cell>
          <cell r="E82" t="str">
            <v>Assy</v>
          </cell>
          <cell r="F82" t="str">
            <v>Global</v>
          </cell>
          <cell r="G82" t="str">
            <v>CR</v>
          </cell>
          <cell r="N82">
            <v>1000</v>
          </cell>
          <cell r="O82">
            <v>88</v>
          </cell>
          <cell r="P82" t="str">
            <v/>
          </cell>
          <cell r="Y82" t="str">
            <v>G5</v>
          </cell>
          <cell r="AA82">
            <v>0</v>
          </cell>
          <cell r="AB82">
            <v>0</v>
          </cell>
          <cell r="AC82">
            <v>10</v>
          </cell>
        </row>
        <row r="83">
          <cell r="D83" t="str">
            <v>RC&amp;Cycle</v>
          </cell>
          <cell r="E83" t="str">
            <v>Assy</v>
          </cell>
          <cell r="F83" t="str">
            <v>Global</v>
          </cell>
          <cell r="G83" t="str">
            <v>CR</v>
          </cell>
          <cell r="N83">
            <v>1000</v>
          </cell>
          <cell r="O83">
            <v>88</v>
          </cell>
          <cell r="P83" t="str">
            <v/>
          </cell>
          <cell r="Y83" t="str">
            <v>G3</v>
          </cell>
          <cell r="AA83">
            <v>0</v>
          </cell>
          <cell r="AB83">
            <v>0</v>
          </cell>
          <cell r="AC83">
            <v>0</v>
          </cell>
        </row>
        <row r="84">
          <cell r="D84" t="str">
            <v>RC&amp;Cycle</v>
          </cell>
          <cell r="E84" t="str">
            <v>Assy</v>
          </cell>
          <cell r="F84" t="str">
            <v>Global</v>
          </cell>
          <cell r="G84" t="str">
            <v>CR</v>
          </cell>
          <cell r="N84">
            <v>1000</v>
          </cell>
          <cell r="O84">
            <v>88</v>
          </cell>
          <cell r="P84" t="str">
            <v/>
          </cell>
          <cell r="Y84" t="str">
            <v>G3</v>
          </cell>
          <cell r="AA84">
            <v>0</v>
          </cell>
          <cell r="AB84">
            <v>0</v>
          </cell>
          <cell r="AC84">
            <v>-1.4</v>
          </cell>
        </row>
        <row r="85">
          <cell r="D85" t="str">
            <v>RC&amp;Cycle</v>
          </cell>
          <cell r="E85" t="str">
            <v>PEM+ASSY</v>
          </cell>
          <cell r="F85" t="str">
            <v>Global</v>
          </cell>
          <cell r="G85" t="str">
            <v>CR</v>
          </cell>
          <cell r="N85">
            <v>1000</v>
          </cell>
          <cell r="O85">
            <v>88</v>
          </cell>
          <cell r="P85" t="str">
            <v/>
          </cell>
          <cell r="Y85" t="str">
            <v>G5</v>
          </cell>
          <cell r="AA85">
            <v>0</v>
          </cell>
          <cell r="AB85">
            <v>0</v>
          </cell>
          <cell r="AC85">
            <v>0</v>
          </cell>
        </row>
        <row r="86">
          <cell r="D86" t="str">
            <v>RC&amp;Cycle</v>
          </cell>
          <cell r="E86" t="str">
            <v>PEC</v>
          </cell>
          <cell r="F86" t="str">
            <v>Ebauche</v>
          </cell>
          <cell r="G86" t="str">
            <v>OTHER</v>
          </cell>
          <cell r="N86">
            <v>900</v>
          </cell>
          <cell r="O86">
            <v>100</v>
          </cell>
          <cell r="P86">
            <v>0</v>
          </cell>
          <cell r="Y86" t="str">
            <v>G1</v>
          </cell>
          <cell r="AA86">
            <v>0</v>
          </cell>
          <cell r="AB86">
            <v>0</v>
          </cell>
          <cell r="AC86">
            <v>0</v>
          </cell>
        </row>
        <row r="87">
          <cell r="D87" t="str">
            <v>RC&amp;Cycle</v>
          </cell>
          <cell r="E87" t="str">
            <v>PEM+ASSY</v>
          </cell>
          <cell r="F87" t="str">
            <v>Global</v>
          </cell>
          <cell r="G87" t="str">
            <v>CR</v>
          </cell>
          <cell r="N87">
            <v>1000</v>
          </cell>
          <cell r="O87">
            <v>88</v>
          </cell>
          <cell r="P87" t="str">
            <v/>
          </cell>
          <cell r="Y87" t="str">
            <v>G5</v>
          </cell>
          <cell r="AA87">
            <v>0</v>
          </cell>
          <cell r="AB87">
            <v>0</v>
          </cell>
          <cell r="AC87">
            <v>0</v>
          </cell>
        </row>
        <row r="88">
          <cell r="D88" t="str">
            <v>RC&amp;Cycle</v>
          </cell>
          <cell r="E88" t="str">
            <v>Assy</v>
          </cell>
          <cell r="F88" t="str">
            <v>Global</v>
          </cell>
          <cell r="G88" t="str">
            <v>CR</v>
          </cell>
          <cell r="N88">
            <v>1000</v>
          </cell>
          <cell r="O88">
            <v>88</v>
          </cell>
          <cell r="P88" t="str">
            <v/>
          </cell>
          <cell r="Y88" t="str">
            <v>G5</v>
          </cell>
          <cell r="AA88">
            <v>0</v>
          </cell>
          <cell r="AB88">
            <v>0</v>
          </cell>
          <cell r="AC88">
            <v>0</v>
          </cell>
        </row>
        <row r="89">
          <cell r="D89" t="str">
            <v>RC&amp;Cycle</v>
          </cell>
          <cell r="E89" t="str">
            <v>Assy</v>
          </cell>
          <cell r="F89" t="str">
            <v>Global</v>
          </cell>
          <cell r="G89" t="str">
            <v>CR</v>
          </cell>
          <cell r="N89">
            <v>1000</v>
          </cell>
          <cell r="O89">
            <v>88</v>
          </cell>
          <cell r="P89" t="str">
            <v/>
          </cell>
          <cell r="Y89" t="str">
            <v>G5</v>
          </cell>
          <cell r="AA89">
            <v>0</v>
          </cell>
          <cell r="AB89">
            <v>0</v>
          </cell>
          <cell r="AC89">
            <v>-3.5</v>
          </cell>
        </row>
        <row r="90">
          <cell r="D90" t="str">
            <v>RC&amp;Cycle</v>
          </cell>
          <cell r="E90" t="str">
            <v>Assy</v>
          </cell>
          <cell r="F90" t="str">
            <v>Global</v>
          </cell>
          <cell r="G90" t="str">
            <v>CR</v>
          </cell>
          <cell r="N90">
            <v>1000</v>
          </cell>
          <cell r="O90">
            <v>88</v>
          </cell>
          <cell r="P90" t="str">
            <v/>
          </cell>
          <cell r="Y90" t="str">
            <v>G5</v>
          </cell>
          <cell r="AA90">
            <v>0</v>
          </cell>
          <cell r="AB90">
            <v>0</v>
          </cell>
          <cell r="AC90">
            <v>-0.5</v>
          </cell>
        </row>
        <row r="91">
          <cell r="D91" t="str">
            <v>RC&amp;Cycle</v>
          </cell>
          <cell r="E91" t="str">
            <v>Assy</v>
          </cell>
          <cell r="F91" t="str">
            <v>Global</v>
          </cell>
          <cell r="G91" t="str">
            <v>CR</v>
          </cell>
          <cell r="N91">
            <v>1000</v>
          </cell>
          <cell r="O91">
            <v>88</v>
          </cell>
          <cell r="P91" t="str">
            <v/>
          </cell>
          <cell r="Y91" t="str">
            <v>G5</v>
          </cell>
          <cell r="AA91">
            <v>0</v>
          </cell>
          <cell r="AB91">
            <v>0</v>
          </cell>
          <cell r="AC91">
            <v>-5.9</v>
          </cell>
        </row>
        <row r="92">
          <cell r="D92" t="str">
            <v>RC&amp;Cycle</v>
          </cell>
          <cell r="E92" t="str">
            <v>PEC</v>
          </cell>
          <cell r="F92" t="str">
            <v>EBAUCHE</v>
          </cell>
          <cell r="G92" t="str">
            <v>OTHER</v>
          </cell>
          <cell r="N92" t="str">
            <v>900/1000</v>
          </cell>
          <cell r="O92">
            <v>100</v>
          </cell>
          <cell r="P92" t="str">
            <v/>
          </cell>
          <cell r="Y92" t="str">
            <v>G9</v>
          </cell>
          <cell r="AA92">
            <v>-0.44</v>
          </cell>
          <cell r="AB92">
            <v>0</v>
          </cell>
          <cell r="AC92">
            <v>0</v>
          </cell>
        </row>
        <row r="93">
          <cell r="D93" t="str">
            <v>RC&amp;Cycle</v>
          </cell>
          <cell r="E93" t="str">
            <v>Assy</v>
          </cell>
          <cell r="F93" t="str">
            <v>Global</v>
          </cell>
          <cell r="G93" t="str">
            <v>OTHER</v>
          </cell>
          <cell r="N93" t="str">
            <v>900/1000</v>
          </cell>
          <cell r="O93">
            <v>98</v>
          </cell>
          <cell r="P93">
            <v>0</v>
          </cell>
          <cell r="Y93" t="str">
            <v>G1</v>
          </cell>
          <cell r="AA93">
            <v>0</v>
          </cell>
          <cell r="AB93">
            <v>0</v>
          </cell>
          <cell r="AC93">
            <v>0</v>
          </cell>
        </row>
        <row r="94">
          <cell r="D94" t="str">
            <v>RC&amp;CYCLE</v>
          </cell>
          <cell r="E94" t="str">
            <v>PEC</v>
          </cell>
          <cell r="F94" t="str">
            <v>S/T</v>
          </cell>
          <cell r="G94" t="str">
            <v>OTHER</v>
          </cell>
          <cell r="N94" t="str">
            <v>900/1000</v>
          </cell>
          <cell r="O94">
            <v>100</v>
          </cell>
          <cell r="P94">
            <v>0</v>
          </cell>
          <cell r="Y94" t="str">
            <v>Cancelled</v>
          </cell>
          <cell r="AA94">
            <v>0</v>
          </cell>
          <cell r="AB94">
            <v>0</v>
          </cell>
          <cell r="AC94">
            <v>0</v>
          </cell>
        </row>
        <row r="95">
          <cell r="D95" t="str">
            <v>RC</v>
          </cell>
          <cell r="E95" t="str">
            <v>PEC</v>
          </cell>
          <cell r="F95" t="str">
            <v>Ebauche</v>
          </cell>
          <cell r="G95" t="str">
            <v>OTHER</v>
          </cell>
          <cell r="N95" t="str">
            <v>900/1000</v>
          </cell>
          <cell r="O95">
            <v>106</v>
          </cell>
          <cell r="P95">
            <v>0</v>
          </cell>
          <cell r="Y95" t="str">
            <v>G2</v>
          </cell>
          <cell r="AA95">
            <v>0</v>
          </cell>
          <cell r="AB95">
            <v>0</v>
          </cell>
          <cell r="AC95">
            <v>0</v>
          </cell>
        </row>
        <row r="96">
          <cell r="D96" t="str">
            <v>RC</v>
          </cell>
          <cell r="E96" t="str">
            <v>Assy</v>
          </cell>
          <cell r="F96" t="str">
            <v>Global</v>
          </cell>
          <cell r="G96" t="str">
            <v>CR</v>
          </cell>
          <cell r="N96">
            <v>900</v>
          </cell>
          <cell r="O96">
            <v>98</v>
          </cell>
          <cell r="P96">
            <v>0</v>
          </cell>
          <cell r="Y96" t="str">
            <v>Cancelled</v>
          </cell>
          <cell r="AA96">
            <v>0</v>
          </cell>
          <cell r="AB96">
            <v>0</v>
          </cell>
          <cell r="AC96">
            <v>0</v>
          </cell>
        </row>
        <row r="97">
          <cell r="D97" t="str">
            <v>RC&amp;Cycle</v>
          </cell>
          <cell r="E97" t="str">
            <v>PEC</v>
          </cell>
          <cell r="F97" t="str">
            <v>ebauche</v>
          </cell>
          <cell r="G97" t="str">
            <v>OTHER</v>
          </cell>
          <cell r="N97">
            <v>900</v>
          </cell>
          <cell r="O97">
            <v>110</v>
          </cell>
          <cell r="P97">
            <v>0</v>
          </cell>
          <cell r="Y97" t="str">
            <v>G1</v>
          </cell>
          <cell r="AA97">
            <v>0</v>
          </cell>
          <cell r="AB97">
            <v>0</v>
          </cell>
          <cell r="AC97">
            <v>0</v>
          </cell>
        </row>
        <row r="98">
          <cell r="D98" t="str">
            <v>RC&amp;Cycle</v>
          </cell>
          <cell r="E98" t="str">
            <v>ASSY</v>
          </cell>
          <cell r="F98" t="str">
            <v>Global</v>
          </cell>
          <cell r="G98" t="str">
            <v>DtC</v>
          </cell>
          <cell r="N98">
            <v>900</v>
          </cell>
          <cell r="O98">
            <v>98</v>
          </cell>
          <cell r="P98">
            <v>0</v>
          </cell>
          <cell r="Y98" t="str">
            <v>G5</v>
          </cell>
          <cell r="AA98">
            <v>0</v>
          </cell>
          <cell r="AB98">
            <v>0</v>
          </cell>
          <cell r="AC98">
            <v>-21.8</v>
          </cell>
        </row>
        <row r="99">
          <cell r="D99" t="str">
            <v>RC&amp;Cycle</v>
          </cell>
          <cell r="E99" t="str">
            <v>PEC</v>
          </cell>
          <cell r="F99" t="str">
            <v>Ebauche</v>
          </cell>
          <cell r="G99" t="str">
            <v>OTHER</v>
          </cell>
          <cell r="N99">
            <v>900</v>
          </cell>
          <cell r="O99">
            <v>110</v>
          </cell>
          <cell r="P99" t="str">
            <v/>
          </cell>
          <cell r="Y99" t="str">
            <v>G2</v>
          </cell>
          <cell r="AA99">
            <v>-5</v>
          </cell>
          <cell r="AB99">
            <v>0</v>
          </cell>
          <cell r="AC99">
            <v>0</v>
          </cell>
        </row>
        <row r="100">
          <cell r="D100" t="str">
            <v>RC&amp;Cycle</v>
          </cell>
          <cell r="E100" t="str">
            <v>PEC</v>
          </cell>
          <cell r="F100" t="str">
            <v>Ebauche</v>
          </cell>
          <cell r="G100" t="str">
            <v>OTHER</v>
          </cell>
          <cell r="N100">
            <v>900</v>
          </cell>
          <cell r="O100">
            <v>110</v>
          </cell>
          <cell r="P100" t="str">
            <v/>
          </cell>
          <cell r="Y100" t="str">
            <v>Cancelled</v>
          </cell>
          <cell r="AA100">
            <v>0</v>
          </cell>
          <cell r="AB100">
            <v>0</v>
          </cell>
          <cell r="AC100">
            <v>0</v>
          </cell>
        </row>
        <row r="101">
          <cell r="D101" t="str">
            <v>RC&amp;Cycle</v>
          </cell>
          <cell r="E101" t="str">
            <v>Assy</v>
          </cell>
          <cell r="F101" t="str">
            <v>Global</v>
          </cell>
          <cell r="G101" t="str">
            <v>CR</v>
          </cell>
          <cell r="N101">
            <v>900</v>
          </cell>
          <cell r="O101">
            <v>98</v>
          </cell>
          <cell r="P101">
            <v>0</v>
          </cell>
          <cell r="Y101" t="str">
            <v>G5</v>
          </cell>
          <cell r="AA101">
            <v>0</v>
          </cell>
          <cell r="AB101">
            <v>0</v>
          </cell>
          <cell r="AC101">
            <v>0</v>
          </cell>
        </row>
        <row r="102">
          <cell r="D102" t="str">
            <v>RC&amp;Cycle</v>
          </cell>
          <cell r="E102" t="str">
            <v>Assy</v>
          </cell>
          <cell r="F102" t="str">
            <v>Global</v>
          </cell>
          <cell r="G102" t="str">
            <v>CR</v>
          </cell>
          <cell r="N102">
            <v>900</v>
          </cell>
          <cell r="O102">
            <v>98</v>
          </cell>
          <cell r="P102" t="str">
            <v/>
          </cell>
          <cell r="Y102" t="str">
            <v>G1</v>
          </cell>
          <cell r="AA102">
            <v>0</v>
          </cell>
          <cell r="AB102">
            <v>0</v>
          </cell>
          <cell r="AC102">
            <v>0</v>
          </cell>
        </row>
        <row r="103">
          <cell r="D103" t="str">
            <v>RC&amp;Cycle</v>
          </cell>
          <cell r="E103" t="str">
            <v>PEC</v>
          </cell>
          <cell r="F103" t="str">
            <v>Ebauche</v>
          </cell>
          <cell r="G103" t="str">
            <v>OTHER</v>
          </cell>
          <cell r="N103" t="str">
            <v>900/1000</v>
          </cell>
          <cell r="O103">
            <v>110</v>
          </cell>
          <cell r="P103" t="str">
            <v/>
          </cell>
          <cell r="Y103" t="str">
            <v>G1</v>
          </cell>
          <cell r="AA103">
            <v>0</v>
          </cell>
          <cell r="AB103">
            <v>0</v>
          </cell>
          <cell r="AC103">
            <v>0</v>
          </cell>
        </row>
        <row r="104">
          <cell r="D104" t="str">
            <v>RC&amp;Cycle</v>
          </cell>
          <cell r="E104" t="str">
            <v>PEC</v>
          </cell>
          <cell r="F104" t="str">
            <v>Ebauche</v>
          </cell>
          <cell r="G104" t="str">
            <v>OTHER</v>
          </cell>
          <cell r="N104">
            <v>900</v>
          </cell>
          <cell r="O104">
            <v>110</v>
          </cell>
          <cell r="P104" t="str">
            <v/>
          </cell>
          <cell r="Y104" t="str">
            <v>G0</v>
          </cell>
          <cell r="AA104">
            <v>0</v>
          </cell>
          <cell r="AB104">
            <v>0</v>
          </cell>
          <cell r="AC104">
            <v>0</v>
          </cell>
        </row>
        <row r="105">
          <cell r="D105" t="str">
            <v>RC&amp;Cycle</v>
          </cell>
          <cell r="E105" t="str">
            <v>Assy</v>
          </cell>
          <cell r="F105" t="str">
            <v>Global</v>
          </cell>
          <cell r="G105" t="str">
            <v>CR</v>
          </cell>
          <cell r="N105">
            <v>900</v>
          </cell>
          <cell r="O105">
            <v>98</v>
          </cell>
          <cell r="P105" t="str">
            <v/>
          </cell>
          <cell r="Y105" t="str">
            <v>G1</v>
          </cell>
          <cell r="AA105">
            <v>0</v>
          </cell>
          <cell r="AB105">
            <v>0</v>
          </cell>
          <cell r="AC105">
            <v>0</v>
          </cell>
        </row>
        <row r="106">
          <cell r="D106" t="str">
            <v>RC&amp;Cycle</v>
          </cell>
          <cell r="E106" t="str">
            <v>Assy</v>
          </cell>
          <cell r="F106" t="str">
            <v>Global</v>
          </cell>
          <cell r="G106" t="str">
            <v>CR</v>
          </cell>
          <cell r="N106">
            <v>900</v>
          </cell>
          <cell r="O106">
            <v>98</v>
          </cell>
          <cell r="P106" t="str">
            <v/>
          </cell>
          <cell r="Y106" t="str">
            <v>G5</v>
          </cell>
          <cell r="AA106">
            <v>0</v>
          </cell>
          <cell r="AB106">
            <v>0</v>
          </cell>
          <cell r="AC106">
            <v>-5.9</v>
          </cell>
        </row>
        <row r="107">
          <cell r="D107" t="str">
            <v>RC&amp;Cycle</v>
          </cell>
          <cell r="E107" t="str">
            <v>Assy</v>
          </cell>
          <cell r="F107" t="str">
            <v>Global</v>
          </cell>
          <cell r="G107" t="str">
            <v>CR</v>
          </cell>
          <cell r="N107">
            <v>900</v>
          </cell>
          <cell r="O107">
            <v>98</v>
          </cell>
          <cell r="P107" t="str">
            <v/>
          </cell>
          <cell r="Y107" t="str">
            <v>G5</v>
          </cell>
          <cell r="AA107">
            <v>0</v>
          </cell>
          <cell r="AB107">
            <v>0</v>
          </cell>
          <cell r="AC107">
            <v>5.5</v>
          </cell>
        </row>
        <row r="108">
          <cell r="D108" t="str">
            <v>RC&amp;Cycle</v>
          </cell>
          <cell r="E108" t="str">
            <v>PEC</v>
          </cell>
          <cell r="F108" t="str">
            <v>S/T</v>
          </cell>
          <cell r="G108" t="str">
            <v>OTHER</v>
          </cell>
          <cell r="N108">
            <v>900</v>
          </cell>
          <cell r="O108">
            <v>64</v>
          </cell>
          <cell r="P108" t="str">
            <v/>
          </cell>
          <cell r="Y108" t="str">
            <v>G1</v>
          </cell>
          <cell r="AA108">
            <v>4</v>
          </cell>
          <cell r="AB108">
            <v>0</v>
          </cell>
          <cell r="AC108">
            <v>0</v>
          </cell>
        </row>
        <row r="109">
          <cell r="D109" t="str">
            <v>RC</v>
          </cell>
          <cell r="E109" t="str">
            <v>Assy</v>
          </cell>
          <cell r="F109" t="str">
            <v>Global</v>
          </cell>
          <cell r="G109" t="str">
            <v>CR</v>
          </cell>
          <cell r="N109">
            <v>900</v>
          </cell>
          <cell r="O109">
            <v>98</v>
          </cell>
          <cell r="P109" t="str">
            <v/>
          </cell>
          <cell r="Y109" t="str">
            <v>G5</v>
          </cell>
          <cell r="AA109">
            <v>0</v>
          </cell>
          <cell r="AB109">
            <v>0</v>
          </cell>
          <cell r="AC109">
            <v>0</v>
          </cell>
        </row>
        <row r="110">
          <cell r="D110" t="str">
            <v>RC&amp;Cycle</v>
          </cell>
          <cell r="E110" t="str">
            <v>Assy</v>
          </cell>
          <cell r="F110" t="str">
            <v>Global</v>
          </cell>
          <cell r="G110" t="str">
            <v>CR</v>
          </cell>
          <cell r="N110">
            <v>900</v>
          </cell>
          <cell r="O110">
            <v>98</v>
          </cell>
          <cell r="P110" t="str">
            <v/>
          </cell>
          <cell r="Y110" t="str">
            <v>G5</v>
          </cell>
          <cell r="AA110">
            <v>0</v>
          </cell>
          <cell r="AB110">
            <v>0</v>
          </cell>
          <cell r="AC110">
            <v>0</v>
          </cell>
        </row>
        <row r="111">
          <cell r="D111" t="str">
            <v>RC&amp;Cycle</v>
          </cell>
          <cell r="E111" t="str">
            <v>Assy</v>
          </cell>
          <cell r="F111" t="str">
            <v>Global</v>
          </cell>
          <cell r="G111" t="str">
            <v>CR</v>
          </cell>
          <cell r="N111">
            <v>900</v>
          </cell>
          <cell r="O111">
            <v>98</v>
          </cell>
          <cell r="P111" t="str">
            <v/>
          </cell>
          <cell r="Y111">
            <v>0</v>
          </cell>
          <cell r="AA111">
            <v>0</v>
          </cell>
          <cell r="AB111">
            <v>0</v>
          </cell>
          <cell r="AC111">
            <v>0</v>
          </cell>
        </row>
        <row r="112">
          <cell r="D112" t="str">
            <v>RC&amp;Cycle</v>
          </cell>
          <cell r="E112" t="str">
            <v>Assy</v>
          </cell>
          <cell r="F112" t="str">
            <v>Global</v>
          </cell>
          <cell r="G112" t="str">
            <v>CR</v>
          </cell>
          <cell r="N112">
            <v>900</v>
          </cell>
          <cell r="O112">
            <v>98</v>
          </cell>
          <cell r="P112" t="str">
            <v/>
          </cell>
          <cell r="Y112" t="str">
            <v>G5</v>
          </cell>
          <cell r="AA112">
            <v>0</v>
          </cell>
          <cell r="AB112">
            <v>0</v>
          </cell>
          <cell r="AC112">
            <v>0</v>
          </cell>
        </row>
        <row r="113">
          <cell r="D113" t="str">
            <v>RC&amp;Cycle</v>
          </cell>
          <cell r="E113" t="str">
            <v>Assy</v>
          </cell>
          <cell r="F113" t="str">
            <v>Global</v>
          </cell>
          <cell r="G113" t="str">
            <v>CR</v>
          </cell>
          <cell r="N113">
            <v>900</v>
          </cell>
          <cell r="O113">
            <v>98</v>
          </cell>
          <cell r="P113" t="str">
            <v/>
          </cell>
          <cell r="Y113" t="str">
            <v>G5</v>
          </cell>
          <cell r="AA113">
            <v>0</v>
          </cell>
          <cell r="AB113">
            <v>0</v>
          </cell>
          <cell r="AC113">
            <v>0</v>
          </cell>
        </row>
        <row r="114">
          <cell r="D114" t="str">
            <v>RC&amp;Cycle</v>
          </cell>
          <cell r="E114" t="str">
            <v>Assy</v>
          </cell>
          <cell r="F114" t="str">
            <v>Global</v>
          </cell>
          <cell r="G114" t="str">
            <v>CR</v>
          </cell>
          <cell r="N114">
            <v>900</v>
          </cell>
          <cell r="O114">
            <v>98</v>
          </cell>
          <cell r="P114" t="str">
            <v/>
          </cell>
          <cell r="Y114" t="str">
            <v>G5</v>
          </cell>
          <cell r="AA114">
            <v>0</v>
          </cell>
          <cell r="AB114">
            <v>0</v>
          </cell>
          <cell r="AC114">
            <v>0</v>
          </cell>
        </row>
        <row r="115">
          <cell r="D115" t="str">
            <v>RC&amp;Cycle</v>
          </cell>
          <cell r="E115" t="str">
            <v>PEC</v>
          </cell>
          <cell r="F115" t="str">
            <v>Finition</v>
          </cell>
          <cell r="G115" t="str">
            <v>OTHER</v>
          </cell>
          <cell r="N115">
            <v>900</v>
          </cell>
          <cell r="O115">
            <v>110</v>
          </cell>
          <cell r="P115" t="str">
            <v/>
          </cell>
          <cell r="Y115" t="str">
            <v>G2</v>
          </cell>
          <cell r="AA115">
            <v>-8</v>
          </cell>
          <cell r="AB115">
            <v>0</v>
          </cell>
          <cell r="AC115">
            <v>0</v>
          </cell>
        </row>
        <row r="116">
          <cell r="D116" t="str">
            <v>RC&amp;Cycle</v>
          </cell>
          <cell r="E116" t="str">
            <v>Assy</v>
          </cell>
          <cell r="F116" t="str">
            <v>Global</v>
          </cell>
          <cell r="G116" t="str">
            <v>CR</v>
          </cell>
          <cell r="N116">
            <v>900</v>
          </cell>
          <cell r="O116">
            <v>98</v>
          </cell>
          <cell r="P116" t="str">
            <v/>
          </cell>
          <cell r="Y116" t="str">
            <v>G5</v>
          </cell>
          <cell r="AA116">
            <v>0</v>
          </cell>
          <cell r="AB116">
            <v>0</v>
          </cell>
          <cell r="AC116">
            <v>0</v>
          </cell>
        </row>
        <row r="117">
          <cell r="D117" t="str">
            <v>RC&amp;Cycle</v>
          </cell>
          <cell r="E117" t="str">
            <v>PEC</v>
          </cell>
          <cell r="F117" t="str">
            <v>Qualité</v>
          </cell>
          <cell r="G117" t="str">
            <v>OTHER</v>
          </cell>
          <cell r="N117">
            <v>900</v>
          </cell>
          <cell r="O117">
            <v>110</v>
          </cell>
          <cell r="P117" t="str">
            <v/>
          </cell>
          <cell r="Y117" t="str">
            <v>Cancelled</v>
          </cell>
          <cell r="AA117">
            <v>-21</v>
          </cell>
          <cell r="AB117">
            <v>0</v>
          </cell>
          <cell r="AC117">
            <v>0</v>
          </cell>
        </row>
        <row r="118">
          <cell r="D118" t="str">
            <v>RC&amp;Cycle</v>
          </cell>
          <cell r="E118" t="str">
            <v>PEC</v>
          </cell>
          <cell r="F118" t="str">
            <v>Qualité</v>
          </cell>
          <cell r="G118" t="str">
            <v>OTHER</v>
          </cell>
          <cell r="N118">
            <v>900</v>
          </cell>
          <cell r="O118">
            <v>100</v>
          </cell>
          <cell r="P118" t="str">
            <v/>
          </cell>
          <cell r="Y118" t="str">
            <v>Cancelled</v>
          </cell>
          <cell r="AA118">
            <v>-8.5</v>
          </cell>
          <cell r="AB118">
            <v>0</v>
          </cell>
          <cell r="AC118">
            <v>0</v>
          </cell>
        </row>
        <row r="119">
          <cell r="D119" t="str">
            <v>RC&amp;Cycle</v>
          </cell>
          <cell r="E119" t="str">
            <v>Assy</v>
          </cell>
          <cell r="F119" t="str">
            <v>Global</v>
          </cell>
          <cell r="G119" t="str">
            <v>CR</v>
          </cell>
          <cell r="N119">
            <v>900</v>
          </cell>
          <cell r="O119">
            <v>98</v>
          </cell>
          <cell r="P119" t="str">
            <v/>
          </cell>
          <cell r="Y119" t="str">
            <v>G5</v>
          </cell>
          <cell r="AA119">
            <v>0</v>
          </cell>
          <cell r="AB119">
            <v>0</v>
          </cell>
          <cell r="AC119">
            <v>0.02</v>
          </cell>
        </row>
        <row r="120">
          <cell r="D120" t="str">
            <v>RC&amp;Cycle</v>
          </cell>
          <cell r="E120" t="str">
            <v>Assy</v>
          </cell>
          <cell r="F120" t="str">
            <v>Global</v>
          </cell>
          <cell r="G120" t="str">
            <v>CR</v>
          </cell>
          <cell r="N120">
            <v>900</v>
          </cell>
          <cell r="O120">
            <v>98</v>
          </cell>
          <cell r="P120" t="str">
            <v/>
          </cell>
          <cell r="Y120" t="str">
            <v>G5</v>
          </cell>
          <cell r="AA120">
            <v>0</v>
          </cell>
          <cell r="AB120">
            <v>0</v>
          </cell>
          <cell r="AC120">
            <v>-1.1000000000000001</v>
          </cell>
        </row>
        <row r="121">
          <cell r="D121" t="str">
            <v>RC&amp;Cycle</v>
          </cell>
          <cell r="E121" t="str">
            <v>C4</v>
          </cell>
          <cell r="F121" t="str">
            <v>Global</v>
          </cell>
          <cell r="G121" t="str">
            <v>OTHER</v>
          </cell>
          <cell r="N121">
            <v>1000</v>
          </cell>
          <cell r="O121">
            <v>110</v>
          </cell>
          <cell r="P121" t="str">
            <v/>
          </cell>
          <cell r="Y121" t="str">
            <v>G1</v>
          </cell>
          <cell r="AA121">
            <v>0</v>
          </cell>
          <cell r="AB121">
            <v>0</v>
          </cell>
          <cell r="AC121">
            <v>0</v>
          </cell>
        </row>
        <row r="122">
          <cell r="D122" t="str">
            <v>RC&amp;CYCLE</v>
          </cell>
          <cell r="E122" t="str">
            <v>PEM</v>
          </cell>
          <cell r="F122" t="str">
            <v>S/T</v>
          </cell>
          <cell r="G122" t="str">
            <v>CR</v>
          </cell>
          <cell r="N122">
            <v>1000</v>
          </cell>
          <cell r="O122">
            <v>118</v>
          </cell>
          <cell r="P122">
            <v>0</v>
          </cell>
          <cell r="Y122" t="str">
            <v>G3</v>
          </cell>
          <cell r="AA122">
            <v>0</v>
          </cell>
          <cell r="AB122">
            <v>0</v>
          </cell>
          <cell r="AC122">
            <v>0</v>
          </cell>
        </row>
        <row r="123">
          <cell r="D123" t="str">
            <v>RC&amp;Cycle</v>
          </cell>
          <cell r="E123" t="str">
            <v>Assy</v>
          </cell>
          <cell r="F123" t="str">
            <v>Global</v>
          </cell>
          <cell r="G123" t="str">
            <v>CR</v>
          </cell>
          <cell r="N123">
            <v>900</v>
          </cell>
          <cell r="O123">
            <v>98</v>
          </cell>
          <cell r="P123" t="str">
            <v/>
          </cell>
          <cell r="Y123" t="str">
            <v>G5</v>
          </cell>
          <cell r="AA123">
            <v>0</v>
          </cell>
          <cell r="AB123">
            <v>0</v>
          </cell>
          <cell r="AC123">
            <v>-2.1</v>
          </cell>
        </row>
        <row r="124">
          <cell r="D124" t="str">
            <v>RC&amp;Cycle</v>
          </cell>
          <cell r="E124" t="str">
            <v>Assy</v>
          </cell>
          <cell r="F124" t="str">
            <v>Global</v>
          </cell>
          <cell r="G124" t="str">
            <v>CR</v>
          </cell>
          <cell r="N124">
            <v>1000</v>
          </cell>
          <cell r="O124">
            <v>118</v>
          </cell>
          <cell r="P124" t="str">
            <v/>
          </cell>
          <cell r="Y124" t="str">
            <v>G5</v>
          </cell>
          <cell r="AA124">
            <v>0</v>
          </cell>
          <cell r="AB124">
            <v>0</v>
          </cell>
          <cell r="AC124">
            <v>0</v>
          </cell>
        </row>
        <row r="125">
          <cell r="D125" t="str">
            <v>RC&amp;Cycle</v>
          </cell>
          <cell r="E125" t="str">
            <v>PEM</v>
          </cell>
          <cell r="F125" t="str">
            <v>Global</v>
          </cell>
          <cell r="G125" t="str">
            <v>OTHER</v>
          </cell>
          <cell r="N125">
            <v>900</v>
          </cell>
          <cell r="O125">
            <v>100</v>
          </cell>
          <cell r="P125">
            <v>0</v>
          </cell>
          <cell r="Y125" t="str">
            <v>Cancelled</v>
          </cell>
          <cell r="AA125">
            <v>0</v>
          </cell>
          <cell r="AB125">
            <v>-5</v>
          </cell>
          <cell r="AC125">
            <v>0</v>
          </cell>
        </row>
        <row r="126">
          <cell r="D126" t="str">
            <v>RC&amp;Cycle</v>
          </cell>
          <cell r="E126" t="str">
            <v>Assy</v>
          </cell>
          <cell r="F126" t="str">
            <v>Global</v>
          </cell>
          <cell r="G126" t="str">
            <v>DtC</v>
          </cell>
          <cell r="N126">
            <v>900</v>
          </cell>
          <cell r="O126">
            <v>100</v>
          </cell>
          <cell r="P126">
            <v>0</v>
          </cell>
          <cell r="Y126" t="str">
            <v>G1</v>
          </cell>
          <cell r="AA126">
            <v>0</v>
          </cell>
          <cell r="AB126">
            <v>0</v>
          </cell>
          <cell r="AC126">
            <v>0</v>
          </cell>
        </row>
        <row r="127">
          <cell r="D127" t="str">
            <v>RC&amp;Cycle</v>
          </cell>
          <cell r="E127" t="str">
            <v>Assy</v>
          </cell>
          <cell r="F127" t="str">
            <v>Global</v>
          </cell>
          <cell r="G127" t="str">
            <v>CR</v>
          </cell>
          <cell r="N127">
            <v>900</v>
          </cell>
          <cell r="O127">
            <v>100</v>
          </cell>
          <cell r="P127" t="str">
            <v/>
          </cell>
          <cell r="Y127" t="str">
            <v>G1</v>
          </cell>
          <cell r="AA127">
            <v>0</v>
          </cell>
          <cell r="AB127">
            <v>0</v>
          </cell>
          <cell r="AC127">
            <v>0</v>
          </cell>
        </row>
        <row r="128">
          <cell r="D128" t="str">
            <v>RC</v>
          </cell>
          <cell r="E128" t="str">
            <v>PEM</v>
          </cell>
          <cell r="F128" t="str">
            <v>Global</v>
          </cell>
          <cell r="G128" t="str">
            <v>OTHER</v>
          </cell>
          <cell r="N128" t="str">
            <v>900/1000</v>
          </cell>
          <cell r="O128">
            <v>105</v>
          </cell>
          <cell r="P128" t="str">
            <v/>
          </cell>
          <cell r="Y128" t="str">
            <v>G5</v>
          </cell>
          <cell r="AA128">
            <v>0</v>
          </cell>
          <cell r="AB128">
            <v>0</v>
          </cell>
          <cell r="AC128">
            <v>0</v>
          </cell>
        </row>
        <row r="129">
          <cell r="D129" t="str">
            <v>RC</v>
          </cell>
          <cell r="E129" t="str">
            <v>PEM</v>
          </cell>
          <cell r="F129" t="str">
            <v>Global</v>
          </cell>
          <cell r="G129" t="str">
            <v>DtC</v>
          </cell>
          <cell r="N129">
            <v>900</v>
          </cell>
          <cell r="O129">
            <v>105</v>
          </cell>
          <cell r="P129">
            <v>0</v>
          </cell>
          <cell r="Y129" t="str">
            <v>G5</v>
          </cell>
          <cell r="AA129">
            <v>0</v>
          </cell>
          <cell r="AB129">
            <v>0</v>
          </cell>
          <cell r="AC129">
            <v>0</v>
          </cell>
        </row>
        <row r="130">
          <cell r="D130" t="str">
            <v>RC&amp;Cycle</v>
          </cell>
          <cell r="E130" t="str">
            <v>Assy</v>
          </cell>
          <cell r="F130" t="str">
            <v>Global</v>
          </cell>
          <cell r="G130" t="str">
            <v>OTHER</v>
          </cell>
          <cell r="N130" t="str">
            <v>900/1000</v>
          </cell>
          <cell r="O130">
            <v>110</v>
          </cell>
          <cell r="P130">
            <v>0</v>
          </cell>
          <cell r="Y130" t="str">
            <v>G0</v>
          </cell>
          <cell r="AA130">
            <v>0</v>
          </cell>
          <cell r="AB130">
            <v>0</v>
          </cell>
          <cell r="AC130">
            <v>-18</v>
          </cell>
        </row>
        <row r="131">
          <cell r="D131" t="str">
            <v>RC&amp;Cycle</v>
          </cell>
          <cell r="E131" t="str">
            <v>Assy</v>
          </cell>
          <cell r="F131" t="str">
            <v>Global</v>
          </cell>
          <cell r="G131" t="str">
            <v>CR</v>
          </cell>
          <cell r="N131">
            <v>1000</v>
          </cell>
          <cell r="O131">
            <v>118</v>
          </cell>
          <cell r="P131" t="str">
            <v/>
          </cell>
          <cell r="Y131" t="str">
            <v>G5</v>
          </cell>
          <cell r="AA131">
            <v>0</v>
          </cell>
          <cell r="AB131">
            <v>0</v>
          </cell>
          <cell r="AC131">
            <v>0</v>
          </cell>
        </row>
        <row r="132">
          <cell r="D132" t="str">
            <v>RC&amp;Cycle</v>
          </cell>
          <cell r="E132" t="str">
            <v>PEC</v>
          </cell>
          <cell r="F132" t="str">
            <v>Qualité</v>
          </cell>
          <cell r="G132" t="str">
            <v>OTHER</v>
          </cell>
          <cell r="N132" t="str">
            <v>900/1000</v>
          </cell>
          <cell r="O132">
            <v>130</v>
          </cell>
          <cell r="P132">
            <v>0</v>
          </cell>
          <cell r="Y132" t="str">
            <v>Cancelled</v>
          </cell>
          <cell r="AA132">
            <v>-39</v>
          </cell>
          <cell r="AB132">
            <v>0</v>
          </cell>
          <cell r="AC132">
            <v>0</v>
          </cell>
        </row>
        <row r="133">
          <cell r="D133" t="str">
            <v>RC&amp;CYCLE</v>
          </cell>
          <cell r="E133" t="str">
            <v>PEC</v>
          </cell>
          <cell r="F133" t="str">
            <v>S/T</v>
          </cell>
          <cell r="G133" t="str">
            <v>OTHER</v>
          </cell>
          <cell r="N133" t="str">
            <v>900/1000</v>
          </cell>
          <cell r="O133">
            <v>130</v>
          </cell>
          <cell r="P133">
            <v>0</v>
          </cell>
          <cell r="Y133" t="str">
            <v>G5</v>
          </cell>
          <cell r="AA133">
            <v>-13.5</v>
          </cell>
          <cell r="AB133">
            <v>0</v>
          </cell>
          <cell r="AC133">
            <v>0</v>
          </cell>
        </row>
        <row r="134">
          <cell r="D134" t="str">
            <v>RC&amp;Cycle</v>
          </cell>
          <cell r="E134" t="str">
            <v>Assy</v>
          </cell>
          <cell r="F134" t="str">
            <v>Global</v>
          </cell>
          <cell r="G134" t="str">
            <v>OTHER</v>
          </cell>
          <cell r="N134">
            <v>900</v>
          </cell>
          <cell r="O134">
            <v>110</v>
          </cell>
          <cell r="P134" t="str">
            <v/>
          </cell>
          <cell r="Y134" t="str">
            <v>G1</v>
          </cell>
          <cell r="AA134">
            <v>0</v>
          </cell>
          <cell r="AB134">
            <v>0</v>
          </cell>
          <cell r="AC134">
            <v>0</v>
          </cell>
        </row>
        <row r="135">
          <cell r="D135" t="str">
            <v>RC&amp;CYCLE</v>
          </cell>
          <cell r="E135" t="str">
            <v>PEC</v>
          </cell>
          <cell r="F135" t="str">
            <v>FINITION</v>
          </cell>
          <cell r="G135" t="str">
            <v>OTHER</v>
          </cell>
          <cell r="N135" t="str">
            <v>900/1000</v>
          </cell>
          <cell r="O135">
            <v>130</v>
          </cell>
          <cell r="P135">
            <v>0</v>
          </cell>
          <cell r="Y135" t="str">
            <v>Cancelled</v>
          </cell>
          <cell r="AA135">
            <v>0</v>
          </cell>
          <cell r="AB135">
            <v>0</v>
          </cell>
          <cell r="AC135">
            <v>0</v>
          </cell>
        </row>
        <row r="136">
          <cell r="D136" t="str">
            <v>RC</v>
          </cell>
          <cell r="E136" t="str">
            <v>PEC</v>
          </cell>
          <cell r="F136" t="str">
            <v>EBAUCHE</v>
          </cell>
          <cell r="G136" t="str">
            <v>OTHER</v>
          </cell>
          <cell r="N136" t="str">
            <v>900/1000</v>
          </cell>
          <cell r="O136">
            <v>130</v>
          </cell>
          <cell r="P136">
            <v>0</v>
          </cell>
          <cell r="Y136" t="str">
            <v>G1</v>
          </cell>
          <cell r="AA136">
            <v>0</v>
          </cell>
          <cell r="AB136">
            <v>0</v>
          </cell>
          <cell r="AC136">
            <v>0</v>
          </cell>
        </row>
        <row r="137">
          <cell r="D137" t="str">
            <v>RC&amp;Cycle</v>
          </cell>
          <cell r="E137" t="str">
            <v>ASSY</v>
          </cell>
          <cell r="F137" t="str">
            <v>GLOBAL</v>
          </cell>
          <cell r="G137" t="str">
            <v>CR</v>
          </cell>
          <cell r="N137">
            <v>900</v>
          </cell>
          <cell r="O137">
            <v>118</v>
          </cell>
          <cell r="P137" t="str">
            <v/>
          </cell>
          <cell r="Y137" t="str">
            <v>G5</v>
          </cell>
          <cell r="AA137">
            <v>0</v>
          </cell>
          <cell r="AB137">
            <v>0</v>
          </cell>
          <cell r="AC137">
            <v>0</v>
          </cell>
        </row>
        <row r="138">
          <cell r="D138" t="str">
            <v>RC / CYCLE</v>
          </cell>
          <cell r="E138" t="str">
            <v>PEC</v>
          </cell>
          <cell r="F138" t="str">
            <v>Ebauche</v>
          </cell>
          <cell r="G138" t="str">
            <v>OTHER</v>
          </cell>
          <cell r="N138" t="str">
            <v>900/1000</v>
          </cell>
          <cell r="O138">
            <v>130</v>
          </cell>
          <cell r="P138">
            <v>0</v>
          </cell>
          <cell r="Y138" t="str">
            <v>G1</v>
          </cell>
          <cell r="AA138">
            <v>-4.4800000000000004</v>
          </cell>
          <cell r="AB138">
            <v>0</v>
          </cell>
          <cell r="AC138">
            <v>0</v>
          </cell>
        </row>
        <row r="139">
          <cell r="D139" t="str">
            <v>RC&amp;CYCLE</v>
          </cell>
          <cell r="E139" t="str">
            <v>Assy</v>
          </cell>
          <cell r="F139" t="str">
            <v>Global</v>
          </cell>
          <cell r="G139" t="str">
            <v>OTHER</v>
          </cell>
          <cell r="N139">
            <v>900</v>
          </cell>
          <cell r="O139">
            <v>130</v>
          </cell>
          <cell r="P139">
            <v>0</v>
          </cell>
          <cell r="Y139" t="str">
            <v>G0</v>
          </cell>
          <cell r="AA139">
            <v>0</v>
          </cell>
          <cell r="AB139">
            <v>0</v>
          </cell>
          <cell r="AC139">
            <v>0</v>
          </cell>
        </row>
        <row r="140">
          <cell r="D140" t="str">
            <v>RC / CYCLE</v>
          </cell>
          <cell r="E140" t="str">
            <v>PEC</v>
          </cell>
          <cell r="F140" t="str">
            <v>Ebauche</v>
          </cell>
          <cell r="G140" t="str">
            <v>OTHER</v>
          </cell>
          <cell r="N140" t="str">
            <v>900/1000</v>
          </cell>
          <cell r="O140">
            <v>130</v>
          </cell>
          <cell r="P140">
            <v>0</v>
          </cell>
          <cell r="Y140" t="str">
            <v>G5</v>
          </cell>
          <cell r="AA140">
            <v>0</v>
          </cell>
          <cell r="AB140">
            <v>0</v>
          </cell>
          <cell r="AC140">
            <v>0</v>
          </cell>
        </row>
        <row r="141">
          <cell r="D141" t="str">
            <v>RC / CYCLE</v>
          </cell>
          <cell r="E141" t="str">
            <v>Assy</v>
          </cell>
          <cell r="F141" t="str">
            <v>Global</v>
          </cell>
          <cell r="G141" t="str">
            <v>OTHER</v>
          </cell>
          <cell r="N141" t="str">
            <v>900/1000</v>
          </cell>
          <cell r="O141">
            <v>130</v>
          </cell>
          <cell r="P141">
            <v>0</v>
          </cell>
          <cell r="Y141" t="str">
            <v>G1</v>
          </cell>
          <cell r="AA141">
            <v>0</v>
          </cell>
          <cell r="AB141">
            <v>0</v>
          </cell>
          <cell r="AC141">
            <v>0</v>
          </cell>
        </row>
        <row r="142">
          <cell r="D142" t="str">
            <v>RC&amp;Cycle</v>
          </cell>
          <cell r="E142" t="str">
            <v>PEM</v>
          </cell>
          <cell r="F142" t="str">
            <v>Global</v>
          </cell>
          <cell r="G142" t="str">
            <v>OTHER</v>
          </cell>
          <cell r="N142" t="str">
            <v>900/1000</v>
          </cell>
          <cell r="O142">
            <v>130</v>
          </cell>
          <cell r="P142">
            <v>0</v>
          </cell>
          <cell r="Y142" t="str">
            <v>G1</v>
          </cell>
          <cell r="AA142">
            <v>0</v>
          </cell>
          <cell r="AB142">
            <v>0</v>
          </cell>
          <cell r="AC142">
            <v>0</v>
          </cell>
        </row>
        <row r="143">
          <cell r="D143" t="str">
            <v>RC</v>
          </cell>
          <cell r="E143" t="str">
            <v>Assy</v>
          </cell>
          <cell r="F143" t="str">
            <v>Global</v>
          </cell>
          <cell r="G143" t="str">
            <v>DtC</v>
          </cell>
          <cell r="N143">
            <v>1000</v>
          </cell>
          <cell r="O143">
            <v>130</v>
          </cell>
          <cell r="P143">
            <v>0</v>
          </cell>
          <cell r="Y143" t="str">
            <v>G2</v>
          </cell>
          <cell r="AA143">
            <v>0</v>
          </cell>
          <cell r="AB143">
            <v>0</v>
          </cell>
          <cell r="AC143">
            <v>0</v>
          </cell>
        </row>
        <row r="144">
          <cell r="D144" t="str">
            <v>RC&amp;Cycle</v>
          </cell>
          <cell r="E144" t="str">
            <v>Assy</v>
          </cell>
          <cell r="F144" t="str">
            <v>Global</v>
          </cell>
          <cell r="G144" t="str">
            <v>OTHER</v>
          </cell>
          <cell r="N144">
            <v>900</v>
          </cell>
          <cell r="O144">
            <v>130</v>
          </cell>
          <cell r="P144" t="str">
            <v/>
          </cell>
          <cell r="Y144" t="str">
            <v>G1</v>
          </cell>
          <cell r="AA144">
            <v>0</v>
          </cell>
          <cell r="AB144">
            <v>0</v>
          </cell>
          <cell r="AC144">
            <v>1</v>
          </cell>
        </row>
        <row r="145">
          <cell r="D145" t="str">
            <v>RC&amp;Cycle</v>
          </cell>
          <cell r="E145" t="str">
            <v>PEM</v>
          </cell>
          <cell r="F145" t="str">
            <v>Global</v>
          </cell>
          <cell r="G145" t="str">
            <v>OTHER</v>
          </cell>
          <cell r="N145">
            <v>1000</v>
          </cell>
          <cell r="O145">
            <v>130</v>
          </cell>
          <cell r="P145">
            <v>0</v>
          </cell>
          <cell r="Y145" t="str">
            <v>G1</v>
          </cell>
          <cell r="AA145">
            <v>0</v>
          </cell>
          <cell r="AB145">
            <v>-44.5</v>
          </cell>
          <cell r="AC145">
            <v>0</v>
          </cell>
        </row>
        <row r="146">
          <cell r="D146" t="str">
            <v>RC&amp;Cycle</v>
          </cell>
          <cell r="E146" t="str">
            <v>Assy</v>
          </cell>
          <cell r="F146" t="str">
            <v>Global</v>
          </cell>
          <cell r="G146" t="str">
            <v>DtC</v>
          </cell>
          <cell r="N146" t="str">
            <v>900/1000</v>
          </cell>
          <cell r="O146">
            <v>130</v>
          </cell>
          <cell r="P146">
            <v>0</v>
          </cell>
          <cell r="Y146" t="str">
            <v>G2</v>
          </cell>
          <cell r="AA146">
            <v>0</v>
          </cell>
          <cell r="AB146">
            <v>0</v>
          </cell>
          <cell r="AC146">
            <v>-7</v>
          </cell>
        </row>
        <row r="147">
          <cell r="D147" t="str">
            <v>RC&amp;Cycle</v>
          </cell>
          <cell r="E147" t="str">
            <v>Assy</v>
          </cell>
          <cell r="F147" t="str">
            <v>Global</v>
          </cell>
          <cell r="G147" t="str">
            <v>OTHER</v>
          </cell>
          <cell r="N147" t="str">
            <v>900/1000</v>
          </cell>
          <cell r="O147">
            <v>130</v>
          </cell>
          <cell r="P147" t="str">
            <v/>
          </cell>
          <cell r="Y147" t="str">
            <v>G2</v>
          </cell>
          <cell r="AA147">
            <v>0</v>
          </cell>
          <cell r="AB147">
            <v>0</v>
          </cell>
          <cell r="AC147">
            <v>0</v>
          </cell>
        </row>
        <row r="148">
          <cell r="D148" t="str">
            <v>RC&amp;Cycle</v>
          </cell>
          <cell r="E148" t="str">
            <v>Assy</v>
          </cell>
          <cell r="F148" t="str">
            <v>Global</v>
          </cell>
          <cell r="G148" t="str">
            <v>CR</v>
          </cell>
          <cell r="N148">
            <v>900</v>
          </cell>
          <cell r="O148">
            <v>144</v>
          </cell>
          <cell r="P148" t="str">
            <v/>
          </cell>
          <cell r="Y148" t="str">
            <v>G5</v>
          </cell>
          <cell r="AA148">
            <v>0</v>
          </cell>
          <cell r="AB148">
            <v>0</v>
          </cell>
          <cell r="AC148">
            <v>0</v>
          </cell>
        </row>
        <row r="149">
          <cell r="D149" t="str">
            <v>RC&amp;Cycle</v>
          </cell>
          <cell r="E149" t="str">
            <v>Assy</v>
          </cell>
          <cell r="F149" t="str">
            <v>Global</v>
          </cell>
          <cell r="G149" t="str">
            <v>CR</v>
          </cell>
          <cell r="N149">
            <v>900</v>
          </cell>
          <cell r="O149">
            <v>146</v>
          </cell>
          <cell r="P149" t="str">
            <v/>
          </cell>
          <cell r="Y149" t="str">
            <v>G5</v>
          </cell>
          <cell r="AA149">
            <v>0</v>
          </cell>
          <cell r="AB149">
            <v>0</v>
          </cell>
          <cell r="AC149">
            <v>0</v>
          </cell>
        </row>
        <row r="150">
          <cell r="D150" t="str">
            <v>RC&amp;Cycle</v>
          </cell>
          <cell r="E150" t="str">
            <v>Assy</v>
          </cell>
          <cell r="F150" t="str">
            <v>Global</v>
          </cell>
          <cell r="G150" t="str">
            <v>CR</v>
          </cell>
          <cell r="N150">
            <v>900</v>
          </cell>
          <cell r="O150">
            <v>146</v>
          </cell>
          <cell r="P150" t="str">
            <v/>
          </cell>
          <cell r="Y150" t="str">
            <v>G5</v>
          </cell>
          <cell r="AA150">
            <v>0</v>
          </cell>
          <cell r="AB150">
            <v>0</v>
          </cell>
          <cell r="AC150">
            <v>0</v>
          </cell>
        </row>
        <row r="151">
          <cell r="D151" t="str">
            <v>RC&amp;Cycle</v>
          </cell>
          <cell r="E151" t="str">
            <v>PEM</v>
          </cell>
          <cell r="F151" t="str">
            <v>Global</v>
          </cell>
          <cell r="G151" t="str">
            <v>CR</v>
          </cell>
          <cell r="N151">
            <v>900</v>
          </cell>
          <cell r="O151">
            <v>146</v>
          </cell>
          <cell r="P151" t="str">
            <v/>
          </cell>
          <cell r="Y151" t="str">
            <v>G5</v>
          </cell>
          <cell r="AA151">
            <v>0</v>
          </cell>
          <cell r="AB151">
            <v>0</v>
          </cell>
          <cell r="AC151">
            <v>0</v>
          </cell>
        </row>
        <row r="152">
          <cell r="D152" t="str">
            <v>RC&amp;Cycle</v>
          </cell>
          <cell r="E152" t="str">
            <v>PEC</v>
          </cell>
          <cell r="F152" t="str">
            <v>S/T</v>
          </cell>
          <cell r="G152" t="str">
            <v>OTHER</v>
          </cell>
          <cell r="N152" t="str">
            <v>900/1000</v>
          </cell>
          <cell r="O152">
            <v>130</v>
          </cell>
          <cell r="P152" t="str">
            <v/>
          </cell>
          <cell r="Y152" t="str">
            <v>G1</v>
          </cell>
          <cell r="AA152">
            <v>0</v>
          </cell>
          <cell r="AB152">
            <v>0</v>
          </cell>
          <cell r="AC152">
            <v>0</v>
          </cell>
        </row>
        <row r="153">
          <cell r="D153" t="str">
            <v>RC&amp;CYCLE</v>
          </cell>
          <cell r="E153" t="str">
            <v>PEC</v>
          </cell>
          <cell r="F153" t="str">
            <v>Ebauche</v>
          </cell>
          <cell r="G153" t="str">
            <v>OTHER</v>
          </cell>
          <cell r="N153" t="str">
            <v>900/1000</v>
          </cell>
          <cell r="O153">
            <v>130</v>
          </cell>
          <cell r="P153">
            <v>0</v>
          </cell>
          <cell r="Y153" t="str">
            <v>G5</v>
          </cell>
          <cell r="AA153">
            <v>32.39</v>
          </cell>
          <cell r="AB153">
            <v>0</v>
          </cell>
          <cell r="AC153">
            <v>0</v>
          </cell>
        </row>
        <row r="154">
          <cell r="D154" t="str">
            <v>RC&amp;Cycle</v>
          </cell>
          <cell r="E154" t="str">
            <v>PEC</v>
          </cell>
          <cell r="F154" t="str">
            <v>Finition</v>
          </cell>
          <cell r="G154" t="str">
            <v>OTHER</v>
          </cell>
          <cell r="N154">
            <v>900</v>
          </cell>
          <cell r="O154">
            <v>130</v>
          </cell>
          <cell r="P154" t="str">
            <v/>
          </cell>
          <cell r="Y154" t="str">
            <v>G1</v>
          </cell>
          <cell r="AA154">
            <v>0</v>
          </cell>
          <cell r="AB154">
            <v>0</v>
          </cell>
          <cell r="AC154">
            <v>0</v>
          </cell>
        </row>
        <row r="155">
          <cell r="D155" t="str">
            <v>RC&amp;Cycle</v>
          </cell>
          <cell r="E155" t="str">
            <v>PEC</v>
          </cell>
          <cell r="F155" t="str">
            <v>Ebauche</v>
          </cell>
          <cell r="G155" t="str">
            <v>OTHER</v>
          </cell>
          <cell r="N155" t="str">
            <v>900/1000</v>
          </cell>
          <cell r="O155">
            <v>130</v>
          </cell>
          <cell r="P155">
            <v>0</v>
          </cell>
          <cell r="Y155" t="str">
            <v>G5</v>
          </cell>
          <cell r="AA155">
            <v>0</v>
          </cell>
          <cell r="AB155">
            <v>0</v>
          </cell>
          <cell r="AC155">
            <v>0</v>
          </cell>
        </row>
        <row r="156">
          <cell r="D156" t="str">
            <v>RC / CYCLE</v>
          </cell>
          <cell r="E156" t="str">
            <v>PEC</v>
          </cell>
          <cell r="F156" t="str">
            <v>Ebauche</v>
          </cell>
          <cell r="G156" t="str">
            <v>OTHER</v>
          </cell>
          <cell r="N156" t="str">
            <v>900/1000</v>
          </cell>
          <cell r="O156">
            <v>205</v>
          </cell>
          <cell r="P156">
            <v>0</v>
          </cell>
          <cell r="Y156" t="str">
            <v>Cancelled</v>
          </cell>
          <cell r="AA156">
            <v>0</v>
          </cell>
          <cell r="AB156">
            <v>0</v>
          </cell>
          <cell r="AC156">
            <v>0</v>
          </cell>
        </row>
      </sheetData>
      <sheetData sheetId="2"/>
      <sheetData sheetId="3" refreshError="1"/>
      <sheetData sheetId="4" refreshError="1"/>
      <sheetData sheetId="5"/>
      <sheetData sheetId="6"/>
      <sheetData sheetId="7">
        <row r="2">
          <cell r="A2" t="str">
            <v>SA_Constitution</v>
          </cell>
        </row>
        <row r="3">
          <cell r="A3" t="str">
            <v>GA_Constitution</v>
          </cell>
        </row>
        <row r="4">
          <cell r="A4" t="str">
            <v>SA_Finishing</v>
          </cell>
        </row>
        <row r="5">
          <cell r="A5" t="str">
            <v>GA_Finishing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trlProp" Target="../ctrlProps/ctrlProp3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ctrlProp" Target="../ctrlProps/ctrlProp2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trlProp" Target="../ctrlProps/ctrlProp1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51"/>
  <sheetViews>
    <sheetView workbookViewId="0">
      <selection activeCell="G1" sqref="G1"/>
    </sheetView>
  </sheetViews>
  <sheetFormatPr baseColWidth="10" defaultColWidth="9.140625" defaultRowHeight="15" x14ac:dyDescent="0.25"/>
  <cols>
    <col min="1" max="1" width="14.5703125" customWidth="1"/>
    <col min="2" max="2" width="15.5703125" customWidth="1"/>
    <col min="3" max="3" width="15.28515625" customWidth="1"/>
    <col min="4" max="4" width="14.5703125" customWidth="1"/>
    <col min="5" max="5" width="22.5703125" customWidth="1"/>
    <col min="6" max="6" width="17.140625" customWidth="1"/>
    <col min="7" max="7" width="21.7109375" customWidth="1"/>
    <col min="8" max="8" width="16.85546875" customWidth="1"/>
    <col min="9" max="9" width="18.42578125" customWidth="1"/>
    <col min="10" max="10" width="28.5703125" customWidth="1"/>
    <col min="11" max="11" width="65.85546875" style="6" customWidth="1"/>
    <col min="12" max="12" width="19.85546875" customWidth="1"/>
    <col min="13" max="13" width="13.42578125" customWidth="1"/>
    <col min="14" max="14" width="17.5703125" customWidth="1"/>
    <col min="15" max="15" width="13.7109375" customWidth="1"/>
    <col min="16" max="16" width="11.5703125" customWidth="1"/>
    <col min="17" max="17" width="18.28515625" customWidth="1"/>
    <col min="18" max="18" width="15.42578125" customWidth="1"/>
    <col min="19" max="19" width="16" customWidth="1"/>
    <col min="20" max="20" width="14.5703125" customWidth="1"/>
    <col min="21" max="21" width="15.5703125" customWidth="1"/>
    <col min="22" max="22" width="16.5703125" customWidth="1"/>
    <col min="23" max="23" width="11.7109375" customWidth="1"/>
    <col min="24" max="24" width="12.7109375" customWidth="1"/>
    <col min="25" max="25" width="14.28515625" customWidth="1"/>
    <col min="26" max="26" width="13.5703125" customWidth="1"/>
    <col min="27" max="27" width="13.140625" customWidth="1"/>
    <col min="28" max="28" width="14.42578125" customWidth="1"/>
  </cols>
  <sheetData>
    <row r="1" spans="1:28" ht="30.75" customHeight="1" x14ac:dyDescent="0.25"/>
    <row r="2" spans="1:28" ht="38.25" customHeight="1" x14ac:dyDescent="0.25">
      <c r="A2" s="2" t="s">
        <v>495</v>
      </c>
      <c r="B2" s="2" t="s">
        <v>0</v>
      </c>
      <c r="C2" s="2" t="s">
        <v>504</v>
      </c>
      <c r="D2" s="2" t="s">
        <v>505</v>
      </c>
      <c r="E2" s="2" t="s">
        <v>1</v>
      </c>
      <c r="F2" s="2" t="s">
        <v>2</v>
      </c>
      <c r="G2" s="2" t="s">
        <v>3</v>
      </c>
      <c r="H2" s="2" t="s">
        <v>4</v>
      </c>
      <c r="I2" s="2" t="s">
        <v>5</v>
      </c>
      <c r="J2" s="2" t="s">
        <v>6</v>
      </c>
      <c r="K2" s="2" t="s">
        <v>7</v>
      </c>
      <c r="L2" s="2" t="s">
        <v>8</v>
      </c>
      <c r="M2" s="2" t="s">
        <v>9</v>
      </c>
      <c r="N2" s="2" t="s">
        <v>10</v>
      </c>
      <c r="O2" s="2" t="s">
        <v>501</v>
      </c>
      <c r="P2" s="2" t="s">
        <v>496</v>
      </c>
      <c r="Q2" s="2" t="s">
        <v>500</v>
      </c>
      <c r="R2" s="2" t="s">
        <v>497</v>
      </c>
      <c r="S2" s="2" t="s">
        <v>498</v>
      </c>
      <c r="T2" s="8" t="s">
        <v>499</v>
      </c>
      <c r="U2" s="2" t="s">
        <v>13</v>
      </c>
      <c r="V2" s="2" t="s">
        <v>14</v>
      </c>
      <c r="W2" s="2" t="s">
        <v>15</v>
      </c>
      <c r="X2" s="2" t="s">
        <v>16</v>
      </c>
      <c r="Y2" s="2" t="s">
        <v>17</v>
      </c>
      <c r="Z2" s="2" t="s">
        <v>18</v>
      </c>
      <c r="AA2" s="7" t="s">
        <v>11</v>
      </c>
      <c r="AB2" s="7" t="s">
        <v>12</v>
      </c>
    </row>
    <row r="3" spans="1:28" x14ac:dyDescent="0.25">
      <c r="A3" s="3" t="s">
        <v>503</v>
      </c>
      <c r="B3" s="3" t="s">
        <v>19</v>
      </c>
      <c r="C3" s="3"/>
      <c r="D3" s="3"/>
      <c r="E3" s="4">
        <v>41977</v>
      </c>
      <c r="F3" s="3" t="s">
        <v>188</v>
      </c>
      <c r="G3" s="3" t="s">
        <v>127</v>
      </c>
      <c r="H3" s="3">
        <v>0</v>
      </c>
      <c r="I3" s="3">
        <v>0</v>
      </c>
      <c r="J3" s="3" t="s">
        <v>189</v>
      </c>
      <c r="K3" s="5" t="s">
        <v>190</v>
      </c>
      <c r="L3" s="3">
        <v>900</v>
      </c>
      <c r="M3" s="3">
        <v>21</v>
      </c>
      <c r="N3" s="3" t="s">
        <v>127</v>
      </c>
      <c r="O3" s="3"/>
      <c r="P3" s="3">
        <v>0</v>
      </c>
      <c r="Q3" s="3"/>
      <c r="R3" s="3"/>
      <c r="S3" s="3"/>
      <c r="T3" s="3"/>
      <c r="U3" s="3">
        <v>6090</v>
      </c>
      <c r="V3" s="3">
        <v>0</v>
      </c>
      <c r="W3" s="3">
        <v>0</v>
      </c>
      <c r="X3" s="3">
        <v>0</v>
      </c>
      <c r="Y3" s="3">
        <v>0</v>
      </c>
      <c r="Z3" s="3" t="s">
        <v>191</v>
      </c>
      <c r="AA3" s="9">
        <v>0</v>
      </c>
      <c r="AB3" s="3">
        <v>0</v>
      </c>
    </row>
    <row r="4" spans="1:28" x14ac:dyDescent="0.25">
      <c r="A4" s="3"/>
      <c r="B4" s="3" t="s">
        <v>20</v>
      </c>
      <c r="C4" s="3"/>
      <c r="D4" s="3"/>
      <c r="E4" s="4">
        <v>42192</v>
      </c>
      <c r="F4" s="3" t="s">
        <v>122</v>
      </c>
      <c r="G4" s="3" t="s">
        <v>192</v>
      </c>
      <c r="H4" s="3" t="s">
        <v>193</v>
      </c>
      <c r="I4" s="3" t="s">
        <v>125</v>
      </c>
      <c r="J4" s="3" t="s">
        <v>194</v>
      </c>
      <c r="K4" s="5" t="s">
        <v>195</v>
      </c>
      <c r="L4" s="3">
        <v>1000</v>
      </c>
      <c r="M4" s="3">
        <v>0</v>
      </c>
      <c r="N4" s="3" t="s">
        <v>127</v>
      </c>
      <c r="O4" s="3"/>
      <c r="P4" s="3">
        <v>0</v>
      </c>
      <c r="Q4" s="3"/>
      <c r="R4" s="3"/>
      <c r="S4" s="3"/>
      <c r="T4" s="3"/>
      <c r="U4" s="3">
        <v>-330</v>
      </c>
      <c r="V4" s="3">
        <v>7700</v>
      </c>
      <c r="W4" s="3">
        <v>7700</v>
      </c>
      <c r="X4" s="3">
        <v>0</v>
      </c>
      <c r="Y4" s="3">
        <v>0</v>
      </c>
      <c r="Z4" s="3" t="s">
        <v>196</v>
      </c>
      <c r="AA4" s="9">
        <v>0</v>
      </c>
      <c r="AB4" s="3">
        <v>0</v>
      </c>
    </row>
    <row r="5" spans="1:28" x14ac:dyDescent="0.25">
      <c r="A5" s="3"/>
      <c r="B5" s="3" t="s">
        <v>21</v>
      </c>
      <c r="C5" s="3"/>
      <c r="D5" s="3"/>
      <c r="E5" s="4">
        <v>41907</v>
      </c>
      <c r="F5" s="3" t="s">
        <v>188</v>
      </c>
      <c r="G5" s="3" t="s">
        <v>127</v>
      </c>
      <c r="H5" s="3">
        <v>0</v>
      </c>
      <c r="I5" s="3">
        <v>0</v>
      </c>
      <c r="J5" s="3" t="s">
        <v>197</v>
      </c>
      <c r="K5" s="5" t="s">
        <v>198</v>
      </c>
      <c r="L5" s="3" t="s">
        <v>199</v>
      </c>
      <c r="M5" s="3">
        <v>1</v>
      </c>
      <c r="N5" s="3">
        <v>0</v>
      </c>
      <c r="O5" s="3"/>
      <c r="P5" s="3">
        <v>45.8</v>
      </c>
      <c r="Q5" s="3"/>
      <c r="R5" s="3"/>
      <c r="S5" s="3"/>
      <c r="T5" s="3"/>
      <c r="U5" s="3">
        <v>2718.2299999999996</v>
      </c>
      <c r="V5" s="3">
        <v>0</v>
      </c>
      <c r="W5" s="3">
        <v>0</v>
      </c>
      <c r="X5" s="3">
        <v>0</v>
      </c>
      <c r="Y5" s="3">
        <v>0</v>
      </c>
      <c r="Z5" s="3" t="s">
        <v>196</v>
      </c>
      <c r="AA5" s="9">
        <v>0</v>
      </c>
      <c r="AB5" s="3">
        <v>0</v>
      </c>
    </row>
    <row r="6" spans="1:28" x14ac:dyDescent="0.25">
      <c r="A6" s="3"/>
      <c r="B6" s="3" t="s">
        <v>22</v>
      </c>
      <c r="C6" s="3"/>
      <c r="D6" s="3"/>
      <c r="E6" s="4">
        <v>41988</v>
      </c>
      <c r="F6" s="3" t="s">
        <v>188</v>
      </c>
      <c r="G6" s="3" t="s">
        <v>127</v>
      </c>
      <c r="H6" s="3">
        <v>0</v>
      </c>
      <c r="I6" s="3">
        <v>0</v>
      </c>
      <c r="J6" s="3" t="s">
        <v>200</v>
      </c>
      <c r="K6" s="5" t="s">
        <v>201</v>
      </c>
      <c r="L6" s="3" t="s">
        <v>199</v>
      </c>
      <c r="M6" s="3">
        <v>6</v>
      </c>
      <c r="N6" s="3" t="s">
        <v>127</v>
      </c>
      <c r="O6" s="3"/>
      <c r="P6" s="3">
        <v>5.0999999999999996</v>
      </c>
      <c r="Q6" s="3"/>
      <c r="R6" s="3"/>
      <c r="S6" s="3"/>
      <c r="T6" s="3"/>
      <c r="U6" s="3">
        <v>302.685</v>
      </c>
      <c r="V6" s="3">
        <v>0</v>
      </c>
      <c r="W6" s="3">
        <v>0</v>
      </c>
      <c r="X6" s="3">
        <v>0</v>
      </c>
      <c r="Y6" s="3">
        <v>0</v>
      </c>
      <c r="Z6" s="3" t="s">
        <v>202</v>
      </c>
      <c r="AA6" s="9">
        <v>0</v>
      </c>
      <c r="AB6" s="3">
        <v>0</v>
      </c>
    </row>
    <row r="7" spans="1:28" x14ac:dyDescent="0.25">
      <c r="A7" s="3"/>
      <c r="B7" s="3" t="s">
        <v>23</v>
      </c>
      <c r="C7" s="3"/>
      <c r="D7" s="3"/>
      <c r="E7" s="4">
        <v>41975</v>
      </c>
      <c r="F7" s="3" t="s">
        <v>188</v>
      </c>
      <c r="G7" s="3" t="s">
        <v>127</v>
      </c>
      <c r="H7" s="3">
        <v>0</v>
      </c>
      <c r="I7" s="3">
        <v>0</v>
      </c>
      <c r="J7" s="3" t="s">
        <v>203</v>
      </c>
      <c r="K7" s="5" t="s">
        <v>204</v>
      </c>
      <c r="L7" s="3">
        <v>900</v>
      </c>
      <c r="M7" s="3">
        <v>21</v>
      </c>
      <c r="N7" s="3" t="s">
        <v>127</v>
      </c>
      <c r="O7" s="3"/>
      <c r="P7" s="3">
        <v>0</v>
      </c>
      <c r="Q7" s="3"/>
      <c r="R7" s="3"/>
      <c r="S7" s="3"/>
      <c r="T7" s="3"/>
      <c r="U7" s="3">
        <v>0</v>
      </c>
      <c r="V7" s="3">
        <v>0</v>
      </c>
      <c r="W7" s="3">
        <v>0</v>
      </c>
      <c r="X7" s="3">
        <v>0</v>
      </c>
      <c r="Y7" s="3">
        <v>0</v>
      </c>
      <c r="Z7" s="3" t="s">
        <v>205</v>
      </c>
      <c r="AA7" s="9">
        <v>0</v>
      </c>
      <c r="AB7" s="3">
        <v>0</v>
      </c>
    </row>
    <row r="8" spans="1:28" x14ac:dyDescent="0.25">
      <c r="A8" s="3"/>
      <c r="B8" s="3" t="s">
        <v>24</v>
      </c>
      <c r="C8" s="3"/>
      <c r="D8" s="3"/>
      <c r="E8" s="4">
        <v>41907</v>
      </c>
      <c r="F8" s="3" t="s">
        <v>206</v>
      </c>
      <c r="G8" s="3" t="s">
        <v>127</v>
      </c>
      <c r="H8" s="3">
        <v>0</v>
      </c>
      <c r="I8" s="3">
        <v>0</v>
      </c>
      <c r="J8" s="3" t="s">
        <v>197</v>
      </c>
      <c r="K8" s="5" t="s">
        <v>207</v>
      </c>
      <c r="L8" s="3">
        <v>900</v>
      </c>
      <c r="M8" s="3">
        <v>43</v>
      </c>
      <c r="N8" s="3">
        <v>70</v>
      </c>
      <c r="O8" s="3"/>
      <c r="P8" s="3">
        <v>6</v>
      </c>
      <c r="Q8" s="3"/>
      <c r="R8" s="3"/>
      <c r="S8" s="3"/>
      <c r="T8" s="3"/>
      <c r="U8" s="3">
        <v>356.1</v>
      </c>
      <c r="V8" s="3">
        <v>0</v>
      </c>
      <c r="W8" s="3">
        <v>0</v>
      </c>
      <c r="X8" s="3">
        <v>0</v>
      </c>
      <c r="Y8" s="3">
        <v>0</v>
      </c>
      <c r="Z8" s="3" t="s">
        <v>196</v>
      </c>
      <c r="AA8" s="9">
        <v>0</v>
      </c>
      <c r="AB8" s="3">
        <v>0</v>
      </c>
    </row>
    <row r="9" spans="1:28" x14ac:dyDescent="0.25">
      <c r="A9" s="3"/>
      <c r="B9" s="3" t="s">
        <v>25</v>
      </c>
      <c r="C9" s="3"/>
      <c r="D9" s="3"/>
      <c r="E9" s="4">
        <v>41688</v>
      </c>
      <c r="F9" s="3" t="s">
        <v>188</v>
      </c>
      <c r="G9" s="3" t="s">
        <v>127</v>
      </c>
      <c r="H9" s="3">
        <v>0</v>
      </c>
      <c r="I9" s="3">
        <v>0</v>
      </c>
      <c r="J9" s="3" t="s">
        <v>208</v>
      </c>
      <c r="K9" s="5" t="s">
        <v>209</v>
      </c>
      <c r="L9" s="3">
        <v>900</v>
      </c>
      <c r="M9" s="3">
        <v>130</v>
      </c>
      <c r="N9" s="3">
        <v>0</v>
      </c>
      <c r="O9" s="3"/>
      <c r="P9" s="3">
        <v>-12</v>
      </c>
      <c r="Q9" s="3"/>
      <c r="R9" s="3"/>
      <c r="S9" s="3"/>
      <c r="T9" s="3"/>
      <c r="U9" s="3">
        <v>-700</v>
      </c>
      <c r="V9" s="3">
        <v>36367</v>
      </c>
      <c r="W9" s="3">
        <v>0</v>
      </c>
      <c r="X9" s="3">
        <v>36367</v>
      </c>
      <c r="Y9" s="3">
        <v>0</v>
      </c>
      <c r="Z9" s="3" t="s">
        <v>133</v>
      </c>
      <c r="AA9" s="9">
        <v>41993</v>
      </c>
      <c r="AB9" s="3">
        <v>0</v>
      </c>
    </row>
    <row r="10" spans="1:28" x14ac:dyDescent="0.25">
      <c r="A10" s="3"/>
      <c r="B10" s="3" t="s">
        <v>26</v>
      </c>
      <c r="C10" s="3"/>
      <c r="D10" s="3"/>
      <c r="E10" s="4">
        <v>41548</v>
      </c>
      <c r="F10" s="3" t="s">
        <v>122</v>
      </c>
      <c r="G10" s="3" t="s">
        <v>211</v>
      </c>
      <c r="H10" s="3" t="s">
        <v>212</v>
      </c>
      <c r="I10" s="3">
        <v>103119</v>
      </c>
      <c r="J10" s="3" t="s">
        <v>177</v>
      </c>
      <c r="K10" s="5" t="s">
        <v>213</v>
      </c>
      <c r="L10" s="3" t="s">
        <v>199</v>
      </c>
      <c r="M10" s="3">
        <v>21</v>
      </c>
      <c r="N10" s="3">
        <v>0</v>
      </c>
      <c r="O10" s="3"/>
      <c r="P10" s="3">
        <v>2</v>
      </c>
      <c r="Q10" s="3"/>
      <c r="R10" s="3"/>
      <c r="S10" s="3"/>
      <c r="T10" s="3"/>
      <c r="U10" s="3">
        <v>118.7</v>
      </c>
      <c r="V10" s="3">
        <v>19712</v>
      </c>
      <c r="W10" s="3">
        <v>19712</v>
      </c>
      <c r="X10" s="3">
        <v>0</v>
      </c>
      <c r="Y10" s="3">
        <v>0</v>
      </c>
      <c r="Z10" s="3" t="s">
        <v>133</v>
      </c>
      <c r="AA10" s="9">
        <v>0</v>
      </c>
      <c r="AB10" s="3">
        <v>0</v>
      </c>
    </row>
    <row r="11" spans="1:28" x14ac:dyDescent="0.25">
      <c r="A11" s="3"/>
      <c r="B11" s="3" t="s">
        <v>27</v>
      </c>
      <c r="C11" s="3"/>
      <c r="D11" s="3"/>
      <c r="E11" s="4">
        <v>41704</v>
      </c>
      <c r="F11" s="3" t="s">
        <v>188</v>
      </c>
      <c r="G11" s="3" t="s">
        <v>127</v>
      </c>
      <c r="H11" s="3">
        <v>0</v>
      </c>
      <c r="I11" s="3">
        <v>0</v>
      </c>
      <c r="J11" s="3" t="s">
        <v>214</v>
      </c>
      <c r="K11" s="5" t="s">
        <v>215</v>
      </c>
      <c r="L11" s="3">
        <v>1000</v>
      </c>
      <c r="M11" s="3">
        <v>30</v>
      </c>
      <c r="N11" s="3">
        <v>0</v>
      </c>
      <c r="O11" s="3"/>
      <c r="P11" s="3">
        <v>0</v>
      </c>
      <c r="Q11" s="3"/>
      <c r="R11" s="3"/>
      <c r="S11" s="3"/>
      <c r="T11" s="3"/>
      <c r="U11" s="3">
        <v>-4066.0000000000005</v>
      </c>
      <c r="V11" s="3">
        <v>95000</v>
      </c>
      <c r="W11" s="3">
        <v>0</v>
      </c>
      <c r="X11" s="3">
        <v>95000</v>
      </c>
      <c r="Y11" s="3">
        <v>0</v>
      </c>
      <c r="Z11" s="3" t="s">
        <v>133</v>
      </c>
      <c r="AA11" s="9">
        <v>41973</v>
      </c>
      <c r="AB11" s="3" t="s">
        <v>210</v>
      </c>
    </row>
    <row r="12" spans="1:28" x14ac:dyDescent="0.25">
      <c r="A12" s="3"/>
      <c r="B12" s="3" t="s">
        <v>28</v>
      </c>
      <c r="C12" s="3"/>
      <c r="D12" s="3"/>
      <c r="E12" s="4">
        <v>41785</v>
      </c>
      <c r="F12" s="3" t="s">
        <v>122</v>
      </c>
      <c r="G12" s="3" t="s">
        <v>216</v>
      </c>
      <c r="H12" s="3" t="s">
        <v>217</v>
      </c>
      <c r="I12" s="3">
        <v>106823</v>
      </c>
      <c r="J12" s="3" t="s">
        <v>218</v>
      </c>
      <c r="K12" s="5" t="s">
        <v>219</v>
      </c>
      <c r="L12" s="3">
        <v>900</v>
      </c>
      <c r="M12" s="3">
        <v>50</v>
      </c>
      <c r="N12" s="3">
        <v>0</v>
      </c>
      <c r="O12" s="3"/>
      <c r="P12" s="3">
        <v>0.5</v>
      </c>
      <c r="Q12" s="3"/>
      <c r="R12" s="3"/>
      <c r="S12" s="3"/>
      <c r="T12" s="3"/>
      <c r="U12" s="3">
        <v>1499.675</v>
      </c>
      <c r="V12" s="3">
        <v>347396</v>
      </c>
      <c r="W12" s="3">
        <v>11396</v>
      </c>
      <c r="X12" s="3">
        <v>330000</v>
      </c>
      <c r="Y12" s="3">
        <v>0</v>
      </c>
      <c r="Z12" s="3" t="s">
        <v>133</v>
      </c>
      <c r="AA12" s="9">
        <v>0</v>
      </c>
      <c r="AB12" s="3">
        <v>0</v>
      </c>
    </row>
    <row r="13" spans="1:28" x14ac:dyDescent="0.25">
      <c r="A13" s="3"/>
      <c r="B13" s="3" t="s">
        <v>29</v>
      </c>
      <c r="C13" s="3"/>
      <c r="D13" s="3"/>
      <c r="E13" s="4">
        <v>41660</v>
      </c>
      <c r="F13" s="3" t="s">
        <v>122</v>
      </c>
      <c r="G13" s="3" t="s">
        <v>220</v>
      </c>
      <c r="H13" s="3" t="s">
        <v>221</v>
      </c>
      <c r="I13" s="3">
        <v>107114</v>
      </c>
      <c r="J13" s="3" t="s">
        <v>177</v>
      </c>
      <c r="K13" s="5" t="s">
        <v>222</v>
      </c>
      <c r="L13" s="3">
        <v>900</v>
      </c>
      <c r="M13" s="3">
        <v>40</v>
      </c>
      <c r="N13" s="3">
        <v>0</v>
      </c>
      <c r="O13" s="3"/>
      <c r="P13" s="3">
        <v>0</v>
      </c>
      <c r="Q13" s="3"/>
      <c r="R13" s="3"/>
      <c r="S13" s="3"/>
      <c r="T13" s="3"/>
      <c r="U13" s="3">
        <v>-405.99999999999994</v>
      </c>
      <c r="V13" s="3">
        <v>3080</v>
      </c>
      <c r="W13" s="3">
        <v>3080</v>
      </c>
      <c r="X13" s="3">
        <v>0</v>
      </c>
      <c r="Y13" s="3">
        <v>0</v>
      </c>
      <c r="Z13" s="3" t="s">
        <v>202</v>
      </c>
      <c r="AA13" s="9">
        <v>0</v>
      </c>
      <c r="AB13" s="3">
        <v>0</v>
      </c>
    </row>
    <row r="14" spans="1:28" x14ac:dyDescent="0.25">
      <c r="A14" s="3"/>
      <c r="B14" s="3" t="s">
        <v>30</v>
      </c>
      <c r="C14" s="3"/>
      <c r="D14" s="3"/>
      <c r="E14" s="4">
        <v>41688</v>
      </c>
      <c r="F14" s="3" t="s">
        <v>206</v>
      </c>
      <c r="G14" s="3" t="s">
        <v>220</v>
      </c>
      <c r="H14" s="3" t="s">
        <v>221</v>
      </c>
      <c r="I14" s="3">
        <v>107114</v>
      </c>
      <c r="J14" s="3" t="s">
        <v>177</v>
      </c>
      <c r="K14" s="5" t="s">
        <v>223</v>
      </c>
      <c r="L14" s="3">
        <v>900</v>
      </c>
      <c r="M14" s="3">
        <v>50</v>
      </c>
      <c r="N14" s="3">
        <v>0</v>
      </c>
      <c r="O14" s="3"/>
      <c r="P14" s="3">
        <v>0</v>
      </c>
      <c r="Q14" s="3"/>
      <c r="R14" s="3"/>
      <c r="S14" s="3"/>
      <c r="T14" s="3"/>
      <c r="U14" s="3">
        <v>-869.99999999999989</v>
      </c>
      <c r="V14" s="3">
        <v>67238</v>
      </c>
      <c r="W14" s="3">
        <v>7238</v>
      </c>
      <c r="X14" s="3">
        <v>60000</v>
      </c>
      <c r="Y14" s="3">
        <v>0</v>
      </c>
      <c r="Z14" s="3" t="s">
        <v>196</v>
      </c>
      <c r="AA14" s="9">
        <v>0</v>
      </c>
      <c r="AB14" s="3">
        <v>0</v>
      </c>
    </row>
    <row r="15" spans="1:28" x14ac:dyDescent="0.25">
      <c r="A15" s="3"/>
      <c r="B15" s="3" t="s">
        <v>31</v>
      </c>
      <c r="C15" s="3"/>
      <c r="D15" s="3"/>
      <c r="E15" s="4">
        <v>41719</v>
      </c>
      <c r="F15" s="3" t="s">
        <v>206</v>
      </c>
      <c r="G15" s="3" t="s">
        <v>220</v>
      </c>
      <c r="H15" s="3" t="s">
        <v>224</v>
      </c>
      <c r="I15" s="3">
        <v>107114</v>
      </c>
      <c r="J15" s="3" t="s">
        <v>177</v>
      </c>
      <c r="K15" s="5" t="s">
        <v>225</v>
      </c>
      <c r="L15" s="3">
        <v>900</v>
      </c>
      <c r="M15" s="3">
        <v>50</v>
      </c>
      <c r="N15" s="3">
        <v>0</v>
      </c>
      <c r="O15" s="3"/>
      <c r="P15" s="3">
        <v>0</v>
      </c>
      <c r="Q15" s="3"/>
      <c r="R15" s="3"/>
      <c r="S15" s="3"/>
      <c r="T15" s="3"/>
      <c r="U15" s="3">
        <v>-986</v>
      </c>
      <c r="V15" s="3">
        <v>1694</v>
      </c>
      <c r="W15" s="3">
        <v>1694</v>
      </c>
      <c r="X15" s="3">
        <v>0</v>
      </c>
      <c r="Y15" s="3">
        <v>0</v>
      </c>
      <c r="Z15" s="3" t="s">
        <v>226</v>
      </c>
      <c r="AA15" s="9">
        <v>0</v>
      </c>
      <c r="AB15" s="3">
        <v>0</v>
      </c>
    </row>
    <row r="16" spans="1:28" x14ac:dyDescent="0.25">
      <c r="A16" s="3"/>
      <c r="B16" s="3" t="s">
        <v>32</v>
      </c>
      <c r="C16" s="3"/>
      <c r="D16" s="3"/>
      <c r="E16" s="4">
        <v>41970</v>
      </c>
      <c r="F16" s="3" t="s">
        <v>188</v>
      </c>
      <c r="G16" s="3" t="s">
        <v>127</v>
      </c>
      <c r="H16" s="3">
        <v>0</v>
      </c>
      <c r="I16" s="3">
        <v>0</v>
      </c>
      <c r="J16" s="3" t="s">
        <v>227</v>
      </c>
      <c r="K16" s="5" t="s">
        <v>228</v>
      </c>
      <c r="L16" s="3" t="s">
        <v>199</v>
      </c>
      <c r="M16" s="3">
        <v>50</v>
      </c>
      <c r="N16" s="3" t="s">
        <v>127</v>
      </c>
      <c r="O16" s="3"/>
      <c r="P16" s="3">
        <v>-5.0999999999999996</v>
      </c>
      <c r="Q16" s="3"/>
      <c r="R16" s="3"/>
      <c r="S16" s="3"/>
      <c r="T16" s="3"/>
      <c r="U16" s="3">
        <v>-302.685</v>
      </c>
      <c r="V16" s="3">
        <v>0</v>
      </c>
      <c r="W16" s="3">
        <v>0</v>
      </c>
      <c r="X16" s="3">
        <v>0</v>
      </c>
      <c r="Y16" s="3">
        <v>0</v>
      </c>
      <c r="Z16" s="3" t="s">
        <v>229</v>
      </c>
      <c r="AA16" s="9">
        <v>0</v>
      </c>
      <c r="AB16" s="3">
        <v>0</v>
      </c>
    </row>
    <row r="17" spans="1:28" x14ac:dyDescent="0.25">
      <c r="A17" s="3"/>
      <c r="B17" s="3" t="s">
        <v>33</v>
      </c>
      <c r="C17" s="3"/>
      <c r="D17" s="3"/>
      <c r="E17" s="4">
        <v>41426</v>
      </c>
      <c r="F17" s="3" t="s">
        <v>188</v>
      </c>
      <c r="G17" s="3" t="s">
        <v>127</v>
      </c>
      <c r="H17" s="3">
        <v>0</v>
      </c>
      <c r="I17" s="3">
        <v>0</v>
      </c>
      <c r="J17" s="3" t="s">
        <v>230</v>
      </c>
      <c r="K17" s="5" t="s">
        <v>231</v>
      </c>
      <c r="L17" s="3">
        <v>900</v>
      </c>
      <c r="M17" s="3">
        <v>64</v>
      </c>
      <c r="N17" s="3">
        <v>0</v>
      </c>
      <c r="O17" s="3"/>
      <c r="P17" s="3">
        <v>-1.33</v>
      </c>
      <c r="Q17" s="3"/>
      <c r="R17" s="3"/>
      <c r="S17" s="3"/>
      <c r="T17" s="3"/>
      <c r="U17" s="3">
        <v>-78.935500000000005</v>
      </c>
      <c r="V17" s="3">
        <v>0</v>
      </c>
      <c r="W17" s="3">
        <v>0</v>
      </c>
      <c r="X17" s="3">
        <v>0</v>
      </c>
      <c r="Y17" s="3">
        <v>0</v>
      </c>
      <c r="Z17" s="3" t="s">
        <v>196</v>
      </c>
      <c r="AA17" s="9">
        <v>0</v>
      </c>
      <c r="AB17" s="3">
        <v>0</v>
      </c>
    </row>
    <row r="18" spans="1:28" x14ac:dyDescent="0.25">
      <c r="A18" s="3"/>
      <c r="B18" s="3" t="s">
        <v>34</v>
      </c>
      <c r="C18" s="3"/>
      <c r="D18" s="3"/>
      <c r="E18" s="4">
        <v>41963</v>
      </c>
      <c r="F18" s="3" t="s">
        <v>122</v>
      </c>
      <c r="G18" s="3" t="s">
        <v>232</v>
      </c>
      <c r="H18" s="3">
        <v>0</v>
      </c>
      <c r="I18" s="3">
        <v>0</v>
      </c>
      <c r="J18" s="3" t="s">
        <v>233</v>
      </c>
      <c r="K18" s="5" t="s">
        <v>234</v>
      </c>
      <c r="L18" s="3">
        <v>1000</v>
      </c>
      <c r="M18" s="3">
        <v>59</v>
      </c>
      <c r="N18" s="3">
        <v>0</v>
      </c>
      <c r="O18" s="3"/>
      <c r="P18" s="3">
        <v>0</v>
      </c>
      <c r="Q18" s="3"/>
      <c r="R18" s="3"/>
      <c r="S18" s="3"/>
      <c r="T18" s="3"/>
      <c r="U18" s="3">
        <v>0</v>
      </c>
      <c r="V18" s="3">
        <v>0</v>
      </c>
      <c r="W18" s="3">
        <v>0</v>
      </c>
      <c r="X18" s="3">
        <v>0</v>
      </c>
      <c r="Y18" s="3">
        <v>0</v>
      </c>
      <c r="Z18" s="3" t="s">
        <v>229</v>
      </c>
      <c r="AA18" s="9">
        <v>0</v>
      </c>
      <c r="AB18" s="3">
        <v>0</v>
      </c>
    </row>
    <row r="19" spans="1:28" x14ac:dyDescent="0.25">
      <c r="A19" s="3"/>
      <c r="B19" s="3" t="s">
        <v>35</v>
      </c>
      <c r="C19" s="3"/>
      <c r="D19" s="3"/>
      <c r="E19" s="4">
        <v>41898</v>
      </c>
      <c r="F19" s="3" t="s">
        <v>122</v>
      </c>
      <c r="G19" s="3" t="s">
        <v>235</v>
      </c>
      <c r="H19" s="3" t="s">
        <v>236</v>
      </c>
      <c r="I19" s="3">
        <v>0</v>
      </c>
      <c r="J19" s="3" t="s">
        <v>237</v>
      </c>
      <c r="K19" s="5" t="s">
        <v>238</v>
      </c>
      <c r="L19" s="3">
        <v>1000</v>
      </c>
      <c r="M19" s="3">
        <v>59</v>
      </c>
      <c r="N19" s="3">
        <v>0</v>
      </c>
      <c r="O19" s="3"/>
      <c r="P19" s="3">
        <v>0</v>
      </c>
      <c r="Q19" s="3"/>
      <c r="R19" s="3"/>
      <c r="S19" s="3"/>
      <c r="T19" s="3"/>
      <c r="U19" s="3">
        <v>869.99999999999989</v>
      </c>
      <c r="V19" s="3">
        <v>26624</v>
      </c>
      <c r="W19" s="3">
        <v>8624</v>
      </c>
      <c r="X19" s="3">
        <v>18000</v>
      </c>
      <c r="Y19" s="3">
        <v>0</v>
      </c>
      <c r="Z19" s="3" t="s">
        <v>226</v>
      </c>
      <c r="AA19" s="9">
        <v>0</v>
      </c>
      <c r="AB19" s="3">
        <v>0</v>
      </c>
    </row>
    <row r="20" spans="1:28" x14ac:dyDescent="0.25">
      <c r="A20" s="3"/>
      <c r="B20" s="3" t="s">
        <v>36</v>
      </c>
      <c r="C20" s="3"/>
      <c r="D20" s="3"/>
      <c r="E20" s="4">
        <v>41914</v>
      </c>
      <c r="F20" s="3" t="s">
        <v>122</v>
      </c>
      <c r="G20" s="3" t="s">
        <v>239</v>
      </c>
      <c r="H20" s="3" t="s">
        <v>240</v>
      </c>
      <c r="I20" s="3" t="s">
        <v>125</v>
      </c>
      <c r="J20" s="3" t="s">
        <v>177</v>
      </c>
      <c r="K20" s="5" t="s">
        <v>241</v>
      </c>
      <c r="L20" s="3">
        <v>1000</v>
      </c>
      <c r="M20" s="3">
        <v>59</v>
      </c>
      <c r="N20" s="3">
        <v>0</v>
      </c>
      <c r="O20" s="3"/>
      <c r="P20" s="3">
        <v>0</v>
      </c>
      <c r="Q20" s="3"/>
      <c r="R20" s="3"/>
      <c r="S20" s="3"/>
      <c r="T20" s="3"/>
      <c r="U20" s="3">
        <v>313.2</v>
      </c>
      <c r="V20" s="3">
        <v>81010</v>
      </c>
      <c r="W20" s="3">
        <v>10010</v>
      </c>
      <c r="X20" s="3">
        <v>71000</v>
      </c>
      <c r="Y20" s="3">
        <v>0</v>
      </c>
      <c r="Z20" s="3" t="s">
        <v>196</v>
      </c>
      <c r="AA20" s="9">
        <v>0</v>
      </c>
      <c r="AB20" s="3">
        <v>0</v>
      </c>
    </row>
    <row r="21" spans="1:28" x14ac:dyDescent="0.25">
      <c r="A21" s="3"/>
      <c r="B21" s="3" t="s">
        <v>37</v>
      </c>
      <c r="C21" s="3"/>
      <c r="D21" s="3"/>
      <c r="E21" s="4">
        <v>41579</v>
      </c>
      <c r="F21" s="3" t="s">
        <v>188</v>
      </c>
      <c r="G21" s="3" t="s">
        <v>127</v>
      </c>
      <c r="H21" s="3">
        <v>0</v>
      </c>
      <c r="I21" s="3">
        <v>0</v>
      </c>
      <c r="J21" s="3" t="s">
        <v>242</v>
      </c>
      <c r="K21" s="5" t="s">
        <v>243</v>
      </c>
      <c r="L21" s="3">
        <v>900</v>
      </c>
      <c r="M21" s="3">
        <v>54</v>
      </c>
      <c r="N21" s="3">
        <v>0</v>
      </c>
      <c r="O21" s="3"/>
      <c r="P21" s="3">
        <v>0</v>
      </c>
      <c r="Q21" s="3"/>
      <c r="R21" s="3"/>
      <c r="S21" s="3"/>
      <c r="T21" s="3"/>
      <c r="U21" s="3">
        <v>-3247.9999999999995</v>
      </c>
      <c r="V21" s="3">
        <v>0</v>
      </c>
      <c r="W21" s="3">
        <v>0</v>
      </c>
      <c r="X21" s="3">
        <v>0</v>
      </c>
      <c r="Y21" s="3">
        <v>0</v>
      </c>
      <c r="Z21" s="3" t="s">
        <v>133</v>
      </c>
      <c r="AA21" s="9">
        <v>0</v>
      </c>
      <c r="AB21" s="3">
        <v>0</v>
      </c>
    </row>
    <row r="22" spans="1:28" x14ac:dyDescent="0.25">
      <c r="A22" s="3"/>
      <c r="B22" s="3" t="s">
        <v>38</v>
      </c>
      <c r="C22" s="3"/>
      <c r="D22" s="3"/>
      <c r="E22" s="4">
        <v>41688</v>
      </c>
      <c r="F22" s="3" t="s">
        <v>206</v>
      </c>
      <c r="G22" s="3" t="s">
        <v>244</v>
      </c>
      <c r="H22" s="3" t="s">
        <v>245</v>
      </c>
      <c r="I22" s="3">
        <v>107525</v>
      </c>
      <c r="J22" s="3" t="s">
        <v>177</v>
      </c>
      <c r="K22" s="5" t="s">
        <v>246</v>
      </c>
      <c r="L22" s="3">
        <v>900</v>
      </c>
      <c r="M22" s="3">
        <v>64</v>
      </c>
      <c r="N22" s="3">
        <v>0</v>
      </c>
      <c r="O22" s="3"/>
      <c r="P22" s="3">
        <v>0</v>
      </c>
      <c r="Q22" s="3"/>
      <c r="R22" s="3"/>
      <c r="S22" s="3"/>
      <c r="T22" s="3"/>
      <c r="U22" s="3">
        <v>0</v>
      </c>
      <c r="V22" s="3">
        <v>3080</v>
      </c>
      <c r="W22" s="3">
        <v>3080</v>
      </c>
      <c r="X22" s="3">
        <v>0</v>
      </c>
      <c r="Y22" s="3">
        <v>0</v>
      </c>
      <c r="Z22" s="3" t="s">
        <v>196</v>
      </c>
      <c r="AA22" s="9">
        <v>0</v>
      </c>
      <c r="AB22" s="3">
        <v>0</v>
      </c>
    </row>
    <row r="23" spans="1:28" x14ac:dyDescent="0.25">
      <c r="A23" s="3"/>
      <c r="B23" s="3" t="s">
        <v>39</v>
      </c>
      <c r="C23" s="3"/>
      <c r="D23" s="3"/>
      <c r="E23" s="4">
        <v>41719</v>
      </c>
      <c r="F23" s="3" t="s">
        <v>206</v>
      </c>
      <c r="G23" s="3" t="s">
        <v>244</v>
      </c>
      <c r="H23" s="3" t="s">
        <v>247</v>
      </c>
      <c r="I23" s="3">
        <v>107525</v>
      </c>
      <c r="J23" s="3" t="s">
        <v>177</v>
      </c>
      <c r="K23" s="5" t="s">
        <v>248</v>
      </c>
      <c r="L23" s="3">
        <v>900</v>
      </c>
      <c r="M23" s="3">
        <v>64</v>
      </c>
      <c r="N23" s="3">
        <v>0</v>
      </c>
      <c r="O23" s="3"/>
      <c r="P23" s="3">
        <v>-7</v>
      </c>
      <c r="Q23" s="3"/>
      <c r="R23" s="3"/>
      <c r="S23" s="3"/>
      <c r="T23" s="3"/>
      <c r="U23" s="3">
        <v>-1150.45</v>
      </c>
      <c r="V23" s="3">
        <v>1694</v>
      </c>
      <c r="W23" s="3">
        <v>1694</v>
      </c>
      <c r="X23" s="3">
        <v>0</v>
      </c>
      <c r="Y23" s="3">
        <v>0</v>
      </c>
      <c r="Z23" s="3" t="s">
        <v>196</v>
      </c>
      <c r="AA23" s="9">
        <v>0</v>
      </c>
      <c r="AB23" s="3">
        <v>0</v>
      </c>
    </row>
    <row r="24" spans="1:28" x14ac:dyDescent="0.25">
      <c r="A24" s="3"/>
      <c r="B24" s="3" t="s">
        <v>40</v>
      </c>
      <c r="C24" s="3"/>
      <c r="D24" s="3"/>
      <c r="E24" s="4">
        <v>42019</v>
      </c>
      <c r="F24" s="3" t="s">
        <v>122</v>
      </c>
      <c r="G24" s="3" t="s">
        <v>249</v>
      </c>
      <c r="H24" s="3" t="s">
        <v>250</v>
      </c>
      <c r="I24" s="3">
        <v>107543</v>
      </c>
      <c r="J24" s="3" t="s">
        <v>177</v>
      </c>
      <c r="K24" s="5" t="s">
        <v>251</v>
      </c>
      <c r="L24" s="3">
        <v>1000</v>
      </c>
      <c r="M24" s="3">
        <v>59</v>
      </c>
      <c r="N24" s="3" t="s">
        <v>127</v>
      </c>
      <c r="O24" s="3"/>
      <c r="P24" s="3">
        <v>0</v>
      </c>
      <c r="Q24" s="3"/>
      <c r="R24" s="3"/>
      <c r="S24" s="3"/>
      <c r="T24" s="3"/>
      <c r="U24" s="3">
        <v>0</v>
      </c>
      <c r="V24" s="3">
        <v>0</v>
      </c>
      <c r="W24" s="3">
        <v>0</v>
      </c>
      <c r="X24" s="3">
        <v>0</v>
      </c>
      <c r="Y24" s="3">
        <v>0</v>
      </c>
      <c r="Z24" s="3" t="s">
        <v>205</v>
      </c>
      <c r="AA24" s="9">
        <v>0</v>
      </c>
      <c r="AB24" s="3">
        <v>0</v>
      </c>
    </row>
    <row r="25" spans="1:28" x14ac:dyDescent="0.25">
      <c r="A25" s="3"/>
      <c r="B25" s="3" t="s">
        <v>41</v>
      </c>
      <c r="C25" s="3"/>
      <c r="D25" s="3"/>
      <c r="E25" s="4">
        <v>41689</v>
      </c>
      <c r="F25" s="3" t="s">
        <v>188</v>
      </c>
      <c r="G25" s="3" t="s">
        <v>127</v>
      </c>
      <c r="H25" s="3">
        <v>0</v>
      </c>
      <c r="I25" s="3">
        <v>0</v>
      </c>
      <c r="J25" s="3" t="s">
        <v>208</v>
      </c>
      <c r="K25" s="5" t="s">
        <v>252</v>
      </c>
      <c r="L25" s="3" t="s">
        <v>199</v>
      </c>
      <c r="M25" s="3">
        <v>64</v>
      </c>
      <c r="N25" s="3">
        <v>0</v>
      </c>
      <c r="O25" s="3"/>
      <c r="P25" s="3">
        <v>-5</v>
      </c>
      <c r="Q25" s="3"/>
      <c r="R25" s="3"/>
      <c r="S25" s="3"/>
      <c r="T25" s="3"/>
      <c r="U25" s="3">
        <v>-300</v>
      </c>
      <c r="V25" s="3">
        <v>200000</v>
      </c>
      <c r="W25" s="3">
        <v>0</v>
      </c>
      <c r="X25" s="3">
        <v>200000</v>
      </c>
      <c r="Y25" s="3">
        <v>0</v>
      </c>
      <c r="Z25" s="3" t="s">
        <v>133</v>
      </c>
      <c r="AA25" s="9">
        <v>41982</v>
      </c>
      <c r="AB25" s="3">
        <v>0</v>
      </c>
    </row>
    <row r="26" spans="1:28" x14ac:dyDescent="0.25">
      <c r="A26" s="3"/>
      <c r="B26" s="3" t="s">
        <v>42</v>
      </c>
      <c r="C26" s="3"/>
      <c r="D26" s="3"/>
      <c r="E26" s="4">
        <v>41689</v>
      </c>
      <c r="F26" s="3" t="s">
        <v>188</v>
      </c>
      <c r="G26" s="3" t="s">
        <v>127</v>
      </c>
      <c r="H26" s="3">
        <v>0</v>
      </c>
      <c r="I26" s="3">
        <v>0</v>
      </c>
      <c r="J26" s="3" t="s">
        <v>208</v>
      </c>
      <c r="K26" s="5" t="s">
        <v>254</v>
      </c>
      <c r="L26" s="3" t="s">
        <v>199</v>
      </c>
      <c r="M26" s="3">
        <v>64</v>
      </c>
      <c r="N26" s="3">
        <v>0</v>
      </c>
      <c r="O26" s="3"/>
      <c r="P26" s="3">
        <v>-25.5</v>
      </c>
      <c r="Q26" s="3"/>
      <c r="R26" s="3"/>
      <c r="S26" s="3"/>
      <c r="T26" s="3"/>
      <c r="U26" s="3">
        <v>-1510</v>
      </c>
      <c r="V26" s="3">
        <v>0</v>
      </c>
      <c r="W26" s="3">
        <v>0</v>
      </c>
      <c r="X26" s="3">
        <v>0</v>
      </c>
      <c r="Y26" s="3">
        <v>0</v>
      </c>
      <c r="Z26" s="3" t="s">
        <v>133</v>
      </c>
      <c r="AA26" s="9">
        <v>41927</v>
      </c>
      <c r="AB26" s="3">
        <v>0</v>
      </c>
    </row>
    <row r="27" spans="1:28" x14ac:dyDescent="0.25">
      <c r="A27" s="3"/>
      <c r="B27" s="3" t="s">
        <v>43</v>
      </c>
      <c r="C27" s="3"/>
      <c r="D27" s="3"/>
      <c r="E27" s="4">
        <v>41689</v>
      </c>
      <c r="F27" s="3" t="s">
        <v>188</v>
      </c>
      <c r="G27" s="3" t="s">
        <v>127</v>
      </c>
      <c r="H27" s="3">
        <v>0</v>
      </c>
      <c r="I27" s="3">
        <v>0</v>
      </c>
      <c r="J27" s="3" t="s">
        <v>255</v>
      </c>
      <c r="K27" s="5" t="s">
        <v>256</v>
      </c>
      <c r="L27" s="3" t="s">
        <v>199</v>
      </c>
      <c r="M27" s="3">
        <v>64</v>
      </c>
      <c r="N27" s="3">
        <v>0</v>
      </c>
      <c r="O27" s="3"/>
      <c r="P27" s="3">
        <v>-2</v>
      </c>
      <c r="Q27" s="3"/>
      <c r="R27" s="3"/>
      <c r="S27" s="3"/>
      <c r="T27" s="3"/>
      <c r="U27" s="3">
        <v>-118.7</v>
      </c>
      <c r="V27" s="3">
        <v>0</v>
      </c>
      <c r="W27" s="3">
        <v>0</v>
      </c>
      <c r="X27" s="3">
        <v>0</v>
      </c>
      <c r="Y27" s="3">
        <v>0</v>
      </c>
      <c r="Z27" s="3" t="s">
        <v>191</v>
      </c>
      <c r="AA27" s="9">
        <v>42292</v>
      </c>
      <c r="AB27" s="3">
        <v>0</v>
      </c>
    </row>
    <row r="28" spans="1:28" x14ac:dyDescent="0.25">
      <c r="A28" s="3"/>
      <c r="B28" s="3" t="s">
        <v>44</v>
      </c>
      <c r="C28" s="3"/>
      <c r="D28" s="3"/>
      <c r="E28" s="4">
        <v>41646</v>
      </c>
      <c r="F28" s="3" t="s">
        <v>188</v>
      </c>
      <c r="G28" s="3" t="s">
        <v>127</v>
      </c>
      <c r="H28" s="3">
        <v>0</v>
      </c>
      <c r="I28" s="3">
        <v>0</v>
      </c>
      <c r="J28" s="3" t="s">
        <v>257</v>
      </c>
      <c r="K28" s="5" t="s">
        <v>258</v>
      </c>
      <c r="L28" s="3" t="s">
        <v>199</v>
      </c>
      <c r="M28" s="3">
        <v>64</v>
      </c>
      <c r="N28" s="3">
        <v>0</v>
      </c>
      <c r="O28" s="3"/>
      <c r="P28" s="3">
        <v>-28.4</v>
      </c>
      <c r="Q28" s="3"/>
      <c r="R28" s="3"/>
      <c r="S28" s="3"/>
      <c r="T28" s="3"/>
      <c r="U28" s="3">
        <v>-1685.54</v>
      </c>
      <c r="V28" s="3">
        <v>0</v>
      </c>
      <c r="W28" s="3">
        <v>0</v>
      </c>
      <c r="X28" s="3">
        <v>0</v>
      </c>
      <c r="Y28" s="3">
        <v>0</v>
      </c>
      <c r="Z28" s="3" t="s">
        <v>191</v>
      </c>
      <c r="AA28" s="9">
        <v>0</v>
      </c>
      <c r="AB28" s="3">
        <v>0</v>
      </c>
    </row>
    <row r="29" spans="1:28" x14ac:dyDescent="0.25">
      <c r="A29" s="3"/>
      <c r="B29" s="3" t="s">
        <v>45</v>
      </c>
      <c r="C29" s="3"/>
      <c r="D29" s="3"/>
      <c r="E29" s="4">
        <v>41921</v>
      </c>
      <c r="F29" s="3" t="s">
        <v>122</v>
      </c>
      <c r="G29" s="3" t="s">
        <v>259</v>
      </c>
      <c r="H29" s="3" t="s">
        <v>260</v>
      </c>
      <c r="I29" s="3" t="s">
        <v>125</v>
      </c>
      <c r="J29" s="3" t="s">
        <v>177</v>
      </c>
      <c r="K29" s="5" t="s">
        <v>261</v>
      </c>
      <c r="L29" s="3" t="s">
        <v>199</v>
      </c>
      <c r="M29" s="3">
        <v>64</v>
      </c>
      <c r="N29" s="3">
        <v>0</v>
      </c>
      <c r="O29" s="3"/>
      <c r="P29" s="3">
        <v>-0.4</v>
      </c>
      <c r="Q29" s="3"/>
      <c r="R29" s="3"/>
      <c r="S29" s="3"/>
      <c r="T29" s="3"/>
      <c r="U29" s="3">
        <v>-70.14</v>
      </c>
      <c r="V29" s="3">
        <v>10818</v>
      </c>
      <c r="W29" s="3">
        <v>7238</v>
      </c>
      <c r="X29" s="3">
        <v>0</v>
      </c>
      <c r="Y29" s="3">
        <v>0</v>
      </c>
      <c r="Z29" s="3" t="s">
        <v>226</v>
      </c>
      <c r="AA29" s="9">
        <v>0</v>
      </c>
      <c r="AB29" s="3">
        <v>0</v>
      </c>
    </row>
    <row r="30" spans="1:28" x14ac:dyDescent="0.25">
      <c r="A30" s="3"/>
      <c r="B30" s="3" t="s">
        <v>46</v>
      </c>
      <c r="C30" s="3"/>
      <c r="D30" s="3"/>
      <c r="E30" s="4">
        <v>41704</v>
      </c>
      <c r="F30" s="3" t="s">
        <v>262</v>
      </c>
      <c r="G30" s="3" t="s">
        <v>244</v>
      </c>
      <c r="H30" s="3" t="s">
        <v>245</v>
      </c>
      <c r="I30" s="3">
        <v>107525</v>
      </c>
      <c r="J30" s="3" t="s">
        <v>214</v>
      </c>
      <c r="K30" s="5" t="s">
        <v>263</v>
      </c>
      <c r="L30" s="3">
        <v>900</v>
      </c>
      <c r="M30" s="3">
        <v>64</v>
      </c>
      <c r="N30" s="3">
        <v>0</v>
      </c>
      <c r="O30" s="3"/>
      <c r="P30" s="3">
        <v>0</v>
      </c>
      <c r="Q30" s="3"/>
      <c r="R30" s="3"/>
      <c r="S30" s="3"/>
      <c r="T30" s="3"/>
      <c r="U30" s="3">
        <v>-1284</v>
      </c>
      <c r="V30" s="3">
        <v>14700</v>
      </c>
      <c r="W30" s="3">
        <v>1694</v>
      </c>
      <c r="X30" s="3">
        <v>14700</v>
      </c>
      <c r="Y30" s="3">
        <v>0</v>
      </c>
      <c r="Z30" s="3" t="s">
        <v>133</v>
      </c>
      <c r="AA30" s="9">
        <v>42185</v>
      </c>
      <c r="AB30" s="3" t="s">
        <v>264</v>
      </c>
    </row>
    <row r="31" spans="1:28" x14ac:dyDescent="0.25">
      <c r="A31" s="3"/>
      <c r="B31" s="3" t="s">
        <v>47</v>
      </c>
      <c r="C31" s="3"/>
      <c r="D31" s="3"/>
      <c r="E31" s="4">
        <v>42017</v>
      </c>
      <c r="F31" s="3" t="s">
        <v>122</v>
      </c>
      <c r="G31" s="3" t="s">
        <v>265</v>
      </c>
      <c r="H31" s="3" t="s">
        <v>266</v>
      </c>
      <c r="I31" s="3" t="s">
        <v>266</v>
      </c>
      <c r="J31" s="3" t="s">
        <v>177</v>
      </c>
      <c r="K31" s="5" t="s">
        <v>267</v>
      </c>
      <c r="L31" s="3">
        <v>900</v>
      </c>
      <c r="M31" s="3">
        <v>64</v>
      </c>
      <c r="N31" s="3">
        <v>0</v>
      </c>
      <c r="O31" s="3"/>
      <c r="P31" s="3">
        <v>0</v>
      </c>
      <c r="Q31" s="3"/>
      <c r="R31" s="3"/>
      <c r="S31" s="3"/>
      <c r="T31" s="3"/>
      <c r="U31" s="3">
        <v>0</v>
      </c>
      <c r="V31" s="3">
        <v>3080</v>
      </c>
      <c r="W31" s="3">
        <v>3080</v>
      </c>
      <c r="X31" s="3">
        <v>0</v>
      </c>
      <c r="Y31" s="3">
        <v>0</v>
      </c>
      <c r="Z31" s="3" t="s">
        <v>133</v>
      </c>
      <c r="AA31" s="9">
        <v>0</v>
      </c>
      <c r="AB31" s="3">
        <v>0</v>
      </c>
    </row>
    <row r="32" spans="1:28" x14ac:dyDescent="0.25">
      <c r="A32" s="3"/>
      <c r="B32" s="3" t="s">
        <v>48</v>
      </c>
      <c r="C32" s="3"/>
      <c r="D32" s="3"/>
      <c r="E32" s="4">
        <v>41663</v>
      </c>
      <c r="F32" s="3" t="s">
        <v>122</v>
      </c>
      <c r="G32" s="3" t="s">
        <v>268</v>
      </c>
      <c r="H32" s="3">
        <v>0</v>
      </c>
      <c r="I32" s="3">
        <v>0</v>
      </c>
      <c r="J32" s="3" t="s">
        <v>177</v>
      </c>
      <c r="K32" s="5" t="s">
        <v>269</v>
      </c>
      <c r="L32" s="3">
        <v>900</v>
      </c>
      <c r="M32" s="3">
        <v>64</v>
      </c>
      <c r="N32" s="3">
        <v>0</v>
      </c>
      <c r="O32" s="3"/>
      <c r="P32" s="3">
        <v>0</v>
      </c>
      <c r="Q32" s="3"/>
      <c r="R32" s="3"/>
      <c r="S32" s="3"/>
      <c r="T32" s="3"/>
      <c r="U32" s="3">
        <v>0</v>
      </c>
      <c r="V32" s="3">
        <v>0</v>
      </c>
      <c r="W32" s="3">
        <v>0</v>
      </c>
      <c r="X32" s="3">
        <v>0</v>
      </c>
      <c r="Y32" s="3">
        <v>0</v>
      </c>
      <c r="Z32" s="3" t="s">
        <v>191</v>
      </c>
      <c r="AA32" s="9">
        <v>0</v>
      </c>
      <c r="AB32" s="3">
        <v>0</v>
      </c>
    </row>
    <row r="33" spans="1:28" x14ac:dyDescent="0.25">
      <c r="A33" s="3"/>
      <c r="B33" s="3" t="s">
        <v>49</v>
      </c>
      <c r="C33" s="3"/>
      <c r="D33" s="3"/>
      <c r="E33" s="4">
        <v>41991</v>
      </c>
      <c r="F33" s="3" t="s">
        <v>122</v>
      </c>
      <c r="G33" s="3" t="s">
        <v>270</v>
      </c>
      <c r="H33" s="3" t="s">
        <v>271</v>
      </c>
      <c r="I33" s="3" t="s">
        <v>125</v>
      </c>
      <c r="J33" s="3" t="s">
        <v>177</v>
      </c>
      <c r="K33" s="5" t="s">
        <v>272</v>
      </c>
      <c r="L33" s="3" t="s">
        <v>199</v>
      </c>
      <c r="M33" s="3">
        <v>64</v>
      </c>
      <c r="N33" s="3" t="s">
        <v>127</v>
      </c>
      <c r="O33" s="3"/>
      <c r="P33" s="3">
        <v>0</v>
      </c>
      <c r="Q33" s="3"/>
      <c r="R33" s="3"/>
      <c r="S33" s="3"/>
      <c r="T33" s="3"/>
      <c r="U33" s="3">
        <v>0</v>
      </c>
      <c r="V33" s="3">
        <v>16940</v>
      </c>
      <c r="W33" s="3">
        <v>16940</v>
      </c>
      <c r="X33" s="3">
        <v>0</v>
      </c>
      <c r="Y33" s="3">
        <v>0</v>
      </c>
      <c r="Z33" s="3" t="s">
        <v>133</v>
      </c>
      <c r="AA33" s="9">
        <v>0</v>
      </c>
      <c r="AB33" s="3">
        <v>0</v>
      </c>
    </row>
    <row r="34" spans="1:28" x14ac:dyDescent="0.25">
      <c r="A34" s="3"/>
      <c r="B34" s="3" t="s">
        <v>50</v>
      </c>
      <c r="C34" s="3"/>
      <c r="D34" s="3"/>
      <c r="E34" s="4">
        <v>41663</v>
      </c>
      <c r="F34" s="3" t="s">
        <v>122</v>
      </c>
      <c r="G34" s="3" t="s">
        <v>244</v>
      </c>
      <c r="H34" s="3" t="s">
        <v>273</v>
      </c>
      <c r="I34" s="3">
        <v>107525</v>
      </c>
      <c r="J34" s="3" t="s">
        <v>274</v>
      </c>
      <c r="K34" s="5" t="s">
        <v>275</v>
      </c>
      <c r="L34" s="3">
        <v>900</v>
      </c>
      <c r="M34" s="3">
        <v>64</v>
      </c>
      <c r="N34" s="3">
        <v>0</v>
      </c>
      <c r="O34" s="3"/>
      <c r="P34" s="3">
        <v>0</v>
      </c>
      <c r="Q34" s="3"/>
      <c r="R34" s="3"/>
      <c r="S34" s="3"/>
      <c r="T34" s="3"/>
      <c r="U34" s="3">
        <v>-4959.4500000000007</v>
      </c>
      <c r="V34" s="3">
        <v>14168</v>
      </c>
      <c r="W34" s="3">
        <v>14168</v>
      </c>
      <c r="X34" s="3">
        <v>0</v>
      </c>
      <c r="Y34" s="3">
        <v>0</v>
      </c>
      <c r="Z34" s="3" t="s">
        <v>191</v>
      </c>
      <c r="AA34" s="9">
        <v>0</v>
      </c>
      <c r="AB34" s="3">
        <v>0</v>
      </c>
    </row>
    <row r="35" spans="1:28" x14ac:dyDescent="0.25">
      <c r="A35" s="3"/>
      <c r="B35" s="3" t="s">
        <v>51</v>
      </c>
      <c r="C35" s="3"/>
      <c r="D35" s="3"/>
      <c r="E35" s="4">
        <v>42167</v>
      </c>
      <c r="F35" s="3" t="s">
        <v>188</v>
      </c>
      <c r="G35" s="3" t="s">
        <v>127</v>
      </c>
      <c r="H35" s="3">
        <v>0</v>
      </c>
      <c r="I35" s="3">
        <v>0</v>
      </c>
      <c r="J35" s="3" t="s">
        <v>276</v>
      </c>
      <c r="K35" s="5" t="s">
        <v>277</v>
      </c>
      <c r="L35" s="3" t="s">
        <v>199</v>
      </c>
      <c r="M35" s="3">
        <v>64</v>
      </c>
      <c r="N35" s="3" t="s">
        <v>127</v>
      </c>
      <c r="O35" s="3"/>
      <c r="P35" s="3">
        <v>0</v>
      </c>
      <c r="Q35" s="3"/>
      <c r="R35" s="3"/>
      <c r="S35" s="3"/>
      <c r="T35" s="3"/>
      <c r="U35" s="3">
        <v>5220</v>
      </c>
      <c r="V35" s="3">
        <v>0</v>
      </c>
      <c r="W35" s="3">
        <v>0</v>
      </c>
      <c r="X35" s="3">
        <v>0</v>
      </c>
      <c r="Y35" s="3">
        <v>0</v>
      </c>
      <c r="Z35" s="3" t="s">
        <v>133</v>
      </c>
      <c r="AA35" s="9">
        <v>0</v>
      </c>
      <c r="AB35" s="3">
        <v>0</v>
      </c>
    </row>
    <row r="36" spans="1:28" x14ac:dyDescent="0.25">
      <c r="A36" s="3"/>
      <c r="B36" s="3" t="s">
        <v>52</v>
      </c>
      <c r="C36" s="3"/>
      <c r="D36" s="3"/>
      <c r="E36" s="4">
        <v>41718</v>
      </c>
      <c r="F36" s="3" t="s">
        <v>122</v>
      </c>
      <c r="G36" s="3" t="s">
        <v>278</v>
      </c>
      <c r="H36" s="3" t="s">
        <v>279</v>
      </c>
      <c r="I36" s="3" t="s">
        <v>125</v>
      </c>
      <c r="J36" s="3" t="s">
        <v>177</v>
      </c>
      <c r="K36" s="5" t="s">
        <v>280</v>
      </c>
      <c r="L36" s="3">
        <v>900</v>
      </c>
      <c r="M36" s="3">
        <v>64</v>
      </c>
      <c r="N36" s="3">
        <v>0</v>
      </c>
      <c r="O36" s="3"/>
      <c r="P36" s="3">
        <v>0</v>
      </c>
      <c r="Q36" s="3"/>
      <c r="R36" s="3"/>
      <c r="S36" s="3"/>
      <c r="T36" s="3"/>
      <c r="U36" s="3">
        <v>0</v>
      </c>
      <c r="V36" s="3">
        <v>7238</v>
      </c>
      <c r="W36" s="3">
        <v>7238</v>
      </c>
      <c r="X36" s="3">
        <v>0</v>
      </c>
      <c r="Y36" s="3">
        <v>7122</v>
      </c>
      <c r="Z36" s="3" t="s">
        <v>133</v>
      </c>
      <c r="AA36" s="9">
        <v>0</v>
      </c>
      <c r="AB36" s="3">
        <v>0</v>
      </c>
    </row>
    <row r="37" spans="1:28" x14ac:dyDescent="0.25">
      <c r="A37" s="3"/>
      <c r="B37" s="3" t="s">
        <v>53</v>
      </c>
      <c r="C37" s="3"/>
      <c r="D37" s="3"/>
      <c r="E37" s="4">
        <v>41731</v>
      </c>
      <c r="F37" s="3" t="s">
        <v>206</v>
      </c>
      <c r="G37" s="3" t="s">
        <v>244</v>
      </c>
      <c r="H37" s="3" t="s">
        <v>245</v>
      </c>
      <c r="I37" s="3">
        <v>107525</v>
      </c>
      <c r="J37" s="3" t="s">
        <v>177</v>
      </c>
      <c r="K37" s="5" t="s">
        <v>282</v>
      </c>
      <c r="L37" s="3">
        <v>900</v>
      </c>
      <c r="M37" s="3">
        <v>64</v>
      </c>
      <c r="N37" s="3">
        <v>0</v>
      </c>
      <c r="O37" s="3"/>
      <c r="P37" s="3">
        <v>-9</v>
      </c>
      <c r="Q37" s="3"/>
      <c r="R37" s="3"/>
      <c r="S37" s="3"/>
      <c r="T37" s="3"/>
      <c r="U37" s="3">
        <v>-534.15</v>
      </c>
      <c r="V37" s="3">
        <v>3000</v>
      </c>
      <c r="W37" s="3">
        <v>3000</v>
      </c>
      <c r="X37" s="3">
        <v>0</v>
      </c>
      <c r="Y37" s="3">
        <v>0</v>
      </c>
      <c r="Z37" s="3" t="s">
        <v>191</v>
      </c>
      <c r="AA37" s="9">
        <v>0</v>
      </c>
      <c r="AB37" s="3">
        <v>0</v>
      </c>
    </row>
    <row r="38" spans="1:28" x14ac:dyDescent="0.25">
      <c r="A38" s="3"/>
      <c r="B38" s="3" t="s">
        <v>54</v>
      </c>
      <c r="C38" s="3"/>
      <c r="D38" s="3"/>
      <c r="E38" s="4">
        <v>41733</v>
      </c>
      <c r="F38" s="3" t="s">
        <v>206</v>
      </c>
      <c r="G38" s="3" t="s">
        <v>244</v>
      </c>
      <c r="H38" s="3" t="s">
        <v>245</v>
      </c>
      <c r="I38" s="3">
        <v>107525</v>
      </c>
      <c r="J38" s="3" t="s">
        <v>177</v>
      </c>
      <c r="K38" s="5" t="s">
        <v>283</v>
      </c>
      <c r="L38" s="3">
        <v>900</v>
      </c>
      <c r="M38" s="3">
        <v>64</v>
      </c>
      <c r="N38" s="3">
        <v>0</v>
      </c>
      <c r="O38" s="3"/>
      <c r="P38" s="3">
        <v>0</v>
      </c>
      <c r="Q38" s="3"/>
      <c r="R38" s="3"/>
      <c r="S38" s="3"/>
      <c r="T38" s="3"/>
      <c r="U38" s="3">
        <v>0</v>
      </c>
      <c r="V38" s="3">
        <v>8694</v>
      </c>
      <c r="W38" s="3">
        <v>1694</v>
      </c>
      <c r="X38" s="3">
        <v>7000</v>
      </c>
      <c r="Y38" s="3">
        <v>0</v>
      </c>
      <c r="Z38" s="3" t="s">
        <v>226</v>
      </c>
      <c r="AA38" s="9">
        <v>0</v>
      </c>
      <c r="AB38" s="3">
        <v>0</v>
      </c>
    </row>
    <row r="39" spans="1:28" x14ac:dyDescent="0.25">
      <c r="A39" s="3"/>
      <c r="B39" s="3" t="s">
        <v>55</v>
      </c>
      <c r="C39" s="3"/>
      <c r="D39" s="3"/>
      <c r="E39" s="4">
        <v>41733</v>
      </c>
      <c r="F39" s="3" t="s">
        <v>206</v>
      </c>
      <c r="G39" s="3" t="s">
        <v>244</v>
      </c>
      <c r="H39" s="3" t="s">
        <v>245</v>
      </c>
      <c r="I39" s="3">
        <v>107525</v>
      </c>
      <c r="J39" s="3" t="s">
        <v>177</v>
      </c>
      <c r="K39" s="5" t="s">
        <v>284</v>
      </c>
      <c r="L39" s="3">
        <v>900</v>
      </c>
      <c r="M39" s="3">
        <v>64</v>
      </c>
      <c r="N39" s="3">
        <v>0</v>
      </c>
      <c r="O39" s="3"/>
      <c r="P39" s="3">
        <v>0</v>
      </c>
      <c r="Q39" s="3"/>
      <c r="R39" s="3"/>
      <c r="S39" s="3"/>
      <c r="T39" s="3"/>
      <c r="U39" s="3">
        <v>-1558</v>
      </c>
      <c r="V39" s="3">
        <v>3080</v>
      </c>
      <c r="W39" s="3">
        <v>3080</v>
      </c>
      <c r="X39" s="3">
        <v>0</v>
      </c>
      <c r="Y39" s="3">
        <v>0</v>
      </c>
      <c r="Z39" s="3" t="s">
        <v>226</v>
      </c>
      <c r="AA39" s="9">
        <v>0</v>
      </c>
      <c r="AB39" s="3">
        <v>0</v>
      </c>
    </row>
    <row r="40" spans="1:28" x14ac:dyDescent="0.25">
      <c r="A40" s="3"/>
      <c r="B40" s="3" t="s">
        <v>56</v>
      </c>
      <c r="C40" s="3"/>
      <c r="D40" s="3"/>
      <c r="E40" s="4">
        <v>41733</v>
      </c>
      <c r="F40" s="3" t="s">
        <v>206</v>
      </c>
      <c r="G40" s="3" t="s">
        <v>244</v>
      </c>
      <c r="H40" s="3" t="s">
        <v>245</v>
      </c>
      <c r="I40" s="3">
        <v>107525</v>
      </c>
      <c r="J40" s="3" t="s">
        <v>177</v>
      </c>
      <c r="K40" s="5" t="s">
        <v>285</v>
      </c>
      <c r="L40" s="3">
        <v>900</v>
      </c>
      <c r="M40" s="3">
        <v>64</v>
      </c>
      <c r="N40" s="3">
        <v>0</v>
      </c>
      <c r="O40" s="3"/>
      <c r="P40" s="3">
        <v>0</v>
      </c>
      <c r="Q40" s="3"/>
      <c r="R40" s="3"/>
      <c r="S40" s="3"/>
      <c r="T40" s="3"/>
      <c r="U40" s="3">
        <v>57.999999999999993</v>
      </c>
      <c r="V40" s="3">
        <v>11694</v>
      </c>
      <c r="W40" s="3">
        <v>1694</v>
      </c>
      <c r="X40" s="3">
        <v>10000</v>
      </c>
      <c r="Y40" s="3">
        <v>0</v>
      </c>
      <c r="Z40" s="3" t="s">
        <v>226</v>
      </c>
      <c r="AA40" s="9">
        <v>0</v>
      </c>
      <c r="AB40" s="3">
        <v>0</v>
      </c>
    </row>
    <row r="41" spans="1:28" x14ac:dyDescent="0.25">
      <c r="A41" s="3"/>
      <c r="B41" s="3" t="s">
        <v>57</v>
      </c>
      <c r="C41" s="3"/>
      <c r="D41" s="3"/>
      <c r="E41" s="4">
        <v>41744</v>
      </c>
      <c r="F41" s="3" t="s">
        <v>206</v>
      </c>
      <c r="G41" s="3" t="s">
        <v>244</v>
      </c>
      <c r="H41" s="3" t="s">
        <v>245</v>
      </c>
      <c r="I41" s="3">
        <v>107525</v>
      </c>
      <c r="J41" s="3" t="s">
        <v>177</v>
      </c>
      <c r="K41" s="5" t="s">
        <v>286</v>
      </c>
      <c r="L41" s="3">
        <v>900</v>
      </c>
      <c r="M41" s="3">
        <v>64</v>
      </c>
      <c r="N41" s="3">
        <v>0</v>
      </c>
      <c r="O41" s="3"/>
      <c r="P41" s="3">
        <v>0</v>
      </c>
      <c r="Q41" s="3"/>
      <c r="R41" s="3"/>
      <c r="S41" s="3"/>
      <c r="T41" s="3"/>
      <c r="U41" s="3">
        <v>-750</v>
      </c>
      <c r="V41" s="3">
        <v>18780</v>
      </c>
      <c r="W41" s="3">
        <v>3080</v>
      </c>
      <c r="X41" s="3">
        <v>15700</v>
      </c>
      <c r="Y41" s="3">
        <v>0</v>
      </c>
      <c r="Z41" s="3" t="s">
        <v>226</v>
      </c>
      <c r="AA41" s="9">
        <v>0</v>
      </c>
      <c r="AB41" s="3">
        <v>0</v>
      </c>
    </row>
    <row r="42" spans="1:28" x14ac:dyDescent="0.25">
      <c r="A42" s="3"/>
      <c r="B42" s="3" t="s">
        <v>58</v>
      </c>
      <c r="C42" s="3"/>
      <c r="D42" s="3"/>
      <c r="E42" s="4">
        <v>41758</v>
      </c>
      <c r="F42" s="3" t="s">
        <v>122</v>
      </c>
      <c r="G42" s="3" t="s">
        <v>287</v>
      </c>
      <c r="H42" s="3" t="s">
        <v>288</v>
      </c>
      <c r="I42" s="3">
        <v>107208</v>
      </c>
      <c r="J42" s="3" t="s">
        <v>177</v>
      </c>
      <c r="K42" s="5" t="s">
        <v>289</v>
      </c>
      <c r="L42" s="3">
        <v>900</v>
      </c>
      <c r="M42" s="3">
        <v>64</v>
      </c>
      <c r="N42" s="3">
        <v>0</v>
      </c>
      <c r="O42" s="3"/>
      <c r="P42" s="3">
        <v>0</v>
      </c>
      <c r="Q42" s="3"/>
      <c r="R42" s="3"/>
      <c r="S42" s="3"/>
      <c r="T42" s="3"/>
      <c r="U42" s="3">
        <v>0</v>
      </c>
      <c r="V42" s="3">
        <v>5080</v>
      </c>
      <c r="W42" s="3">
        <v>3080</v>
      </c>
      <c r="X42" s="3">
        <v>2000</v>
      </c>
      <c r="Y42" s="3">
        <v>0</v>
      </c>
      <c r="Z42" s="3" t="s">
        <v>133</v>
      </c>
      <c r="AA42" s="9">
        <v>0</v>
      </c>
      <c r="AB42" s="3">
        <v>0</v>
      </c>
    </row>
    <row r="43" spans="1:28" x14ac:dyDescent="0.25">
      <c r="A43" s="3"/>
      <c r="B43" s="3" t="s">
        <v>59</v>
      </c>
      <c r="C43" s="3"/>
      <c r="D43" s="3"/>
      <c r="E43" s="4">
        <v>41745</v>
      </c>
      <c r="F43" s="3" t="s">
        <v>206</v>
      </c>
      <c r="G43" s="3" t="s">
        <v>244</v>
      </c>
      <c r="H43" s="3" t="s">
        <v>245</v>
      </c>
      <c r="I43" s="3">
        <v>107525</v>
      </c>
      <c r="J43" s="3" t="s">
        <v>177</v>
      </c>
      <c r="K43" s="5" t="s">
        <v>290</v>
      </c>
      <c r="L43" s="3">
        <v>900</v>
      </c>
      <c r="M43" s="3">
        <v>64</v>
      </c>
      <c r="N43" s="3">
        <v>0</v>
      </c>
      <c r="O43" s="3"/>
      <c r="P43" s="3">
        <v>0</v>
      </c>
      <c r="Q43" s="3"/>
      <c r="R43" s="3"/>
      <c r="S43" s="3"/>
      <c r="T43" s="3"/>
      <c r="U43" s="3">
        <v>0</v>
      </c>
      <c r="V43" s="3">
        <v>3080</v>
      </c>
      <c r="W43" s="3">
        <v>3080</v>
      </c>
      <c r="X43" s="3">
        <v>0</v>
      </c>
      <c r="Y43" s="3">
        <v>0</v>
      </c>
      <c r="Z43" s="3" t="s">
        <v>196</v>
      </c>
      <c r="AA43" s="9">
        <v>0</v>
      </c>
      <c r="AB43" s="3">
        <v>0</v>
      </c>
    </row>
    <row r="44" spans="1:28" x14ac:dyDescent="0.25">
      <c r="A44" s="3"/>
      <c r="B44" s="3" t="s">
        <v>60</v>
      </c>
      <c r="C44" s="3"/>
      <c r="D44" s="3"/>
      <c r="E44" s="4">
        <v>41850</v>
      </c>
      <c r="F44" s="3" t="s">
        <v>206</v>
      </c>
      <c r="G44" s="3" t="s">
        <v>244</v>
      </c>
      <c r="H44" s="3" t="s">
        <v>245</v>
      </c>
      <c r="I44" s="3">
        <v>107525</v>
      </c>
      <c r="J44" s="3" t="s">
        <v>291</v>
      </c>
      <c r="K44" s="5" t="s">
        <v>292</v>
      </c>
      <c r="L44" s="3">
        <v>900</v>
      </c>
      <c r="M44" s="3">
        <v>64</v>
      </c>
      <c r="N44" s="3">
        <v>0</v>
      </c>
      <c r="O44" s="3"/>
      <c r="P44" s="3">
        <v>0</v>
      </c>
      <c r="Q44" s="3"/>
      <c r="R44" s="3"/>
      <c r="S44" s="3"/>
      <c r="T44" s="3"/>
      <c r="U44" s="3">
        <v>0</v>
      </c>
      <c r="V44" s="3">
        <v>9080</v>
      </c>
      <c r="W44" s="3">
        <v>3080</v>
      </c>
      <c r="X44" s="3">
        <v>6000</v>
      </c>
      <c r="Y44" s="3">
        <v>0</v>
      </c>
      <c r="Z44" s="3" t="s">
        <v>191</v>
      </c>
      <c r="AA44" s="9">
        <v>0</v>
      </c>
      <c r="AB44" s="3">
        <v>0</v>
      </c>
    </row>
    <row r="45" spans="1:28" x14ac:dyDescent="0.25">
      <c r="A45" s="3"/>
      <c r="B45" s="3" t="s">
        <v>61</v>
      </c>
      <c r="C45" s="3"/>
      <c r="D45" s="3"/>
      <c r="E45" s="4">
        <v>42188</v>
      </c>
      <c r="F45" s="3" t="s">
        <v>188</v>
      </c>
      <c r="G45" s="3" t="s">
        <v>127</v>
      </c>
      <c r="H45" s="3">
        <v>0</v>
      </c>
      <c r="I45" s="3">
        <v>0</v>
      </c>
      <c r="J45" s="3" t="s">
        <v>293</v>
      </c>
      <c r="K45" s="5" t="s">
        <v>294</v>
      </c>
      <c r="L45" s="3" t="s">
        <v>199</v>
      </c>
      <c r="M45" s="3">
        <v>64</v>
      </c>
      <c r="N45" s="3">
        <v>130</v>
      </c>
      <c r="O45" s="3"/>
      <c r="P45" s="3">
        <v>34.799999999999997</v>
      </c>
      <c r="Q45" s="3"/>
      <c r="R45" s="3"/>
      <c r="S45" s="3"/>
      <c r="T45" s="3"/>
      <c r="U45" s="3">
        <v>2065.38</v>
      </c>
      <c r="V45" s="3">
        <v>0</v>
      </c>
      <c r="W45" s="3">
        <v>0</v>
      </c>
      <c r="X45" s="3">
        <v>0</v>
      </c>
      <c r="Y45" s="3">
        <v>0</v>
      </c>
      <c r="Z45" s="3" t="s">
        <v>196</v>
      </c>
      <c r="AA45" s="9">
        <v>0</v>
      </c>
      <c r="AB45" s="3">
        <v>0</v>
      </c>
    </row>
    <row r="46" spans="1:28" x14ac:dyDescent="0.25">
      <c r="A46" s="3"/>
      <c r="B46" s="3" t="s">
        <v>62</v>
      </c>
      <c r="C46" s="3"/>
      <c r="D46" s="3"/>
      <c r="E46" s="4">
        <v>41921</v>
      </c>
      <c r="F46" s="3" t="s">
        <v>122</v>
      </c>
      <c r="G46" s="3" t="s">
        <v>295</v>
      </c>
      <c r="H46" s="3" t="s">
        <v>296</v>
      </c>
      <c r="I46" s="3" t="s">
        <v>125</v>
      </c>
      <c r="J46" s="3" t="s">
        <v>177</v>
      </c>
      <c r="K46" s="5" t="s">
        <v>297</v>
      </c>
      <c r="L46" s="3">
        <v>900</v>
      </c>
      <c r="M46" s="3">
        <v>64</v>
      </c>
      <c r="N46" s="3">
        <v>0</v>
      </c>
      <c r="O46" s="3"/>
      <c r="P46" s="3">
        <v>0</v>
      </c>
      <c r="Q46" s="3"/>
      <c r="R46" s="3"/>
      <c r="S46" s="3"/>
      <c r="T46" s="3"/>
      <c r="U46" s="3">
        <v>-1351.3999999999999</v>
      </c>
      <c r="V46" s="3">
        <v>13552</v>
      </c>
      <c r="W46" s="3">
        <v>13552</v>
      </c>
      <c r="X46" s="3">
        <v>0</v>
      </c>
      <c r="Y46" s="3">
        <v>0</v>
      </c>
      <c r="Z46" s="3" t="s">
        <v>226</v>
      </c>
      <c r="AA46" s="9">
        <v>0</v>
      </c>
      <c r="AB46" s="3">
        <v>0</v>
      </c>
    </row>
    <row r="47" spans="1:28" x14ac:dyDescent="0.25">
      <c r="A47" s="3"/>
      <c r="B47" s="3" t="s">
        <v>63</v>
      </c>
      <c r="C47" s="3"/>
      <c r="D47" s="3"/>
      <c r="E47" s="4">
        <v>41719</v>
      </c>
      <c r="F47" s="3" t="s">
        <v>188</v>
      </c>
      <c r="G47" s="3" t="s">
        <v>127</v>
      </c>
      <c r="H47" s="3">
        <v>0</v>
      </c>
      <c r="I47" s="3">
        <v>0</v>
      </c>
      <c r="J47" s="3" t="s">
        <v>177</v>
      </c>
      <c r="K47" s="5" t="s">
        <v>298</v>
      </c>
      <c r="L47" s="3">
        <v>900</v>
      </c>
      <c r="M47" s="3">
        <v>100</v>
      </c>
      <c r="N47" s="3">
        <v>0</v>
      </c>
      <c r="O47" s="3"/>
      <c r="P47" s="3">
        <v>0</v>
      </c>
      <c r="Q47" s="3"/>
      <c r="R47" s="3"/>
      <c r="S47" s="3"/>
      <c r="T47" s="3"/>
      <c r="U47" s="3">
        <v>-498.79999999999995</v>
      </c>
      <c r="V47" s="3">
        <v>0</v>
      </c>
      <c r="W47" s="3">
        <v>0</v>
      </c>
      <c r="X47" s="3">
        <v>0</v>
      </c>
      <c r="Y47" s="3">
        <v>0</v>
      </c>
      <c r="Z47" s="3" t="s">
        <v>229</v>
      </c>
      <c r="AA47" s="9">
        <v>0</v>
      </c>
      <c r="AB47" s="3">
        <v>0</v>
      </c>
    </row>
    <row r="48" spans="1:28" x14ac:dyDescent="0.25">
      <c r="A48" s="3"/>
      <c r="B48" s="3" t="s">
        <v>64</v>
      </c>
      <c r="C48" s="3"/>
      <c r="D48" s="3"/>
      <c r="E48" s="4">
        <v>41747</v>
      </c>
      <c r="F48" s="3" t="s">
        <v>206</v>
      </c>
      <c r="G48" s="3" t="s">
        <v>127</v>
      </c>
      <c r="H48" s="3">
        <v>0</v>
      </c>
      <c r="I48" s="3">
        <v>0</v>
      </c>
      <c r="J48" s="3" t="s">
        <v>274</v>
      </c>
      <c r="K48" s="5" t="s">
        <v>299</v>
      </c>
      <c r="L48" s="3" t="s">
        <v>199</v>
      </c>
      <c r="M48" s="3">
        <v>64</v>
      </c>
      <c r="N48" s="3">
        <v>0</v>
      </c>
      <c r="O48" s="3"/>
      <c r="P48" s="3">
        <v>0</v>
      </c>
      <c r="Q48" s="3"/>
      <c r="R48" s="3"/>
      <c r="S48" s="3"/>
      <c r="T48" s="3"/>
      <c r="U48" s="3">
        <v>0</v>
      </c>
      <c r="V48" s="3">
        <v>0</v>
      </c>
      <c r="W48" s="3">
        <v>0</v>
      </c>
      <c r="X48" s="3">
        <v>0</v>
      </c>
      <c r="Y48" s="3">
        <v>0</v>
      </c>
      <c r="Z48" s="3" t="s">
        <v>205</v>
      </c>
      <c r="AA48" s="9">
        <v>0</v>
      </c>
      <c r="AB48" s="3">
        <v>0</v>
      </c>
    </row>
    <row r="49" spans="1:28" x14ac:dyDescent="0.25">
      <c r="A49" s="3"/>
      <c r="B49" s="3" t="s">
        <v>65</v>
      </c>
      <c r="C49" s="3"/>
      <c r="D49" s="3"/>
      <c r="E49" s="4">
        <v>42180</v>
      </c>
      <c r="F49" s="3" t="s">
        <v>188</v>
      </c>
      <c r="G49" s="3" t="s">
        <v>127</v>
      </c>
      <c r="H49" s="3">
        <v>0</v>
      </c>
      <c r="I49" s="3">
        <v>0</v>
      </c>
      <c r="J49" s="3" t="s">
        <v>200</v>
      </c>
      <c r="K49" s="5" t="s">
        <v>300</v>
      </c>
      <c r="L49" s="3">
        <v>900</v>
      </c>
      <c r="M49" s="3">
        <v>64</v>
      </c>
      <c r="N49" s="3" t="s">
        <v>127</v>
      </c>
      <c r="O49" s="3"/>
      <c r="P49" s="3">
        <v>-25</v>
      </c>
      <c r="Q49" s="3"/>
      <c r="R49" s="3"/>
      <c r="S49" s="3"/>
      <c r="T49" s="3"/>
      <c r="U49" s="3">
        <v>-1483.75</v>
      </c>
      <c r="V49" s="3">
        <v>0</v>
      </c>
      <c r="W49" s="3">
        <v>0</v>
      </c>
      <c r="X49" s="3">
        <v>0</v>
      </c>
      <c r="Y49" s="3">
        <v>0</v>
      </c>
      <c r="Z49" s="3" t="s">
        <v>196</v>
      </c>
      <c r="AA49" s="9">
        <v>0</v>
      </c>
      <c r="AB49" s="3">
        <v>0</v>
      </c>
    </row>
    <row r="50" spans="1:28" x14ac:dyDescent="0.25">
      <c r="A50" s="3"/>
      <c r="B50" s="3" t="s">
        <v>66</v>
      </c>
      <c r="C50" s="3"/>
      <c r="D50" s="3"/>
      <c r="E50" s="4">
        <v>42016</v>
      </c>
      <c r="F50" s="3" t="s">
        <v>122</v>
      </c>
      <c r="G50" s="3" t="s">
        <v>301</v>
      </c>
      <c r="H50" s="3" t="s">
        <v>302</v>
      </c>
      <c r="I50" s="3" t="s">
        <v>125</v>
      </c>
      <c r="J50" s="3" t="s">
        <v>177</v>
      </c>
      <c r="K50" s="5" t="s">
        <v>303</v>
      </c>
      <c r="L50" s="3">
        <v>900</v>
      </c>
      <c r="M50" s="3">
        <v>64</v>
      </c>
      <c r="N50" s="3" t="s">
        <v>127</v>
      </c>
      <c r="O50" s="3"/>
      <c r="P50" s="3">
        <v>0</v>
      </c>
      <c r="Q50" s="3"/>
      <c r="R50" s="3"/>
      <c r="S50" s="3"/>
      <c r="T50" s="3"/>
      <c r="U50" s="3">
        <v>0</v>
      </c>
      <c r="V50" s="3">
        <v>0</v>
      </c>
      <c r="W50" s="3">
        <v>0</v>
      </c>
      <c r="X50" s="3">
        <v>0</v>
      </c>
      <c r="Y50" s="3">
        <v>0</v>
      </c>
      <c r="Z50" s="3" t="s">
        <v>205</v>
      </c>
      <c r="AA50" s="9">
        <v>0</v>
      </c>
      <c r="AB50" s="3">
        <v>0</v>
      </c>
    </row>
    <row r="51" spans="1:28" x14ac:dyDescent="0.25">
      <c r="A51" s="3"/>
      <c r="B51" s="3" t="s">
        <v>67</v>
      </c>
      <c r="C51" s="3"/>
      <c r="D51" s="3"/>
      <c r="E51" s="4">
        <v>42016</v>
      </c>
      <c r="F51" s="3" t="s">
        <v>122</v>
      </c>
      <c r="G51" s="3" t="s">
        <v>304</v>
      </c>
      <c r="H51" s="3" t="s">
        <v>305</v>
      </c>
      <c r="I51" s="3" t="s">
        <v>125</v>
      </c>
      <c r="J51" s="3" t="s">
        <v>177</v>
      </c>
      <c r="K51" s="5" t="s">
        <v>306</v>
      </c>
      <c r="L51" s="3">
        <v>900</v>
      </c>
      <c r="M51" s="3">
        <v>64</v>
      </c>
      <c r="N51" s="3" t="s">
        <v>127</v>
      </c>
      <c r="O51" s="3"/>
      <c r="P51" s="3">
        <v>0</v>
      </c>
      <c r="Q51" s="3"/>
      <c r="R51" s="3"/>
      <c r="S51" s="3"/>
      <c r="T51" s="3"/>
      <c r="U51" s="3">
        <v>0</v>
      </c>
      <c r="V51" s="3">
        <v>0</v>
      </c>
      <c r="W51" s="3">
        <v>0</v>
      </c>
      <c r="X51" s="3">
        <v>0</v>
      </c>
      <c r="Y51" s="3">
        <v>0</v>
      </c>
      <c r="Z51" s="3" t="s">
        <v>205</v>
      </c>
      <c r="AA51" s="9">
        <v>0</v>
      </c>
      <c r="AB51" s="3">
        <v>0</v>
      </c>
    </row>
    <row r="52" spans="1:28" x14ac:dyDescent="0.25">
      <c r="A52" s="3"/>
      <c r="B52" s="3" t="s">
        <v>68</v>
      </c>
      <c r="C52" s="3"/>
      <c r="D52" s="3"/>
      <c r="E52" s="4">
        <v>42016</v>
      </c>
      <c r="F52" s="3" t="s">
        <v>122</v>
      </c>
      <c r="G52" s="3" t="s">
        <v>307</v>
      </c>
      <c r="H52" s="3" t="s">
        <v>308</v>
      </c>
      <c r="I52" s="3">
        <v>103185</v>
      </c>
      <c r="J52" s="3" t="s">
        <v>177</v>
      </c>
      <c r="K52" s="5" t="s">
        <v>309</v>
      </c>
      <c r="L52" s="3">
        <v>900</v>
      </c>
      <c r="M52" s="3">
        <v>64</v>
      </c>
      <c r="N52" s="3" t="s">
        <v>127</v>
      </c>
      <c r="O52" s="3"/>
      <c r="P52" s="3">
        <v>0</v>
      </c>
      <c r="Q52" s="3"/>
      <c r="R52" s="3"/>
      <c r="S52" s="3"/>
      <c r="T52" s="3"/>
      <c r="U52" s="3">
        <v>0</v>
      </c>
      <c r="V52" s="3">
        <v>0</v>
      </c>
      <c r="W52" s="3">
        <v>0</v>
      </c>
      <c r="X52" s="3">
        <v>0</v>
      </c>
      <c r="Y52" s="3">
        <v>0</v>
      </c>
      <c r="Z52" s="3" t="s">
        <v>205</v>
      </c>
      <c r="AA52" s="9">
        <v>0</v>
      </c>
      <c r="AB52" s="3">
        <v>0</v>
      </c>
    </row>
    <row r="53" spans="1:28" x14ac:dyDescent="0.25">
      <c r="A53" s="3"/>
      <c r="B53" s="3" t="s">
        <v>69</v>
      </c>
      <c r="C53" s="3"/>
      <c r="D53" s="3"/>
      <c r="E53" s="4">
        <v>42101</v>
      </c>
      <c r="F53" s="3" t="s">
        <v>122</v>
      </c>
      <c r="G53" s="3" t="s">
        <v>310</v>
      </c>
      <c r="H53" s="3" t="s">
        <v>311</v>
      </c>
      <c r="I53" s="3" t="s">
        <v>125</v>
      </c>
      <c r="J53" s="3" t="s">
        <v>131</v>
      </c>
      <c r="K53" s="5" t="s">
        <v>312</v>
      </c>
      <c r="L53" s="3">
        <v>900</v>
      </c>
      <c r="M53" s="3">
        <v>64</v>
      </c>
      <c r="N53" s="3" t="s">
        <v>127</v>
      </c>
      <c r="O53" s="3"/>
      <c r="P53" s="3">
        <v>0</v>
      </c>
      <c r="Q53" s="3"/>
      <c r="R53" s="3"/>
      <c r="S53" s="3"/>
      <c r="T53" s="3"/>
      <c r="U53" s="3">
        <v>0</v>
      </c>
      <c r="V53" s="3">
        <v>8624</v>
      </c>
      <c r="W53" s="3">
        <v>8624</v>
      </c>
      <c r="X53" s="3">
        <v>0</v>
      </c>
      <c r="Y53" s="3">
        <v>0</v>
      </c>
      <c r="Z53" s="3" t="s">
        <v>133</v>
      </c>
      <c r="AA53" s="9">
        <v>0</v>
      </c>
      <c r="AB53" s="3">
        <v>0</v>
      </c>
    </row>
    <row r="54" spans="1:28" x14ac:dyDescent="0.25">
      <c r="A54" s="3"/>
      <c r="B54" s="3" t="s">
        <v>70</v>
      </c>
      <c r="C54" s="3"/>
      <c r="D54" s="3"/>
      <c r="E54" s="4">
        <v>42177</v>
      </c>
      <c r="F54" s="3" t="s">
        <v>188</v>
      </c>
      <c r="G54" s="3" t="s">
        <v>127</v>
      </c>
      <c r="H54" s="3">
        <v>0</v>
      </c>
      <c r="I54" s="3">
        <v>0</v>
      </c>
      <c r="J54" s="3" t="s">
        <v>313</v>
      </c>
      <c r="K54" s="5" t="s">
        <v>314</v>
      </c>
      <c r="L54" s="3" t="s">
        <v>199</v>
      </c>
      <c r="M54" s="3">
        <v>64</v>
      </c>
      <c r="N54" s="3" t="s">
        <v>127</v>
      </c>
      <c r="O54" s="3"/>
      <c r="P54" s="3">
        <v>-5</v>
      </c>
      <c r="Q54" s="3"/>
      <c r="R54" s="3"/>
      <c r="S54" s="3"/>
      <c r="T54" s="3"/>
      <c r="U54" s="3">
        <v>-296.75</v>
      </c>
      <c r="V54" s="3">
        <v>0</v>
      </c>
      <c r="W54" s="3">
        <v>0</v>
      </c>
      <c r="X54" s="3">
        <v>0</v>
      </c>
      <c r="Y54" s="3">
        <v>0</v>
      </c>
      <c r="Z54" s="3" t="s">
        <v>229</v>
      </c>
      <c r="AA54" s="9">
        <v>0</v>
      </c>
      <c r="AB54" s="3">
        <v>0</v>
      </c>
    </row>
    <row r="55" spans="1:28" x14ac:dyDescent="0.25">
      <c r="A55" s="3"/>
      <c r="B55" s="3" t="s">
        <v>71</v>
      </c>
      <c r="C55" s="3"/>
      <c r="D55" s="3"/>
      <c r="E55" s="4">
        <v>41981</v>
      </c>
      <c r="F55" s="3" t="s">
        <v>188</v>
      </c>
      <c r="G55" s="3" t="s">
        <v>127</v>
      </c>
      <c r="H55" s="3">
        <v>0</v>
      </c>
      <c r="I55" s="3">
        <v>0</v>
      </c>
      <c r="J55" s="3" t="s">
        <v>315</v>
      </c>
      <c r="K55" s="5" t="s">
        <v>316</v>
      </c>
      <c r="L55" s="3" t="s">
        <v>199</v>
      </c>
      <c r="M55" s="3">
        <v>66</v>
      </c>
      <c r="N55" s="3" t="s">
        <v>127</v>
      </c>
      <c r="O55" s="3"/>
      <c r="P55" s="3">
        <v>-4</v>
      </c>
      <c r="Q55" s="3"/>
      <c r="R55" s="3"/>
      <c r="S55" s="3"/>
      <c r="T55" s="3"/>
      <c r="U55" s="3">
        <v>-237.4</v>
      </c>
      <c r="V55" s="3">
        <v>0</v>
      </c>
      <c r="W55" s="3">
        <v>0</v>
      </c>
      <c r="X55" s="3">
        <v>0</v>
      </c>
      <c r="Y55" s="3">
        <v>0</v>
      </c>
      <c r="Z55" s="3" t="s">
        <v>229</v>
      </c>
      <c r="AA55" s="9">
        <v>0</v>
      </c>
      <c r="AB55" s="3">
        <v>0</v>
      </c>
    </row>
    <row r="56" spans="1:28" x14ac:dyDescent="0.25">
      <c r="A56" s="3"/>
      <c r="B56" s="3" t="s">
        <v>72</v>
      </c>
      <c r="C56" s="3"/>
      <c r="D56" s="3"/>
      <c r="E56" s="4">
        <v>41823</v>
      </c>
      <c r="F56" s="3" t="s">
        <v>188</v>
      </c>
      <c r="G56" s="3" t="s">
        <v>127</v>
      </c>
      <c r="H56" s="3">
        <v>0</v>
      </c>
      <c r="I56" s="3">
        <v>0</v>
      </c>
      <c r="J56" s="3" t="s">
        <v>317</v>
      </c>
      <c r="K56" s="5" t="s">
        <v>318</v>
      </c>
      <c r="L56" s="3" t="s">
        <v>199</v>
      </c>
      <c r="M56" s="3">
        <v>70</v>
      </c>
      <c r="N56" s="3">
        <v>98</v>
      </c>
      <c r="O56" s="3"/>
      <c r="P56" s="3">
        <v>6.3</v>
      </c>
      <c r="Q56" s="3"/>
      <c r="R56" s="3"/>
      <c r="S56" s="3"/>
      <c r="T56" s="3"/>
      <c r="U56" s="3">
        <v>373.90500000000003</v>
      </c>
      <c r="V56" s="3">
        <v>0</v>
      </c>
      <c r="W56" s="3">
        <v>0</v>
      </c>
      <c r="X56" s="3">
        <v>0</v>
      </c>
      <c r="Y56" s="3">
        <v>0</v>
      </c>
      <c r="Z56" s="3" t="s">
        <v>196</v>
      </c>
      <c r="AA56" s="9">
        <v>0</v>
      </c>
      <c r="AB56" s="3">
        <v>0</v>
      </c>
    </row>
    <row r="57" spans="1:28" x14ac:dyDescent="0.25">
      <c r="A57" s="3"/>
      <c r="B57" s="3" t="s">
        <v>73</v>
      </c>
      <c r="C57" s="3"/>
      <c r="D57" s="3"/>
      <c r="E57" s="4">
        <v>41893</v>
      </c>
      <c r="F57" s="3" t="s">
        <v>122</v>
      </c>
      <c r="G57" s="3" t="s">
        <v>235</v>
      </c>
      <c r="H57" s="3" t="s">
        <v>319</v>
      </c>
      <c r="I57" s="3">
        <v>0</v>
      </c>
      <c r="J57" s="3" t="s">
        <v>177</v>
      </c>
      <c r="K57" s="5" t="s">
        <v>320</v>
      </c>
      <c r="L57" s="3">
        <v>1000</v>
      </c>
      <c r="M57" s="3">
        <v>71</v>
      </c>
      <c r="N57" s="3">
        <v>0</v>
      </c>
      <c r="O57" s="3"/>
      <c r="P57" s="3">
        <v>0</v>
      </c>
      <c r="Q57" s="3"/>
      <c r="R57" s="3"/>
      <c r="S57" s="3"/>
      <c r="T57" s="3"/>
      <c r="U57" s="3">
        <v>0</v>
      </c>
      <c r="V57" s="3">
        <v>0</v>
      </c>
      <c r="W57" s="3">
        <v>0</v>
      </c>
      <c r="X57" s="3">
        <v>0</v>
      </c>
      <c r="Y57" s="3">
        <v>0</v>
      </c>
      <c r="Z57" s="3" t="s">
        <v>191</v>
      </c>
      <c r="AA57" s="9">
        <v>0</v>
      </c>
      <c r="AB57" s="3">
        <v>0</v>
      </c>
    </row>
    <row r="58" spans="1:28" x14ac:dyDescent="0.25">
      <c r="A58" s="3"/>
      <c r="B58" s="3" t="s">
        <v>74</v>
      </c>
      <c r="C58" s="3"/>
      <c r="D58" s="3"/>
      <c r="E58" s="4">
        <v>41915</v>
      </c>
      <c r="F58" s="3" t="s">
        <v>188</v>
      </c>
      <c r="G58" s="3" t="s">
        <v>127</v>
      </c>
      <c r="H58" s="3">
        <v>0</v>
      </c>
      <c r="I58" s="3">
        <v>0</v>
      </c>
      <c r="J58" s="3" t="s">
        <v>321</v>
      </c>
      <c r="K58" s="5" t="s">
        <v>322</v>
      </c>
      <c r="L58" s="3" t="s">
        <v>199</v>
      </c>
      <c r="M58" s="3">
        <v>80</v>
      </c>
      <c r="N58" s="3">
        <v>0</v>
      </c>
      <c r="O58" s="3"/>
      <c r="P58" s="3">
        <v>0</v>
      </c>
      <c r="Q58" s="3"/>
      <c r="R58" s="3"/>
      <c r="S58" s="3"/>
      <c r="T58" s="3"/>
      <c r="U58" s="3">
        <v>-9364</v>
      </c>
      <c r="V58" s="3">
        <v>384.5</v>
      </c>
      <c r="W58" s="3">
        <v>88.5</v>
      </c>
      <c r="X58" s="3">
        <v>296</v>
      </c>
      <c r="Y58" s="3">
        <v>0</v>
      </c>
      <c r="Z58" s="3" t="s">
        <v>133</v>
      </c>
      <c r="AA58" s="9">
        <v>0</v>
      </c>
      <c r="AB58" s="3">
        <v>0</v>
      </c>
    </row>
    <row r="59" spans="1:28" x14ac:dyDescent="0.25">
      <c r="A59" s="3"/>
      <c r="B59" s="3" t="s">
        <v>75</v>
      </c>
      <c r="C59" s="3"/>
      <c r="D59" s="3"/>
      <c r="E59" s="4">
        <v>41578</v>
      </c>
      <c r="F59" s="3" t="s">
        <v>122</v>
      </c>
      <c r="G59" s="3" t="s">
        <v>323</v>
      </c>
      <c r="H59" s="3" t="s">
        <v>324</v>
      </c>
      <c r="I59" s="3" t="s">
        <v>125</v>
      </c>
      <c r="J59" s="3" t="s">
        <v>177</v>
      </c>
      <c r="K59" s="5" t="s">
        <v>325</v>
      </c>
      <c r="L59" s="3" t="s">
        <v>199</v>
      </c>
      <c r="M59" s="3">
        <v>81</v>
      </c>
      <c r="N59" s="3">
        <v>0</v>
      </c>
      <c r="O59" s="3"/>
      <c r="P59" s="3">
        <v>0</v>
      </c>
      <c r="Q59" s="3"/>
      <c r="R59" s="3"/>
      <c r="S59" s="3"/>
      <c r="T59" s="3"/>
      <c r="U59" s="3">
        <v>0</v>
      </c>
      <c r="V59" s="3">
        <v>8624</v>
      </c>
      <c r="W59" s="3">
        <v>8624</v>
      </c>
      <c r="X59" s="3">
        <v>0</v>
      </c>
      <c r="Y59" s="3">
        <v>0</v>
      </c>
      <c r="Z59" s="3" t="s">
        <v>133</v>
      </c>
      <c r="AA59" s="9">
        <v>0</v>
      </c>
      <c r="AB59" s="3">
        <v>0</v>
      </c>
    </row>
    <row r="60" spans="1:28" x14ac:dyDescent="0.25">
      <c r="A60" s="3"/>
      <c r="B60" s="3" t="s">
        <v>76</v>
      </c>
      <c r="C60" s="3"/>
      <c r="D60" s="3"/>
      <c r="E60" s="4">
        <v>40563</v>
      </c>
      <c r="F60" s="3" t="s">
        <v>188</v>
      </c>
      <c r="G60" s="3" t="s">
        <v>127</v>
      </c>
      <c r="H60" s="3">
        <v>0</v>
      </c>
      <c r="I60" s="3">
        <v>0</v>
      </c>
      <c r="J60" s="3" t="s">
        <v>326</v>
      </c>
      <c r="K60" s="5" t="s">
        <v>327</v>
      </c>
      <c r="L60" s="3">
        <v>900</v>
      </c>
      <c r="M60" s="3">
        <v>88</v>
      </c>
      <c r="N60" s="3">
        <v>0</v>
      </c>
      <c r="O60" s="3"/>
      <c r="P60" s="3">
        <v>0</v>
      </c>
      <c r="Q60" s="3"/>
      <c r="R60" s="3"/>
      <c r="S60" s="3"/>
      <c r="T60" s="3"/>
      <c r="U60" s="3">
        <v>-1909.4</v>
      </c>
      <c r="V60" s="3">
        <v>0</v>
      </c>
      <c r="W60" s="3">
        <v>0</v>
      </c>
      <c r="X60" s="3">
        <v>0</v>
      </c>
      <c r="Y60" s="3">
        <v>0</v>
      </c>
      <c r="Z60" s="3" t="s">
        <v>196</v>
      </c>
      <c r="AA60" s="9">
        <v>0</v>
      </c>
      <c r="AB60" s="3">
        <v>0</v>
      </c>
    </row>
    <row r="61" spans="1:28" x14ac:dyDescent="0.25">
      <c r="A61" s="3"/>
      <c r="B61" s="3" t="s">
        <v>77</v>
      </c>
      <c r="C61" s="3"/>
      <c r="D61" s="3"/>
      <c r="E61" s="4">
        <v>41690</v>
      </c>
      <c r="F61" s="3" t="s">
        <v>188</v>
      </c>
      <c r="G61" s="3" t="s">
        <v>127</v>
      </c>
      <c r="H61" s="3">
        <v>0</v>
      </c>
      <c r="I61" s="3">
        <v>0</v>
      </c>
      <c r="J61" s="3" t="s">
        <v>328</v>
      </c>
      <c r="K61" s="5" t="s">
        <v>329</v>
      </c>
      <c r="L61" s="3">
        <v>1000</v>
      </c>
      <c r="M61" s="3">
        <v>88</v>
      </c>
      <c r="N61" s="3">
        <v>0</v>
      </c>
      <c r="O61" s="3"/>
      <c r="P61" s="3">
        <v>0</v>
      </c>
      <c r="Q61" s="3"/>
      <c r="R61" s="3"/>
      <c r="S61" s="3"/>
      <c r="T61" s="3"/>
      <c r="U61" s="3">
        <v>-3015.9999999999995</v>
      </c>
      <c r="V61" s="3">
        <v>0</v>
      </c>
      <c r="W61" s="3">
        <v>0</v>
      </c>
      <c r="X61" s="3">
        <v>0</v>
      </c>
      <c r="Y61" s="3">
        <v>0</v>
      </c>
      <c r="Z61" s="3" t="s">
        <v>205</v>
      </c>
      <c r="AA61" s="9">
        <v>0</v>
      </c>
      <c r="AB61" s="3">
        <v>0</v>
      </c>
    </row>
    <row r="62" spans="1:28" x14ac:dyDescent="0.25">
      <c r="A62" s="3"/>
      <c r="B62" s="3" t="s">
        <v>78</v>
      </c>
      <c r="C62" s="3"/>
      <c r="D62" s="3"/>
      <c r="E62" s="4">
        <v>41690</v>
      </c>
      <c r="F62" s="3" t="s">
        <v>188</v>
      </c>
      <c r="G62" s="3" t="s">
        <v>127</v>
      </c>
      <c r="H62" s="3">
        <v>0</v>
      </c>
      <c r="I62" s="3">
        <v>0</v>
      </c>
      <c r="J62" s="3" t="s">
        <v>328</v>
      </c>
      <c r="K62" s="5" t="s">
        <v>330</v>
      </c>
      <c r="L62" s="3">
        <v>1000</v>
      </c>
      <c r="M62" s="3">
        <v>88</v>
      </c>
      <c r="N62" s="3">
        <v>0</v>
      </c>
      <c r="O62" s="3"/>
      <c r="P62" s="3">
        <v>0</v>
      </c>
      <c r="Q62" s="3"/>
      <c r="R62" s="3"/>
      <c r="S62" s="3"/>
      <c r="T62" s="3"/>
      <c r="U62" s="3">
        <v>-986</v>
      </c>
      <c r="V62" s="3">
        <v>0</v>
      </c>
      <c r="W62" s="3">
        <v>0</v>
      </c>
      <c r="X62" s="3">
        <v>0</v>
      </c>
      <c r="Y62" s="3">
        <v>0</v>
      </c>
      <c r="Z62" s="3" t="s">
        <v>205</v>
      </c>
      <c r="AA62" s="9">
        <v>0</v>
      </c>
      <c r="AB62" s="3">
        <v>0</v>
      </c>
    </row>
    <row r="63" spans="1:28" x14ac:dyDescent="0.25">
      <c r="A63" s="3"/>
      <c r="B63" s="3" t="s">
        <v>79</v>
      </c>
      <c r="C63" s="3"/>
      <c r="D63" s="3"/>
      <c r="E63" s="4">
        <v>41646</v>
      </c>
      <c r="F63" s="3" t="s">
        <v>188</v>
      </c>
      <c r="G63" s="3" t="s">
        <v>127</v>
      </c>
      <c r="H63" s="3">
        <v>0</v>
      </c>
      <c r="I63" s="3">
        <v>0</v>
      </c>
      <c r="J63" s="3" t="s">
        <v>331</v>
      </c>
      <c r="K63" s="5" t="s">
        <v>332</v>
      </c>
      <c r="L63" s="3" t="s">
        <v>199</v>
      </c>
      <c r="M63" s="3">
        <v>88</v>
      </c>
      <c r="N63" s="3">
        <v>0</v>
      </c>
      <c r="O63" s="3"/>
      <c r="P63" s="3">
        <v>0</v>
      </c>
      <c r="Q63" s="3"/>
      <c r="R63" s="3"/>
      <c r="S63" s="3"/>
      <c r="T63" s="3"/>
      <c r="U63" s="3">
        <v>-1250</v>
      </c>
      <c r="V63" s="3">
        <v>0</v>
      </c>
      <c r="W63" s="3">
        <v>0</v>
      </c>
      <c r="X63" s="3">
        <v>0</v>
      </c>
      <c r="Y63" s="3">
        <v>0</v>
      </c>
      <c r="Z63" s="3" t="s">
        <v>133</v>
      </c>
      <c r="AA63" s="9">
        <v>0</v>
      </c>
      <c r="AB63" s="3">
        <v>0</v>
      </c>
    </row>
    <row r="64" spans="1:28" x14ac:dyDescent="0.25">
      <c r="A64" s="3"/>
      <c r="B64" s="3" t="s">
        <v>80</v>
      </c>
      <c r="C64" s="3"/>
      <c r="D64" s="3"/>
      <c r="E64" s="4">
        <v>42017</v>
      </c>
      <c r="F64" s="3" t="s">
        <v>122</v>
      </c>
      <c r="G64" s="3" t="s">
        <v>265</v>
      </c>
      <c r="H64" s="3" t="s">
        <v>266</v>
      </c>
      <c r="I64" s="3" t="s">
        <v>266</v>
      </c>
      <c r="J64" s="3" t="s">
        <v>177</v>
      </c>
      <c r="K64" s="5" t="s">
        <v>267</v>
      </c>
      <c r="L64" s="3">
        <v>1000</v>
      </c>
      <c r="M64" s="3">
        <v>88</v>
      </c>
      <c r="N64" s="3">
        <v>0</v>
      </c>
      <c r="O64" s="3"/>
      <c r="P64" s="3">
        <v>0</v>
      </c>
      <c r="Q64" s="3"/>
      <c r="R64" s="3"/>
      <c r="S64" s="3"/>
      <c r="T64" s="3"/>
      <c r="U64" s="3">
        <v>0</v>
      </c>
      <c r="V64" s="3">
        <v>3080</v>
      </c>
      <c r="W64" s="3">
        <v>3080</v>
      </c>
      <c r="X64" s="3">
        <v>0</v>
      </c>
      <c r="Y64" s="3">
        <v>0</v>
      </c>
      <c r="Z64" s="3" t="s">
        <v>133</v>
      </c>
      <c r="AA64" s="9">
        <v>0</v>
      </c>
      <c r="AB64" s="3">
        <v>0</v>
      </c>
    </row>
    <row r="65" spans="1:28" x14ac:dyDescent="0.25">
      <c r="A65" s="3"/>
      <c r="B65" s="3" t="s">
        <v>81</v>
      </c>
      <c r="C65" s="3"/>
      <c r="D65" s="3"/>
      <c r="E65" s="4">
        <v>42019</v>
      </c>
      <c r="F65" s="3" t="s">
        <v>122</v>
      </c>
      <c r="G65" s="3" t="s">
        <v>333</v>
      </c>
      <c r="H65" s="3" t="s">
        <v>334</v>
      </c>
      <c r="I65" s="3" t="s">
        <v>125</v>
      </c>
      <c r="J65" s="3" t="s">
        <v>177</v>
      </c>
      <c r="K65" s="5" t="s">
        <v>335</v>
      </c>
      <c r="L65" s="3">
        <v>1000</v>
      </c>
      <c r="M65" s="3">
        <v>88</v>
      </c>
      <c r="N65" s="3">
        <v>0</v>
      </c>
      <c r="O65" s="3"/>
      <c r="P65" s="3">
        <v>0</v>
      </c>
      <c r="Q65" s="3"/>
      <c r="R65" s="3"/>
      <c r="S65" s="3"/>
      <c r="T65" s="3"/>
      <c r="U65" s="3">
        <v>0</v>
      </c>
      <c r="V65" s="3">
        <v>0</v>
      </c>
      <c r="W65" s="3">
        <v>0</v>
      </c>
      <c r="X65" s="3">
        <v>0</v>
      </c>
      <c r="Y65" s="3">
        <v>0</v>
      </c>
      <c r="Z65" s="3" t="s">
        <v>133</v>
      </c>
      <c r="AA65" s="9">
        <v>0</v>
      </c>
      <c r="AB65" s="3">
        <v>0</v>
      </c>
    </row>
    <row r="66" spans="1:28" x14ac:dyDescent="0.25">
      <c r="A66" s="3"/>
      <c r="B66" s="3" t="s">
        <v>82</v>
      </c>
      <c r="C66" s="3"/>
      <c r="D66" s="3"/>
      <c r="E66" s="4">
        <v>41571</v>
      </c>
      <c r="F66" s="3" t="s">
        <v>188</v>
      </c>
      <c r="G66" s="3" t="s">
        <v>127</v>
      </c>
      <c r="H66" s="3">
        <v>0</v>
      </c>
      <c r="I66" s="3">
        <v>0</v>
      </c>
      <c r="J66" s="3" t="s">
        <v>214</v>
      </c>
      <c r="K66" s="5" t="s">
        <v>336</v>
      </c>
      <c r="L66" s="3">
        <v>1000</v>
      </c>
      <c r="M66" s="3">
        <v>88</v>
      </c>
      <c r="N66" s="3">
        <v>0</v>
      </c>
      <c r="O66" s="3"/>
      <c r="P66" s="3">
        <v>0</v>
      </c>
      <c r="Q66" s="3"/>
      <c r="R66" s="3"/>
      <c r="S66" s="3"/>
      <c r="T66" s="3"/>
      <c r="U66" s="3">
        <v>-1016.5000000000001</v>
      </c>
      <c r="V66" s="3">
        <v>0</v>
      </c>
      <c r="W66" s="3">
        <v>0</v>
      </c>
      <c r="X66" s="3">
        <v>0</v>
      </c>
      <c r="Y66" s="3">
        <v>0</v>
      </c>
      <c r="Z66" s="3" t="s">
        <v>337</v>
      </c>
      <c r="AA66" s="9">
        <v>42369</v>
      </c>
      <c r="AB66" s="3" t="s">
        <v>253</v>
      </c>
    </row>
    <row r="67" spans="1:28" x14ac:dyDescent="0.25">
      <c r="A67" s="3"/>
      <c r="B67" s="3" t="s">
        <v>83</v>
      </c>
      <c r="C67" s="3"/>
      <c r="D67" s="3"/>
      <c r="E67" s="4">
        <v>41747</v>
      </c>
      <c r="F67" s="3" t="s">
        <v>122</v>
      </c>
      <c r="G67" s="3" t="s">
        <v>338</v>
      </c>
      <c r="H67" s="3" t="s">
        <v>339</v>
      </c>
      <c r="I67" s="3">
        <v>0</v>
      </c>
      <c r="J67" s="3" t="s">
        <v>274</v>
      </c>
      <c r="K67" s="5" t="s">
        <v>340</v>
      </c>
      <c r="L67" s="3">
        <v>1000</v>
      </c>
      <c r="M67" s="3">
        <v>88</v>
      </c>
      <c r="N67" s="3">
        <v>0</v>
      </c>
      <c r="O67" s="3"/>
      <c r="P67" s="3">
        <v>0</v>
      </c>
      <c r="Q67" s="3"/>
      <c r="R67" s="3"/>
      <c r="S67" s="3"/>
      <c r="T67" s="3"/>
      <c r="U67" s="3">
        <v>0</v>
      </c>
      <c r="V67" s="3">
        <v>16694</v>
      </c>
      <c r="W67" s="3">
        <v>1694</v>
      </c>
      <c r="X67" s="3">
        <v>15000</v>
      </c>
      <c r="Y67" s="3">
        <v>0</v>
      </c>
      <c r="Z67" s="3" t="s">
        <v>133</v>
      </c>
      <c r="AA67" s="9">
        <v>0</v>
      </c>
      <c r="AB67" s="3">
        <v>0</v>
      </c>
    </row>
    <row r="68" spans="1:28" x14ac:dyDescent="0.25">
      <c r="A68" s="3"/>
      <c r="B68" s="3" t="s">
        <v>84</v>
      </c>
      <c r="C68" s="3"/>
      <c r="D68" s="3"/>
      <c r="E68" s="4">
        <v>41836</v>
      </c>
      <c r="F68" s="3" t="s">
        <v>122</v>
      </c>
      <c r="G68" s="3" t="s">
        <v>341</v>
      </c>
      <c r="H68" s="3">
        <v>0</v>
      </c>
      <c r="I68" s="3">
        <v>0</v>
      </c>
      <c r="J68" s="3" t="s">
        <v>177</v>
      </c>
      <c r="K68" s="5" t="s">
        <v>342</v>
      </c>
      <c r="L68" s="3">
        <v>1000</v>
      </c>
      <c r="M68" s="3">
        <v>88</v>
      </c>
      <c r="N68" s="3">
        <v>0</v>
      </c>
      <c r="O68" s="3"/>
      <c r="P68" s="3">
        <v>-7</v>
      </c>
      <c r="Q68" s="3"/>
      <c r="R68" s="3"/>
      <c r="S68" s="3"/>
      <c r="T68" s="3"/>
      <c r="U68" s="3">
        <v>-13962.95</v>
      </c>
      <c r="V68" s="3">
        <v>336610</v>
      </c>
      <c r="W68" s="3">
        <v>306610</v>
      </c>
      <c r="X68" s="3">
        <v>30000</v>
      </c>
      <c r="Y68" s="3">
        <v>0</v>
      </c>
      <c r="Z68" s="3" t="s">
        <v>133</v>
      </c>
      <c r="AA68" s="9">
        <v>0</v>
      </c>
      <c r="AB68" s="3">
        <v>0</v>
      </c>
    </row>
    <row r="69" spans="1:28" x14ac:dyDescent="0.25">
      <c r="A69" s="3"/>
      <c r="B69" s="3" t="s">
        <v>85</v>
      </c>
      <c r="C69" s="3"/>
      <c r="D69" s="3"/>
      <c r="E69" s="4">
        <v>41940</v>
      </c>
      <c r="F69" s="3" t="s">
        <v>122</v>
      </c>
      <c r="G69" s="3" t="s">
        <v>343</v>
      </c>
      <c r="H69" s="3" t="s">
        <v>344</v>
      </c>
      <c r="I69" s="3" t="s">
        <v>125</v>
      </c>
      <c r="J69" s="3" t="s">
        <v>177</v>
      </c>
      <c r="K69" s="5" t="s">
        <v>345</v>
      </c>
      <c r="L69" s="3">
        <v>1000</v>
      </c>
      <c r="M69" s="3">
        <v>88</v>
      </c>
      <c r="N69" s="3">
        <v>0</v>
      </c>
      <c r="O69" s="3"/>
      <c r="P69" s="3">
        <v>0</v>
      </c>
      <c r="Q69" s="3"/>
      <c r="R69" s="3"/>
      <c r="S69" s="3"/>
      <c r="T69" s="3"/>
      <c r="U69" s="3">
        <v>0</v>
      </c>
      <c r="V69" s="3">
        <v>3080</v>
      </c>
      <c r="W69" s="3">
        <v>3080</v>
      </c>
      <c r="X69" s="3">
        <v>0</v>
      </c>
      <c r="Y69" s="3">
        <v>0</v>
      </c>
      <c r="Z69" s="3" t="s">
        <v>191</v>
      </c>
      <c r="AA69" s="9">
        <v>0</v>
      </c>
      <c r="AB69" s="3">
        <v>0</v>
      </c>
    </row>
    <row r="70" spans="1:28" x14ac:dyDescent="0.25">
      <c r="A70" s="3"/>
      <c r="B70" s="3" t="s">
        <v>86</v>
      </c>
      <c r="C70" s="3"/>
      <c r="D70" s="3"/>
      <c r="E70" s="4">
        <v>41984</v>
      </c>
      <c r="F70" s="3" t="s">
        <v>206</v>
      </c>
      <c r="G70" s="3" t="s">
        <v>127</v>
      </c>
      <c r="H70" s="3">
        <v>0</v>
      </c>
      <c r="I70" s="3">
        <v>0</v>
      </c>
      <c r="J70" s="3" t="s">
        <v>189</v>
      </c>
      <c r="K70" s="5" t="s">
        <v>346</v>
      </c>
      <c r="L70" s="3">
        <v>900</v>
      </c>
      <c r="M70" s="3">
        <v>98</v>
      </c>
      <c r="N70" s="3" t="s">
        <v>127</v>
      </c>
      <c r="O70" s="3"/>
      <c r="P70" s="3">
        <v>0</v>
      </c>
      <c r="Q70" s="3"/>
      <c r="R70" s="3"/>
      <c r="S70" s="3"/>
      <c r="T70" s="3"/>
      <c r="U70" s="3">
        <v>-855</v>
      </c>
      <c r="V70" s="3">
        <v>100000</v>
      </c>
      <c r="W70" s="3">
        <v>28000</v>
      </c>
      <c r="X70" s="3">
        <v>72000</v>
      </c>
      <c r="Y70" s="3">
        <v>0</v>
      </c>
      <c r="Z70" s="3" t="s">
        <v>191</v>
      </c>
      <c r="AA70" s="9">
        <v>0</v>
      </c>
      <c r="AB70" s="3">
        <v>0</v>
      </c>
    </row>
    <row r="71" spans="1:28" x14ac:dyDescent="0.25">
      <c r="A71" s="3"/>
      <c r="B71" s="3" t="s">
        <v>87</v>
      </c>
      <c r="C71" s="3"/>
      <c r="D71" s="3"/>
      <c r="E71" s="4">
        <v>41982</v>
      </c>
      <c r="F71" s="3" t="s">
        <v>122</v>
      </c>
      <c r="G71" s="3" t="s">
        <v>123</v>
      </c>
      <c r="H71" s="3" t="s">
        <v>347</v>
      </c>
      <c r="I71" s="3" t="s">
        <v>125</v>
      </c>
      <c r="J71" s="3" t="s">
        <v>177</v>
      </c>
      <c r="K71" s="5" t="s">
        <v>126</v>
      </c>
      <c r="L71" s="3">
        <v>1000</v>
      </c>
      <c r="M71" s="3">
        <v>88</v>
      </c>
      <c r="N71" s="3" t="s">
        <v>127</v>
      </c>
      <c r="O71" s="3"/>
      <c r="P71" s="3">
        <v>0</v>
      </c>
      <c r="Q71" s="3"/>
      <c r="R71" s="3"/>
      <c r="S71" s="3"/>
      <c r="T71" s="3"/>
      <c r="U71" s="3">
        <v>0</v>
      </c>
      <c r="V71" s="3">
        <v>29538</v>
      </c>
      <c r="W71" s="3">
        <v>3388</v>
      </c>
      <c r="X71" s="3">
        <v>26150</v>
      </c>
      <c r="Y71" s="3">
        <v>0</v>
      </c>
      <c r="Z71" s="3" t="s">
        <v>205</v>
      </c>
      <c r="AA71" s="9">
        <v>0</v>
      </c>
      <c r="AB71" s="3">
        <v>0</v>
      </c>
    </row>
    <row r="72" spans="1:28" x14ac:dyDescent="0.25">
      <c r="A72" s="3"/>
      <c r="B72" s="3" t="s">
        <v>88</v>
      </c>
      <c r="C72" s="3"/>
      <c r="D72" s="3"/>
      <c r="E72" s="4">
        <v>41991</v>
      </c>
      <c r="F72" s="3" t="s">
        <v>122</v>
      </c>
      <c r="G72" s="3" t="s">
        <v>270</v>
      </c>
      <c r="H72" s="3" t="s">
        <v>271</v>
      </c>
      <c r="I72" s="3" t="s">
        <v>125</v>
      </c>
      <c r="J72" s="3" t="s">
        <v>177</v>
      </c>
      <c r="K72" s="5" t="s">
        <v>272</v>
      </c>
      <c r="L72" s="3" t="s">
        <v>199</v>
      </c>
      <c r="M72" s="3">
        <v>88</v>
      </c>
      <c r="N72" s="3" t="s">
        <v>127</v>
      </c>
      <c r="O72" s="3"/>
      <c r="P72" s="3">
        <v>0</v>
      </c>
      <c r="Q72" s="3"/>
      <c r="R72" s="3"/>
      <c r="S72" s="3"/>
      <c r="T72" s="3"/>
      <c r="U72" s="3">
        <v>0</v>
      </c>
      <c r="V72" s="3">
        <v>0</v>
      </c>
      <c r="W72" s="3">
        <v>0</v>
      </c>
      <c r="X72" s="3">
        <v>0</v>
      </c>
      <c r="Y72" s="3">
        <v>0</v>
      </c>
      <c r="Z72" s="3" t="s">
        <v>133</v>
      </c>
      <c r="AA72" s="9">
        <v>0</v>
      </c>
      <c r="AB72" s="3">
        <v>0</v>
      </c>
    </row>
    <row r="73" spans="1:28" x14ac:dyDescent="0.25">
      <c r="A73" s="3"/>
      <c r="B73" s="3" t="s">
        <v>89</v>
      </c>
      <c r="C73" s="3"/>
      <c r="D73" s="3"/>
      <c r="E73" s="4">
        <v>41995</v>
      </c>
      <c r="F73" s="3" t="s">
        <v>188</v>
      </c>
      <c r="G73" s="3" t="s">
        <v>127</v>
      </c>
      <c r="H73" s="3">
        <v>0</v>
      </c>
      <c r="I73" s="3">
        <v>0</v>
      </c>
      <c r="J73" s="3" t="s">
        <v>348</v>
      </c>
      <c r="K73" s="5" t="s">
        <v>349</v>
      </c>
      <c r="L73" s="3">
        <v>900</v>
      </c>
      <c r="M73" s="3">
        <v>98</v>
      </c>
      <c r="N73" s="3" t="s">
        <v>127</v>
      </c>
      <c r="O73" s="3"/>
      <c r="P73" s="3">
        <v>0</v>
      </c>
      <c r="Q73" s="3"/>
      <c r="R73" s="3"/>
      <c r="S73" s="3"/>
      <c r="T73" s="3"/>
      <c r="U73" s="3">
        <v>-1680</v>
      </c>
      <c r="V73" s="3">
        <v>229000</v>
      </c>
      <c r="W73" s="3">
        <v>82000</v>
      </c>
      <c r="X73" s="3">
        <v>67000</v>
      </c>
      <c r="Y73" s="3">
        <v>0</v>
      </c>
      <c r="Z73" s="3" t="s">
        <v>205</v>
      </c>
      <c r="AA73" s="9">
        <v>0</v>
      </c>
      <c r="AB73" s="3">
        <v>0</v>
      </c>
    </row>
    <row r="74" spans="1:28" x14ac:dyDescent="0.25">
      <c r="A74" s="3"/>
      <c r="B74" s="3" t="s">
        <v>90</v>
      </c>
      <c r="C74" s="3"/>
      <c r="D74" s="3"/>
      <c r="E74" s="4">
        <v>42191</v>
      </c>
      <c r="F74" s="3" t="s">
        <v>122</v>
      </c>
      <c r="G74" s="3" t="s">
        <v>350</v>
      </c>
      <c r="H74" s="3" t="s">
        <v>351</v>
      </c>
      <c r="I74" s="3" t="s">
        <v>125</v>
      </c>
      <c r="J74" s="3" t="s">
        <v>237</v>
      </c>
      <c r="K74" s="5" t="s">
        <v>352</v>
      </c>
      <c r="L74" s="3">
        <v>900</v>
      </c>
      <c r="M74" s="3">
        <v>98</v>
      </c>
      <c r="N74" s="3" t="s">
        <v>127</v>
      </c>
      <c r="O74" s="3"/>
      <c r="P74" s="3">
        <v>-11</v>
      </c>
      <c r="Q74" s="3"/>
      <c r="R74" s="3"/>
      <c r="S74" s="3"/>
      <c r="T74" s="3"/>
      <c r="U74" s="3">
        <v>-1470.85</v>
      </c>
      <c r="V74" s="3">
        <v>5852</v>
      </c>
      <c r="W74" s="3">
        <v>5852</v>
      </c>
      <c r="X74" s="3">
        <v>0</v>
      </c>
      <c r="Y74" s="3">
        <v>0</v>
      </c>
      <c r="Z74" s="3" t="s">
        <v>133</v>
      </c>
      <c r="AA74" s="9">
        <v>0</v>
      </c>
      <c r="AB74" s="3">
        <v>0</v>
      </c>
    </row>
    <row r="75" spans="1:28" x14ac:dyDescent="0.25">
      <c r="A75" s="3"/>
      <c r="B75" s="3" t="s">
        <v>91</v>
      </c>
      <c r="C75" s="3"/>
      <c r="D75" s="3"/>
      <c r="E75" s="4">
        <v>41757</v>
      </c>
      <c r="F75" s="3" t="s">
        <v>188</v>
      </c>
      <c r="G75" s="3" t="s">
        <v>127</v>
      </c>
      <c r="H75" s="3">
        <v>0</v>
      </c>
      <c r="I75" s="3">
        <v>0</v>
      </c>
      <c r="J75" s="3" t="s">
        <v>242</v>
      </c>
      <c r="K75" s="5" t="s">
        <v>353</v>
      </c>
      <c r="L75" s="3">
        <v>900</v>
      </c>
      <c r="M75" s="3">
        <v>100</v>
      </c>
      <c r="N75" s="3">
        <v>0</v>
      </c>
      <c r="O75" s="3"/>
      <c r="P75" s="3">
        <v>-7.9</v>
      </c>
      <c r="Q75" s="3"/>
      <c r="R75" s="3"/>
      <c r="S75" s="3"/>
      <c r="T75" s="3"/>
      <c r="U75" s="3">
        <v>-468.86500000000007</v>
      </c>
      <c r="V75" s="3">
        <v>0</v>
      </c>
      <c r="W75" s="3">
        <v>0</v>
      </c>
      <c r="X75" s="3">
        <v>0</v>
      </c>
      <c r="Y75" s="3">
        <v>0</v>
      </c>
      <c r="Z75" s="3" t="s">
        <v>191</v>
      </c>
      <c r="AA75" s="9">
        <v>0</v>
      </c>
      <c r="AB75" s="3">
        <v>0</v>
      </c>
    </row>
    <row r="76" spans="1:28" x14ac:dyDescent="0.25">
      <c r="A76" s="3"/>
      <c r="B76" s="3" t="s">
        <v>92</v>
      </c>
      <c r="C76" s="3"/>
      <c r="D76" s="3"/>
      <c r="E76" s="4">
        <v>42033</v>
      </c>
      <c r="F76" s="3" t="s">
        <v>122</v>
      </c>
      <c r="G76" s="3" t="s">
        <v>354</v>
      </c>
      <c r="H76" s="3" t="s">
        <v>355</v>
      </c>
      <c r="I76" s="3" t="s">
        <v>125</v>
      </c>
      <c r="J76" s="3" t="s">
        <v>177</v>
      </c>
      <c r="K76" s="5" t="s">
        <v>356</v>
      </c>
      <c r="L76" s="3">
        <v>1000</v>
      </c>
      <c r="M76" s="3">
        <v>88</v>
      </c>
      <c r="N76" s="3" t="s">
        <v>127</v>
      </c>
      <c r="O76" s="3"/>
      <c r="P76" s="3">
        <v>0</v>
      </c>
      <c r="Q76" s="3"/>
      <c r="R76" s="3"/>
      <c r="S76" s="3"/>
      <c r="T76" s="3"/>
      <c r="U76" s="3">
        <v>580</v>
      </c>
      <c r="V76" s="3">
        <v>108326</v>
      </c>
      <c r="W76" s="3">
        <v>18326</v>
      </c>
      <c r="X76" s="3">
        <v>90000</v>
      </c>
      <c r="Y76" s="3">
        <v>0</v>
      </c>
      <c r="Z76" s="3" t="s">
        <v>133</v>
      </c>
      <c r="AA76" s="9">
        <v>0</v>
      </c>
      <c r="AB76" s="3">
        <v>0</v>
      </c>
    </row>
    <row r="77" spans="1:28" x14ac:dyDescent="0.25">
      <c r="A77" s="3"/>
      <c r="B77" s="3" t="s">
        <v>93</v>
      </c>
      <c r="C77" s="3"/>
      <c r="D77" s="3"/>
      <c r="E77" s="4">
        <v>42033</v>
      </c>
      <c r="F77" s="3" t="s">
        <v>122</v>
      </c>
      <c r="G77" s="3" t="s">
        <v>357</v>
      </c>
      <c r="H77" s="3" t="s">
        <v>358</v>
      </c>
      <c r="I77" s="3" t="s">
        <v>125</v>
      </c>
      <c r="J77" s="3" t="s">
        <v>177</v>
      </c>
      <c r="K77" s="5" t="s">
        <v>359</v>
      </c>
      <c r="L77" s="3">
        <v>1000</v>
      </c>
      <c r="M77" s="3">
        <v>88</v>
      </c>
      <c r="N77" s="3" t="s">
        <v>127</v>
      </c>
      <c r="O77" s="3"/>
      <c r="P77" s="3">
        <v>0</v>
      </c>
      <c r="Q77" s="3"/>
      <c r="R77" s="3"/>
      <c r="S77" s="3"/>
      <c r="T77" s="3"/>
      <c r="U77" s="3">
        <v>0</v>
      </c>
      <c r="V77" s="3">
        <v>7238</v>
      </c>
      <c r="W77" s="3">
        <v>7238</v>
      </c>
      <c r="X77" s="3">
        <v>0</v>
      </c>
      <c r="Y77" s="3">
        <v>0</v>
      </c>
      <c r="Z77" s="3" t="s">
        <v>360</v>
      </c>
      <c r="AA77" s="9">
        <v>0</v>
      </c>
      <c r="AB77" s="3">
        <v>0</v>
      </c>
    </row>
    <row r="78" spans="1:28" x14ac:dyDescent="0.25">
      <c r="A78" s="3"/>
      <c r="B78" s="3" t="s">
        <v>94</v>
      </c>
      <c r="C78" s="3"/>
      <c r="D78" s="3"/>
      <c r="E78" s="4">
        <v>42033</v>
      </c>
      <c r="F78" s="3" t="s">
        <v>122</v>
      </c>
      <c r="G78" s="3" t="s">
        <v>361</v>
      </c>
      <c r="H78" s="3" t="s">
        <v>362</v>
      </c>
      <c r="I78" s="3" t="s">
        <v>125</v>
      </c>
      <c r="J78" s="3" t="s">
        <v>177</v>
      </c>
      <c r="K78" s="5" t="s">
        <v>363</v>
      </c>
      <c r="L78" s="3">
        <v>1000</v>
      </c>
      <c r="M78" s="3">
        <v>88</v>
      </c>
      <c r="N78" s="3" t="s">
        <v>127</v>
      </c>
      <c r="O78" s="3"/>
      <c r="P78" s="3">
        <v>0</v>
      </c>
      <c r="Q78" s="3"/>
      <c r="R78" s="3"/>
      <c r="S78" s="3"/>
      <c r="T78" s="3"/>
      <c r="U78" s="3">
        <v>-81.199999999999989</v>
      </c>
      <c r="V78" s="3">
        <v>15554</v>
      </c>
      <c r="W78" s="3">
        <v>15554</v>
      </c>
      <c r="X78" s="3">
        <v>0</v>
      </c>
      <c r="Y78" s="3">
        <v>0</v>
      </c>
      <c r="Z78" s="3" t="s">
        <v>360</v>
      </c>
      <c r="AA78" s="9">
        <v>0</v>
      </c>
      <c r="AB78" s="3">
        <v>0</v>
      </c>
    </row>
    <row r="79" spans="1:28" x14ac:dyDescent="0.25">
      <c r="A79" s="3"/>
      <c r="B79" s="3" t="s">
        <v>95</v>
      </c>
      <c r="C79" s="3"/>
      <c r="D79" s="3"/>
      <c r="E79" s="4">
        <v>42040</v>
      </c>
      <c r="F79" s="3" t="s">
        <v>122</v>
      </c>
      <c r="G79" s="3" t="s">
        <v>364</v>
      </c>
      <c r="H79" s="3" t="s">
        <v>365</v>
      </c>
      <c r="I79" s="3" t="s">
        <v>125</v>
      </c>
      <c r="J79" s="3" t="s">
        <v>177</v>
      </c>
      <c r="K79" s="5" t="s">
        <v>366</v>
      </c>
      <c r="L79" s="3">
        <v>1000</v>
      </c>
      <c r="M79" s="3">
        <v>88</v>
      </c>
      <c r="N79" s="3" t="s">
        <v>127</v>
      </c>
      <c r="O79" s="3"/>
      <c r="P79" s="3">
        <v>0</v>
      </c>
      <c r="Q79" s="3"/>
      <c r="R79" s="3"/>
      <c r="S79" s="3"/>
      <c r="T79" s="3"/>
      <c r="U79" s="3">
        <v>0</v>
      </c>
      <c r="V79" s="3">
        <v>312000</v>
      </c>
      <c r="W79" s="3">
        <v>14000</v>
      </c>
      <c r="X79" s="3">
        <v>251000</v>
      </c>
      <c r="Y79" s="3">
        <v>0</v>
      </c>
      <c r="Z79" s="3" t="s">
        <v>133</v>
      </c>
      <c r="AA79" s="9">
        <v>0</v>
      </c>
      <c r="AB79" s="3">
        <v>0</v>
      </c>
    </row>
    <row r="80" spans="1:28" x14ac:dyDescent="0.25">
      <c r="A80" s="3"/>
      <c r="B80" s="3" t="s">
        <v>96</v>
      </c>
      <c r="C80" s="3"/>
      <c r="D80" s="3"/>
      <c r="E80" s="4">
        <v>41907</v>
      </c>
      <c r="F80" s="3" t="s">
        <v>188</v>
      </c>
      <c r="G80" s="3" t="s">
        <v>127</v>
      </c>
      <c r="H80" s="3">
        <v>0</v>
      </c>
      <c r="I80" s="3">
        <v>0</v>
      </c>
      <c r="J80" s="3" t="s">
        <v>197</v>
      </c>
      <c r="K80" s="5" t="s">
        <v>367</v>
      </c>
      <c r="L80" s="3">
        <v>900</v>
      </c>
      <c r="M80" s="3">
        <v>100</v>
      </c>
      <c r="N80" s="3">
        <v>0</v>
      </c>
      <c r="O80" s="3"/>
      <c r="P80" s="3">
        <v>0</v>
      </c>
      <c r="Q80" s="3"/>
      <c r="R80" s="3"/>
      <c r="S80" s="3"/>
      <c r="T80" s="3"/>
      <c r="U80" s="3">
        <v>0</v>
      </c>
      <c r="V80" s="3">
        <v>0</v>
      </c>
      <c r="W80" s="3">
        <v>0</v>
      </c>
      <c r="X80" s="3">
        <v>0</v>
      </c>
      <c r="Y80" s="3">
        <v>0</v>
      </c>
      <c r="Z80" s="3" t="s">
        <v>205</v>
      </c>
      <c r="AA80" s="9">
        <v>0</v>
      </c>
      <c r="AB80" s="3">
        <v>0</v>
      </c>
    </row>
    <row r="81" spans="1:28" x14ac:dyDescent="0.25">
      <c r="A81" s="3"/>
      <c r="B81" s="3" t="s">
        <v>97</v>
      </c>
      <c r="C81" s="3"/>
      <c r="D81" s="3"/>
      <c r="E81" s="4">
        <v>42040</v>
      </c>
      <c r="F81" s="3" t="s">
        <v>122</v>
      </c>
      <c r="G81" s="3" t="s">
        <v>368</v>
      </c>
      <c r="H81" s="3" t="s">
        <v>369</v>
      </c>
      <c r="I81" s="3" t="s">
        <v>125</v>
      </c>
      <c r="J81" s="3" t="s">
        <v>177</v>
      </c>
      <c r="K81" s="5" t="s">
        <v>370</v>
      </c>
      <c r="L81" s="3">
        <v>1000</v>
      </c>
      <c r="M81" s="3">
        <v>88</v>
      </c>
      <c r="N81" s="3" t="s">
        <v>127</v>
      </c>
      <c r="O81" s="3"/>
      <c r="P81" s="3">
        <v>0</v>
      </c>
      <c r="Q81" s="3"/>
      <c r="R81" s="3"/>
      <c r="S81" s="3"/>
      <c r="T81" s="3"/>
      <c r="U81" s="3">
        <v>0</v>
      </c>
      <c r="V81" s="3">
        <v>84966</v>
      </c>
      <c r="W81" s="3">
        <v>4466</v>
      </c>
      <c r="X81" s="3">
        <v>59500</v>
      </c>
      <c r="Y81" s="3">
        <v>0</v>
      </c>
      <c r="Z81" s="3" t="s">
        <v>133</v>
      </c>
      <c r="AA81" s="9">
        <v>0</v>
      </c>
      <c r="AB81" s="3">
        <v>0</v>
      </c>
    </row>
    <row r="82" spans="1:28" x14ac:dyDescent="0.25">
      <c r="A82" s="3"/>
      <c r="B82" s="3" t="s">
        <v>98</v>
      </c>
      <c r="C82" s="3"/>
      <c r="D82" s="3"/>
      <c r="E82" s="4">
        <v>42081</v>
      </c>
      <c r="F82" s="3" t="s">
        <v>122</v>
      </c>
      <c r="G82" s="3" t="s">
        <v>371</v>
      </c>
      <c r="H82" s="3" t="s">
        <v>372</v>
      </c>
      <c r="I82" s="3" t="s">
        <v>125</v>
      </c>
      <c r="J82" s="3" t="s">
        <v>177</v>
      </c>
      <c r="K82" s="5" t="s">
        <v>373</v>
      </c>
      <c r="L82" s="3">
        <v>1000</v>
      </c>
      <c r="M82" s="3">
        <v>88</v>
      </c>
      <c r="N82" s="3" t="s">
        <v>127</v>
      </c>
      <c r="O82" s="3"/>
      <c r="P82" s="3">
        <v>0</v>
      </c>
      <c r="Q82" s="3"/>
      <c r="R82" s="3"/>
      <c r="S82" s="3"/>
      <c r="T82" s="3"/>
      <c r="U82" s="3">
        <v>0</v>
      </c>
      <c r="V82" s="3">
        <v>0</v>
      </c>
      <c r="W82" s="3">
        <v>0</v>
      </c>
      <c r="X82" s="3">
        <v>0</v>
      </c>
      <c r="Y82" s="3">
        <v>0</v>
      </c>
      <c r="Z82" s="3" t="s">
        <v>133</v>
      </c>
      <c r="AA82" s="9">
        <v>0</v>
      </c>
      <c r="AB82" s="3">
        <v>0</v>
      </c>
    </row>
    <row r="83" spans="1:28" x14ac:dyDescent="0.25">
      <c r="A83" s="3"/>
      <c r="B83" s="3" t="s">
        <v>99</v>
      </c>
      <c r="C83" s="3"/>
      <c r="D83" s="3"/>
      <c r="E83" s="4">
        <v>42116</v>
      </c>
      <c r="F83" s="3" t="s">
        <v>122</v>
      </c>
      <c r="G83" s="3" t="s">
        <v>374</v>
      </c>
      <c r="H83" s="3" t="s">
        <v>375</v>
      </c>
      <c r="I83" s="3">
        <v>0</v>
      </c>
      <c r="J83" s="3" t="s">
        <v>376</v>
      </c>
      <c r="K83" s="5" t="s">
        <v>377</v>
      </c>
      <c r="L83" s="3">
        <v>1000</v>
      </c>
      <c r="M83" s="3">
        <v>88</v>
      </c>
      <c r="N83" s="3" t="s">
        <v>127</v>
      </c>
      <c r="O83" s="3"/>
      <c r="P83" s="3">
        <v>0</v>
      </c>
      <c r="Q83" s="3"/>
      <c r="R83" s="3"/>
      <c r="S83" s="3"/>
      <c r="T83" s="3"/>
      <c r="U83" s="3">
        <v>-202.99999999999997</v>
      </c>
      <c r="V83" s="3">
        <v>25920</v>
      </c>
      <c r="W83" s="3">
        <v>10780</v>
      </c>
      <c r="X83" s="3">
        <v>15140</v>
      </c>
      <c r="Y83" s="3">
        <v>0</v>
      </c>
      <c r="Z83" s="3" t="s">
        <v>133</v>
      </c>
      <c r="AA83" s="9">
        <v>0</v>
      </c>
      <c r="AB83" s="3">
        <v>0</v>
      </c>
    </row>
    <row r="84" spans="1:28" x14ac:dyDescent="0.25">
      <c r="A84" s="3"/>
      <c r="B84" s="3" t="s">
        <v>100</v>
      </c>
      <c r="C84" s="3"/>
      <c r="D84" s="3"/>
      <c r="E84" s="4">
        <v>42129</v>
      </c>
      <c r="F84" s="3" t="s">
        <v>122</v>
      </c>
      <c r="G84" s="3" t="s">
        <v>378</v>
      </c>
      <c r="H84" s="3" t="s">
        <v>379</v>
      </c>
      <c r="I84" s="3" t="s">
        <v>125</v>
      </c>
      <c r="J84" s="3" t="s">
        <v>131</v>
      </c>
      <c r="K84" s="5" t="s">
        <v>380</v>
      </c>
      <c r="L84" s="3">
        <v>1000</v>
      </c>
      <c r="M84" s="3">
        <v>88</v>
      </c>
      <c r="N84" s="3" t="s">
        <v>127</v>
      </c>
      <c r="O84" s="3"/>
      <c r="P84" s="3">
        <v>0</v>
      </c>
      <c r="Q84" s="3"/>
      <c r="R84" s="3"/>
      <c r="S84" s="3"/>
      <c r="T84" s="3"/>
      <c r="U84" s="3">
        <v>-28.999999999999996</v>
      </c>
      <c r="V84" s="3">
        <v>8624</v>
      </c>
      <c r="W84" s="3">
        <v>8624</v>
      </c>
      <c r="X84" s="3">
        <v>0</v>
      </c>
      <c r="Y84" s="3">
        <v>0</v>
      </c>
      <c r="Z84" s="3" t="s">
        <v>133</v>
      </c>
      <c r="AA84" s="9">
        <v>0</v>
      </c>
      <c r="AB84" s="3">
        <v>0</v>
      </c>
    </row>
    <row r="85" spans="1:28" x14ac:dyDescent="0.25">
      <c r="A85" s="3"/>
      <c r="B85" s="3" t="s">
        <v>101</v>
      </c>
      <c r="C85" s="3"/>
      <c r="D85" s="3"/>
      <c r="E85" s="4">
        <v>41977</v>
      </c>
      <c r="F85" s="3" t="s">
        <v>122</v>
      </c>
      <c r="G85" s="3" t="s">
        <v>381</v>
      </c>
      <c r="H85" s="3" t="s">
        <v>382</v>
      </c>
      <c r="I85" s="3" t="s">
        <v>125</v>
      </c>
      <c r="J85" s="3" t="s">
        <v>177</v>
      </c>
      <c r="K85" s="5" t="s">
        <v>383</v>
      </c>
      <c r="L85" s="3">
        <v>1000</v>
      </c>
      <c r="M85" s="3">
        <v>88</v>
      </c>
      <c r="N85" s="3" t="s">
        <v>127</v>
      </c>
      <c r="O85" s="3"/>
      <c r="P85" s="3">
        <v>0</v>
      </c>
      <c r="Q85" s="3"/>
      <c r="R85" s="3"/>
      <c r="S85" s="3"/>
      <c r="T85" s="3"/>
      <c r="U85" s="3">
        <v>-342.2</v>
      </c>
      <c r="V85" s="3">
        <v>1694</v>
      </c>
      <c r="W85" s="3">
        <v>1694</v>
      </c>
      <c r="X85" s="3">
        <v>0</v>
      </c>
      <c r="Y85" s="3">
        <v>0</v>
      </c>
      <c r="Z85" s="3" t="s">
        <v>133</v>
      </c>
      <c r="AA85" s="9">
        <v>0</v>
      </c>
      <c r="AB85" s="3">
        <v>0</v>
      </c>
    </row>
    <row r="86" spans="1:28" x14ac:dyDescent="0.25">
      <c r="A86" s="3"/>
      <c r="B86" s="3" t="s">
        <v>102</v>
      </c>
      <c r="C86" s="3"/>
      <c r="D86" s="3"/>
      <c r="E86" s="4">
        <v>41878</v>
      </c>
      <c r="F86" s="3" t="s">
        <v>188</v>
      </c>
      <c r="G86" s="3" t="s">
        <v>127</v>
      </c>
      <c r="H86" s="3">
        <v>0</v>
      </c>
      <c r="I86" s="3">
        <v>0</v>
      </c>
      <c r="J86" s="3" t="s">
        <v>384</v>
      </c>
      <c r="K86" s="5" t="s">
        <v>385</v>
      </c>
      <c r="L86" s="3">
        <v>900</v>
      </c>
      <c r="M86" s="3">
        <v>110</v>
      </c>
      <c r="N86" s="3">
        <v>0</v>
      </c>
      <c r="O86" s="3"/>
      <c r="P86" s="3">
        <v>0</v>
      </c>
      <c r="Q86" s="3"/>
      <c r="R86" s="3"/>
      <c r="S86" s="3"/>
      <c r="T86" s="3"/>
      <c r="U86" s="3">
        <v>0</v>
      </c>
      <c r="V86" s="3">
        <v>0</v>
      </c>
      <c r="W86" s="3">
        <v>0</v>
      </c>
      <c r="X86" s="3">
        <v>0</v>
      </c>
      <c r="Y86" s="3">
        <v>0</v>
      </c>
      <c r="Z86" s="3" t="s">
        <v>205</v>
      </c>
      <c r="AA86" s="9">
        <v>0</v>
      </c>
      <c r="AB86" s="3">
        <v>0</v>
      </c>
    </row>
    <row r="87" spans="1:28" x14ac:dyDescent="0.25">
      <c r="A87" s="3"/>
      <c r="B87" s="3" t="s">
        <v>103</v>
      </c>
      <c r="C87" s="3"/>
      <c r="D87" s="3"/>
      <c r="E87" s="4">
        <v>41830</v>
      </c>
      <c r="F87" s="3" t="s">
        <v>188</v>
      </c>
      <c r="G87" s="3" t="s">
        <v>127</v>
      </c>
      <c r="H87" s="3">
        <v>0</v>
      </c>
      <c r="I87" s="3">
        <v>0</v>
      </c>
      <c r="J87" s="3" t="s">
        <v>386</v>
      </c>
      <c r="K87" s="5" t="s">
        <v>387</v>
      </c>
      <c r="L87" s="3" t="s">
        <v>199</v>
      </c>
      <c r="M87" s="3">
        <v>98</v>
      </c>
      <c r="N87" s="3">
        <v>0</v>
      </c>
      <c r="O87" s="3"/>
      <c r="P87" s="3">
        <v>0</v>
      </c>
      <c r="Q87" s="3"/>
      <c r="R87" s="3"/>
      <c r="S87" s="3"/>
      <c r="T87" s="3"/>
      <c r="U87" s="3">
        <v>0</v>
      </c>
      <c r="V87" s="3">
        <v>0</v>
      </c>
      <c r="W87" s="3">
        <v>0</v>
      </c>
      <c r="X87" s="3">
        <v>0</v>
      </c>
      <c r="Y87" s="3">
        <v>0</v>
      </c>
      <c r="Z87" s="3" t="s">
        <v>205</v>
      </c>
      <c r="AA87" s="9">
        <v>0</v>
      </c>
      <c r="AB87" s="3">
        <v>0</v>
      </c>
    </row>
    <row r="88" spans="1:28" x14ac:dyDescent="0.25">
      <c r="A88" s="3"/>
      <c r="B88" s="3" t="s">
        <v>104</v>
      </c>
      <c r="C88" s="3"/>
      <c r="D88" s="3"/>
      <c r="E88" s="4">
        <v>41689</v>
      </c>
      <c r="F88" s="3" t="s">
        <v>188</v>
      </c>
      <c r="G88" s="3" t="s">
        <v>127</v>
      </c>
      <c r="H88" s="3">
        <v>0</v>
      </c>
      <c r="I88" s="3">
        <v>0</v>
      </c>
      <c r="J88" s="3" t="s">
        <v>388</v>
      </c>
      <c r="K88" s="5" t="s">
        <v>389</v>
      </c>
      <c r="L88" s="3" t="s">
        <v>199</v>
      </c>
      <c r="M88" s="3">
        <v>100</v>
      </c>
      <c r="N88" s="3">
        <v>0</v>
      </c>
      <c r="O88" s="3"/>
      <c r="P88" s="3">
        <v>0</v>
      </c>
      <c r="Q88" s="3"/>
      <c r="R88" s="3"/>
      <c r="S88" s="3"/>
      <c r="T88" s="3"/>
      <c r="U88" s="3">
        <v>0</v>
      </c>
      <c r="V88" s="3">
        <v>0</v>
      </c>
      <c r="W88" s="3">
        <v>0</v>
      </c>
      <c r="X88" s="3">
        <v>0</v>
      </c>
      <c r="Y88" s="3">
        <v>0</v>
      </c>
      <c r="Z88" s="3" t="s">
        <v>229</v>
      </c>
      <c r="AA88" s="9">
        <v>0</v>
      </c>
      <c r="AB88" s="3">
        <v>0</v>
      </c>
    </row>
    <row r="89" spans="1:28" x14ac:dyDescent="0.25">
      <c r="A89" s="3"/>
      <c r="B89" s="3" t="s">
        <v>105</v>
      </c>
      <c r="C89" s="3"/>
      <c r="D89" s="3"/>
      <c r="E89" s="4">
        <v>41975</v>
      </c>
      <c r="F89" s="3" t="s">
        <v>188</v>
      </c>
      <c r="G89" s="3" t="s">
        <v>127</v>
      </c>
      <c r="H89" s="3">
        <v>0</v>
      </c>
      <c r="I89" s="3">
        <v>0</v>
      </c>
      <c r="J89" s="3" t="s">
        <v>390</v>
      </c>
      <c r="K89" s="5" t="s">
        <v>391</v>
      </c>
      <c r="L89" s="3" t="s">
        <v>199</v>
      </c>
      <c r="M89" s="3">
        <v>100</v>
      </c>
      <c r="N89" s="3" t="s">
        <v>127</v>
      </c>
      <c r="O89" s="3"/>
      <c r="P89" s="3">
        <v>-0.44</v>
      </c>
      <c r="Q89" s="3"/>
      <c r="R89" s="3"/>
      <c r="S89" s="3"/>
      <c r="T89" s="3"/>
      <c r="U89" s="3">
        <v>-26.114000000000004</v>
      </c>
      <c r="V89" s="3">
        <v>0</v>
      </c>
      <c r="W89" s="3">
        <v>0</v>
      </c>
      <c r="X89" s="3">
        <v>0</v>
      </c>
      <c r="Y89" s="3">
        <v>0</v>
      </c>
      <c r="Z89" s="3" t="s">
        <v>196</v>
      </c>
      <c r="AA89" s="9">
        <v>0</v>
      </c>
      <c r="AB89" s="3">
        <v>0</v>
      </c>
    </row>
    <row r="90" spans="1:28" x14ac:dyDescent="0.25">
      <c r="A90" s="3"/>
      <c r="B90" s="3" t="s">
        <v>106</v>
      </c>
      <c r="C90" s="3"/>
      <c r="D90" s="3"/>
      <c r="E90" s="4">
        <v>42164</v>
      </c>
      <c r="F90" s="3" t="s">
        <v>122</v>
      </c>
      <c r="G90" s="3" t="s">
        <v>392</v>
      </c>
      <c r="H90" s="3" t="s">
        <v>393</v>
      </c>
      <c r="I90" s="3" t="s">
        <v>394</v>
      </c>
      <c r="J90" s="3" t="s">
        <v>237</v>
      </c>
      <c r="K90" s="5" t="s">
        <v>395</v>
      </c>
      <c r="L90" s="3">
        <v>900</v>
      </c>
      <c r="M90" s="3">
        <v>98</v>
      </c>
      <c r="N90" s="3">
        <v>0</v>
      </c>
      <c r="O90" s="3"/>
      <c r="P90" s="3">
        <v>0</v>
      </c>
      <c r="Q90" s="3"/>
      <c r="R90" s="3"/>
      <c r="S90" s="3"/>
      <c r="T90" s="3"/>
      <c r="U90" s="3">
        <v>0</v>
      </c>
      <c r="V90" s="3">
        <v>0</v>
      </c>
      <c r="W90" s="3">
        <v>0</v>
      </c>
      <c r="X90" s="3">
        <v>0</v>
      </c>
      <c r="Y90" s="3">
        <v>0</v>
      </c>
      <c r="Z90" s="3" t="s">
        <v>229</v>
      </c>
      <c r="AA90" s="9">
        <v>0</v>
      </c>
      <c r="AB90" s="3">
        <v>0</v>
      </c>
    </row>
    <row r="91" spans="1:28" x14ac:dyDescent="0.25">
      <c r="A91" s="3"/>
      <c r="B91" s="3" t="s">
        <v>107</v>
      </c>
      <c r="C91" s="3"/>
      <c r="D91" s="3"/>
      <c r="E91" s="4">
        <v>41688</v>
      </c>
      <c r="F91" s="3" t="s">
        <v>188</v>
      </c>
      <c r="G91" s="3" t="s">
        <v>127</v>
      </c>
      <c r="H91" s="3">
        <v>0</v>
      </c>
      <c r="I91" s="3">
        <v>0</v>
      </c>
      <c r="J91" s="3" t="s">
        <v>384</v>
      </c>
      <c r="K91" s="5" t="s">
        <v>396</v>
      </c>
      <c r="L91" s="3" t="s">
        <v>199</v>
      </c>
      <c r="M91" s="3">
        <v>106</v>
      </c>
      <c r="N91" s="3">
        <v>0</v>
      </c>
      <c r="O91" s="3"/>
      <c r="P91" s="3">
        <v>0</v>
      </c>
      <c r="Q91" s="3"/>
      <c r="R91" s="3"/>
      <c r="S91" s="3"/>
      <c r="T91" s="3"/>
      <c r="U91" s="3">
        <v>-6700</v>
      </c>
      <c r="V91" s="3">
        <v>-2000</v>
      </c>
      <c r="W91" s="3">
        <v>0</v>
      </c>
      <c r="X91" s="3">
        <v>-2000</v>
      </c>
      <c r="Y91" s="3">
        <v>0</v>
      </c>
      <c r="Z91" s="3" t="s">
        <v>191</v>
      </c>
      <c r="AA91" s="9">
        <v>42185</v>
      </c>
      <c r="AB91" s="3" t="s">
        <v>264</v>
      </c>
    </row>
    <row r="92" spans="1:28" x14ac:dyDescent="0.25">
      <c r="A92" s="3"/>
      <c r="B92" s="3" t="s">
        <v>108</v>
      </c>
      <c r="C92" s="3"/>
      <c r="D92" s="3"/>
      <c r="E92" s="4">
        <v>42084</v>
      </c>
      <c r="F92" s="3" t="s">
        <v>206</v>
      </c>
      <c r="G92" s="3" t="s">
        <v>397</v>
      </c>
      <c r="H92" s="3" t="s">
        <v>398</v>
      </c>
      <c r="I92" s="3" t="s">
        <v>266</v>
      </c>
      <c r="J92" s="3" t="s">
        <v>177</v>
      </c>
      <c r="K92" s="5" t="s">
        <v>399</v>
      </c>
      <c r="L92" s="3">
        <v>900</v>
      </c>
      <c r="M92" s="3">
        <v>98</v>
      </c>
      <c r="N92" s="3">
        <v>0</v>
      </c>
      <c r="O92" s="3"/>
      <c r="P92" s="3">
        <v>0</v>
      </c>
      <c r="Q92" s="3"/>
      <c r="R92" s="3"/>
      <c r="S92" s="3"/>
      <c r="T92" s="3"/>
      <c r="U92" s="3">
        <v>-2902.3999999999996</v>
      </c>
      <c r="V92" s="3">
        <v>139598</v>
      </c>
      <c r="W92" s="3">
        <v>21098</v>
      </c>
      <c r="X92" s="3">
        <v>118500</v>
      </c>
      <c r="Y92" s="3">
        <v>0</v>
      </c>
      <c r="Z92" s="3" t="s">
        <v>133</v>
      </c>
      <c r="AA92" s="9">
        <v>0</v>
      </c>
      <c r="AB92" s="3">
        <v>0</v>
      </c>
    </row>
    <row r="93" spans="1:28" x14ac:dyDescent="0.25">
      <c r="A93" s="3"/>
      <c r="B93" s="3" t="s">
        <v>109</v>
      </c>
      <c r="C93" s="3"/>
      <c r="D93" s="3"/>
      <c r="E93" s="4">
        <v>42276</v>
      </c>
      <c r="F93" s="3" t="s">
        <v>188</v>
      </c>
      <c r="G93" s="3" t="s">
        <v>127</v>
      </c>
      <c r="H93" s="3">
        <v>0</v>
      </c>
      <c r="I93" s="3">
        <v>0</v>
      </c>
      <c r="J93" s="3" t="s">
        <v>400</v>
      </c>
      <c r="K93" s="5" t="s">
        <v>401</v>
      </c>
      <c r="L93" s="3">
        <v>900</v>
      </c>
      <c r="M93" s="3">
        <v>110</v>
      </c>
      <c r="N93" s="3" t="s">
        <v>127</v>
      </c>
      <c r="O93" s="3"/>
      <c r="P93" s="3">
        <v>-5</v>
      </c>
      <c r="Q93" s="3"/>
      <c r="R93" s="3"/>
      <c r="S93" s="3"/>
      <c r="T93" s="3"/>
      <c r="U93" s="3">
        <v>-1160.75</v>
      </c>
      <c r="V93" s="3">
        <v>56000</v>
      </c>
      <c r="W93" s="3">
        <v>26000</v>
      </c>
      <c r="X93" s="3">
        <v>0</v>
      </c>
      <c r="Y93" s="3">
        <v>0</v>
      </c>
      <c r="Z93" s="3" t="s">
        <v>191</v>
      </c>
      <c r="AA93" s="9">
        <v>0</v>
      </c>
      <c r="AB93" s="3">
        <v>0</v>
      </c>
    </row>
    <row r="94" spans="1:28" x14ac:dyDescent="0.25">
      <c r="A94" s="3"/>
      <c r="B94" s="3" t="s">
        <v>110</v>
      </c>
      <c r="C94" s="3"/>
      <c r="D94" s="3"/>
      <c r="E94" s="4">
        <v>42033</v>
      </c>
      <c r="F94" s="3" t="s">
        <v>188</v>
      </c>
      <c r="G94" s="3" t="s">
        <v>127</v>
      </c>
      <c r="H94" s="3">
        <v>0</v>
      </c>
      <c r="I94" s="3">
        <v>0</v>
      </c>
      <c r="J94" s="3" t="s">
        <v>386</v>
      </c>
      <c r="K94" s="5" t="s">
        <v>402</v>
      </c>
      <c r="L94" s="3">
        <v>900</v>
      </c>
      <c r="M94" s="3">
        <v>110</v>
      </c>
      <c r="N94" s="3" t="s">
        <v>127</v>
      </c>
      <c r="O94" s="3"/>
      <c r="P94" s="3">
        <v>0</v>
      </c>
      <c r="Q94" s="3"/>
      <c r="R94" s="3"/>
      <c r="S94" s="3"/>
      <c r="T94" s="3"/>
      <c r="U94" s="3">
        <v>0</v>
      </c>
      <c r="V94" s="3">
        <v>40000</v>
      </c>
      <c r="W94" s="3">
        <v>40000</v>
      </c>
      <c r="X94" s="3">
        <v>0</v>
      </c>
      <c r="Y94" s="3">
        <v>0</v>
      </c>
      <c r="Z94" s="3" t="s">
        <v>229</v>
      </c>
      <c r="AA94" s="9">
        <v>0</v>
      </c>
      <c r="AB94" s="3">
        <v>0</v>
      </c>
    </row>
    <row r="95" spans="1:28" x14ac:dyDescent="0.25">
      <c r="A95" s="3"/>
      <c r="B95" s="3" t="s">
        <v>111</v>
      </c>
      <c r="C95" s="3"/>
      <c r="D95" s="3"/>
      <c r="E95" s="4">
        <v>41737</v>
      </c>
      <c r="F95" s="3" t="s">
        <v>122</v>
      </c>
      <c r="G95" s="3" t="s">
        <v>403</v>
      </c>
      <c r="H95" s="3" t="s">
        <v>404</v>
      </c>
      <c r="I95" s="3" t="s">
        <v>125</v>
      </c>
      <c r="J95" s="3" t="s">
        <v>237</v>
      </c>
      <c r="K95" s="5" t="s">
        <v>405</v>
      </c>
      <c r="L95" s="3">
        <v>900</v>
      </c>
      <c r="M95" s="3">
        <v>98</v>
      </c>
      <c r="N95" s="3">
        <v>0</v>
      </c>
      <c r="O95" s="3"/>
      <c r="P95" s="3">
        <v>0</v>
      </c>
      <c r="Q95" s="3"/>
      <c r="R95" s="3"/>
      <c r="S95" s="3"/>
      <c r="T95" s="3"/>
      <c r="U95" s="3">
        <v>0</v>
      </c>
      <c r="V95" s="3">
        <v>1694</v>
      </c>
      <c r="W95" s="3">
        <v>1694</v>
      </c>
      <c r="X95" s="3">
        <v>0</v>
      </c>
      <c r="Y95" s="3">
        <v>0</v>
      </c>
      <c r="Z95" s="3" t="s">
        <v>133</v>
      </c>
      <c r="AA95" s="9">
        <v>0</v>
      </c>
      <c r="AB95" s="3">
        <v>0</v>
      </c>
    </row>
    <row r="96" spans="1:28" x14ac:dyDescent="0.25">
      <c r="A96" s="3"/>
      <c r="B96" s="3" t="s">
        <v>112</v>
      </c>
      <c r="C96" s="3"/>
      <c r="D96" s="3"/>
      <c r="E96" s="4">
        <v>41961</v>
      </c>
      <c r="F96" s="3" t="s">
        <v>122</v>
      </c>
      <c r="G96" s="3" t="s">
        <v>406</v>
      </c>
      <c r="H96" s="3" t="s">
        <v>407</v>
      </c>
      <c r="I96" s="3">
        <v>0</v>
      </c>
      <c r="J96" s="3" t="s">
        <v>177</v>
      </c>
      <c r="K96" s="5" t="s">
        <v>408</v>
      </c>
      <c r="L96" s="3">
        <v>900</v>
      </c>
      <c r="M96" s="3">
        <v>98</v>
      </c>
      <c r="N96" s="3" t="s">
        <v>127</v>
      </c>
      <c r="O96" s="3"/>
      <c r="P96" s="3">
        <v>0</v>
      </c>
      <c r="Q96" s="3"/>
      <c r="R96" s="3"/>
      <c r="S96" s="3"/>
      <c r="T96" s="3"/>
      <c r="U96" s="3">
        <v>0</v>
      </c>
      <c r="V96" s="3">
        <v>0</v>
      </c>
      <c r="W96" s="3">
        <v>0</v>
      </c>
      <c r="X96" s="3">
        <v>0</v>
      </c>
      <c r="Y96" s="3">
        <v>0</v>
      </c>
      <c r="Z96" s="3" t="s">
        <v>205</v>
      </c>
      <c r="AA96" s="9">
        <v>0</v>
      </c>
      <c r="AB96" s="3">
        <v>0</v>
      </c>
    </row>
    <row r="97" spans="1:28" x14ac:dyDescent="0.25">
      <c r="A97" s="3"/>
      <c r="B97" s="3" t="s">
        <v>113</v>
      </c>
      <c r="C97" s="3"/>
      <c r="D97" s="3"/>
      <c r="E97" s="4">
        <v>41970</v>
      </c>
      <c r="F97" s="3" t="s">
        <v>188</v>
      </c>
      <c r="G97" s="3" t="s">
        <v>127</v>
      </c>
      <c r="H97" s="3">
        <v>0</v>
      </c>
      <c r="I97" s="3">
        <v>0</v>
      </c>
      <c r="J97" s="3" t="s">
        <v>409</v>
      </c>
      <c r="K97" s="5" t="s">
        <v>410</v>
      </c>
      <c r="L97" s="3" t="s">
        <v>199</v>
      </c>
      <c r="M97" s="3">
        <v>110</v>
      </c>
      <c r="N97" s="3" t="s">
        <v>127</v>
      </c>
      <c r="O97" s="3"/>
      <c r="P97" s="3">
        <v>0</v>
      </c>
      <c r="Q97" s="3"/>
      <c r="R97" s="3"/>
      <c r="S97" s="3"/>
      <c r="T97" s="3"/>
      <c r="U97" s="3">
        <v>0</v>
      </c>
      <c r="V97" s="3">
        <v>0</v>
      </c>
      <c r="W97" s="3">
        <v>0</v>
      </c>
      <c r="X97" s="3">
        <v>0</v>
      </c>
      <c r="Y97" s="3">
        <v>0</v>
      </c>
      <c r="Z97" s="3" t="s">
        <v>205</v>
      </c>
      <c r="AA97" s="9">
        <v>0</v>
      </c>
      <c r="AB97" s="3">
        <v>0</v>
      </c>
    </row>
    <row r="98" spans="1:28" x14ac:dyDescent="0.25">
      <c r="A98" s="3"/>
      <c r="B98" s="3" t="s">
        <v>114</v>
      </c>
      <c r="C98" s="3"/>
      <c r="D98" s="3"/>
      <c r="E98" s="4">
        <v>42034</v>
      </c>
      <c r="F98" s="3" t="s">
        <v>188</v>
      </c>
      <c r="G98" s="3" t="s">
        <v>127</v>
      </c>
      <c r="H98" s="3">
        <v>0</v>
      </c>
      <c r="I98" s="3">
        <v>0</v>
      </c>
      <c r="J98" s="3" t="s">
        <v>411</v>
      </c>
      <c r="K98" s="5" t="s">
        <v>412</v>
      </c>
      <c r="L98" s="3">
        <v>900</v>
      </c>
      <c r="M98" s="3">
        <v>110</v>
      </c>
      <c r="N98" s="3" t="s">
        <v>127</v>
      </c>
      <c r="O98" s="3"/>
      <c r="P98" s="3">
        <v>0</v>
      </c>
      <c r="Q98" s="3"/>
      <c r="R98" s="3"/>
      <c r="S98" s="3"/>
      <c r="T98" s="3"/>
      <c r="U98" s="3">
        <v>0</v>
      </c>
      <c r="V98" s="3">
        <v>0</v>
      </c>
      <c r="W98" s="3">
        <v>0</v>
      </c>
      <c r="X98" s="3">
        <v>0</v>
      </c>
      <c r="Y98" s="3">
        <v>0</v>
      </c>
      <c r="Z98" s="3" t="s">
        <v>413</v>
      </c>
      <c r="AA98" s="9">
        <v>0</v>
      </c>
      <c r="AB98" s="3">
        <v>0</v>
      </c>
    </row>
    <row r="99" spans="1:28" x14ac:dyDescent="0.25">
      <c r="A99" s="3"/>
      <c r="B99" s="3" t="s">
        <v>115</v>
      </c>
      <c r="C99" s="3"/>
      <c r="D99" s="3"/>
      <c r="E99" s="4">
        <v>41961</v>
      </c>
      <c r="F99" s="3" t="s">
        <v>122</v>
      </c>
      <c r="G99" s="3" t="s">
        <v>414</v>
      </c>
      <c r="H99" s="3" t="s">
        <v>415</v>
      </c>
      <c r="I99" s="3" t="s">
        <v>125</v>
      </c>
      <c r="J99" s="3" t="s">
        <v>177</v>
      </c>
      <c r="K99" s="5" t="s">
        <v>416</v>
      </c>
      <c r="L99" s="3">
        <v>900</v>
      </c>
      <c r="M99" s="3">
        <v>98</v>
      </c>
      <c r="N99" s="3" t="s">
        <v>127</v>
      </c>
      <c r="O99" s="3"/>
      <c r="P99" s="3">
        <v>0</v>
      </c>
      <c r="Q99" s="3"/>
      <c r="R99" s="3"/>
      <c r="S99" s="3"/>
      <c r="T99" s="3"/>
      <c r="U99" s="3">
        <v>0</v>
      </c>
      <c r="V99" s="3">
        <v>0</v>
      </c>
      <c r="W99" s="3">
        <v>0</v>
      </c>
      <c r="X99" s="3">
        <v>0</v>
      </c>
      <c r="Y99" s="3">
        <v>0</v>
      </c>
      <c r="Z99" s="3" t="s">
        <v>205</v>
      </c>
      <c r="AA99" s="9">
        <v>0</v>
      </c>
      <c r="AB99" s="3">
        <v>0</v>
      </c>
    </row>
    <row r="100" spans="1:28" x14ac:dyDescent="0.25">
      <c r="A100" s="3"/>
      <c r="B100" s="3" t="s">
        <v>116</v>
      </c>
      <c r="C100" s="3"/>
      <c r="D100" s="3"/>
      <c r="E100" s="4">
        <v>41977</v>
      </c>
      <c r="F100" s="3" t="s">
        <v>122</v>
      </c>
      <c r="G100" s="3" t="s">
        <v>381</v>
      </c>
      <c r="H100" s="3" t="s">
        <v>382</v>
      </c>
      <c r="I100" s="3" t="s">
        <v>125</v>
      </c>
      <c r="J100" s="3" t="s">
        <v>177</v>
      </c>
      <c r="K100" s="5" t="s">
        <v>383</v>
      </c>
      <c r="L100" s="3">
        <v>900</v>
      </c>
      <c r="M100" s="3">
        <v>98</v>
      </c>
      <c r="N100" s="3" t="s">
        <v>127</v>
      </c>
      <c r="O100" s="3"/>
      <c r="P100" s="3">
        <v>0</v>
      </c>
      <c r="Q100" s="3"/>
      <c r="R100" s="3"/>
      <c r="S100" s="3"/>
      <c r="T100" s="3"/>
      <c r="U100" s="3">
        <v>-342.2</v>
      </c>
      <c r="V100" s="3">
        <v>1694</v>
      </c>
      <c r="W100" s="3">
        <v>1694</v>
      </c>
      <c r="X100" s="3">
        <v>0</v>
      </c>
      <c r="Y100" s="3">
        <v>0</v>
      </c>
      <c r="Z100" s="3" t="s">
        <v>133</v>
      </c>
      <c r="AA100" s="9">
        <v>0</v>
      </c>
      <c r="AB100" s="3">
        <v>0</v>
      </c>
    </row>
    <row r="101" spans="1:28" x14ac:dyDescent="0.25">
      <c r="A101" s="3"/>
      <c r="B101" s="3" t="s">
        <v>117</v>
      </c>
      <c r="C101" s="3"/>
      <c r="D101" s="3"/>
      <c r="E101" s="4">
        <v>42033</v>
      </c>
      <c r="F101" s="3" t="s">
        <v>122</v>
      </c>
      <c r="G101" s="3" t="s">
        <v>417</v>
      </c>
      <c r="H101" s="3" t="s">
        <v>418</v>
      </c>
      <c r="I101" s="3" t="s">
        <v>125</v>
      </c>
      <c r="J101" s="3" t="s">
        <v>177</v>
      </c>
      <c r="K101" s="5" t="s">
        <v>356</v>
      </c>
      <c r="L101" s="3">
        <v>900</v>
      </c>
      <c r="M101" s="3">
        <v>98</v>
      </c>
      <c r="N101" s="3" t="s">
        <v>127</v>
      </c>
      <c r="O101" s="3"/>
      <c r="P101" s="3">
        <v>0</v>
      </c>
      <c r="Q101" s="3"/>
      <c r="R101" s="3"/>
      <c r="S101" s="3"/>
      <c r="T101" s="3"/>
      <c r="U101" s="3">
        <v>319</v>
      </c>
      <c r="V101" s="3">
        <v>115256</v>
      </c>
      <c r="W101" s="3">
        <v>25256</v>
      </c>
      <c r="X101" s="3">
        <v>90000</v>
      </c>
      <c r="Y101" s="3">
        <v>0</v>
      </c>
      <c r="Z101" s="3" t="s">
        <v>133</v>
      </c>
      <c r="AA101" s="9">
        <v>0</v>
      </c>
      <c r="AB101" s="3">
        <v>0</v>
      </c>
    </row>
    <row r="102" spans="1:28" x14ac:dyDescent="0.25">
      <c r="A102" s="3"/>
      <c r="B102" s="3" t="s">
        <v>118</v>
      </c>
      <c r="C102" s="3"/>
      <c r="D102" s="3"/>
      <c r="E102" s="4">
        <v>42075</v>
      </c>
      <c r="F102" s="3" t="s">
        <v>188</v>
      </c>
      <c r="G102" s="3" t="s">
        <v>127</v>
      </c>
      <c r="H102" s="3">
        <v>0</v>
      </c>
      <c r="I102" s="3">
        <v>0</v>
      </c>
      <c r="J102" s="3" t="s">
        <v>419</v>
      </c>
      <c r="K102" s="5" t="s">
        <v>420</v>
      </c>
      <c r="L102" s="3">
        <v>900</v>
      </c>
      <c r="M102" s="3">
        <v>64</v>
      </c>
      <c r="N102" s="3" t="s">
        <v>127</v>
      </c>
      <c r="O102" s="3"/>
      <c r="P102" s="3">
        <v>4</v>
      </c>
      <c r="Q102" s="3"/>
      <c r="R102" s="3"/>
      <c r="S102" s="3"/>
      <c r="T102" s="3"/>
      <c r="U102" s="3">
        <v>237.4</v>
      </c>
      <c r="V102" s="3">
        <v>0</v>
      </c>
      <c r="W102" s="3">
        <v>0</v>
      </c>
      <c r="X102" s="3">
        <v>0</v>
      </c>
      <c r="Y102" s="3">
        <v>0</v>
      </c>
      <c r="Z102" s="3" t="s">
        <v>205</v>
      </c>
      <c r="AA102" s="9">
        <v>0</v>
      </c>
      <c r="AB102" s="3">
        <v>0</v>
      </c>
    </row>
    <row r="103" spans="1:28" x14ac:dyDescent="0.25">
      <c r="A103" s="3"/>
      <c r="B103" s="3" t="s">
        <v>119</v>
      </c>
      <c r="C103" s="3"/>
      <c r="D103" s="3"/>
      <c r="E103" s="4">
        <v>42033</v>
      </c>
      <c r="F103" s="3" t="s">
        <v>122</v>
      </c>
      <c r="G103" s="3" t="s">
        <v>421</v>
      </c>
      <c r="H103" s="3" t="s">
        <v>422</v>
      </c>
      <c r="I103" s="3" t="s">
        <v>125</v>
      </c>
      <c r="J103" s="3" t="s">
        <v>177</v>
      </c>
      <c r="K103" s="5" t="s">
        <v>423</v>
      </c>
      <c r="L103" s="3">
        <v>900</v>
      </c>
      <c r="M103" s="3">
        <v>98</v>
      </c>
      <c r="N103" s="3" t="s">
        <v>127</v>
      </c>
      <c r="O103" s="3"/>
      <c r="P103" s="3">
        <v>0</v>
      </c>
      <c r="Q103" s="3"/>
      <c r="R103" s="3"/>
      <c r="S103" s="3"/>
      <c r="T103" s="3"/>
      <c r="U103" s="3">
        <v>0</v>
      </c>
      <c r="V103" s="3">
        <v>3080</v>
      </c>
      <c r="W103" s="3">
        <v>3080</v>
      </c>
      <c r="X103" s="3">
        <v>0</v>
      </c>
      <c r="Y103" s="3">
        <v>0</v>
      </c>
      <c r="Z103" s="3" t="s">
        <v>133</v>
      </c>
      <c r="AA103" s="9">
        <v>0</v>
      </c>
      <c r="AB103" s="3">
        <v>0</v>
      </c>
    </row>
    <row r="104" spans="1:28" x14ac:dyDescent="0.25">
      <c r="A104" s="3"/>
      <c r="B104" s="3" t="s">
        <v>120</v>
      </c>
      <c r="C104" s="3"/>
      <c r="D104" s="3"/>
      <c r="E104" s="4" t="e">
        <v>#REF!</v>
      </c>
      <c r="F104" s="3" t="s">
        <v>122</v>
      </c>
      <c r="G104" s="3" t="s">
        <v>378</v>
      </c>
      <c r="H104" s="3" t="s">
        <v>379</v>
      </c>
      <c r="I104" s="3" t="s">
        <v>125</v>
      </c>
      <c r="J104" s="3" t="s">
        <v>131</v>
      </c>
      <c r="K104" s="5" t="s">
        <v>380</v>
      </c>
      <c r="L104" s="3">
        <v>900</v>
      </c>
      <c r="M104" s="3">
        <v>98</v>
      </c>
      <c r="N104" s="3" t="s">
        <v>127</v>
      </c>
      <c r="O104" s="3"/>
      <c r="P104" s="3">
        <v>0</v>
      </c>
      <c r="Q104" s="3"/>
      <c r="R104" s="3"/>
      <c r="S104" s="3"/>
      <c r="T104" s="3"/>
      <c r="U104" s="3">
        <v>-202.99999999999997</v>
      </c>
      <c r="V104" s="3">
        <v>8624</v>
      </c>
      <c r="W104" s="3">
        <v>8624</v>
      </c>
      <c r="X104" s="3">
        <v>0</v>
      </c>
      <c r="Y104" s="3">
        <v>0</v>
      </c>
      <c r="Z104" s="3" t="s">
        <v>133</v>
      </c>
      <c r="AA104" s="9">
        <v>0</v>
      </c>
      <c r="AB104" s="3">
        <v>0</v>
      </c>
    </row>
    <row r="105" spans="1:28" x14ac:dyDescent="0.25">
      <c r="A105" s="3"/>
      <c r="B105" s="3" t="s">
        <v>121</v>
      </c>
      <c r="C105" s="3"/>
      <c r="D105" s="3"/>
      <c r="E105" s="4">
        <v>42135</v>
      </c>
      <c r="F105" s="3" t="s">
        <v>122</v>
      </c>
      <c r="G105" s="3" t="s">
        <v>123</v>
      </c>
      <c r="H105" s="3" t="s">
        <v>124</v>
      </c>
      <c r="I105" s="3" t="s">
        <v>125</v>
      </c>
      <c r="J105" s="3" t="s">
        <v>131</v>
      </c>
      <c r="K105" s="5" t="s">
        <v>126</v>
      </c>
      <c r="L105" s="3">
        <v>900</v>
      </c>
      <c r="M105" s="3">
        <v>98</v>
      </c>
      <c r="N105" s="3" t="s">
        <v>127</v>
      </c>
      <c r="O105" s="3"/>
      <c r="P105" s="3">
        <v>0</v>
      </c>
      <c r="Q105" s="3"/>
      <c r="R105" s="3"/>
      <c r="S105" s="3"/>
      <c r="T105" s="3"/>
      <c r="U105" s="3">
        <v>0</v>
      </c>
      <c r="V105" s="3">
        <v>1694</v>
      </c>
      <c r="W105" s="3">
        <v>1694</v>
      </c>
      <c r="X105" s="3">
        <v>0</v>
      </c>
      <c r="Y105" s="3">
        <v>0</v>
      </c>
      <c r="Z105" s="3">
        <v>0</v>
      </c>
      <c r="AA105" s="9">
        <v>0</v>
      </c>
      <c r="AB105" s="3">
        <v>0</v>
      </c>
    </row>
    <row r="106" spans="1:28" x14ac:dyDescent="0.25">
      <c r="A106" s="3"/>
      <c r="B106" s="3" t="s">
        <v>128</v>
      </c>
      <c r="C106" s="3"/>
      <c r="D106" s="3"/>
      <c r="E106" s="4">
        <v>42135</v>
      </c>
      <c r="F106" s="3" t="s">
        <v>122</v>
      </c>
      <c r="G106" s="3" t="s">
        <v>129</v>
      </c>
      <c r="H106" s="3" t="s">
        <v>130</v>
      </c>
      <c r="I106" s="3" t="s">
        <v>125</v>
      </c>
      <c r="J106" s="3" t="s">
        <v>131</v>
      </c>
      <c r="K106" s="5" t="s">
        <v>132</v>
      </c>
      <c r="L106" s="3">
        <v>900</v>
      </c>
      <c r="M106" s="3">
        <v>98</v>
      </c>
      <c r="N106" s="3" t="s">
        <v>127</v>
      </c>
      <c r="O106" s="3"/>
      <c r="P106" s="3">
        <v>0</v>
      </c>
      <c r="Q106" s="3"/>
      <c r="R106" s="3"/>
      <c r="S106" s="3"/>
      <c r="T106" s="3"/>
      <c r="U106" s="3">
        <v>0</v>
      </c>
      <c r="V106" s="3">
        <v>1694</v>
      </c>
      <c r="W106" s="3">
        <v>1694</v>
      </c>
      <c r="X106" s="3">
        <v>0</v>
      </c>
      <c r="Y106" s="3">
        <v>0</v>
      </c>
      <c r="Z106" s="3" t="s">
        <v>133</v>
      </c>
      <c r="AA106" s="9">
        <v>0</v>
      </c>
      <c r="AB106" s="3">
        <v>0</v>
      </c>
    </row>
    <row r="107" spans="1:28" x14ac:dyDescent="0.25">
      <c r="A107" s="3"/>
      <c r="B107" s="3" t="s">
        <v>120</v>
      </c>
      <c r="C107" s="3"/>
      <c r="D107" s="3"/>
      <c r="E107" s="4">
        <v>42135</v>
      </c>
      <c r="F107" s="3" t="s">
        <v>122</v>
      </c>
      <c r="G107" s="3" t="s">
        <v>134</v>
      </c>
      <c r="H107" s="3" t="s">
        <v>135</v>
      </c>
      <c r="I107" s="3" t="s">
        <v>125</v>
      </c>
      <c r="J107" s="3" t="s">
        <v>131</v>
      </c>
      <c r="K107" s="5" t="s">
        <v>136</v>
      </c>
      <c r="L107" s="3">
        <v>900</v>
      </c>
      <c r="M107" s="3">
        <v>98</v>
      </c>
      <c r="N107" s="3" t="s">
        <v>127</v>
      </c>
      <c r="O107" s="3"/>
      <c r="P107" s="3">
        <v>0</v>
      </c>
      <c r="Q107" s="3"/>
      <c r="R107" s="3"/>
      <c r="S107" s="3"/>
      <c r="T107" s="3"/>
      <c r="U107" s="3">
        <v>-92.8</v>
      </c>
      <c r="V107" s="3">
        <v>8624</v>
      </c>
      <c r="W107" s="3">
        <v>8624</v>
      </c>
      <c r="X107" s="3">
        <v>0</v>
      </c>
      <c r="Y107" s="3">
        <v>0</v>
      </c>
      <c r="Z107" s="3" t="s">
        <v>133</v>
      </c>
      <c r="AA107" s="9">
        <v>0</v>
      </c>
      <c r="AB107" s="3">
        <v>0</v>
      </c>
    </row>
    <row r="108" spans="1:28" x14ac:dyDescent="0.25">
      <c r="A108" s="3"/>
      <c r="B108" s="3" t="s">
        <v>137</v>
      </c>
      <c r="C108" s="3"/>
      <c r="D108" s="3"/>
      <c r="E108" s="4">
        <v>42135</v>
      </c>
      <c r="F108" s="3" t="s">
        <v>122</v>
      </c>
      <c r="G108" s="3" t="s">
        <v>138</v>
      </c>
      <c r="H108" s="3" t="s">
        <v>139</v>
      </c>
      <c r="I108" s="3" t="s">
        <v>125</v>
      </c>
      <c r="J108" s="3" t="s">
        <v>131</v>
      </c>
      <c r="K108" s="5" t="s">
        <v>140</v>
      </c>
      <c r="L108" s="3">
        <v>900</v>
      </c>
      <c r="M108" s="3">
        <v>98</v>
      </c>
      <c r="N108" s="3" t="s">
        <v>127</v>
      </c>
      <c r="O108" s="3"/>
      <c r="P108" s="3">
        <v>0</v>
      </c>
      <c r="Q108" s="3"/>
      <c r="R108" s="3"/>
      <c r="S108" s="3"/>
      <c r="T108" s="3"/>
      <c r="U108" s="3">
        <v>0</v>
      </c>
      <c r="V108" s="3">
        <v>0</v>
      </c>
      <c r="W108" s="3">
        <v>0</v>
      </c>
      <c r="X108" s="3">
        <v>0</v>
      </c>
      <c r="Y108" s="3">
        <v>0</v>
      </c>
      <c r="Z108" s="3" t="s">
        <v>133</v>
      </c>
      <c r="AA108" s="9">
        <v>0</v>
      </c>
      <c r="AB108" s="3">
        <v>0</v>
      </c>
    </row>
    <row r="109" spans="1:28" x14ac:dyDescent="0.25">
      <c r="A109" s="3"/>
      <c r="B109" s="3" t="s">
        <v>141</v>
      </c>
      <c r="C109" s="3"/>
      <c r="D109" s="3"/>
      <c r="E109" s="4">
        <v>42033</v>
      </c>
      <c r="F109" s="3" t="s">
        <v>188</v>
      </c>
      <c r="G109" s="3" t="s">
        <v>127</v>
      </c>
      <c r="H109" s="3">
        <v>0</v>
      </c>
      <c r="I109" s="3">
        <v>0</v>
      </c>
      <c r="J109" s="3" t="s">
        <v>424</v>
      </c>
      <c r="K109" s="5" t="s">
        <v>425</v>
      </c>
      <c r="L109" s="3">
        <v>900</v>
      </c>
      <c r="M109" s="3">
        <v>110</v>
      </c>
      <c r="N109" s="3" t="s">
        <v>127</v>
      </c>
      <c r="O109" s="3"/>
      <c r="P109" s="3">
        <v>-8</v>
      </c>
      <c r="Q109" s="3"/>
      <c r="R109" s="3"/>
      <c r="S109" s="3"/>
      <c r="T109" s="3"/>
      <c r="U109" s="3">
        <v>-1604.8</v>
      </c>
      <c r="V109" s="3">
        <v>60800</v>
      </c>
      <c r="W109" s="3">
        <v>39200</v>
      </c>
      <c r="X109" s="3">
        <v>0</v>
      </c>
      <c r="Y109" s="3">
        <v>0</v>
      </c>
      <c r="Z109" s="3" t="s">
        <v>191</v>
      </c>
      <c r="AA109" s="9">
        <v>0</v>
      </c>
      <c r="AB109" s="3">
        <v>0</v>
      </c>
    </row>
    <row r="110" spans="1:28" x14ac:dyDescent="0.25">
      <c r="A110" s="3"/>
      <c r="B110" s="3" t="s">
        <v>142</v>
      </c>
      <c r="C110" s="3"/>
      <c r="D110" s="3"/>
      <c r="E110" s="4">
        <v>42136</v>
      </c>
      <c r="F110" s="3" t="s">
        <v>122</v>
      </c>
      <c r="G110" s="3" t="s">
        <v>426</v>
      </c>
      <c r="H110" s="3" t="s">
        <v>427</v>
      </c>
      <c r="I110" s="3" t="s">
        <v>125</v>
      </c>
      <c r="J110" s="3" t="s">
        <v>131</v>
      </c>
      <c r="K110" s="5" t="s">
        <v>340</v>
      </c>
      <c r="L110" s="3">
        <v>900</v>
      </c>
      <c r="M110" s="3">
        <v>98</v>
      </c>
      <c r="N110" s="3" t="s">
        <v>127</v>
      </c>
      <c r="O110" s="3"/>
      <c r="P110" s="3">
        <v>0</v>
      </c>
      <c r="Q110" s="3"/>
      <c r="R110" s="3"/>
      <c r="S110" s="3"/>
      <c r="T110" s="3"/>
      <c r="U110" s="3">
        <v>-13321</v>
      </c>
      <c r="V110" s="3">
        <v>30838</v>
      </c>
      <c r="W110" s="3">
        <v>7238</v>
      </c>
      <c r="X110" s="3">
        <v>23600</v>
      </c>
      <c r="Y110" s="3">
        <v>0</v>
      </c>
      <c r="Z110" s="3" t="s">
        <v>133</v>
      </c>
      <c r="AA110" s="9">
        <v>0</v>
      </c>
      <c r="AB110" s="3">
        <v>0</v>
      </c>
    </row>
    <row r="111" spans="1:28" x14ac:dyDescent="0.25">
      <c r="A111" s="3"/>
      <c r="B111" s="3" t="s">
        <v>143</v>
      </c>
      <c r="C111" s="3"/>
      <c r="D111" s="3"/>
      <c r="E111" s="4">
        <v>42033</v>
      </c>
      <c r="F111" s="3" t="s">
        <v>188</v>
      </c>
      <c r="G111" s="3" t="s">
        <v>127</v>
      </c>
      <c r="H111" s="3">
        <v>0</v>
      </c>
      <c r="I111" s="3">
        <v>0</v>
      </c>
      <c r="J111" s="3" t="s">
        <v>428</v>
      </c>
      <c r="K111" s="5" t="s">
        <v>429</v>
      </c>
      <c r="L111" s="3">
        <v>900</v>
      </c>
      <c r="M111" s="3">
        <v>110</v>
      </c>
      <c r="N111" s="3" t="s">
        <v>127</v>
      </c>
      <c r="O111" s="3"/>
      <c r="P111" s="3">
        <v>-21</v>
      </c>
      <c r="Q111" s="3"/>
      <c r="R111" s="3"/>
      <c r="S111" s="3"/>
      <c r="T111" s="3"/>
      <c r="U111" s="3">
        <v>-1246.3499999999999</v>
      </c>
      <c r="V111" s="3">
        <v>77000</v>
      </c>
      <c r="W111" s="3">
        <v>77000</v>
      </c>
      <c r="X111" s="3">
        <v>0</v>
      </c>
      <c r="Y111" s="3">
        <v>0</v>
      </c>
      <c r="Z111" s="3" t="s">
        <v>229</v>
      </c>
      <c r="AA111" s="9">
        <v>0</v>
      </c>
      <c r="AB111" s="3">
        <v>0</v>
      </c>
    </row>
    <row r="112" spans="1:28" x14ac:dyDescent="0.25">
      <c r="A112" s="3"/>
      <c r="B112" s="3" t="s">
        <v>144</v>
      </c>
      <c r="C112" s="3"/>
      <c r="D112" s="3"/>
      <c r="E112" s="4">
        <v>42033</v>
      </c>
      <c r="F112" s="3" t="s">
        <v>188</v>
      </c>
      <c r="G112" s="3" t="s">
        <v>127</v>
      </c>
      <c r="H112" s="3">
        <v>0</v>
      </c>
      <c r="I112" s="3">
        <v>0</v>
      </c>
      <c r="J112" s="3" t="s">
        <v>430</v>
      </c>
      <c r="K112" s="5" t="s">
        <v>431</v>
      </c>
      <c r="L112" s="3">
        <v>900</v>
      </c>
      <c r="M112" s="3">
        <v>100</v>
      </c>
      <c r="N112" s="3" t="s">
        <v>127</v>
      </c>
      <c r="O112" s="3"/>
      <c r="P112" s="3">
        <v>-8.5</v>
      </c>
      <c r="Q112" s="3"/>
      <c r="R112" s="3"/>
      <c r="S112" s="3"/>
      <c r="T112" s="3"/>
      <c r="U112" s="3">
        <v>-504.47500000000002</v>
      </c>
      <c r="V112" s="3">
        <v>33750</v>
      </c>
      <c r="W112" s="3">
        <v>33750</v>
      </c>
      <c r="X112" s="3">
        <v>0</v>
      </c>
      <c r="Y112" s="3">
        <v>0</v>
      </c>
      <c r="Z112" s="3" t="s">
        <v>229</v>
      </c>
      <c r="AA112" s="9">
        <v>0</v>
      </c>
      <c r="AB112" s="3">
        <v>0</v>
      </c>
    </row>
    <row r="113" spans="1:28" x14ac:dyDescent="0.25">
      <c r="A113" s="3"/>
      <c r="B113" s="3" t="s">
        <v>145</v>
      </c>
      <c r="C113" s="3"/>
      <c r="D113" s="3"/>
      <c r="E113" s="4">
        <v>42143</v>
      </c>
      <c r="F113" s="3" t="s">
        <v>122</v>
      </c>
      <c r="G113" s="3" t="s">
        <v>129</v>
      </c>
      <c r="H113" s="3" t="s">
        <v>432</v>
      </c>
      <c r="I113" s="3" t="s">
        <v>125</v>
      </c>
      <c r="J113" s="3" t="s">
        <v>177</v>
      </c>
      <c r="K113" s="5" t="s">
        <v>433</v>
      </c>
      <c r="L113" s="3">
        <v>900</v>
      </c>
      <c r="M113" s="3">
        <v>98</v>
      </c>
      <c r="N113" s="3" t="s">
        <v>127</v>
      </c>
      <c r="O113" s="3"/>
      <c r="P113" s="3">
        <v>0</v>
      </c>
      <c r="Q113" s="3"/>
      <c r="R113" s="3"/>
      <c r="S113" s="3"/>
      <c r="T113" s="3"/>
      <c r="U113" s="3">
        <v>1.1599999999999999</v>
      </c>
      <c r="V113" s="3">
        <v>1694</v>
      </c>
      <c r="W113" s="3">
        <v>1694</v>
      </c>
      <c r="X113" s="3">
        <v>0</v>
      </c>
      <c r="Y113" s="3">
        <v>0</v>
      </c>
      <c r="Z113" s="3" t="s">
        <v>133</v>
      </c>
      <c r="AA113" s="9">
        <v>0</v>
      </c>
      <c r="AB113" s="3">
        <v>0</v>
      </c>
    </row>
    <row r="114" spans="1:28" x14ac:dyDescent="0.25">
      <c r="A114" s="3"/>
      <c r="B114" s="3" t="s">
        <v>146</v>
      </c>
      <c r="C114" s="3"/>
      <c r="D114" s="3"/>
      <c r="E114" s="4">
        <v>42143</v>
      </c>
      <c r="F114" s="3" t="s">
        <v>122</v>
      </c>
      <c r="G114" s="3" t="s">
        <v>378</v>
      </c>
      <c r="H114" s="3" t="s">
        <v>434</v>
      </c>
      <c r="I114" s="3" t="s">
        <v>125</v>
      </c>
      <c r="J114" s="3" t="s">
        <v>237</v>
      </c>
      <c r="K114" s="5" t="s">
        <v>435</v>
      </c>
      <c r="L114" s="3">
        <v>900</v>
      </c>
      <c r="M114" s="3">
        <v>98</v>
      </c>
      <c r="N114" s="3" t="s">
        <v>127</v>
      </c>
      <c r="O114" s="3"/>
      <c r="P114" s="3">
        <v>0</v>
      </c>
      <c r="Q114" s="3"/>
      <c r="R114" s="3"/>
      <c r="S114" s="3"/>
      <c r="T114" s="3"/>
      <c r="U114" s="3">
        <v>-63.800000000000004</v>
      </c>
      <c r="V114" s="3">
        <v>8624</v>
      </c>
      <c r="W114" s="3">
        <v>8624</v>
      </c>
      <c r="X114" s="3">
        <v>0</v>
      </c>
      <c r="Y114" s="3">
        <v>0</v>
      </c>
      <c r="Z114" s="3" t="s">
        <v>133</v>
      </c>
      <c r="AA114" s="9">
        <v>0</v>
      </c>
      <c r="AB114" s="3">
        <v>0</v>
      </c>
    </row>
    <row r="115" spans="1:28" x14ac:dyDescent="0.25">
      <c r="A115" s="3"/>
      <c r="B115" s="3" t="s">
        <v>147</v>
      </c>
      <c r="C115" s="3"/>
      <c r="D115" s="3"/>
      <c r="E115" s="4">
        <v>42033</v>
      </c>
      <c r="F115" s="3" t="s">
        <v>188</v>
      </c>
      <c r="G115" s="3" t="s">
        <v>127</v>
      </c>
      <c r="H115" s="3">
        <v>0</v>
      </c>
      <c r="I115" s="3">
        <v>0</v>
      </c>
      <c r="J115" s="3" t="s">
        <v>436</v>
      </c>
      <c r="K115" s="5" t="s">
        <v>437</v>
      </c>
      <c r="L115" s="3">
        <v>1000</v>
      </c>
      <c r="M115" s="3">
        <v>110</v>
      </c>
      <c r="N115" s="3" t="s">
        <v>127</v>
      </c>
      <c r="O115" s="3"/>
      <c r="P115" s="3">
        <v>0</v>
      </c>
      <c r="Q115" s="3"/>
      <c r="R115" s="3"/>
      <c r="S115" s="3"/>
      <c r="T115" s="3"/>
      <c r="U115" s="3">
        <v>-1550</v>
      </c>
      <c r="V115" s="3">
        <v>125000</v>
      </c>
      <c r="W115" s="3">
        <v>77000</v>
      </c>
      <c r="X115" s="3">
        <v>48000</v>
      </c>
      <c r="Y115" s="3">
        <v>0</v>
      </c>
      <c r="Z115" s="3" t="s">
        <v>205</v>
      </c>
      <c r="AA115" s="9">
        <v>0</v>
      </c>
      <c r="AB115" s="3">
        <v>0</v>
      </c>
    </row>
    <row r="116" spans="1:28" x14ac:dyDescent="0.25">
      <c r="A116" s="3"/>
      <c r="B116" s="3" t="s">
        <v>148</v>
      </c>
      <c r="C116" s="3"/>
      <c r="D116" s="3"/>
      <c r="E116" s="4">
        <v>42019</v>
      </c>
      <c r="F116" s="3" t="s">
        <v>122</v>
      </c>
      <c r="G116" s="3" t="s">
        <v>438</v>
      </c>
      <c r="H116" s="3" t="s">
        <v>439</v>
      </c>
      <c r="I116" s="3" t="s">
        <v>125</v>
      </c>
      <c r="J116" s="3" t="s">
        <v>177</v>
      </c>
      <c r="K116" s="5" t="s">
        <v>440</v>
      </c>
      <c r="L116" s="3">
        <v>1000</v>
      </c>
      <c r="M116" s="3">
        <v>147</v>
      </c>
      <c r="N116" s="3">
        <v>0</v>
      </c>
      <c r="O116" s="3"/>
      <c r="P116" s="3">
        <v>0</v>
      </c>
      <c r="Q116" s="3"/>
      <c r="R116" s="3"/>
      <c r="S116" s="3"/>
      <c r="T116" s="3"/>
      <c r="U116" s="3">
        <v>0</v>
      </c>
      <c r="V116" s="3">
        <v>11396</v>
      </c>
      <c r="W116" s="3">
        <v>11396</v>
      </c>
      <c r="X116" s="3">
        <v>0</v>
      </c>
      <c r="Y116" s="3">
        <v>0</v>
      </c>
      <c r="Z116" s="3" t="s">
        <v>133</v>
      </c>
      <c r="AA116" s="9">
        <v>0</v>
      </c>
      <c r="AB116" s="3">
        <v>0</v>
      </c>
    </row>
    <row r="117" spans="1:28" x14ac:dyDescent="0.25">
      <c r="A117" s="3"/>
      <c r="B117" s="3" t="s">
        <v>149</v>
      </c>
      <c r="C117" s="3"/>
      <c r="D117" s="3"/>
      <c r="E117" s="4">
        <v>42143</v>
      </c>
      <c r="F117" s="3" t="s">
        <v>122</v>
      </c>
      <c r="G117" s="3" t="s">
        <v>441</v>
      </c>
      <c r="H117" s="3" t="s">
        <v>442</v>
      </c>
      <c r="I117" s="3" t="s">
        <v>125</v>
      </c>
      <c r="J117" s="3" t="s">
        <v>237</v>
      </c>
      <c r="K117" s="5" t="s">
        <v>443</v>
      </c>
      <c r="L117" s="3">
        <v>900</v>
      </c>
      <c r="M117" s="3">
        <v>98</v>
      </c>
      <c r="N117" s="3" t="s">
        <v>127</v>
      </c>
      <c r="O117" s="3"/>
      <c r="P117" s="3">
        <v>0</v>
      </c>
      <c r="Q117" s="3"/>
      <c r="R117" s="3"/>
      <c r="S117" s="3"/>
      <c r="T117" s="3"/>
      <c r="U117" s="3">
        <v>-121.8</v>
      </c>
      <c r="V117" s="3">
        <v>16940</v>
      </c>
      <c r="W117" s="3">
        <v>16940</v>
      </c>
      <c r="X117" s="3">
        <v>0</v>
      </c>
      <c r="Y117" s="3">
        <v>0</v>
      </c>
      <c r="Z117" s="3" t="s">
        <v>133</v>
      </c>
      <c r="AA117" s="9">
        <v>0</v>
      </c>
      <c r="AB117" s="3">
        <v>0</v>
      </c>
    </row>
    <row r="118" spans="1:28" x14ac:dyDescent="0.25">
      <c r="A118" s="3"/>
      <c r="B118" s="3" t="s">
        <v>150</v>
      </c>
      <c r="C118" s="3"/>
      <c r="D118" s="3"/>
      <c r="E118" s="4">
        <v>42081</v>
      </c>
      <c r="F118" s="3" t="s">
        <v>122</v>
      </c>
      <c r="G118" s="3" t="s">
        <v>406</v>
      </c>
      <c r="H118" s="3" t="s">
        <v>407</v>
      </c>
      <c r="I118" s="3" t="s">
        <v>125</v>
      </c>
      <c r="J118" s="3" t="s">
        <v>177</v>
      </c>
      <c r="K118" s="5" t="s">
        <v>444</v>
      </c>
      <c r="L118" s="3">
        <v>1000</v>
      </c>
      <c r="M118" s="3">
        <v>118</v>
      </c>
      <c r="N118" s="3" t="s">
        <v>127</v>
      </c>
      <c r="O118" s="3"/>
      <c r="P118" s="3">
        <v>0</v>
      </c>
      <c r="Q118" s="3"/>
      <c r="R118" s="3"/>
      <c r="S118" s="3"/>
      <c r="T118" s="3"/>
      <c r="U118" s="3">
        <v>0</v>
      </c>
      <c r="V118" s="3">
        <v>0</v>
      </c>
      <c r="W118" s="3">
        <v>0</v>
      </c>
      <c r="X118" s="3">
        <v>0</v>
      </c>
      <c r="Y118" s="3">
        <v>0</v>
      </c>
      <c r="Z118" s="3" t="s">
        <v>133</v>
      </c>
      <c r="AA118" s="9">
        <v>0</v>
      </c>
      <c r="AB118" s="3">
        <v>0</v>
      </c>
    </row>
    <row r="119" spans="1:28" x14ac:dyDescent="0.25">
      <c r="A119" s="3"/>
      <c r="B119" s="3" t="s">
        <v>151</v>
      </c>
      <c r="C119" s="3"/>
      <c r="D119" s="3"/>
      <c r="E119" s="4">
        <v>40550</v>
      </c>
      <c r="F119" s="3" t="s">
        <v>188</v>
      </c>
      <c r="G119" s="3" t="s">
        <v>127</v>
      </c>
      <c r="H119" s="3">
        <v>0</v>
      </c>
      <c r="I119" s="3">
        <v>0</v>
      </c>
      <c r="J119" s="3" t="s">
        <v>214</v>
      </c>
      <c r="K119" s="5" t="s">
        <v>445</v>
      </c>
      <c r="L119" s="3">
        <v>900</v>
      </c>
      <c r="M119" s="3">
        <v>100</v>
      </c>
      <c r="N119" s="3">
        <v>0</v>
      </c>
      <c r="O119" s="3"/>
      <c r="P119" s="3">
        <v>0</v>
      </c>
      <c r="Q119" s="3"/>
      <c r="R119" s="3"/>
      <c r="S119" s="3"/>
      <c r="T119" s="3"/>
      <c r="U119" s="3">
        <v>-518.78950000000009</v>
      </c>
      <c r="V119" s="3">
        <v>0</v>
      </c>
      <c r="W119" s="3">
        <v>0</v>
      </c>
      <c r="X119" s="3">
        <v>0</v>
      </c>
      <c r="Y119" s="3">
        <v>0</v>
      </c>
      <c r="Z119" s="3" t="s">
        <v>229</v>
      </c>
      <c r="AA119" s="9">
        <v>0</v>
      </c>
      <c r="AB119" s="3">
        <v>0</v>
      </c>
    </row>
    <row r="120" spans="1:28" x14ac:dyDescent="0.25">
      <c r="A120" s="3"/>
      <c r="B120" s="3" t="s">
        <v>152</v>
      </c>
      <c r="C120" s="3"/>
      <c r="D120" s="3"/>
      <c r="E120" s="4">
        <v>41815</v>
      </c>
      <c r="F120" s="3" t="s">
        <v>206</v>
      </c>
      <c r="G120" s="3" t="s">
        <v>127</v>
      </c>
      <c r="H120" s="3">
        <v>0</v>
      </c>
      <c r="I120" s="3">
        <v>0</v>
      </c>
      <c r="J120" s="3" t="s">
        <v>386</v>
      </c>
      <c r="K120" s="5" t="s">
        <v>446</v>
      </c>
      <c r="L120" s="3">
        <v>900</v>
      </c>
      <c r="M120" s="3">
        <v>100</v>
      </c>
      <c r="N120" s="3">
        <v>0</v>
      </c>
      <c r="O120" s="3"/>
      <c r="P120" s="3">
        <v>0</v>
      </c>
      <c r="Q120" s="3"/>
      <c r="R120" s="3"/>
      <c r="S120" s="3"/>
      <c r="T120" s="3"/>
      <c r="U120" s="3">
        <v>0</v>
      </c>
      <c r="V120" s="3">
        <v>0</v>
      </c>
      <c r="W120" s="3">
        <v>0</v>
      </c>
      <c r="X120" s="3">
        <v>0</v>
      </c>
      <c r="Y120" s="3">
        <v>0</v>
      </c>
      <c r="Z120" s="3" t="s">
        <v>205</v>
      </c>
      <c r="AA120" s="9">
        <v>0</v>
      </c>
      <c r="AB120" s="3">
        <v>0</v>
      </c>
    </row>
    <row r="121" spans="1:28" x14ac:dyDescent="0.25">
      <c r="A121" s="3"/>
      <c r="B121" s="3" t="s">
        <v>153</v>
      </c>
      <c r="C121" s="3"/>
      <c r="D121" s="3"/>
      <c r="E121" s="4">
        <v>41982</v>
      </c>
      <c r="F121" s="3" t="s">
        <v>122</v>
      </c>
      <c r="G121" s="3" t="s">
        <v>123</v>
      </c>
      <c r="H121" s="3" t="s">
        <v>347</v>
      </c>
      <c r="I121" s="3" t="s">
        <v>125</v>
      </c>
      <c r="J121" s="3" t="s">
        <v>177</v>
      </c>
      <c r="K121" s="5" t="s">
        <v>126</v>
      </c>
      <c r="L121" s="3">
        <v>900</v>
      </c>
      <c r="M121" s="3">
        <v>100</v>
      </c>
      <c r="N121" s="3" t="s">
        <v>127</v>
      </c>
      <c r="O121" s="3"/>
      <c r="P121" s="3">
        <v>0</v>
      </c>
      <c r="Q121" s="3"/>
      <c r="R121" s="3"/>
      <c r="S121" s="3"/>
      <c r="T121" s="3"/>
      <c r="U121" s="3">
        <v>0</v>
      </c>
      <c r="V121" s="3">
        <v>0</v>
      </c>
      <c r="W121" s="3">
        <v>0</v>
      </c>
      <c r="X121" s="3">
        <v>0</v>
      </c>
      <c r="Y121" s="3">
        <v>0</v>
      </c>
      <c r="Z121" s="3" t="s">
        <v>205</v>
      </c>
      <c r="AA121" s="9">
        <v>0</v>
      </c>
      <c r="AB121" s="3">
        <v>0</v>
      </c>
    </row>
    <row r="122" spans="1:28" x14ac:dyDescent="0.25">
      <c r="A122" s="3"/>
      <c r="B122" s="3" t="s">
        <v>154</v>
      </c>
      <c r="C122" s="3"/>
      <c r="D122" s="3"/>
      <c r="E122" s="4">
        <v>41990</v>
      </c>
      <c r="F122" s="3" t="s">
        <v>188</v>
      </c>
      <c r="G122" s="3" t="s">
        <v>127</v>
      </c>
      <c r="H122" s="3">
        <v>0</v>
      </c>
      <c r="I122" s="3">
        <v>0</v>
      </c>
      <c r="J122" s="3" t="s">
        <v>189</v>
      </c>
      <c r="K122" s="5" t="s">
        <v>447</v>
      </c>
      <c r="L122" s="3" t="s">
        <v>199</v>
      </c>
      <c r="M122" s="3">
        <v>105</v>
      </c>
      <c r="N122" s="3" t="s">
        <v>127</v>
      </c>
      <c r="O122" s="3"/>
      <c r="P122" s="3">
        <v>0</v>
      </c>
      <c r="Q122" s="3"/>
      <c r="R122" s="3"/>
      <c r="S122" s="3"/>
      <c r="T122" s="3"/>
      <c r="U122" s="3">
        <v>-10000</v>
      </c>
      <c r="V122" s="3">
        <v>304900</v>
      </c>
      <c r="W122" s="3">
        <v>274900</v>
      </c>
      <c r="X122" s="3">
        <v>30000</v>
      </c>
      <c r="Y122" s="3">
        <v>0</v>
      </c>
      <c r="Z122" s="3" t="s">
        <v>133</v>
      </c>
      <c r="AA122" s="9">
        <v>0</v>
      </c>
      <c r="AB122" s="3">
        <v>0</v>
      </c>
    </row>
    <row r="123" spans="1:28" x14ac:dyDescent="0.25">
      <c r="A123" s="3"/>
      <c r="B123" s="3" t="s">
        <v>155</v>
      </c>
      <c r="C123" s="3"/>
      <c r="D123" s="3"/>
      <c r="E123" s="4">
        <v>41814</v>
      </c>
      <c r="F123" s="3" t="s">
        <v>206</v>
      </c>
      <c r="G123" s="3" t="s">
        <v>244</v>
      </c>
      <c r="H123" s="3" t="s">
        <v>245</v>
      </c>
      <c r="I123" s="3">
        <v>107525</v>
      </c>
      <c r="J123" s="3" t="s">
        <v>448</v>
      </c>
      <c r="K123" s="5" t="s">
        <v>449</v>
      </c>
      <c r="L123" s="3">
        <v>900</v>
      </c>
      <c r="M123" s="3">
        <v>105</v>
      </c>
      <c r="N123" s="3">
        <v>0</v>
      </c>
      <c r="O123" s="3"/>
      <c r="P123" s="3">
        <v>0</v>
      </c>
      <c r="Q123" s="3"/>
      <c r="R123" s="3"/>
      <c r="S123" s="3"/>
      <c r="T123" s="3"/>
      <c r="U123" s="3">
        <v>-16040</v>
      </c>
      <c r="V123" s="3">
        <v>250691</v>
      </c>
      <c r="W123" s="3">
        <v>14040</v>
      </c>
      <c r="X123" s="3">
        <v>120000</v>
      </c>
      <c r="Y123" s="3">
        <v>0</v>
      </c>
      <c r="Z123" s="3" t="s">
        <v>133</v>
      </c>
      <c r="AA123" s="9">
        <v>0</v>
      </c>
      <c r="AB123" s="3">
        <v>0</v>
      </c>
    </row>
    <row r="124" spans="1:28" x14ac:dyDescent="0.25">
      <c r="A124" s="3"/>
      <c r="B124" s="3" t="s">
        <v>156</v>
      </c>
      <c r="C124" s="3"/>
      <c r="D124" s="3"/>
      <c r="E124" s="4">
        <v>41830</v>
      </c>
      <c r="F124" s="3" t="s">
        <v>188</v>
      </c>
      <c r="G124" s="3" t="s">
        <v>127</v>
      </c>
      <c r="H124" s="3">
        <v>0</v>
      </c>
      <c r="I124" s="3">
        <v>0</v>
      </c>
      <c r="J124" s="3" t="s">
        <v>386</v>
      </c>
      <c r="K124" s="5" t="s">
        <v>450</v>
      </c>
      <c r="L124" s="3" t="s">
        <v>199</v>
      </c>
      <c r="M124" s="3">
        <v>110</v>
      </c>
      <c r="N124" s="3">
        <v>0</v>
      </c>
      <c r="O124" s="3"/>
      <c r="P124" s="3">
        <v>0</v>
      </c>
      <c r="Q124" s="3"/>
      <c r="R124" s="3"/>
      <c r="S124" s="3"/>
      <c r="T124" s="3"/>
      <c r="U124" s="3">
        <v>-1044</v>
      </c>
      <c r="V124" s="3">
        <v>0</v>
      </c>
      <c r="W124" s="3">
        <v>0</v>
      </c>
      <c r="X124" s="3">
        <v>0</v>
      </c>
      <c r="Y124" s="3">
        <v>0</v>
      </c>
      <c r="Z124" s="3" t="s">
        <v>413</v>
      </c>
      <c r="AA124" s="9">
        <v>2015</v>
      </c>
      <c r="AB124" s="3">
        <v>0</v>
      </c>
    </row>
    <row r="125" spans="1:28" x14ac:dyDescent="0.25">
      <c r="A125" s="3"/>
      <c r="B125" s="3" t="s">
        <v>157</v>
      </c>
      <c r="C125" s="3"/>
      <c r="D125" s="3"/>
      <c r="E125" s="4">
        <v>42143</v>
      </c>
      <c r="F125" s="3" t="s">
        <v>122</v>
      </c>
      <c r="G125" s="3" t="s">
        <v>451</v>
      </c>
      <c r="H125" s="3" t="s">
        <v>452</v>
      </c>
      <c r="I125" s="3">
        <v>0</v>
      </c>
      <c r="J125" s="3" t="s">
        <v>177</v>
      </c>
      <c r="K125" s="5" t="s">
        <v>453</v>
      </c>
      <c r="L125" s="3">
        <v>1000</v>
      </c>
      <c r="M125" s="3">
        <v>118</v>
      </c>
      <c r="N125" s="3" t="s">
        <v>127</v>
      </c>
      <c r="O125" s="3"/>
      <c r="P125" s="3">
        <v>0</v>
      </c>
      <c r="Q125" s="3"/>
      <c r="R125" s="3"/>
      <c r="S125" s="3"/>
      <c r="T125" s="3"/>
      <c r="U125" s="3">
        <v>20000</v>
      </c>
      <c r="V125" s="3">
        <v>142782</v>
      </c>
      <c r="W125" s="3">
        <v>130000</v>
      </c>
      <c r="X125" s="3">
        <v>12782</v>
      </c>
      <c r="Y125" s="3">
        <v>0</v>
      </c>
      <c r="Z125" s="3" t="s">
        <v>133</v>
      </c>
      <c r="AA125" s="9">
        <v>0</v>
      </c>
      <c r="AB125" s="3">
        <v>0</v>
      </c>
    </row>
    <row r="126" spans="1:28" x14ac:dyDescent="0.25">
      <c r="A126" s="3"/>
      <c r="B126" s="3" t="s">
        <v>158</v>
      </c>
      <c r="C126" s="3"/>
      <c r="D126" s="3"/>
      <c r="E126" s="4">
        <v>41787</v>
      </c>
      <c r="F126" s="3" t="s">
        <v>188</v>
      </c>
      <c r="G126" s="3" t="s">
        <v>127</v>
      </c>
      <c r="H126" s="3">
        <v>0</v>
      </c>
      <c r="I126" s="3">
        <v>0</v>
      </c>
      <c r="J126" s="3" t="s">
        <v>454</v>
      </c>
      <c r="K126" s="5" t="s">
        <v>455</v>
      </c>
      <c r="L126" s="3" t="s">
        <v>199</v>
      </c>
      <c r="M126" s="3">
        <v>130</v>
      </c>
      <c r="N126" s="3">
        <v>0</v>
      </c>
      <c r="O126" s="3"/>
      <c r="P126" s="3">
        <v>-39</v>
      </c>
      <c r="Q126" s="3"/>
      <c r="R126" s="3"/>
      <c r="S126" s="3"/>
      <c r="T126" s="3"/>
      <c r="U126" s="3">
        <v>-2314.65</v>
      </c>
      <c r="V126" s="3">
        <v>0</v>
      </c>
      <c r="W126" s="3">
        <v>0</v>
      </c>
      <c r="X126" s="3">
        <v>0</v>
      </c>
      <c r="Y126" s="3">
        <v>0</v>
      </c>
      <c r="Z126" s="3" t="s">
        <v>229</v>
      </c>
      <c r="AA126" s="9">
        <v>0</v>
      </c>
      <c r="AB126" s="3">
        <v>0</v>
      </c>
    </row>
    <row r="127" spans="1:28" x14ac:dyDescent="0.25">
      <c r="A127" s="3"/>
      <c r="B127" s="3" t="s">
        <v>159</v>
      </c>
      <c r="C127" s="3"/>
      <c r="D127" s="3"/>
      <c r="E127" s="4">
        <v>41666</v>
      </c>
      <c r="F127" s="3" t="s">
        <v>188</v>
      </c>
      <c r="G127" s="3" t="s">
        <v>127</v>
      </c>
      <c r="H127" s="3">
        <v>0</v>
      </c>
      <c r="I127" s="3">
        <v>0</v>
      </c>
      <c r="J127" s="3" t="s">
        <v>456</v>
      </c>
      <c r="K127" s="5" t="s">
        <v>457</v>
      </c>
      <c r="L127" s="3" t="s">
        <v>199</v>
      </c>
      <c r="M127" s="3">
        <v>130</v>
      </c>
      <c r="N127" s="3">
        <v>0</v>
      </c>
      <c r="O127" s="3"/>
      <c r="P127" s="3">
        <v>-13.5</v>
      </c>
      <c r="Q127" s="3"/>
      <c r="R127" s="3"/>
      <c r="S127" s="3"/>
      <c r="T127" s="3"/>
      <c r="U127" s="3">
        <v>-801.22500000000002</v>
      </c>
      <c r="V127" s="3">
        <v>0</v>
      </c>
      <c r="W127" s="3">
        <v>0</v>
      </c>
      <c r="X127" s="3">
        <v>0</v>
      </c>
      <c r="Y127" s="3">
        <v>0</v>
      </c>
      <c r="Z127" s="3" t="s">
        <v>133</v>
      </c>
      <c r="AA127" s="9">
        <v>41988</v>
      </c>
      <c r="AB127" s="3">
        <v>0</v>
      </c>
    </row>
    <row r="128" spans="1:28" x14ac:dyDescent="0.25">
      <c r="A128" s="3"/>
      <c r="B128" s="3" t="s">
        <v>160</v>
      </c>
      <c r="C128" s="3"/>
      <c r="D128" s="3"/>
      <c r="E128" s="4">
        <v>42033</v>
      </c>
      <c r="F128" s="3" t="s">
        <v>188</v>
      </c>
      <c r="G128" s="3" t="s">
        <v>127</v>
      </c>
      <c r="H128" s="3">
        <v>0</v>
      </c>
      <c r="I128" s="3">
        <v>0</v>
      </c>
      <c r="J128" s="3" t="s">
        <v>386</v>
      </c>
      <c r="K128" s="5" t="s">
        <v>458</v>
      </c>
      <c r="L128" s="3">
        <v>900</v>
      </c>
      <c r="M128" s="3">
        <v>110</v>
      </c>
      <c r="N128" s="3" t="s">
        <v>127</v>
      </c>
      <c r="O128" s="3"/>
      <c r="P128" s="3">
        <v>0</v>
      </c>
      <c r="Q128" s="3"/>
      <c r="R128" s="3"/>
      <c r="S128" s="3"/>
      <c r="T128" s="3"/>
      <c r="U128" s="3">
        <v>0</v>
      </c>
      <c r="V128" s="3">
        <v>420000</v>
      </c>
      <c r="W128" s="3">
        <v>0</v>
      </c>
      <c r="X128" s="3">
        <v>420000</v>
      </c>
      <c r="Y128" s="3">
        <v>0</v>
      </c>
      <c r="Z128" s="3" t="s">
        <v>205</v>
      </c>
      <c r="AA128" s="9">
        <v>0</v>
      </c>
      <c r="AB128" s="3">
        <v>0</v>
      </c>
    </row>
    <row r="129" spans="1:28" x14ac:dyDescent="0.25">
      <c r="A129" s="3"/>
      <c r="B129" s="3" t="s">
        <v>161</v>
      </c>
      <c r="C129" s="3"/>
      <c r="D129" s="3"/>
      <c r="E129" s="4">
        <v>41570</v>
      </c>
      <c r="F129" s="3" t="s">
        <v>188</v>
      </c>
      <c r="G129" s="3" t="s">
        <v>127</v>
      </c>
      <c r="H129" s="3">
        <v>0</v>
      </c>
      <c r="I129" s="3">
        <v>0</v>
      </c>
      <c r="J129" s="3" t="s">
        <v>459</v>
      </c>
      <c r="K129" s="5" t="s">
        <v>460</v>
      </c>
      <c r="L129" s="3" t="s">
        <v>199</v>
      </c>
      <c r="M129" s="3">
        <v>130</v>
      </c>
      <c r="N129" s="3">
        <v>0</v>
      </c>
      <c r="O129" s="3"/>
      <c r="P129" s="3">
        <v>0</v>
      </c>
      <c r="Q129" s="3"/>
      <c r="R129" s="3"/>
      <c r="S129" s="3"/>
      <c r="T129" s="3"/>
      <c r="U129" s="3">
        <v>0</v>
      </c>
      <c r="V129" s="3">
        <v>0</v>
      </c>
      <c r="W129" s="3">
        <v>0</v>
      </c>
      <c r="X129" s="3">
        <v>0</v>
      </c>
      <c r="Y129" s="3">
        <v>0</v>
      </c>
      <c r="Z129" s="3" t="s">
        <v>229</v>
      </c>
      <c r="AA129" s="9">
        <v>0</v>
      </c>
      <c r="AB129" s="3">
        <v>0</v>
      </c>
    </row>
    <row r="130" spans="1:28" x14ac:dyDescent="0.25">
      <c r="A130" s="3"/>
      <c r="B130" s="3" t="s">
        <v>162</v>
      </c>
      <c r="C130" s="3"/>
      <c r="D130" s="3"/>
      <c r="E130" s="4">
        <v>40624</v>
      </c>
      <c r="F130" s="3" t="s">
        <v>188</v>
      </c>
      <c r="G130" s="3" t="s">
        <v>127</v>
      </c>
      <c r="H130" s="3">
        <v>0</v>
      </c>
      <c r="I130" s="3">
        <v>0</v>
      </c>
      <c r="J130" s="3" t="s">
        <v>461</v>
      </c>
      <c r="K130" s="5" t="s">
        <v>462</v>
      </c>
      <c r="L130" s="3" t="s">
        <v>199</v>
      </c>
      <c r="M130" s="3">
        <v>130</v>
      </c>
      <c r="N130" s="3">
        <v>0</v>
      </c>
      <c r="O130" s="3"/>
      <c r="P130" s="3">
        <v>0</v>
      </c>
      <c r="Q130" s="3"/>
      <c r="R130" s="3"/>
      <c r="S130" s="3"/>
      <c r="T130" s="3"/>
      <c r="U130" s="3">
        <v>150</v>
      </c>
      <c r="V130" s="3">
        <v>0</v>
      </c>
      <c r="W130" s="3">
        <v>0</v>
      </c>
      <c r="X130" s="3">
        <v>0</v>
      </c>
      <c r="Y130" s="3">
        <v>0</v>
      </c>
      <c r="Z130" s="3" t="s">
        <v>205</v>
      </c>
      <c r="AA130" s="9">
        <v>0</v>
      </c>
      <c r="AB130" s="3">
        <v>0</v>
      </c>
    </row>
    <row r="131" spans="1:28" x14ac:dyDescent="0.25">
      <c r="A131" s="3"/>
      <c r="B131" s="3" t="s">
        <v>163</v>
      </c>
      <c r="C131" s="3"/>
      <c r="D131" s="3"/>
      <c r="E131" s="4">
        <v>41737</v>
      </c>
      <c r="F131" s="3" t="s">
        <v>122</v>
      </c>
      <c r="G131" s="3" t="s">
        <v>403</v>
      </c>
      <c r="H131" s="3" t="s">
        <v>404</v>
      </c>
      <c r="I131" s="3" t="s">
        <v>125</v>
      </c>
      <c r="J131" s="3" t="s">
        <v>237</v>
      </c>
      <c r="K131" s="5" t="s">
        <v>405</v>
      </c>
      <c r="L131" s="3">
        <v>900</v>
      </c>
      <c r="M131" s="3">
        <v>118</v>
      </c>
      <c r="N131" s="3" t="s">
        <v>127</v>
      </c>
      <c r="O131" s="3"/>
      <c r="P131" s="3">
        <v>0</v>
      </c>
      <c r="Q131" s="3"/>
      <c r="R131" s="3"/>
      <c r="S131" s="3"/>
      <c r="T131" s="3"/>
      <c r="U131" s="3">
        <v>0</v>
      </c>
      <c r="V131" s="3">
        <v>1694</v>
      </c>
      <c r="W131" s="3">
        <v>1694</v>
      </c>
      <c r="X131" s="3">
        <v>0</v>
      </c>
      <c r="Y131" s="3">
        <v>0</v>
      </c>
      <c r="Z131" s="3" t="s">
        <v>133</v>
      </c>
      <c r="AA131" s="9">
        <v>0</v>
      </c>
      <c r="AB131" s="3">
        <v>0</v>
      </c>
    </row>
    <row r="132" spans="1:28" x14ac:dyDescent="0.25">
      <c r="A132" s="3"/>
      <c r="B132" s="3" t="s">
        <v>164</v>
      </c>
      <c r="C132" s="3"/>
      <c r="D132" s="3"/>
      <c r="E132" s="4">
        <v>41757</v>
      </c>
      <c r="F132" s="3" t="s">
        <v>188</v>
      </c>
      <c r="G132" s="3" t="s">
        <v>127</v>
      </c>
      <c r="H132" s="3">
        <v>0</v>
      </c>
      <c r="I132" s="3">
        <v>0</v>
      </c>
      <c r="J132" s="3" t="s">
        <v>463</v>
      </c>
      <c r="K132" s="5" t="s">
        <v>464</v>
      </c>
      <c r="L132" s="3" t="s">
        <v>199</v>
      </c>
      <c r="M132" s="3">
        <v>130</v>
      </c>
      <c r="N132" s="3">
        <v>0</v>
      </c>
      <c r="O132" s="3"/>
      <c r="P132" s="3">
        <v>-4.4800000000000004</v>
      </c>
      <c r="Q132" s="3"/>
      <c r="R132" s="3"/>
      <c r="S132" s="3"/>
      <c r="T132" s="3"/>
      <c r="U132" s="3">
        <v>-265.88800000000003</v>
      </c>
      <c r="V132" s="3">
        <v>0</v>
      </c>
      <c r="W132" s="3">
        <v>0</v>
      </c>
      <c r="X132" s="3">
        <v>0</v>
      </c>
      <c r="Y132" s="3">
        <v>0</v>
      </c>
      <c r="Z132" s="3" t="s">
        <v>205</v>
      </c>
      <c r="AA132" s="9">
        <v>0</v>
      </c>
      <c r="AB132" s="3">
        <v>0</v>
      </c>
    </row>
    <row r="133" spans="1:28" x14ac:dyDescent="0.25">
      <c r="A133" s="3"/>
      <c r="B133" s="3" t="s">
        <v>165</v>
      </c>
      <c r="C133" s="3"/>
      <c r="D133" s="3"/>
      <c r="E133" s="4">
        <v>41570</v>
      </c>
      <c r="F133" s="3" t="s">
        <v>188</v>
      </c>
      <c r="G133" s="3" t="s">
        <v>127</v>
      </c>
      <c r="H133" s="3">
        <v>0</v>
      </c>
      <c r="I133" s="3">
        <v>0</v>
      </c>
      <c r="J133" s="3" t="s">
        <v>242</v>
      </c>
      <c r="K133" s="5" t="s">
        <v>465</v>
      </c>
      <c r="L133" s="3">
        <v>900</v>
      </c>
      <c r="M133" s="3">
        <v>130</v>
      </c>
      <c r="N133" s="3">
        <v>0</v>
      </c>
      <c r="O133" s="3"/>
      <c r="P133" s="3">
        <v>0</v>
      </c>
      <c r="Q133" s="3"/>
      <c r="R133" s="3"/>
      <c r="S133" s="3"/>
      <c r="T133" s="3"/>
      <c r="U133" s="3">
        <v>0</v>
      </c>
      <c r="V133" s="3">
        <v>0</v>
      </c>
      <c r="W133" s="3">
        <v>0</v>
      </c>
      <c r="X133" s="3">
        <v>0</v>
      </c>
      <c r="Y133" s="3">
        <v>0</v>
      </c>
      <c r="Z133" s="3" t="s">
        <v>413</v>
      </c>
      <c r="AA133" s="9">
        <v>0</v>
      </c>
      <c r="AB133" s="3">
        <v>0</v>
      </c>
    </row>
    <row r="134" spans="1:28" x14ac:dyDescent="0.25">
      <c r="A134" s="3"/>
      <c r="B134" s="3" t="s">
        <v>166</v>
      </c>
      <c r="C134" s="3"/>
      <c r="D134" s="3"/>
      <c r="E134" s="4">
        <v>41757</v>
      </c>
      <c r="F134" s="3" t="s">
        <v>188</v>
      </c>
      <c r="G134" s="3" t="s">
        <v>127</v>
      </c>
      <c r="H134" s="3">
        <v>0</v>
      </c>
      <c r="I134" s="3">
        <v>0</v>
      </c>
      <c r="J134" s="3" t="s">
        <v>466</v>
      </c>
      <c r="K134" s="5" t="s">
        <v>467</v>
      </c>
      <c r="L134" s="3" t="s">
        <v>199</v>
      </c>
      <c r="M134" s="3">
        <v>130</v>
      </c>
      <c r="N134" s="3">
        <v>0</v>
      </c>
      <c r="O134" s="3"/>
      <c r="P134" s="3">
        <v>0</v>
      </c>
      <c r="Q134" s="3"/>
      <c r="R134" s="3"/>
      <c r="S134" s="3"/>
      <c r="T134" s="3"/>
      <c r="U134" s="3">
        <v>0</v>
      </c>
      <c r="V134" s="3">
        <v>0</v>
      </c>
      <c r="W134" s="3">
        <v>0</v>
      </c>
      <c r="X134" s="3">
        <v>0</v>
      </c>
      <c r="Y134" s="3">
        <v>0</v>
      </c>
      <c r="Z134" s="3" t="s">
        <v>133</v>
      </c>
      <c r="AA134" s="9">
        <v>42156</v>
      </c>
      <c r="AB134" s="3">
        <v>0</v>
      </c>
    </row>
    <row r="135" spans="1:28" x14ac:dyDescent="0.25">
      <c r="A135" s="3"/>
      <c r="B135" s="3" t="s">
        <v>167</v>
      </c>
      <c r="C135" s="3"/>
      <c r="D135" s="3"/>
      <c r="E135" s="4">
        <v>41690</v>
      </c>
      <c r="F135" s="3" t="s">
        <v>188</v>
      </c>
      <c r="G135" s="3" t="s">
        <v>127</v>
      </c>
      <c r="H135" s="3">
        <v>0</v>
      </c>
      <c r="I135" s="3">
        <v>0</v>
      </c>
      <c r="J135" s="3" t="s">
        <v>386</v>
      </c>
      <c r="K135" s="5" t="s">
        <v>468</v>
      </c>
      <c r="L135" s="3" t="s">
        <v>199</v>
      </c>
      <c r="M135" s="3">
        <v>130</v>
      </c>
      <c r="N135" s="3">
        <v>0</v>
      </c>
      <c r="O135" s="3"/>
      <c r="P135" s="3">
        <v>0</v>
      </c>
      <c r="Q135" s="3"/>
      <c r="R135" s="3"/>
      <c r="S135" s="3"/>
      <c r="T135" s="3"/>
      <c r="U135" s="3">
        <v>0</v>
      </c>
      <c r="V135" s="3">
        <v>0</v>
      </c>
      <c r="W135" s="3">
        <v>0</v>
      </c>
      <c r="X135" s="3">
        <v>0</v>
      </c>
      <c r="Y135" s="3">
        <v>0</v>
      </c>
      <c r="Z135" s="3" t="s">
        <v>205</v>
      </c>
      <c r="AA135" s="9">
        <v>42186</v>
      </c>
      <c r="AB135" s="3">
        <v>0</v>
      </c>
    </row>
    <row r="136" spans="1:28" x14ac:dyDescent="0.25">
      <c r="A136" s="3"/>
      <c r="B136" s="3" t="s">
        <v>168</v>
      </c>
      <c r="C136" s="3"/>
      <c r="D136" s="3"/>
      <c r="E136" s="4">
        <v>41688</v>
      </c>
      <c r="F136" s="3" t="s">
        <v>188</v>
      </c>
      <c r="G136" s="3" t="s">
        <v>127</v>
      </c>
      <c r="H136" s="3">
        <v>0</v>
      </c>
      <c r="I136" s="3">
        <v>0</v>
      </c>
      <c r="J136" s="3" t="s">
        <v>469</v>
      </c>
      <c r="K136" s="5" t="s">
        <v>470</v>
      </c>
      <c r="L136" s="3" t="s">
        <v>199</v>
      </c>
      <c r="M136" s="3">
        <v>130</v>
      </c>
      <c r="N136" s="3">
        <v>0</v>
      </c>
      <c r="O136" s="3"/>
      <c r="P136" s="3">
        <v>0</v>
      </c>
      <c r="Q136" s="3"/>
      <c r="R136" s="3"/>
      <c r="S136" s="3"/>
      <c r="T136" s="3"/>
      <c r="U136" s="3">
        <v>0</v>
      </c>
      <c r="V136" s="3">
        <v>0</v>
      </c>
      <c r="W136" s="3">
        <v>0</v>
      </c>
      <c r="X136" s="3">
        <v>0</v>
      </c>
      <c r="Y136" s="3">
        <v>0</v>
      </c>
      <c r="Z136" s="3" t="s">
        <v>205</v>
      </c>
      <c r="AA136" s="9">
        <v>0</v>
      </c>
      <c r="AB136" s="3">
        <v>0</v>
      </c>
    </row>
    <row r="137" spans="1:28" x14ac:dyDescent="0.25">
      <c r="A137" s="3"/>
      <c r="B137" s="3" t="s">
        <v>169</v>
      </c>
      <c r="C137" s="3"/>
      <c r="D137" s="3"/>
      <c r="E137" s="4">
        <v>41780</v>
      </c>
      <c r="F137" s="3" t="s">
        <v>206</v>
      </c>
      <c r="G137" s="3" t="s">
        <v>127</v>
      </c>
      <c r="H137" s="3">
        <v>0</v>
      </c>
      <c r="I137" s="3">
        <v>0</v>
      </c>
      <c r="J137" s="3" t="s">
        <v>177</v>
      </c>
      <c r="K137" s="5" t="s">
        <v>471</v>
      </c>
      <c r="L137" s="3">
        <v>1000</v>
      </c>
      <c r="M137" s="3">
        <v>130</v>
      </c>
      <c r="N137" s="3">
        <v>0</v>
      </c>
      <c r="O137" s="3"/>
      <c r="P137" s="3">
        <v>0</v>
      </c>
      <c r="Q137" s="3"/>
      <c r="R137" s="3"/>
      <c r="S137" s="3"/>
      <c r="T137" s="3"/>
      <c r="U137" s="3">
        <v>-2000</v>
      </c>
      <c r="V137" s="3">
        <v>0</v>
      </c>
      <c r="W137" s="3">
        <v>0</v>
      </c>
      <c r="X137" s="3">
        <v>0</v>
      </c>
      <c r="Y137" s="3">
        <v>0</v>
      </c>
      <c r="Z137" s="3" t="s">
        <v>191</v>
      </c>
      <c r="AA137" s="9">
        <v>0</v>
      </c>
      <c r="AB137" s="3">
        <v>0</v>
      </c>
    </row>
    <row r="138" spans="1:28" x14ac:dyDescent="0.25">
      <c r="A138" s="3"/>
      <c r="B138" s="3" t="s">
        <v>170</v>
      </c>
      <c r="C138" s="3"/>
      <c r="D138" s="3"/>
      <c r="E138" s="4">
        <v>42038</v>
      </c>
      <c r="F138" s="3" t="s">
        <v>188</v>
      </c>
      <c r="G138" s="3" t="s">
        <v>127</v>
      </c>
      <c r="H138" s="3">
        <v>0</v>
      </c>
      <c r="I138" s="3">
        <v>0</v>
      </c>
      <c r="J138" s="3" t="s">
        <v>291</v>
      </c>
      <c r="K138" s="5" t="s">
        <v>472</v>
      </c>
      <c r="L138" s="3">
        <v>900</v>
      </c>
      <c r="M138" s="3">
        <v>130</v>
      </c>
      <c r="N138" s="3" t="s">
        <v>127</v>
      </c>
      <c r="O138" s="3"/>
      <c r="P138" s="3">
        <v>0</v>
      </c>
      <c r="Q138" s="3"/>
      <c r="R138" s="3"/>
      <c r="S138" s="3"/>
      <c r="T138" s="3"/>
      <c r="U138" s="3">
        <v>57.999999999999993</v>
      </c>
      <c r="V138" s="3">
        <v>0</v>
      </c>
      <c r="W138" s="3">
        <v>0</v>
      </c>
      <c r="X138" s="3">
        <v>0</v>
      </c>
      <c r="Y138" s="3">
        <v>0</v>
      </c>
      <c r="Z138" s="3" t="s">
        <v>205</v>
      </c>
      <c r="AA138" s="9">
        <v>0</v>
      </c>
      <c r="AB138" s="3">
        <v>0</v>
      </c>
    </row>
    <row r="139" spans="1:28" x14ac:dyDescent="0.25">
      <c r="A139" s="3"/>
      <c r="B139" s="3" t="s">
        <v>171</v>
      </c>
      <c r="C139" s="3"/>
      <c r="D139" s="3"/>
      <c r="E139" s="4">
        <v>41794</v>
      </c>
      <c r="F139" s="3" t="s">
        <v>188</v>
      </c>
      <c r="G139" s="3" t="s">
        <v>127</v>
      </c>
      <c r="H139" s="3">
        <v>0</v>
      </c>
      <c r="I139" s="3">
        <v>0</v>
      </c>
      <c r="J139" s="3" t="s">
        <v>214</v>
      </c>
      <c r="K139" s="5" t="s">
        <v>473</v>
      </c>
      <c r="L139" s="3">
        <v>1000</v>
      </c>
      <c r="M139" s="3">
        <v>130</v>
      </c>
      <c r="N139" s="3">
        <v>0</v>
      </c>
      <c r="O139" s="3"/>
      <c r="P139" s="3">
        <v>0</v>
      </c>
      <c r="Q139" s="3"/>
      <c r="R139" s="3"/>
      <c r="S139" s="3"/>
      <c r="T139" s="3"/>
      <c r="U139" s="3">
        <v>-2380.75</v>
      </c>
      <c r="V139" s="3">
        <v>55000</v>
      </c>
      <c r="W139" s="3">
        <v>0</v>
      </c>
      <c r="X139" s="3">
        <v>55000</v>
      </c>
      <c r="Y139" s="3">
        <v>0</v>
      </c>
      <c r="Z139" s="3" t="s">
        <v>205</v>
      </c>
      <c r="AA139" s="9">
        <v>0</v>
      </c>
      <c r="AB139" s="3">
        <v>0</v>
      </c>
    </row>
    <row r="140" spans="1:28" x14ac:dyDescent="0.25">
      <c r="A140" s="3"/>
      <c r="B140" s="3" t="s">
        <v>172</v>
      </c>
      <c r="C140" s="3"/>
      <c r="D140" s="3"/>
      <c r="E140" s="4">
        <v>41830</v>
      </c>
      <c r="F140" s="3" t="s">
        <v>206</v>
      </c>
      <c r="G140" s="3" t="s">
        <v>127</v>
      </c>
      <c r="H140" s="3">
        <v>0</v>
      </c>
      <c r="I140" s="3">
        <v>0</v>
      </c>
      <c r="J140" s="3" t="s">
        <v>474</v>
      </c>
      <c r="K140" s="5" t="s">
        <v>475</v>
      </c>
      <c r="L140" s="3" t="s">
        <v>199</v>
      </c>
      <c r="M140" s="3">
        <v>130</v>
      </c>
      <c r="N140" s="3">
        <v>0</v>
      </c>
      <c r="O140" s="3"/>
      <c r="P140" s="3">
        <v>0</v>
      </c>
      <c r="Q140" s="3"/>
      <c r="R140" s="3"/>
      <c r="S140" s="3"/>
      <c r="T140" s="3"/>
      <c r="U140" s="3">
        <v>-405.99999999999994</v>
      </c>
      <c r="V140" s="3">
        <v>0</v>
      </c>
      <c r="W140" s="3">
        <v>0</v>
      </c>
      <c r="X140" s="3">
        <v>0</v>
      </c>
      <c r="Y140" s="3">
        <v>0</v>
      </c>
      <c r="Z140" s="3" t="s">
        <v>191</v>
      </c>
      <c r="AA140" s="9">
        <v>2015</v>
      </c>
      <c r="AB140" s="3">
        <v>0</v>
      </c>
    </row>
    <row r="141" spans="1:28" x14ac:dyDescent="0.25">
      <c r="A141" s="3"/>
      <c r="B141" s="3" t="s">
        <v>173</v>
      </c>
      <c r="C141" s="3"/>
      <c r="D141" s="3"/>
      <c r="E141" s="4">
        <v>42166</v>
      </c>
      <c r="F141" s="3" t="s">
        <v>188</v>
      </c>
      <c r="G141" s="3" t="s">
        <v>127</v>
      </c>
      <c r="H141" s="3">
        <v>0</v>
      </c>
      <c r="I141" s="3">
        <v>0</v>
      </c>
      <c r="J141" s="3" t="s">
        <v>476</v>
      </c>
      <c r="K141" s="5" t="s">
        <v>477</v>
      </c>
      <c r="L141" s="3" t="s">
        <v>199</v>
      </c>
      <c r="M141" s="3">
        <v>130</v>
      </c>
      <c r="N141" s="3" t="s">
        <v>127</v>
      </c>
      <c r="O141" s="3"/>
      <c r="P141" s="3">
        <v>0</v>
      </c>
      <c r="Q141" s="3"/>
      <c r="R141" s="3"/>
      <c r="S141" s="3"/>
      <c r="T141" s="3"/>
      <c r="U141" s="3">
        <v>0</v>
      </c>
      <c r="V141" s="3">
        <v>0</v>
      </c>
      <c r="W141" s="3">
        <v>0</v>
      </c>
      <c r="X141" s="3">
        <v>0</v>
      </c>
      <c r="Y141" s="3">
        <v>0</v>
      </c>
      <c r="Z141" s="3" t="s">
        <v>191</v>
      </c>
      <c r="AA141" s="9">
        <v>0</v>
      </c>
      <c r="AB141" s="3">
        <v>0</v>
      </c>
    </row>
    <row r="142" spans="1:28" x14ac:dyDescent="0.25">
      <c r="A142" s="3"/>
      <c r="B142" s="3" t="s">
        <v>174</v>
      </c>
      <c r="C142" s="3"/>
      <c r="D142" s="3"/>
      <c r="E142" s="4">
        <v>42135</v>
      </c>
      <c r="F142" s="3" t="s">
        <v>122</v>
      </c>
      <c r="G142" s="3" t="s">
        <v>175</v>
      </c>
      <c r="H142" s="3" t="s">
        <v>176</v>
      </c>
      <c r="I142" s="3" t="s">
        <v>125</v>
      </c>
      <c r="J142" s="3" t="s">
        <v>177</v>
      </c>
      <c r="K142" s="5" t="s">
        <v>178</v>
      </c>
      <c r="L142" s="3">
        <v>900</v>
      </c>
      <c r="M142" s="3">
        <v>144</v>
      </c>
      <c r="N142" s="3" t="s">
        <v>127</v>
      </c>
      <c r="O142" s="3"/>
      <c r="P142" s="3">
        <v>0</v>
      </c>
      <c r="Q142" s="3"/>
      <c r="R142" s="3"/>
      <c r="S142" s="3"/>
      <c r="T142" s="3"/>
      <c r="U142" s="3">
        <v>0</v>
      </c>
      <c r="V142" s="3">
        <v>0</v>
      </c>
      <c r="W142" s="3">
        <v>0</v>
      </c>
      <c r="X142" s="3">
        <v>0</v>
      </c>
      <c r="Y142" s="3">
        <v>0</v>
      </c>
      <c r="Z142" s="3" t="s">
        <v>133</v>
      </c>
      <c r="AA142" s="9">
        <v>0</v>
      </c>
      <c r="AB142" s="3">
        <v>0</v>
      </c>
    </row>
    <row r="143" spans="1:28" x14ac:dyDescent="0.25">
      <c r="A143" s="3"/>
      <c r="B143" s="3" t="s">
        <v>179</v>
      </c>
      <c r="C143" s="3"/>
      <c r="D143" s="3"/>
      <c r="E143" s="4">
        <v>42143</v>
      </c>
      <c r="F143" s="3" t="s">
        <v>122</v>
      </c>
      <c r="G143" s="3" t="s">
        <v>478</v>
      </c>
      <c r="H143" s="3" t="s">
        <v>479</v>
      </c>
      <c r="I143" s="3" t="s">
        <v>125</v>
      </c>
      <c r="J143" s="3" t="s">
        <v>177</v>
      </c>
      <c r="K143" s="5" t="s">
        <v>453</v>
      </c>
      <c r="L143" s="3">
        <v>900</v>
      </c>
      <c r="M143" s="3">
        <v>146</v>
      </c>
      <c r="N143" s="3" t="s">
        <v>127</v>
      </c>
      <c r="O143" s="3"/>
      <c r="P143" s="3">
        <v>0</v>
      </c>
      <c r="Q143" s="3"/>
      <c r="R143" s="3"/>
      <c r="S143" s="3"/>
      <c r="T143" s="3"/>
      <c r="U143" s="3">
        <v>20000</v>
      </c>
      <c r="V143" s="3">
        <v>142782</v>
      </c>
      <c r="W143" s="3">
        <v>12782</v>
      </c>
      <c r="X143" s="3">
        <v>130000</v>
      </c>
      <c r="Y143" s="3">
        <v>0</v>
      </c>
      <c r="Z143" s="3" t="s">
        <v>133</v>
      </c>
      <c r="AA143" s="9">
        <v>0</v>
      </c>
      <c r="AB143" s="3">
        <v>0</v>
      </c>
    </row>
    <row r="144" spans="1:28" x14ac:dyDescent="0.25">
      <c r="A144" s="3"/>
      <c r="B144" s="3" t="s">
        <v>180</v>
      </c>
      <c r="C144" s="3"/>
      <c r="D144" s="3"/>
      <c r="E144" s="4">
        <v>42166</v>
      </c>
      <c r="F144" s="3" t="s">
        <v>122</v>
      </c>
      <c r="G144" s="3" t="s">
        <v>480</v>
      </c>
      <c r="H144" s="3" t="s">
        <v>481</v>
      </c>
      <c r="I144" s="3" t="s">
        <v>125</v>
      </c>
      <c r="J144" s="3" t="s">
        <v>482</v>
      </c>
      <c r="K144" s="5" t="s">
        <v>483</v>
      </c>
      <c r="L144" s="3">
        <v>900</v>
      </c>
      <c r="M144" s="3">
        <v>146</v>
      </c>
      <c r="N144" s="3" t="s">
        <v>127</v>
      </c>
      <c r="O144" s="3"/>
      <c r="P144" s="3">
        <v>0</v>
      </c>
      <c r="Q144" s="3"/>
      <c r="R144" s="3"/>
      <c r="S144" s="3"/>
      <c r="T144" s="3"/>
      <c r="U144" s="3">
        <v>0</v>
      </c>
      <c r="V144" s="3">
        <v>283640</v>
      </c>
      <c r="W144" s="3">
        <v>191800</v>
      </c>
      <c r="X144" s="3">
        <v>91840</v>
      </c>
      <c r="Y144" s="3">
        <v>0</v>
      </c>
      <c r="Z144" s="3" t="s">
        <v>133</v>
      </c>
      <c r="AA144" s="9">
        <v>0</v>
      </c>
      <c r="AB144" s="3">
        <v>0</v>
      </c>
    </row>
    <row r="145" spans="1:28" x14ac:dyDescent="0.25">
      <c r="A145" s="3"/>
      <c r="B145" s="3" t="s">
        <v>181</v>
      </c>
      <c r="C145" s="3"/>
      <c r="D145" s="3"/>
      <c r="E145" s="4">
        <v>42166</v>
      </c>
      <c r="F145" s="3" t="s">
        <v>122</v>
      </c>
      <c r="G145" s="3" t="s">
        <v>484</v>
      </c>
      <c r="H145" s="3" t="s">
        <v>485</v>
      </c>
      <c r="I145" s="3" t="s">
        <v>125</v>
      </c>
      <c r="J145" s="3" t="s">
        <v>237</v>
      </c>
      <c r="K145" s="5" t="s">
        <v>486</v>
      </c>
      <c r="L145" s="3">
        <v>900</v>
      </c>
      <c r="M145" s="3">
        <v>146</v>
      </c>
      <c r="N145" s="3" t="s">
        <v>127</v>
      </c>
      <c r="O145" s="3"/>
      <c r="P145" s="3">
        <v>0</v>
      </c>
      <c r="Q145" s="3"/>
      <c r="R145" s="3"/>
      <c r="S145" s="3"/>
      <c r="T145" s="3"/>
      <c r="U145" s="3">
        <v>-22500</v>
      </c>
      <c r="V145" s="3">
        <v>71990</v>
      </c>
      <c r="W145" s="3">
        <v>35500</v>
      </c>
      <c r="X145" s="3">
        <v>31490</v>
      </c>
      <c r="Y145" s="3">
        <v>0</v>
      </c>
      <c r="Z145" s="3" t="s">
        <v>133</v>
      </c>
      <c r="AA145" s="9">
        <v>0</v>
      </c>
      <c r="AB145" s="3">
        <v>0</v>
      </c>
    </row>
    <row r="146" spans="1:28" x14ac:dyDescent="0.25">
      <c r="A146" s="3"/>
      <c r="B146" s="3" t="s">
        <v>182</v>
      </c>
      <c r="C146" s="3"/>
      <c r="D146" s="3"/>
      <c r="E146" s="4">
        <v>42177</v>
      </c>
      <c r="F146" s="3" t="s">
        <v>188</v>
      </c>
      <c r="G146" s="3" t="s">
        <v>127</v>
      </c>
      <c r="H146" s="3">
        <v>0</v>
      </c>
      <c r="I146" s="3">
        <v>0</v>
      </c>
      <c r="J146" s="3" t="s">
        <v>487</v>
      </c>
      <c r="K146" s="5" t="s">
        <v>488</v>
      </c>
      <c r="L146" s="3" t="s">
        <v>199</v>
      </c>
      <c r="M146" s="3">
        <v>130</v>
      </c>
      <c r="N146" s="3" t="s">
        <v>127</v>
      </c>
      <c r="O146" s="3"/>
      <c r="P146" s="3">
        <v>0</v>
      </c>
      <c r="Q146" s="3"/>
      <c r="R146" s="3"/>
      <c r="S146" s="3"/>
      <c r="T146" s="3"/>
      <c r="U146" s="3">
        <v>0</v>
      </c>
      <c r="V146" s="3">
        <v>0</v>
      </c>
      <c r="W146" s="3">
        <v>0</v>
      </c>
      <c r="X146" s="3">
        <v>0</v>
      </c>
      <c r="Y146" s="3">
        <v>0</v>
      </c>
      <c r="Z146" s="3" t="s">
        <v>205</v>
      </c>
      <c r="AA146" s="9">
        <v>0</v>
      </c>
      <c r="AB146" s="3">
        <v>0</v>
      </c>
    </row>
    <row r="147" spans="1:28" x14ac:dyDescent="0.25">
      <c r="A147" s="3"/>
      <c r="B147" s="3" t="s">
        <v>183</v>
      </c>
      <c r="C147" s="3"/>
      <c r="D147" s="3"/>
      <c r="E147" s="4">
        <v>41570</v>
      </c>
      <c r="F147" s="3" t="s">
        <v>188</v>
      </c>
      <c r="G147" s="3" t="s">
        <v>127</v>
      </c>
      <c r="H147" s="3">
        <v>0</v>
      </c>
      <c r="I147" s="3">
        <v>0</v>
      </c>
      <c r="J147" s="3" t="s">
        <v>489</v>
      </c>
      <c r="K147" s="5" t="s">
        <v>490</v>
      </c>
      <c r="L147" s="3" t="s">
        <v>199</v>
      </c>
      <c r="M147" s="3">
        <v>130</v>
      </c>
      <c r="N147" s="3">
        <v>0</v>
      </c>
      <c r="O147" s="3"/>
      <c r="P147" s="3">
        <v>32.39</v>
      </c>
      <c r="Q147" s="3"/>
      <c r="R147" s="3"/>
      <c r="S147" s="3"/>
      <c r="T147" s="3"/>
      <c r="U147" s="3">
        <v>-3877.6534999999999</v>
      </c>
      <c r="V147" s="3">
        <v>1780000</v>
      </c>
      <c r="W147" s="3">
        <v>0</v>
      </c>
      <c r="X147" s="3">
        <v>1700000</v>
      </c>
      <c r="Y147" s="3">
        <v>0</v>
      </c>
      <c r="Z147" s="3" t="s">
        <v>133</v>
      </c>
      <c r="AA147" s="9">
        <v>0</v>
      </c>
      <c r="AB147" s="3">
        <v>0</v>
      </c>
    </row>
    <row r="148" spans="1:28" x14ac:dyDescent="0.25">
      <c r="A148" s="3"/>
      <c r="B148" s="3" t="s">
        <v>184</v>
      </c>
      <c r="C148" s="3"/>
      <c r="D148" s="3"/>
      <c r="E148" s="4">
        <v>42038</v>
      </c>
      <c r="F148" s="3" t="s">
        <v>188</v>
      </c>
      <c r="G148" s="3" t="s">
        <v>127</v>
      </c>
      <c r="H148" s="3">
        <v>0</v>
      </c>
      <c r="I148" s="3">
        <v>0</v>
      </c>
      <c r="J148" s="3" t="s">
        <v>291</v>
      </c>
      <c r="K148" s="5" t="s">
        <v>491</v>
      </c>
      <c r="L148" s="3">
        <v>900</v>
      </c>
      <c r="M148" s="3">
        <v>130</v>
      </c>
      <c r="N148" s="3" t="s">
        <v>127</v>
      </c>
      <c r="O148" s="3"/>
      <c r="P148" s="3">
        <v>0</v>
      </c>
      <c r="Q148" s="3"/>
      <c r="R148" s="3"/>
      <c r="S148" s="3"/>
      <c r="T148" s="3"/>
      <c r="U148" s="3">
        <v>0</v>
      </c>
      <c r="V148" s="3">
        <v>0</v>
      </c>
      <c r="W148" s="3">
        <v>0</v>
      </c>
      <c r="X148" s="3">
        <v>0</v>
      </c>
      <c r="Y148" s="3">
        <v>0</v>
      </c>
      <c r="Z148" s="3" t="s">
        <v>205</v>
      </c>
      <c r="AA148" s="9">
        <v>0</v>
      </c>
      <c r="AB148" s="3">
        <v>0</v>
      </c>
    </row>
    <row r="149" spans="1:28" x14ac:dyDescent="0.25">
      <c r="A149" s="3"/>
      <c r="B149" s="3" t="s">
        <v>185</v>
      </c>
      <c r="C149" s="3"/>
      <c r="D149" s="3"/>
      <c r="E149" s="4">
        <v>41933</v>
      </c>
      <c r="F149" s="3" t="s">
        <v>188</v>
      </c>
      <c r="G149" s="3" t="s">
        <v>127</v>
      </c>
      <c r="H149" s="3">
        <v>0</v>
      </c>
      <c r="I149" s="3">
        <v>0</v>
      </c>
      <c r="J149" s="3" t="s">
        <v>492</v>
      </c>
      <c r="K149" s="5" t="s">
        <v>493</v>
      </c>
      <c r="L149" s="3" t="s">
        <v>199</v>
      </c>
      <c r="M149" s="3">
        <v>130</v>
      </c>
      <c r="N149" s="3">
        <v>0</v>
      </c>
      <c r="O149" s="3"/>
      <c r="P149" s="3">
        <v>0</v>
      </c>
      <c r="Q149" s="3"/>
      <c r="R149" s="3"/>
      <c r="S149" s="3"/>
      <c r="T149" s="3"/>
      <c r="U149" s="3">
        <v>-500</v>
      </c>
      <c r="V149" s="3">
        <v>8000</v>
      </c>
      <c r="W149" s="3">
        <v>8000</v>
      </c>
      <c r="X149" s="3">
        <v>0</v>
      </c>
      <c r="Y149" s="3">
        <v>0</v>
      </c>
      <c r="Z149" s="3" t="s">
        <v>133</v>
      </c>
      <c r="AA149" s="9">
        <v>0</v>
      </c>
      <c r="AB149" s="3">
        <v>0</v>
      </c>
    </row>
    <row r="150" spans="1:28" x14ac:dyDescent="0.25">
      <c r="A150" s="3"/>
      <c r="B150" s="3" t="s">
        <v>186</v>
      </c>
      <c r="C150" s="3"/>
      <c r="D150" s="3"/>
      <c r="E150" s="4">
        <v>41688</v>
      </c>
      <c r="F150" s="3" t="s">
        <v>188</v>
      </c>
      <c r="G150" s="3" t="s">
        <v>127</v>
      </c>
      <c r="H150" s="3">
        <v>0</v>
      </c>
      <c r="I150" s="3">
        <v>0</v>
      </c>
      <c r="J150" s="3" t="s">
        <v>384</v>
      </c>
      <c r="K150" s="5" t="s">
        <v>494</v>
      </c>
      <c r="L150" s="3" t="s">
        <v>199</v>
      </c>
      <c r="M150" s="3">
        <v>205</v>
      </c>
      <c r="N150" s="3">
        <v>0</v>
      </c>
      <c r="O150" s="3"/>
      <c r="P150" s="3">
        <v>0</v>
      </c>
      <c r="Q150" s="3"/>
      <c r="R150" s="3"/>
      <c r="S150" s="3"/>
      <c r="T150" s="3"/>
      <c r="U150" s="3">
        <v>-19400</v>
      </c>
      <c r="V150" s="3">
        <v>2354200</v>
      </c>
      <c r="W150" s="3">
        <v>0</v>
      </c>
      <c r="X150" s="3">
        <v>0</v>
      </c>
      <c r="Y150" s="3">
        <v>0</v>
      </c>
      <c r="Z150" s="3" t="s">
        <v>229</v>
      </c>
      <c r="AA150" s="9">
        <v>0</v>
      </c>
      <c r="AB150" s="3">
        <v>0</v>
      </c>
    </row>
    <row r="151" spans="1:28" x14ac:dyDescent="0.25">
      <c r="A151" s="3"/>
      <c r="B151" s="3" t="s">
        <v>187</v>
      </c>
      <c r="C151" s="3"/>
      <c r="D151" s="3"/>
      <c r="E151" s="3" t="s">
        <v>127</v>
      </c>
      <c r="F151" s="3" t="s">
        <v>127</v>
      </c>
      <c r="G151" s="3" t="s">
        <v>127</v>
      </c>
      <c r="H151" s="3">
        <v>0</v>
      </c>
      <c r="I151" s="3">
        <v>0</v>
      </c>
      <c r="J151" s="3">
        <v>0</v>
      </c>
      <c r="K151" s="5">
        <v>0</v>
      </c>
      <c r="L151" s="3">
        <v>0</v>
      </c>
      <c r="M151" s="3">
        <v>0</v>
      </c>
      <c r="N151" s="3" t="s">
        <v>127</v>
      </c>
      <c r="O151" s="3"/>
      <c r="P151" s="3">
        <v>0</v>
      </c>
      <c r="Q151" s="3"/>
      <c r="R151" s="3"/>
      <c r="S151" s="3"/>
      <c r="T151" s="3"/>
      <c r="U151" s="3">
        <v>0</v>
      </c>
      <c r="V151" s="3">
        <v>0</v>
      </c>
      <c r="W151" s="3">
        <v>0</v>
      </c>
      <c r="X151" s="3">
        <v>0</v>
      </c>
      <c r="Y151" s="3">
        <v>0</v>
      </c>
      <c r="Z151" s="3">
        <v>0</v>
      </c>
      <c r="AA151" s="9">
        <v>0</v>
      </c>
      <c r="AB151" s="3"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A3:A151</xm:sqref>
        </x14:dataValidation>
        <x14:dataValidation type="list" allowBlank="1" showInputMessage="1" showErrorMessage="1">
          <x14:formula1>
            <xm:f>#REF!</xm:f>
          </x14:formula1>
          <xm:sqref>O3:O151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E765"/>
  <sheetViews>
    <sheetView tabSelected="1" zoomScale="60" zoomScaleNormal="60" workbookViewId="0">
      <pane ySplit="5" topLeftCell="A6" activePane="bottomLeft" state="frozen"/>
      <selection pane="bottomLeft" activeCell="L2" sqref="L2:M3"/>
    </sheetView>
  </sheetViews>
  <sheetFormatPr baseColWidth="10" defaultColWidth="9.140625" defaultRowHeight="15" outlineLevelRow="1" outlineLevelCol="1" x14ac:dyDescent="0.25"/>
  <cols>
    <col min="1" max="1" width="11.28515625" customWidth="1"/>
    <col min="2" max="2" width="25.7109375" customWidth="1" outlineLevel="1"/>
    <col min="3" max="3" width="22.140625" hidden="1" customWidth="1" outlineLevel="1"/>
    <col min="4" max="4" width="16.7109375" customWidth="1" outlineLevel="1"/>
    <col min="5" max="5" width="20.42578125" customWidth="1" outlineLevel="1"/>
    <col min="6" max="6" width="17.5703125" customWidth="1" outlineLevel="1"/>
    <col min="7" max="7" width="20" style="10" customWidth="1"/>
    <col min="8" max="8" width="19.85546875" customWidth="1" outlineLevel="1"/>
    <col min="9" max="9" width="20.140625" customWidth="1" outlineLevel="1"/>
    <col min="10" max="10" width="21.5703125" customWidth="1" outlineLevel="1"/>
    <col min="11" max="11" width="34.5703125" customWidth="1"/>
    <col min="12" max="12" width="14.85546875" customWidth="1" outlineLevel="1"/>
    <col min="13" max="13" width="14.42578125" customWidth="1" outlineLevel="1"/>
    <col min="14" max="14" width="16.28515625" customWidth="1"/>
    <col min="15" max="15" width="17.140625" customWidth="1" outlineLevel="1"/>
    <col min="16" max="16" width="20.85546875" customWidth="1" outlineLevel="1"/>
    <col min="17" max="17" width="18.42578125" customWidth="1" outlineLevel="1"/>
    <col min="18" max="18" width="16.5703125" customWidth="1" outlineLevel="1"/>
    <col min="19" max="19" width="21.28515625" customWidth="1" outlineLevel="1"/>
    <col min="20" max="20" width="17.7109375" customWidth="1" outlineLevel="1"/>
    <col min="21" max="21" width="22.42578125" customWidth="1" outlineLevel="1"/>
    <col min="22" max="22" width="15.42578125" customWidth="1" outlineLevel="1"/>
    <col min="23" max="23" width="12.7109375" customWidth="1" outlineLevel="1"/>
    <col min="24" max="24" width="16" customWidth="1" outlineLevel="1"/>
    <col min="25" max="25" width="25.42578125" customWidth="1"/>
    <col min="26" max="26" width="22.5703125" customWidth="1" outlineLevel="1"/>
    <col min="27" max="27" width="26.7109375" customWidth="1" outlineLevel="1"/>
    <col min="28" max="28" width="18.7109375" customWidth="1" outlineLevel="1"/>
    <col min="30" max="31" width="22.42578125" customWidth="1"/>
  </cols>
  <sheetData>
    <row r="1" spans="2:31" ht="93.75" customHeight="1" thickBot="1" x14ac:dyDescent="0.3">
      <c r="B1" s="1"/>
      <c r="C1" s="171"/>
      <c r="D1" s="49" t="str">
        <f>SUBTOTAL(103,D6:D601) &amp; "           (NB FET)"</f>
        <v>596           (NB FET)</v>
      </c>
      <c r="E1" s="172"/>
      <c r="F1" s="172"/>
      <c r="G1" s="172"/>
      <c r="H1" s="173"/>
      <c r="I1" s="173"/>
      <c r="J1" s="173"/>
      <c r="K1" s="173"/>
      <c r="L1" s="173"/>
      <c r="M1" s="173"/>
      <c r="N1" s="174"/>
      <c r="O1" s="47" t="str">
        <f>ROUND(SUBTOTAL(9,O6:O786),1)&amp;" h"&amp; "  (Total t100)"</f>
        <v>-488 h  (Total t100)</v>
      </c>
      <c r="Q1" s="48">
        <f>ROUND(SUBTOTAL(9,Q6:Q786),1)</f>
        <v>-51608</v>
      </c>
      <c r="R1" s="11">
        <f>ROUND(SUBTOTAL(9,R6:R786),1)</f>
        <v>0</v>
      </c>
      <c r="S1" s="11">
        <f>ROUND(SUBTOTAL(9,S6:S786),1)</f>
        <v>-1750</v>
      </c>
      <c r="T1" s="11">
        <f>ROUND(SUBTOTAL(9,T6:T786),0)</f>
        <v>-80700</v>
      </c>
      <c r="U1" s="11">
        <f>ROUND(SUBTOTAL(9,U6:U786),0)</f>
        <v>13011820</v>
      </c>
      <c r="V1" s="1"/>
      <c r="W1" s="175"/>
      <c r="X1" s="175"/>
      <c r="Y1" s="175"/>
      <c r="Z1" s="175"/>
      <c r="AA1" s="171"/>
      <c r="AB1" s="153" t="str">
        <f>SUBTOTAL(103,AB6:AB601) &amp; "                     (NB L-BIP)"</f>
        <v>596                     (NB L-BIP)</v>
      </c>
      <c r="AD1" s="170">
        <f ca="1">DATE(YEAR(TODAY()),MONTH(TODAY())-1,1)</f>
        <v>42186</v>
      </c>
      <c r="AE1" s="170">
        <f ca="1">DATE(YEAR(TODAY()),MONTH(TODAY())+1,0)</f>
        <v>42247</v>
      </c>
    </row>
    <row r="2" spans="2:31" ht="110.25" customHeight="1" thickBot="1" x14ac:dyDescent="0.3">
      <c r="B2" s="182" t="s">
        <v>521</v>
      </c>
      <c r="C2" s="183"/>
      <c r="D2" s="183"/>
      <c r="E2" s="183"/>
      <c r="F2" s="184"/>
      <c r="G2" s="179" t="s">
        <v>517</v>
      </c>
      <c r="H2" s="180"/>
      <c r="I2" s="180"/>
      <c r="J2" s="180"/>
      <c r="K2" s="180"/>
      <c r="L2" s="180" t="s">
        <v>518</v>
      </c>
      <c r="M2" s="181"/>
      <c r="N2" s="190"/>
      <c r="O2" s="185" t="s">
        <v>519</v>
      </c>
      <c r="P2" s="186"/>
      <c r="Q2" s="186"/>
      <c r="R2" s="186"/>
      <c r="S2" s="186"/>
      <c r="T2" s="186"/>
      <c r="U2" s="186"/>
      <c r="V2" s="177"/>
      <c r="W2" s="177"/>
      <c r="X2" s="187"/>
      <c r="Y2" s="46"/>
      <c r="Z2" s="176" t="s">
        <v>520</v>
      </c>
      <c r="AA2" s="177"/>
      <c r="AB2" s="178"/>
    </row>
    <row r="3" spans="2:31" ht="59.25" customHeight="1" thickBot="1" x14ac:dyDescent="0.3">
      <c r="B3" s="182"/>
      <c r="C3" s="183"/>
      <c r="D3" s="183"/>
      <c r="E3" s="183"/>
      <c r="F3" s="183"/>
      <c r="G3" s="182"/>
      <c r="H3" s="183"/>
      <c r="I3" s="183"/>
      <c r="J3" s="183"/>
      <c r="K3" s="183"/>
      <c r="L3" s="188"/>
      <c r="M3" s="189"/>
      <c r="N3" s="191"/>
      <c r="O3" s="44"/>
      <c r="P3" s="182"/>
      <c r="Q3" s="183"/>
      <c r="R3" s="183"/>
      <c r="S3" s="184"/>
      <c r="T3" s="182"/>
      <c r="U3" s="183"/>
      <c r="V3" s="183"/>
      <c r="W3" s="183"/>
      <c r="X3" s="184"/>
      <c r="Y3" s="45"/>
      <c r="Z3" s="44"/>
      <c r="AA3" s="44"/>
      <c r="AB3" s="43"/>
    </row>
    <row r="4" spans="2:31" ht="41.25" customHeight="1" thickBot="1" x14ac:dyDescent="0.3">
      <c r="B4" s="147">
        <v>1</v>
      </c>
      <c r="C4" s="147">
        <v>2</v>
      </c>
      <c r="D4" s="147">
        <v>3</v>
      </c>
      <c r="E4" s="147">
        <v>4</v>
      </c>
      <c r="F4" s="147">
        <v>5</v>
      </c>
      <c r="G4" s="147">
        <v>6</v>
      </c>
      <c r="H4" s="147">
        <v>7</v>
      </c>
      <c r="I4" s="147">
        <v>8</v>
      </c>
      <c r="J4" s="147">
        <v>9</v>
      </c>
      <c r="K4" s="147">
        <v>10</v>
      </c>
      <c r="L4" s="147">
        <v>12</v>
      </c>
      <c r="M4" s="147">
        <v>13</v>
      </c>
      <c r="N4" s="147">
        <v>14</v>
      </c>
      <c r="O4" s="147">
        <v>15</v>
      </c>
      <c r="P4" s="147">
        <v>16</v>
      </c>
      <c r="Q4" s="147">
        <v>17</v>
      </c>
      <c r="R4" s="147">
        <v>18</v>
      </c>
      <c r="S4" s="147">
        <v>19</v>
      </c>
      <c r="T4" s="147">
        <v>20</v>
      </c>
      <c r="U4" s="147">
        <v>21</v>
      </c>
      <c r="V4" s="147">
        <v>22</v>
      </c>
      <c r="W4" s="147">
        <v>23</v>
      </c>
      <c r="X4" s="147">
        <v>24</v>
      </c>
      <c r="Y4" s="147">
        <v>25</v>
      </c>
      <c r="Z4" s="147">
        <v>26</v>
      </c>
      <c r="AA4" s="147">
        <v>27</v>
      </c>
      <c r="AB4" s="148">
        <v>28</v>
      </c>
    </row>
    <row r="5" spans="2:31" ht="48" customHeight="1" thickBot="1" x14ac:dyDescent="0.3">
      <c r="B5" s="164" t="s">
        <v>495</v>
      </c>
      <c r="C5" s="165" t="s">
        <v>501</v>
      </c>
      <c r="D5" s="165" t="s">
        <v>0</v>
      </c>
      <c r="E5" s="165" t="s">
        <v>504</v>
      </c>
      <c r="F5" s="165" t="s">
        <v>505</v>
      </c>
      <c r="G5" s="166" t="s">
        <v>2</v>
      </c>
      <c r="H5" s="165" t="s">
        <v>3</v>
      </c>
      <c r="I5" s="165" t="s">
        <v>4</v>
      </c>
      <c r="J5" s="165" t="s">
        <v>5</v>
      </c>
      <c r="K5" s="165" t="s">
        <v>6</v>
      </c>
      <c r="L5" s="167" t="s">
        <v>9</v>
      </c>
      <c r="M5" s="167" t="s">
        <v>10</v>
      </c>
      <c r="N5" s="165" t="s">
        <v>8</v>
      </c>
      <c r="O5" s="165" t="s">
        <v>523</v>
      </c>
      <c r="P5" s="165" t="s">
        <v>500</v>
      </c>
      <c r="Q5" s="165" t="s">
        <v>497</v>
      </c>
      <c r="R5" s="165" t="s">
        <v>498</v>
      </c>
      <c r="S5" s="167" t="s">
        <v>499</v>
      </c>
      <c r="T5" s="165" t="s">
        <v>13</v>
      </c>
      <c r="U5" s="165" t="s">
        <v>14</v>
      </c>
      <c r="V5" s="165" t="s">
        <v>15</v>
      </c>
      <c r="W5" s="165" t="s">
        <v>16</v>
      </c>
      <c r="X5" s="167" t="s">
        <v>17</v>
      </c>
      <c r="Y5" s="165" t="s">
        <v>1</v>
      </c>
      <c r="Z5" s="165" t="s">
        <v>191</v>
      </c>
      <c r="AA5" s="165" t="s">
        <v>133</v>
      </c>
      <c r="AB5" s="168" t="s">
        <v>516</v>
      </c>
    </row>
    <row r="6" spans="2:31" ht="15" customHeight="1" x14ac:dyDescent="0.25">
      <c r="B6" s="154" t="s">
        <v>503</v>
      </c>
      <c r="C6" s="155"/>
      <c r="D6" s="155" t="s">
        <v>524</v>
      </c>
      <c r="E6" s="155"/>
      <c r="F6" s="155"/>
      <c r="G6" s="156" t="s">
        <v>122</v>
      </c>
      <c r="H6" s="155" t="s">
        <v>619</v>
      </c>
      <c r="I6" s="155" t="s">
        <v>127</v>
      </c>
      <c r="J6" s="155">
        <v>0</v>
      </c>
      <c r="K6" s="157" t="s">
        <v>781</v>
      </c>
      <c r="L6" s="155">
        <v>59</v>
      </c>
      <c r="M6" s="155">
        <v>0</v>
      </c>
      <c r="N6" s="155" t="s">
        <v>199</v>
      </c>
      <c r="O6" s="155">
        <v>0</v>
      </c>
      <c r="P6" s="158"/>
      <c r="Q6" s="155"/>
      <c r="R6" s="155"/>
      <c r="S6" s="155"/>
      <c r="T6" s="159">
        <v>0</v>
      </c>
      <c r="U6" s="159">
        <v>0</v>
      </c>
      <c r="V6" s="159">
        <v>0</v>
      </c>
      <c r="W6" s="159">
        <v>0</v>
      </c>
      <c r="X6" s="159">
        <v>0</v>
      </c>
      <c r="Y6" s="160">
        <v>42212</v>
      </c>
      <c r="Z6" s="161"/>
      <c r="AA6" s="155"/>
      <c r="AB6" s="162" t="s">
        <v>202</v>
      </c>
    </row>
    <row r="7" spans="2:31" ht="15" customHeight="1" x14ac:dyDescent="0.25">
      <c r="B7" s="85" t="s">
        <v>502</v>
      </c>
      <c r="C7" s="13"/>
      <c r="D7" s="14" t="s">
        <v>524</v>
      </c>
      <c r="E7" s="15"/>
      <c r="F7" s="15"/>
      <c r="G7" s="16" t="s">
        <v>188</v>
      </c>
      <c r="H7" s="13"/>
      <c r="I7" s="13">
        <v>0</v>
      </c>
      <c r="J7" s="13">
        <v>0</v>
      </c>
      <c r="K7" s="17" t="s">
        <v>242</v>
      </c>
      <c r="L7" s="13">
        <v>100</v>
      </c>
      <c r="M7" s="13">
        <v>0</v>
      </c>
      <c r="N7" s="13">
        <v>900</v>
      </c>
      <c r="O7" s="13">
        <v>9.5</v>
      </c>
      <c r="P7" s="74"/>
      <c r="Q7" s="13"/>
      <c r="R7" s="13"/>
      <c r="S7" s="13"/>
      <c r="T7" s="84" t="s">
        <v>995</v>
      </c>
      <c r="U7" s="77" t="s">
        <v>996</v>
      </c>
      <c r="V7" s="77" t="s">
        <v>996</v>
      </c>
      <c r="W7" s="77" t="s">
        <v>996</v>
      </c>
      <c r="X7" s="72" t="s">
        <v>996</v>
      </c>
      <c r="Y7" s="76">
        <v>40317</v>
      </c>
      <c r="Z7" s="15"/>
      <c r="AA7" s="15"/>
      <c r="AB7" s="86" t="s">
        <v>202</v>
      </c>
    </row>
    <row r="8" spans="2:31" ht="15" customHeight="1" x14ac:dyDescent="0.25">
      <c r="B8" s="85" t="s">
        <v>503</v>
      </c>
      <c r="C8" s="13"/>
      <c r="D8" s="13" t="s">
        <v>525</v>
      </c>
      <c r="E8" s="13"/>
      <c r="F8" s="13"/>
      <c r="G8" s="16" t="s">
        <v>122</v>
      </c>
      <c r="H8" s="13" t="s">
        <v>620</v>
      </c>
      <c r="I8" s="13" t="s">
        <v>127</v>
      </c>
      <c r="J8" s="13">
        <v>0</v>
      </c>
      <c r="K8" s="17" t="s">
        <v>781</v>
      </c>
      <c r="L8" s="13">
        <v>59</v>
      </c>
      <c r="M8" s="13">
        <v>0</v>
      </c>
      <c r="N8" s="13" t="s">
        <v>199</v>
      </c>
      <c r="O8" s="13">
        <v>146.5</v>
      </c>
      <c r="P8" s="74"/>
      <c r="Q8" s="13"/>
      <c r="R8" s="13"/>
      <c r="S8" s="13"/>
      <c r="T8" s="75">
        <v>8646.7749999999996</v>
      </c>
      <c r="U8" s="75">
        <v>1650000</v>
      </c>
      <c r="V8" s="75">
        <v>0</v>
      </c>
      <c r="W8" s="75">
        <v>1650000</v>
      </c>
      <c r="X8" s="75">
        <v>0</v>
      </c>
      <c r="Y8" s="76">
        <v>42212</v>
      </c>
      <c r="Z8" s="152"/>
      <c r="AA8" s="13"/>
      <c r="AB8" s="86" t="s">
        <v>202</v>
      </c>
    </row>
    <row r="9" spans="2:31" ht="15" customHeight="1" x14ac:dyDescent="0.25">
      <c r="B9" s="85" t="s">
        <v>503</v>
      </c>
      <c r="C9" s="13"/>
      <c r="D9" s="13" t="s">
        <v>526</v>
      </c>
      <c r="E9" s="13"/>
      <c r="F9" s="13"/>
      <c r="G9" s="16" t="s">
        <v>122</v>
      </c>
      <c r="H9" s="13" t="s">
        <v>621</v>
      </c>
      <c r="I9" s="13" t="s">
        <v>127</v>
      </c>
      <c r="J9" s="13">
        <v>0</v>
      </c>
      <c r="K9" s="17" t="s">
        <v>781</v>
      </c>
      <c r="L9" s="13">
        <v>59</v>
      </c>
      <c r="M9" s="13">
        <v>0</v>
      </c>
      <c r="N9" s="13" t="s">
        <v>199</v>
      </c>
      <c r="O9" s="13">
        <v>0</v>
      </c>
      <c r="P9" s="74"/>
      <c r="Q9" s="13"/>
      <c r="R9" s="13"/>
      <c r="S9" s="13"/>
      <c r="T9" s="75">
        <v>0</v>
      </c>
      <c r="U9" s="75">
        <v>930000</v>
      </c>
      <c r="V9" s="75">
        <v>0</v>
      </c>
      <c r="W9" s="75">
        <v>930000</v>
      </c>
      <c r="X9" s="75">
        <v>0</v>
      </c>
      <c r="Y9" s="76">
        <v>42212</v>
      </c>
      <c r="Z9" s="152"/>
      <c r="AA9" s="13"/>
      <c r="AB9" s="86" t="s">
        <v>202</v>
      </c>
    </row>
    <row r="10" spans="2:31" ht="15" customHeight="1" x14ac:dyDescent="0.25">
      <c r="B10" s="85" t="s">
        <v>503</v>
      </c>
      <c r="C10" s="13"/>
      <c r="D10" s="13" t="s">
        <v>527</v>
      </c>
      <c r="E10" s="13"/>
      <c r="F10" s="13"/>
      <c r="G10" s="16" t="s">
        <v>122</v>
      </c>
      <c r="H10" s="13" t="s">
        <v>622</v>
      </c>
      <c r="I10" s="13" t="s">
        <v>127</v>
      </c>
      <c r="J10" s="13">
        <v>0</v>
      </c>
      <c r="K10" s="17" t="s">
        <v>781</v>
      </c>
      <c r="L10" s="13">
        <v>59</v>
      </c>
      <c r="M10" s="13">
        <v>0</v>
      </c>
      <c r="N10" s="13" t="s">
        <v>199</v>
      </c>
      <c r="O10" s="13">
        <v>19</v>
      </c>
      <c r="P10" s="74"/>
      <c r="Q10" s="13"/>
      <c r="R10" s="13"/>
      <c r="S10" s="13"/>
      <c r="T10" s="75">
        <v>9189.5</v>
      </c>
      <c r="U10" s="75">
        <v>2510000</v>
      </c>
      <c r="V10" s="75">
        <v>0</v>
      </c>
      <c r="W10" s="75">
        <v>2510000</v>
      </c>
      <c r="X10" s="75">
        <v>0</v>
      </c>
      <c r="Y10" s="76">
        <v>42212</v>
      </c>
      <c r="Z10" s="152"/>
      <c r="AA10" s="13"/>
      <c r="AB10" s="86" t="s">
        <v>202</v>
      </c>
    </row>
    <row r="11" spans="2:31" ht="15" customHeight="1" x14ac:dyDescent="0.25">
      <c r="B11" s="85" t="s">
        <v>503</v>
      </c>
      <c r="C11" s="13"/>
      <c r="D11" s="13" t="s">
        <v>151</v>
      </c>
      <c r="E11" s="13"/>
      <c r="F11" s="13"/>
      <c r="G11" s="16" t="s">
        <v>122</v>
      </c>
      <c r="H11" s="13" t="s">
        <v>623</v>
      </c>
      <c r="I11" s="13" t="s">
        <v>127</v>
      </c>
      <c r="J11" s="13">
        <v>0</v>
      </c>
      <c r="K11" s="17" t="s">
        <v>781</v>
      </c>
      <c r="L11" s="13">
        <v>59</v>
      </c>
      <c r="M11" s="13">
        <v>0</v>
      </c>
      <c r="N11" s="13" t="s">
        <v>199</v>
      </c>
      <c r="O11" s="13">
        <v>1</v>
      </c>
      <c r="P11" s="74"/>
      <c r="Q11" s="13"/>
      <c r="R11" s="13"/>
      <c r="S11" s="13"/>
      <c r="T11" s="75">
        <v>57.999999999999993</v>
      </c>
      <c r="U11" s="75">
        <v>610000</v>
      </c>
      <c r="V11" s="75">
        <v>0</v>
      </c>
      <c r="W11" s="75">
        <v>610000</v>
      </c>
      <c r="X11" s="75">
        <v>0</v>
      </c>
      <c r="Y11" s="76">
        <v>42212</v>
      </c>
      <c r="Z11" s="152"/>
      <c r="AA11" s="13"/>
      <c r="AB11" s="86" t="s">
        <v>202</v>
      </c>
    </row>
    <row r="12" spans="2:31" ht="15" customHeight="1" x14ac:dyDescent="0.25">
      <c r="B12" s="85" t="s">
        <v>502</v>
      </c>
      <c r="C12" s="13" t="s">
        <v>506</v>
      </c>
      <c r="D12" s="12" t="s">
        <v>151</v>
      </c>
      <c r="E12" s="33"/>
      <c r="F12" s="33"/>
      <c r="G12" s="16" t="s">
        <v>188</v>
      </c>
      <c r="H12" s="12"/>
      <c r="I12" s="12">
        <v>0</v>
      </c>
      <c r="J12" s="12">
        <v>0</v>
      </c>
      <c r="K12" s="57" t="s">
        <v>214</v>
      </c>
      <c r="L12" s="12">
        <v>100</v>
      </c>
      <c r="M12" s="12">
        <v>0</v>
      </c>
      <c r="N12" s="13">
        <v>900</v>
      </c>
      <c r="O12" s="12">
        <v>-5</v>
      </c>
      <c r="P12" s="41">
        <v>103.76</v>
      </c>
      <c r="Q12" s="13"/>
      <c r="R12" s="13"/>
      <c r="S12" s="13"/>
      <c r="T12" s="38">
        <f>(O12*P12)+Q12+R12+S12</f>
        <v>-518.80000000000007</v>
      </c>
      <c r="U12" s="12" t="s">
        <v>996</v>
      </c>
      <c r="V12" s="12" t="s">
        <v>996</v>
      </c>
      <c r="W12" s="12" t="s">
        <v>996</v>
      </c>
      <c r="X12" s="12" t="s">
        <v>996</v>
      </c>
      <c r="Y12" s="51">
        <v>40550</v>
      </c>
      <c r="Z12" s="15"/>
      <c r="AA12" s="15"/>
      <c r="AB12" s="87" t="s">
        <v>1144</v>
      </c>
    </row>
    <row r="13" spans="2:31" ht="15" customHeight="1" x14ac:dyDescent="0.25">
      <c r="B13" s="85" t="s">
        <v>502</v>
      </c>
      <c r="C13" s="13"/>
      <c r="D13" s="14" t="s">
        <v>528</v>
      </c>
      <c r="E13" s="15"/>
      <c r="F13" s="15"/>
      <c r="G13" s="16" t="s">
        <v>188</v>
      </c>
      <c r="H13" s="13"/>
      <c r="I13" s="13">
        <v>0</v>
      </c>
      <c r="J13" s="13">
        <v>0</v>
      </c>
      <c r="K13" s="17" t="s">
        <v>983</v>
      </c>
      <c r="L13" s="13">
        <v>1</v>
      </c>
      <c r="M13" s="13">
        <v>0</v>
      </c>
      <c r="N13" s="13">
        <v>900</v>
      </c>
      <c r="O13" s="13">
        <v>34</v>
      </c>
      <c r="P13" s="74"/>
      <c r="Q13" s="13"/>
      <c r="R13" s="13"/>
      <c r="S13" s="13"/>
      <c r="T13" s="78" t="s">
        <v>997</v>
      </c>
      <c r="U13" s="77" t="s">
        <v>998</v>
      </c>
      <c r="V13" s="77" t="s">
        <v>996</v>
      </c>
      <c r="W13" s="77" t="s">
        <v>998</v>
      </c>
      <c r="X13" s="72" t="s">
        <v>996</v>
      </c>
      <c r="Y13" s="76">
        <v>40665</v>
      </c>
      <c r="Z13" s="15"/>
      <c r="AA13" s="15"/>
      <c r="AB13" s="86" t="s">
        <v>202</v>
      </c>
    </row>
    <row r="14" spans="2:31" ht="15" customHeight="1" x14ac:dyDescent="0.25">
      <c r="B14" s="85" t="s">
        <v>503</v>
      </c>
      <c r="C14" s="13"/>
      <c r="D14" s="13" t="s">
        <v>528</v>
      </c>
      <c r="E14" s="13"/>
      <c r="F14" s="13"/>
      <c r="G14" s="16" t="s">
        <v>122</v>
      </c>
      <c r="H14" s="13" t="s">
        <v>624</v>
      </c>
      <c r="I14" s="13" t="s">
        <v>127</v>
      </c>
      <c r="J14" s="13">
        <v>0</v>
      </c>
      <c r="K14" s="17" t="s">
        <v>781</v>
      </c>
      <c r="L14" s="13">
        <v>59</v>
      </c>
      <c r="M14" s="13">
        <v>0</v>
      </c>
      <c r="N14" s="13" t="s">
        <v>199</v>
      </c>
      <c r="O14" s="13">
        <v>0</v>
      </c>
      <c r="P14" s="74"/>
      <c r="Q14" s="13"/>
      <c r="R14" s="13"/>
      <c r="S14" s="13"/>
      <c r="T14" s="75">
        <v>0</v>
      </c>
      <c r="U14" s="75">
        <v>0</v>
      </c>
      <c r="V14" s="75">
        <v>0</v>
      </c>
      <c r="W14" s="75">
        <v>0</v>
      </c>
      <c r="X14" s="75">
        <v>0</v>
      </c>
      <c r="Y14" s="76">
        <v>42212</v>
      </c>
      <c r="Z14" s="152"/>
      <c r="AA14" s="13"/>
      <c r="AB14" s="86" t="s">
        <v>202</v>
      </c>
    </row>
    <row r="15" spans="2:31" ht="15" customHeight="1" x14ac:dyDescent="0.25">
      <c r="B15" s="85" t="s">
        <v>503</v>
      </c>
      <c r="C15" s="13"/>
      <c r="D15" s="13" t="s">
        <v>76</v>
      </c>
      <c r="E15" s="13"/>
      <c r="F15" s="13"/>
      <c r="G15" s="16" t="s">
        <v>122</v>
      </c>
      <c r="H15" s="13" t="s">
        <v>625</v>
      </c>
      <c r="I15" s="13" t="s">
        <v>127</v>
      </c>
      <c r="J15" s="13">
        <v>0</v>
      </c>
      <c r="K15" s="17" t="s">
        <v>781</v>
      </c>
      <c r="L15" s="13">
        <v>59</v>
      </c>
      <c r="M15" s="13">
        <v>0</v>
      </c>
      <c r="N15" s="13" t="s">
        <v>199</v>
      </c>
      <c r="O15" s="13">
        <v>0</v>
      </c>
      <c r="P15" s="74"/>
      <c r="Q15" s="13"/>
      <c r="R15" s="13"/>
      <c r="S15" s="13"/>
      <c r="T15" s="75">
        <v>0</v>
      </c>
      <c r="U15" s="75">
        <v>0</v>
      </c>
      <c r="V15" s="75">
        <v>0</v>
      </c>
      <c r="W15" s="75">
        <v>0</v>
      </c>
      <c r="X15" s="75">
        <v>0</v>
      </c>
      <c r="Y15" s="76">
        <v>42212</v>
      </c>
      <c r="Z15" s="152"/>
      <c r="AA15" s="13"/>
      <c r="AB15" s="86" t="s">
        <v>202</v>
      </c>
    </row>
    <row r="16" spans="2:31" ht="15" customHeight="1" x14ac:dyDescent="0.25">
      <c r="B16" s="85" t="s">
        <v>502</v>
      </c>
      <c r="C16" s="42" t="s">
        <v>1149</v>
      </c>
      <c r="D16" s="12" t="s">
        <v>76</v>
      </c>
      <c r="E16" s="33"/>
      <c r="F16" s="33"/>
      <c r="G16" s="16" t="s">
        <v>188</v>
      </c>
      <c r="H16" s="12"/>
      <c r="I16" s="12">
        <v>0</v>
      </c>
      <c r="J16" s="12">
        <v>0</v>
      </c>
      <c r="K16" s="57" t="s">
        <v>326</v>
      </c>
      <c r="L16" s="12">
        <v>88</v>
      </c>
      <c r="M16" s="12">
        <v>0</v>
      </c>
      <c r="N16" s="13">
        <v>900</v>
      </c>
      <c r="O16" s="12">
        <v>-14</v>
      </c>
      <c r="P16" s="41">
        <v>58</v>
      </c>
      <c r="Q16" s="13"/>
      <c r="R16" s="13"/>
      <c r="S16" s="52">
        <v>-1100</v>
      </c>
      <c r="T16" s="38">
        <f>(O16*P16)+Q16+R16+S16</f>
        <v>-1912</v>
      </c>
      <c r="U16" s="12" t="s">
        <v>996</v>
      </c>
      <c r="V16" s="12" t="s">
        <v>996</v>
      </c>
      <c r="W16" s="12" t="s">
        <v>996</v>
      </c>
      <c r="X16" s="12" t="s">
        <v>996</v>
      </c>
      <c r="Y16" s="51">
        <v>40563</v>
      </c>
      <c r="Z16" s="15"/>
      <c r="AA16" s="15"/>
      <c r="AB16" s="87" t="s">
        <v>196</v>
      </c>
    </row>
    <row r="17" spans="2:28" ht="15" customHeight="1" x14ac:dyDescent="0.25">
      <c r="B17" s="85" t="s">
        <v>503</v>
      </c>
      <c r="C17" s="13"/>
      <c r="D17" s="13" t="s">
        <v>162</v>
      </c>
      <c r="E17" s="13"/>
      <c r="F17" s="13"/>
      <c r="G17" s="16" t="s">
        <v>122</v>
      </c>
      <c r="H17" s="13" t="s">
        <v>626</v>
      </c>
      <c r="I17" s="13" t="s">
        <v>127</v>
      </c>
      <c r="J17" s="13">
        <v>0</v>
      </c>
      <c r="K17" s="17" t="s">
        <v>781</v>
      </c>
      <c r="L17" s="13">
        <v>59</v>
      </c>
      <c r="M17" s="13">
        <v>0</v>
      </c>
      <c r="N17" s="13" t="s">
        <v>199</v>
      </c>
      <c r="O17" s="13">
        <v>0</v>
      </c>
      <c r="P17" s="74"/>
      <c r="Q17" s="13"/>
      <c r="R17" s="13"/>
      <c r="S17" s="13"/>
      <c r="T17" s="75">
        <v>0</v>
      </c>
      <c r="U17" s="75">
        <v>0</v>
      </c>
      <c r="V17" s="75">
        <v>0</v>
      </c>
      <c r="W17" s="75">
        <v>0</v>
      </c>
      <c r="X17" s="75">
        <v>0</v>
      </c>
      <c r="Y17" s="76">
        <v>42212</v>
      </c>
      <c r="Z17" s="152"/>
      <c r="AA17" s="13"/>
      <c r="AB17" s="86" t="s">
        <v>202</v>
      </c>
    </row>
    <row r="18" spans="2:28" ht="15" customHeight="1" x14ac:dyDescent="0.25">
      <c r="B18" s="85" t="s">
        <v>502</v>
      </c>
      <c r="C18" s="13" t="s">
        <v>1458</v>
      </c>
      <c r="D18" s="12" t="s">
        <v>162</v>
      </c>
      <c r="E18" s="33"/>
      <c r="F18" s="33"/>
      <c r="G18" s="16" t="s">
        <v>188</v>
      </c>
      <c r="H18" s="12"/>
      <c r="I18" s="12">
        <v>0</v>
      </c>
      <c r="J18" s="12">
        <v>0</v>
      </c>
      <c r="K18" s="57" t="s">
        <v>461</v>
      </c>
      <c r="L18" s="12">
        <v>130</v>
      </c>
      <c r="M18" s="12">
        <v>0</v>
      </c>
      <c r="N18" s="13" t="s">
        <v>199</v>
      </c>
      <c r="O18" s="12">
        <v>0</v>
      </c>
      <c r="P18" s="41"/>
      <c r="Q18" s="13"/>
      <c r="R18" s="13"/>
      <c r="S18" s="13"/>
      <c r="T18" s="38">
        <f>(O18*P18)+Q18+R18+S18</f>
        <v>0</v>
      </c>
      <c r="U18" s="12" t="s">
        <v>996</v>
      </c>
      <c r="V18" s="12" t="s">
        <v>996</v>
      </c>
      <c r="W18" s="12" t="s">
        <v>996</v>
      </c>
      <c r="X18" s="12" t="s">
        <v>996</v>
      </c>
      <c r="Y18" s="51">
        <v>40624</v>
      </c>
      <c r="Z18" s="15"/>
      <c r="AA18" s="15"/>
      <c r="AB18" s="87" t="s">
        <v>205</v>
      </c>
    </row>
    <row r="19" spans="2:28" ht="15" customHeight="1" x14ac:dyDescent="0.25">
      <c r="B19" s="85" t="s">
        <v>503</v>
      </c>
      <c r="C19" s="13"/>
      <c r="D19" s="13" t="s">
        <v>529</v>
      </c>
      <c r="E19" s="13"/>
      <c r="F19" s="13"/>
      <c r="G19" s="16" t="s">
        <v>122</v>
      </c>
      <c r="H19" s="13" t="s">
        <v>627</v>
      </c>
      <c r="I19" s="13" t="s">
        <v>127</v>
      </c>
      <c r="J19" s="13">
        <v>0</v>
      </c>
      <c r="K19" s="17" t="s">
        <v>781</v>
      </c>
      <c r="L19" s="13">
        <v>59</v>
      </c>
      <c r="M19" s="13">
        <v>0</v>
      </c>
      <c r="N19" s="13" t="s">
        <v>199</v>
      </c>
      <c r="O19" s="13">
        <v>-11</v>
      </c>
      <c r="P19" s="74"/>
      <c r="Q19" s="13"/>
      <c r="R19" s="13"/>
      <c r="S19" s="13"/>
      <c r="T19" s="75">
        <v>-619.09999999999968</v>
      </c>
      <c r="U19" s="75">
        <v>286000</v>
      </c>
      <c r="V19" s="75">
        <v>0</v>
      </c>
      <c r="W19" s="75">
        <v>286000</v>
      </c>
      <c r="X19" s="75">
        <v>0</v>
      </c>
      <c r="Y19" s="76">
        <v>42212</v>
      </c>
      <c r="Z19" s="152"/>
      <c r="AA19" s="13"/>
      <c r="AB19" s="86" t="s">
        <v>202</v>
      </c>
    </row>
    <row r="20" spans="2:28" ht="15" customHeight="1" x14ac:dyDescent="0.25">
      <c r="B20" s="85" t="s">
        <v>502</v>
      </c>
      <c r="C20" s="13"/>
      <c r="D20" s="14" t="s">
        <v>530</v>
      </c>
      <c r="E20" s="15"/>
      <c r="F20" s="15"/>
      <c r="G20" s="16" t="s">
        <v>188</v>
      </c>
      <c r="H20" s="13"/>
      <c r="I20" s="13">
        <v>0</v>
      </c>
      <c r="J20" s="13">
        <v>0</v>
      </c>
      <c r="K20" s="17" t="s">
        <v>984</v>
      </c>
      <c r="L20" s="13">
        <v>1</v>
      </c>
      <c r="M20" s="13">
        <v>0</v>
      </c>
      <c r="N20" s="13">
        <v>900</v>
      </c>
      <c r="O20" s="13">
        <v>0.45</v>
      </c>
      <c r="P20" s="74"/>
      <c r="Q20" s="13"/>
      <c r="R20" s="13"/>
      <c r="S20" s="13"/>
      <c r="T20" s="77" t="s">
        <v>999</v>
      </c>
      <c r="U20" s="77" t="s">
        <v>1000</v>
      </c>
      <c r="V20" s="77" t="s">
        <v>996</v>
      </c>
      <c r="W20" s="77" t="s">
        <v>1000</v>
      </c>
      <c r="X20" s="72" t="s">
        <v>996</v>
      </c>
      <c r="Y20" s="76">
        <v>40695</v>
      </c>
      <c r="Z20" s="15"/>
      <c r="AA20" s="15"/>
      <c r="AB20" s="86" t="s">
        <v>202</v>
      </c>
    </row>
    <row r="21" spans="2:28" ht="15" customHeight="1" x14ac:dyDescent="0.25">
      <c r="B21" s="85" t="s">
        <v>503</v>
      </c>
      <c r="C21" s="13"/>
      <c r="D21" s="13" t="s">
        <v>530</v>
      </c>
      <c r="E21" s="13"/>
      <c r="F21" s="13"/>
      <c r="G21" s="16" t="s">
        <v>188</v>
      </c>
      <c r="H21" s="13" t="s">
        <v>127</v>
      </c>
      <c r="I21" s="13" t="s">
        <v>127</v>
      </c>
      <c r="J21" s="13">
        <v>0</v>
      </c>
      <c r="K21" s="17" t="s">
        <v>782</v>
      </c>
      <c r="L21" s="13">
        <v>52</v>
      </c>
      <c r="M21" s="13">
        <v>0</v>
      </c>
      <c r="N21" s="13" t="s">
        <v>199</v>
      </c>
      <c r="O21" s="13">
        <v>-35.4</v>
      </c>
      <c r="P21" s="74"/>
      <c r="Q21" s="13"/>
      <c r="R21" s="13"/>
      <c r="S21" s="13"/>
      <c r="T21" s="75">
        <v>-2053.1999999999998</v>
      </c>
      <c r="U21" s="75">
        <v>0</v>
      </c>
      <c r="V21" s="75">
        <v>0</v>
      </c>
      <c r="W21" s="75">
        <v>0</v>
      </c>
      <c r="X21" s="75">
        <v>0</v>
      </c>
      <c r="Y21" s="76">
        <v>41426</v>
      </c>
      <c r="Z21" s="152"/>
      <c r="AA21" s="13"/>
      <c r="AB21" s="86" t="s">
        <v>202</v>
      </c>
    </row>
    <row r="22" spans="2:28" ht="15" customHeight="1" x14ac:dyDescent="0.25">
      <c r="B22" s="85" t="s">
        <v>502</v>
      </c>
      <c r="C22" s="13"/>
      <c r="D22" s="14" t="s">
        <v>803</v>
      </c>
      <c r="E22" s="15"/>
      <c r="F22" s="15"/>
      <c r="G22" s="16" t="s">
        <v>188</v>
      </c>
      <c r="H22" s="13"/>
      <c r="I22" s="13">
        <v>0</v>
      </c>
      <c r="J22" s="13">
        <v>0</v>
      </c>
      <c r="K22" s="17" t="s">
        <v>985</v>
      </c>
      <c r="L22" s="13">
        <v>5</v>
      </c>
      <c r="M22" s="13">
        <v>0</v>
      </c>
      <c r="N22" s="13">
        <v>900</v>
      </c>
      <c r="O22" s="13">
        <v>0</v>
      </c>
      <c r="P22" s="74"/>
      <c r="Q22" s="13"/>
      <c r="R22" s="13"/>
      <c r="S22" s="13"/>
      <c r="T22" s="77" t="s">
        <v>1001</v>
      </c>
      <c r="U22" s="77" t="s">
        <v>996</v>
      </c>
      <c r="V22" s="77" t="s">
        <v>996</v>
      </c>
      <c r="W22" s="77" t="s">
        <v>996</v>
      </c>
      <c r="X22" s="72" t="s">
        <v>996</v>
      </c>
      <c r="Y22" s="76">
        <v>40715</v>
      </c>
      <c r="Z22" s="15"/>
      <c r="AA22" s="15"/>
      <c r="AB22" s="86" t="s">
        <v>202</v>
      </c>
    </row>
    <row r="23" spans="2:28" ht="15" customHeight="1" x14ac:dyDescent="0.25">
      <c r="B23" s="85" t="s">
        <v>502</v>
      </c>
      <c r="C23" s="13"/>
      <c r="D23" s="14" t="s">
        <v>804</v>
      </c>
      <c r="E23" s="15"/>
      <c r="F23" s="15"/>
      <c r="G23" s="16" t="s">
        <v>188</v>
      </c>
      <c r="H23" s="13"/>
      <c r="I23" s="13">
        <v>0</v>
      </c>
      <c r="J23" s="13">
        <v>0</v>
      </c>
      <c r="K23" s="17" t="s">
        <v>986</v>
      </c>
      <c r="L23" s="13">
        <v>21</v>
      </c>
      <c r="M23" s="13">
        <v>0</v>
      </c>
      <c r="N23" s="13">
        <v>900</v>
      </c>
      <c r="O23" s="13">
        <v>0</v>
      </c>
      <c r="P23" s="74"/>
      <c r="Q23" s="13"/>
      <c r="R23" s="13"/>
      <c r="S23" s="13"/>
      <c r="T23" s="77" t="s">
        <v>1002</v>
      </c>
      <c r="U23" s="77" t="s">
        <v>996</v>
      </c>
      <c r="V23" s="77" t="s">
        <v>996</v>
      </c>
      <c r="W23" s="77" t="s">
        <v>996</v>
      </c>
      <c r="X23" s="72" t="s">
        <v>996</v>
      </c>
      <c r="Y23" s="76">
        <v>41295</v>
      </c>
      <c r="Z23" s="15"/>
      <c r="AA23" s="15"/>
      <c r="AB23" s="86" t="s">
        <v>202</v>
      </c>
    </row>
    <row r="24" spans="2:28" ht="15" customHeight="1" x14ac:dyDescent="0.25">
      <c r="B24" s="85" t="s">
        <v>503</v>
      </c>
      <c r="C24" s="13"/>
      <c r="D24" s="13" t="s">
        <v>531</v>
      </c>
      <c r="E24" s="13"/>
      <c r="F24" s="13"/>
      <c r="G24" s="16" t="s">
        <v>188</v>
      </c>
      <c r="H24" s="13" t="s">
        <v>127</v>
      </c>
      <c r="I24" s="13" t="s">
        <v>127</v>
      </c>
      <c r="J24" s="13">
        <v>0</v>
      </c>
      <c r="K24" s="17" t="s">
        <v>783</v>
      </c>
      <c r="L24" s="13">
        <v>0</v>
      </c>
      <c r="M24" s="13">
        <v>0</v>
      </c>
      <c r="N24" s="13" t="s">
        <v>199</v>
      </c>
      <c r="O24" s="13">
        <v>8</v>
      </c>
      <c r="P24" s="74"/>
      <c r="Q24" s="13"/>
      <c r="R24" s="13"/>
      <c r="S24" s="13"/>
      <c r="T24" s="75">
        <v>463.99999999999994</v>
      </c>
      <c r="U24" s="75">
        <v>0</v>
      </c>
      <c r="V24" s="75">
        <v>0</v>
      </c>
      <c r="W24" s="75">
        <v>0</v>
      </c>
      <c r="X24" s="75">
        <v>0</v>
      </c>
      <c r="Y24" s="76">
        <v>41426</v>
      </c>
      <c r="Z24" s="152"/>
      <c r="AA24" s="13"/>
      <c r="AB24" s="86" t="s">
        <v>202</v>
      </c>
    </row>
    <row r="25" spans="2:28" ht="15" customHeight="1" x14ac:dyDescent="0.25">
      <c r="B25" s="85" t="s">
        <v>502</v>
      </c>
      <c r="C25" s="13" t="s">
        <v>1458</v>
      </c>
      <c r="D25" s="12" t="s">
        <v>33</v>
      </c>
      <c r="E25" s="33"/>
      <c r="F25" s="33"/>
      <c r="G25" s="16" t="s">
        <v>188</v>
      </c>
      <c r="H25" s="12"/>
      <c r="I25" s="12">
        <v>0</v>
      </c>
      <c r="J25" s="12">
        <v>0</v>
      </c>
      <c r="K25" s="57" t="s">
        <v>230</v>
      </c>
      <c r="L25" s="12">
        <v>64</v>
      </c>
      <c r="M25" s="12">
        <v>0</v>
      </c>
      <c r="N25" s="13">
        <v>900</v>
      </c>
      <c r="O25" s="12">
        <v>-1.33</v>
      </c>
      <c r="P25" s="41">
        <v>59.35</v>
      </c>
      <c r="Q25" s="13"/>
      <c r="R25" s="13"/>
      <c r="S25" s="13"/>
      <c r="T25" s="38">
        <f>(O25*P25)+Q25+R25+S25</f>
        <v>-78.935500000000005</v>
      </c>
      <c r="U25" s="12" t="s">
        <v>996</v>
      </c>
      <c r="V25" s="12" t="s">
        <v>996</v>
      </c>
      <c r="W25" s="12" t="s">
        <v>996</v>
      </c>
      <c r="X25" s="12" t="s">
        <v>996</v>
      </c>
      <c r="Y25" s="51">
        <v>41426</v>
      </c>
      <c r="Z25" s="15"/>
      <c r="AA25" s="15"/>
      <c r="AB25" s="87" t="s">
        <v>196</v>
      </c>
    </row>
    <row r="26" spans="2:28" ht="15" customHeight="1" x14ac:dyDescent="0.25">
      <c r="B26" s="85" t="s">
        <v>502</v>
      </c>
      <c r="C26" s="13"/>
      <c r="D26" s="14" t="s">
        <v>532</v>
      </c>
      <c r="E26" s="15"/>
      <c r="F26" s="15"/>
      <c r="G26" s="16" t="s">
        <v>188</v>
      </c>
      <c r="H26" s="13"/>
      <c r="I26" s="13">
        <v>0</v>
      </c>
      <c r="J26" s="13">
        <v>0</v>
      </c>
      <c r="K26" s="17" t="s">
        <v>987</v>
      </c>
      <c r="L26" s="13">
        <v>1</v>
      </c>
      <c r="M26" s="13">
        <v>0</v>
      </c>
      <c r="N26" s="13">
        <v>900</v>
      </c>
      <c r="O26" s="13">
        <v>10.25</v>
      </c>
      <c r="P26" s="74"/>
      <c r="Q26" s="13"/>
      <c r="R26" s="13"/>
      <c r="S26" s="13"/>
      <c r="T26" s="77" t="s">
        <v>1003</v>
      </c>
      <c r="U26" s="77" t="s">
        <v>996</v>
      </c>
      <c r="V26" s="77" t="s">
        <v>996</v>
      </c>
      <c r="W26" s="77" t="s">
        <v>996</v>
      </c>
      <c r="X26" s="72" t="s">
        <v>996</v>
      </c>
      <c r="Y26" s="76">
        <v>41396</v>
      </c>
      <c r="Z26" s="15"/>
      <c r="AA26" s="15"/>
      <c r="AB26" s="86" t="s">
        <v>202</v>
      </c>
    </row>
    <row r="27" spans="2:28" ht="15" customHeight="1" x14ac:dyDescent="0.25">
      <c r="B27" s="85" t="s">
        <v>503</v>
      </c>
      <c r="C27" s="13"/>
      <c r="D27" s="13" t="s">
        <v>532</v>
      </c>
      <c r="E27" s="13"/>
      <c r="F27" s="13"/>
      <c r="G27" s="16" t="s">
        <v>188</v>
      </c>
      <c r="H27" s="13" t="s">
        <v>127</v>
      </c>
      <c r="I27" s="13" t="s">
        <v>127</v>
      </c>
      <c r="J27" s="13">
        <v>0</v>
      </c>
      <c r="K27" s="17" t="s">
        <v>784</v>
      </c>
      <c r="L27" s="13">
        <v>21</v>
      </c>
      <c r="M27" s="13">
        <v>47</v>
      </c>
      <c r="N27" s="13" t="s">
        <v>199</v>
      </c>
      <c r="O27" s="13">
        <v>34.200000000000003</v>
      </c>
      <c r="P27" s="74"/>
      <c r="Q27" s="13"/>
      <c r="R27" s="13"/>
      <c r="S27" s="13"/>
      <c r="T27" s="75">
        <v>1983.6</v>
      </c>
      <c r="U27" s="75">
        <v>0</v>
      </c>
      <c r="V27" s="75">
        <v>0</v>
      </c>
      <c r="W27" s="75">
        <v>0</v>
      </c>
      <c r="X27" s="75">
        <v>0</v>
      </c>
      <c r="Y27" s="76">
        <v>41426</v>
      </c>
      <c r="Z27" s="152"/>
      <c r="AA27" s="13"/>
      <c r="AB27" s="86" t="s">
        <v>202</v>
      </c>
    </row>
    <row r="28" spans="2:28" ht="15" customHeight="1" x14ac:dyDescent="0.25">
      <c r="B28" s="85" t="s">
        <v>502</v>
      </c>
      <c r="C28" s="13"/>
      <c r="D28" s="14" t="s">
        <v>805</v>
      </c>
      <c r="E28" s="15"/>
      <c r="F28" s="15"/>
      <c r="G28" s="16" t="s">
        <v>122</v>
      </c>
      <c r="H28" s="13" t="s">
        <v>850</v>
      </c>
      <c r="I28" s="13" t="s">
        <v>212</v>
      </c>
      <c r="J28" s="13">
        <v>103119</v>
      </c>
      <c r="K28" s="17" t="s">
        <v>177</v>
      </c>
      <c r="L28" s="13">
        <v>21</v>
      </c>
      <c r="M28" s="13">
        <v>0</v>
      </c>
      <c r="N28" s="13" t="s">
        <v>199</v>
      </c>
      <c r="O28" s="13">
        <v>0</v>
      </c>
      <c r="P28" s="74"/>
      <c r="Q28" s="13"/>
      <c r="R28" s="13"/>
      <c r="S28" s="13"/>
      <c r="T28" s="77" t="s">
        <v>996</v>
      </c>
      <c r="U28" s="77" t="s">
        <v>1004</v>
      </c>
      <c r="V28" s="77" t="s">
        <v>1005</v>
      </c>
      <c r="W28" s="77" t="s">
        <v>1099</v>
      </c>
      <c r="X28" s="72" t="s">
        <v>996</v>
      </c>
      <c r="Y28" s="76">
        <v>41548</v>
      </c>
      <c r="Z28" s="15"/>
      <c r="AA28" s="15"/>
      <c r="AB28" s="86" t="s">
        <v>202</v>
      </c>
    </row>
    <row r="29" spans="2:28" ht="15" customHeight="1" x14ac:dyDescent="0.25">
      <c r="B29" s="85" t="s">
        <v>502</v>
      </c>
      <c r="C29" s="13"/>
      <c r="D29" s="14" t="s">
        <v>806</v>
      </c>
      <c r="E29" s="15"/>
      <c r="F29" s="15"/>
      <c r="G29" s="16" t="s">
        <v>122</v>
      </c>
      <c r="H29" s="13" t="s">
        <v>851</v>
      </c>
      <c r="I29" s="13" t="s">
        <v>212</v>
      </c>
      <c r="J29" s="13">
        <v>103119</v>
      </c>
      <c r="K29" s="17" t="s">
        <v>177</v>
      </c>
      <c r="L29" s="13">
        <v>21</v>
      </c>
      <c r="M29" s="13">
        <v>0</v>
      </c>
      <c r="N29" s="13">
        <v>900</v>
      </c>
      <c r="O29" s="13">
        <v>0</v>
      </c>
      <c r="P29" s="74"/>
      <c r="Q29" s="13"/>
      <c r="R29" s="13"/>
      <c r="S29" s="13"/>
      <c r="T29" s="77" t="s">
        <v>996</v>
      </c>
      <c r="U29" s="77" t="s">
        <v>1006</v>
      </c>
      <c r="V29" s="77" t="s">
        <v>1007</v>
      </c>
      <c r="W29" s="77" t="s">
        <v>1100</v>
      </c>
      <c r="X29" s="72" t="s">
        <v>996</v>
      </c>
      <c r="Y29" s="76">
        <v>41548</v>
      </c>
      <c r="Z29" s="15"/>
      <c r="AA29" s="15"/>
      <c r="AB29" s="86" t="s">
        <v>202</v>
      </c>
    </row>
    <row r="30" spans="2:28" ht="15" customHeight="1" x14ac:dyDescent="0.25">
      <c r="B30" s="85" t="s">
        <v>502</v>
      </c>
      <c r="C30" s="13"/>
      <c r="D30" s="14" t="s">
        <v>533</v>
      </c>
      <c r="E30" s="15"/>
      <c r="F30" s="15"/>
      <c r="G30" s="16" t="s">
        <v>122</v>
      </c>
      <c r="H30" s="13"/>
      <c r="I30" s="13" t="s">
        <v>852</v>
      </c>
      <c r="J30" s="13">
        <v>0</v>
      </c>
      <c r="K30" s="17" t="s">
        <v>214</v>
      </c>
      <c r="L30" s="13">
        <v>5</v>
      </c>
      <c r="M30" s="13">
        <v>0</v>
      </c>
      <c r="N30" s="13" t="s">
        <v>199</v>
      </c>
      <c r="O30" s="13">
        <v>0</v>
      </c>
      <c r="P30" s="74"/>
      <c r="Q30" s="13"/>
      <c r="R30" s="13"/>
      <c r="S30" s="13"/>
      <c r="T30" s="77" t="s">
        <v>996</v>
      </c>
      <c r="U30" s="77" t="s">
        <v>1008</v>
      </c>
      <c r="V30" s="77" t="s">
        <v>996</v>
      </c>
      <c r="W30" s="77" t="s">
        <v>1008</v>
      </c>
      <c r="X30" s="72" t="s">
        <v>996</v>
      </c>
      <c r="Y30" s="76">
        <v>40704</v>
      </c>
      <c r="Z30" s="15"/>
      <c r="AA30" s="15"/>
      <c r="AB30" s="86" t="s">
        <v>202</v>
      </c>
    </row>
    <row r="31" spans="2:28" ht="15" customHeight="1" x14ac:dyDescent="0.25">
      <c r="B31" s="85" t="s">
        <v>503</v>
      </c>
      <c r="C31" s="13"/>
      <c r="D31" s="13" t="s">
        <v>533</v>
      </c>
      <c r="E31" s="13"/>
      <c r="F31" s="13"/>
      <c r="G31" s="16" t="s">
        <v>188</v>
      </c>
      <c r="H31" s="13" t="s">
        <v>127</v>
      </c>
      <c r="I31" s="13" t="s">
        <v>127</v>
      </c>
      <c r="J31" s="13">
        <v>0</v>
      </c>
      <c r="K31" s="17" t="s">
        <v>783</v>
      </c>
      <c r="L31" s="13">
        <v>6</v>
      </c>
      <c r="M31" s="13">
        <v>63</v>
      </c>
      <c r="N31" s="13" t="s">
        <v>199</v>
      </c>
      <c r="O31" s="13">
        <v>15</v>
      </c>
      <c r="P31" s="74"/>
      <c r="Q31" s="13"/>
      <c r="R31" s="13"/>
      <c r="S31" s="13"/>
      <c r="T31" s="75">
        <v>869.99999999999989</v>
      </c>
      <c r="U31" s="75">
        <v>0</v>
      </c>
      <c r="V31" s="75">
        <v>0</v>
      </c>
      <c r="W31" s="75">
        <v>0</v>
      </c>
      <c r="X31" s="75">
        <v>0</v>
      </c>
      <c r="Y31" s="76">
        <v>41426</v>
      </c>
      <c r="Z31" s="152"/>
      <c r="AA31" s="13"/>
      <c r="AB31" s="86" t="s">
        <v>202</v>
      </c>
    </row>
    <row r="32" spans="2:28" ht="15" customHeight="1" x14ac:dyDescent="0.25">
      <c r="B32" s="85" t="s">
        <v>502</v>
      </c>
      <c r="C32" s="13"/>
      <c r="D32" s="14" t="s">
        <v>534</v>
      </c>
      <c r="E32" s="15"/>
      <c r="F32" s="15"/>
      <c r="G32" s="16" t="s">
        <v>122</v>
      </c>
      <c r="H32" s="13"/>
      <c r="I32" s="13" t="s">
        <v>853</v>
      </c>
      <c r="J32" s="13">
        <v>0</v>
      </c>
      <c r="K32" s="17" t="s">
        <v>788</v>
      </c>
      <c r="L32" s="13">
        <v>21</v>
      </c>
      <c r="M32" s="13">
        <v>0</v>
      </c>
      <c r="N32" s="13">
        <v>900</v>
      </c>
      <c r="O32" s="13">
        <v>0</v>
      </c>
      <c r="P32" s="74"/>
      <c r="Q32" s="13"/>
      <c r="R32" s="13"/>
      <c r="S32" s="13"/>
      <c r="T32" s="77" t="s">
        <v>996</v>
      </c>
      <c r="U32" s="77" t="s">
        <v>1009</v>
      </c>
      <c r="V32" s="77" t="s">
        <v>1010</v>
      </c>
      <c r="W32" s="77" t="s">
        <v>1101</v>
      </c>
      <c r="X32" s="72" t="s">
        <v>996</v>
      </c>
      <c r="Y32" s="76">
        <v>41165</v>
      </c>
      <c r="Z32" s="15"/>
      <c r="AA32" s="15"/>
      <c r="AB32" s="86" t="s">
        <v>202</v>
      </c>
    </row>
    <row r="33" spans="2:28" ht="15" customHeight="1" x14ac:dyDescent="0.25">
      <c r="B33" s="85" t="s">
        <v>503</v>
      </c>
      <c r="C33" s="13"/>
      <c r="D33" s="13" t="s">
        <v>534</v>
      </c>
      <c r="E33" s="13"/>
      <c r="F33" s="13"/>
      <c r="G33" s="16" t="s">
        <v>188</v>
      </c>
      <c r="H33" s="13" t="s">
        <v>127</v>
      </c>
      <c r="I33" s="13" t="s">
        <v>127</v>
      </c>
      <c r="J33" s="13">
        <v>0</v>
      </c>
      <c r="K33" s="17" t="s">
        <v>785</v>
      </c>
      <c r="L33" s="13">
        <v>48</v>
      </c>
      <c r="M33" s="13">
        <v>0</v>
      </c>
      <c r="N33" s="13" t="s">
        <v>199</v>
      </c>
      <c r="O33" s="13">
        <v>-4</v>
      </c>
      <c r="P33" s="74"/>
      <c r="Q33" s="13"/>
      <c r="R33" s="13"/>
      <c r="S33" s="13"/>
      <c r="T33" s="75">
        <v>-231.99999999999997</v>
      </c>
      <c r="U33" s="75">
        <v>0</v>
      </c>
      <c r="V33" s="75">
        <v>0</v>
      </c>
      <c r="W33" s="75">
        <v>0</v>
      </c>
      <c r="X33" s="75">
        <v>0</v>
      </c>
      <c r="Y33" s="76">
        <v>41426</v>
      </c>
      <c r="Z33" s="152"/>
      <c r="AA33" s="13"/>
      <c r="AB33" s="86" t="s">
        <v>202</v>
      </c>
    </row>
    <row r="34" spans="2:28" ht="15" customHeight="1" x14ac:dyDescent="0.25">
      <c r="B34" s="85" t="s">
        <v>502</v>
      </c>
      <c r="C34" s="13"/>
      <c r="D34" s="14" t="s">
        <v>535</v>
      </c>
      <c r="E34" s="15"/>
      <c r="F34" s="15"/>
      <c r="G34" s="16" t="s">
        <v>122</v>
      </c>
      <c r="H34" s="13" t="s">
        <v>854</v>
      </c>
      <c r="I34" s="13" t="s">
        <v>855</v>
      </c>
      <c r="J34" s="13">
        <v>104043</v>
      </c>
      <c r="K34" s="17" t="s">
        <v>177</v>
      </c>
      <c r="L34" s="13">
        <v>5</v>
      </c>
      <c r="M34" s="13">
        <v>0</v>
      </c>
      <c r="N34" s="13" t="s">
        <v>199</v>
      </c>
      <c r="O34" s="13">
        <v>0</v>
      </c>
      <c r="P34" s="74"/>
      <c r="Q34" s="13"/>
      <c r="R34" s="13"/>
      <c r="S34" s="13"/>
      <c r="T34" s="77" t="s">
        <v>996</v>
      </c>
      <c r="U34" s="77" t="s">
        <v>1011</v>
      </c>
      <c r="V34" s="77" t="s">
        <v>1011</v>
      </c>
      <c r="W34" s="77" t="s">
        <v>996</v>
      </c>
      <c r="X34" s="72" t="s">
        <v>1118</v>
      </c>
      <c r="Y34" s="76">
        <v>41604</v>
      </c>
      <c r="Z34" s="15"/>
      <c r="AA34" s="15"/>
      <c r="AB34" s="86" t="s">
        <v>202</v>
      </c>
    </row>
    <row r="35" spans="2:28" ht="15" customHeight="1" x14ac:dyDescent="0.25">
      <c r="B35" s="85" t="s">
        <v>503</v>
      </c>
      <c r="C35" s="13"/>
      <c r="D35" s="13" t="s">
        <v>535</v>
      </c>
      <c r="E35" s="13"/>
      <c r="F35" s="13"/>
      <c r="G35" s="16" t="s">
        <v>188</v>
      </c>
      <c r="H35" s="13" t="s">
        <v>127</v>
      </c>
      <c r="I35" s="13" t="s">
        <v>127</v>
      </c>
      <c r="J35" s="13">
        <v>0</v>
      </c>
      <c r="K35" s="17" t="s">
        <v>783</v>
      </c>
      <c r="L35" s="13">
        <v>6</v>
      </c>
      <c r="M35" s="13">
        <v>0</v>
      </c>
      <c r="N35" s="13">
        <v>900</v>
      </c>
      <c r="O35" s="13">
        <v>21.38</v>
      </c>
      <c r="P35" s="74"/>
      <c r="Q35" s="13"/>
      <c r="R35" s="13"/>
      <c r="S35" s="13"/>
      <c r="T35" s="75">
        <v>1240.04</v>
      </c>
      <c r="U35" s="75">
        <v>0</v>
      </c>
      <c r="V35" s="75">
        <v>0</v>
      </c>
      <c r="W35" s="75">
        <v>0</v>
      </c>
      <c r="X35" s="75">
        <v>0</v>
      </c>
      <c r="Y35" s="76">
        <v>41526</v>
      </c>
      <c r="Z35" s="152"/>
      <c r="AA35" s="13"/>
      <c r="AB35" s="86" t="s">
        <v>202</v>
      </c>
    </row>
    <row r="36" spans="2:28" ht="15" customHeight="1" x14ac:dyDescent="0.25">
      <c r="B36" s="85" t="s">
        <v>502</v>
      </c>
      <c r="C36" s="13"/>
      <c r="D36" s="14" t="s">
        <v>807</v>
      </c>
      <c r="E36" s="15"/>
      <c r="F36" s="15"/>
      <c r="G36" s="16" t="s">
        <v>122</v>
      </c>
      <c r="H36" s="13" t="s">
        <v>856</v>
      </c>
      <c r="I36" s="13" t="s">
        <v>857</v>
      </c>
      <c r="J36" s="13">
        <v>101965</v>
      </c>
      <c r="K36" s="17" t="s">
        <v>177</v>
      </c>
      <c r="L36" s="13">
        <v>6</v>
      </c>
      <c r="M36" s="13">
        <v>0</v>
      </c>
      <c r="N36" s="13">
        <v>900</v>
      </c>
      <c r="O36" s="13">
        <v>0</v>
      </c>
      <c r="P36" s="74"/>
      <c r="Q36" s="13"/>
      <c r="R36" s="13"/>
      <c r="S36" s="13"/>
      <c r="T36" s="77" t="s">
        <v>996</v>
      </c>
      <c r="U36" s="77" t="s">
        <v>1012</v>
      </c>
      <c r="V36" s="77" t="s">
        <v>1013</v>
      </c>
      <c r="W36" s="77" t="s">
        <v>1102</v>
      </c>
      <c r="X36" s="72" t="s">
        <v>996</v>
      </c>
      <c r="Y36" s="76">
        <v>41617</v>
      </c>
      <c r="Z36" s="15"/>
      <c r="AA36" s="15"/>
      <c r="AB36" s="86" t="s">
        <v>202</v>
      </c>
    </row>
    <row r="37" spans="2:28" ht="15" customHeight="1" x14ac:dyDescent="0.25">
      <c r="B37" s="85" t="s">
        <v>503</v>
      </c>
      <c r="C37" s="13" t="s">
        <v>1458</v>
      </c>
      <c r="D37" s="12" t="s">
        <v>807</v>
      </c>
      <c r="E37" s="33"/>
      <c r="F37" s="33"/>
      <c r="G37" s="16" t="s">
        <v>206</v>
      </c>
      <c r="H37" s="29" t="s">
        <v>127</v>
      </c>
      <c r="I37" s="29" t="s">
        <v>127</v>
      </c>
      <c r="J37" s="29">
        <v>0</v>
      </c>
      <c r="K37" s="30" t="s">
        <v>376</v>
      </c>
      <c r="L37" s="35">
        <v>130</v>
      </c>
      <c r="M37" s="39">
        <v>0</v>
      </c>
      <c r="N37" s="13" t="s">
        <v>199</v>
      </c>
      <c r="O37" s="40">
        <v>0</v>
      </c>
      <c r="P37" s="41"/>
      <c r="Q37" s="13"/>
      <c r="R37" s="13"/>
      <c r="S37" s="13"/>
      <c r="T37" s="38">
        <f>(O37*P37)+Q37+R37+S37</f>
        <v>0</v>
      </c>
      <c r="U37" s="36">
        <v>122200</v>
      </c>
      <c r="V37" s="36">
        <v>50500</v>
      </c>
      <c r="W37" s="36">
        <v>50500</v>
      </c>
      <c r="X37" s="36">
        <v>0</v>
      </c>
      <c r="Y37" s="37">
        <v>41526</v>
      </c>
      <c r="Z37" s="152"/>
      <c r="AA37" s="15"/>
      <c r="AB37" s="87" t="s">
        <v>191</v>
      </c>
    </row>
    <row r="38" spans="2:28" ht="15" customHeight="1" x14ac:dyDescent="0.25">
      <c r="B38" s="85" t="s">
        <v>503</v>
      </c>
      <c r="C38" s="13" t="s">
        <v>1459</v>
      </c>
      <c r="D38" s="12" t="s">
        <v>1266</v>
      </c>
      <c r="E38" s="33"/>
      <c r="F38" s="33"/>
      <c r="G38" s="16" t="s">
        <v>188</v>
      </c>
      <c r="H38" s="29" t="s">
        <v>127</v>
      </c>
      <c r="I38" s="29" t="s">
        <v>127</v>
      </c>
      <c r="J38" s="29">
        <v>0</v>
      </c>
      <c r="K38" s="30" t="s">
        <v>1366</v>
      </c>
      <c r="L38" s="35">
        <v>150</v>
      </c>
      <c r="M38" s="39">
        <v>0</v>
      </c>
      <c r="N38" s="13">
        <v>900</v>
      </c>
      <c r="O38" s="40">
        <v>0</v>
      </c>
      <c r="P38" s="41"/>
      <c r="Q38" s="13"/>
      <c r="R38" s="13"/>
      <c r="S38" s="13"/>
      <c r="T38" s="38">
        <f>(O38*P38)+Q38+R38+S38</f>
        <v>0</v>
      </c>
      <c r="U38" s="36">
        <v>0</v>
      </c>
      <c r="V38" s="36">
        <v>0</v>
      </c>
      <c r="W38" s="36">
        <v>0</v>
      </c>
      <c r="X38" s="36">
        <v>0</v>
      </c>
      <c r="Y38" s="37">
        <v>41526</v>
      </c>
      <c r="Z38" s="152"/>
      <c r="AA38" s="15"/>
      <c r="AB38" s="87" t="s">
        <v>413</v>
      </c>
    </row>
    <row r="39" spans="2:28" ht="15" customHeight="1" x14ac:dyDescent="0.25">
      <c r="B39" s="85" t="s">
        <v>502</v>
      </c>
      <c r="C39" s="13"/>
      <c r="D39" s="14" t="s">
        <v>808</v>
      </c>
      <c r="E39" s="15"/>
      <c r="F39" s="15"/>
      <c r="G39" s="16" t="s">
        <v>122</v>
      </c>
      <c r="H39" s="13"/>
      <c r="I39" s="13" t="s">
        <v>858</v>
      </c>
      <c r="J39" s="13">
        <v>101282</v>
      </c>
      <c r="K39" s="17" t="s">
        <v>177</v>
      </c>
      <c r="L39" s="13">
        <v>5</v>
      </c>
      <c r="M39" s="13">
        <v>0</v>
      </c>
      <c r="N39" s="13">
        <v>900</v>
      </c>
      <c r="O39" s="13">
        <v>-3.7</v>
      </c>
      <c r="P39" s="74"/>
      <c r="Q39" s="13"/>
      <c r="R39" s="13"/>
      <c r="S39" s="13"/>
      <c r="T39" s="77" t="s">
        <v>1014</v>
      </c>
      <c r="U39" s="77" t="s">
        <v>1015</v>
      </c>
      <c r="V39" s="77" t="s">
        <v>1015</v>
      </c>
      <c r="W39" s="77" t="s">
        <v>996</v>
      </c>
      <c r="X39" s="72" t="s">
        <v>996</v>
      </c>
      <c r="Y39" s="76">
        <v>41618</v>
      </c>
      <c r="Z39" s="15"/>
      <c r="AA39" s="15"/>
      <c r="AB39" s="86" t="s">
        <v>202</v>
      </c>
    </row>
    <row r="40" spans="2:28" ht="15" customHeight="1" x14ac:dyDescent="0.25">
      <c r="B40" s="85" t="s">
        <v>503</v>
      </c>
      <c r="C40" s="13"/>
      <c r="D40" s="13" t="s">
        <v>536</v>
      </c>
      <c r="E40" s="13"/>
      <c r="F40" s="13"/>
      <c r="G40" s="16" t="s">
        <v>188</v>
      </c>
      <c r="H40" s="13" t="s">
        <v>127</v>
      </c>
      <c r="I40" s="13" t="s">
        <v>127</v>
      </c>
      <c r="J40" s="13">
        <v>0</v>
      </c>
      <c r="K40" s="17" t="s">
        <v>786</v>
      </c>
      <c r="L40" s="13">
        <v>21</v>
      </c>
      <c r="M40" s="13">
        <v>0</v>
      </c>
      <c r="N40" s="13" t="s">
        <v>199</v>
      </c>
      <c r="O40" s="13">
        <v>0</v>
      </c>
      <c r="P40" s="74"/>
      <c r="Q40" s="13"/>
      <c r="R40" s="13"/>
      <c r="S40" s="13"/>
      <c r="T40" s="75">
        <v>20000</v>
      </c>
      <c r="U40" s="75">
        <v>0</v>
      </c>
      <c r="V40" s="75">
        <v>0</v>
      </c>
      <c r="W40" s="75">
        <v>0</v>
      </c>
      <c r="X40" s="75">
        <v>0</v>
      </c>
      <c r="Y40" s="76">
        <v>41526</v>
      </c>
      <c r="Z40" s="152"/>
      <c r="AA40" s="13"/>
      <c r="AB40" s="86" t="s">
        <v>202</v>
      </c>
    </row>
    <row r="41" spans="2:28" ht="15" customHeight="1" x14ac:dyDescent="0.25">
      <c r="B41" s="85" t="s">
        <v>503</v>
      </c>
      <c r="C41" s="13"/>
      <c r="D41" s="13" t="s">
        <v>107</v>
      </c>
      <c r="E41" s="13"/>
      <c r="F41" s="13"/>
      <c r="G41" s="16" t="s">
        <v>188</v>
      </c>
      <c r="H41" s="13" t="s">
        <v>127</v>
      </c>
      <c r="I41" s="13" t="s">
        <v>127</v>
      </c>
      <c r="J41" s="13">
        <v>0</v>
      </c>
      <c r="K41" s="17">
        <v>0</v>
      </c>
      <c r="L41" s="13">
        <v>1</v>
      </c>
      <c r="M41" s="13">
        <v>0</v>
      </c>
      <c r="N41" s="13">
        <v>900</v>
      </c>
      <c r="O41" s="13">
        <v>-11.11</v>
      </c>
      <c r="P41" s="74"/>
      <c r="Q41" s="13"/>
      <c r="R41" s="13"/>
      <c r="S41" s="13"/>
      <c r="T41" s="75">
        <v>-644.38</v>
      </c>
      <c r="U41" s="75">
        <v>0</v>
      </c>
      <c r="V41" s="75">
        <v>0</v>
      </c>
      <c r="W41" s="75">
        <v>0</v>
      </c>
      <c r="X41" s="75">
        <v>0</v>
      </c>
      <c r="Y41" s="76">
        <v>41526</v>
      </c>
      <c r="Z41" s="152"/>
      <c r="AA41" s="13"/>
      <c r="AB41" s="86" t="s">
        <v>202</v>
      </c>
    </row>
    <row r="42" spans="2:28" ht="15" customHeight="1" x14ac:dyDescent="0.25">
      <c r="B42" s="85" t="s">
        <v>502</v>
      </c>
      <c r="C42" s="13" t="s">
        <v>1458</v>
      </c>
      <c r="D42" s="12" t="s">
        <v>107</v>
      </c>
      <c r="E42" s="33"/>
      <c r="F42" s="33"/>
      <c r="G42" s="16" t="s">
        <v>188</v>
      </c>
      <c r="H42" s="12"/>
      <c r="I42" s="12">
        <v>0</v>
      </c>
      <c r="J42" s="12">
        <v>0</v>
      </c>
      <c r="K42" s="57" t="s">
        <v>384</v>
      </c>
      <c r="L42" s="12">
        <v>106</v>
      </c>
      <c r="M42" s="12">
        <v>0</v>
      </c>
      <c r="N42" s="13" t="s">
        <v>199</v>
      </c>
      <c r="O42" s="12">
        <v>0</v>
      </c>
      <c r="P42" s="41"/>
      <c r="Q42" s="13"/>
      <c r="R42" s="13"/>
      <c r="S42" s="13"/>
      <c r="T42" s="38">
        <f>(O42*P42)+Q42+R42+S42</f>
        <v>0</v>
      </c>
      <c r="U42" s="12" t="s">
        <v>1371</v>
      </c>
      <c r="V42" s="12" t="s">
        <v>996</v>
      </c>
      <c r="W42" s="12" t="s">
        <v>1371</v>
      </c>
      <c r="X42" s="12" t="s">
        <v>996</v>
      </c>
      <c r="Y42" s="51">
        <v>41688</v>
      </c>
      <c r="Z42" s="15"/>
      <c r="AA42" s="15"/>
      <c r="AB42" s="87" t="s">
        <v>191</v>
      </c>
    </row>
    <row r="43" spans="2:28" ht="15" customHeight="1" x14ac:dyDescent="0.25">
      <c r="B43" s="85" t="s">
        <v>502</v>
      </c>
      <c r="C43" s="13"/>
      <c r="D43" s="14" t="s">
        <v>809</v>
      </c>
      <c r="E43" s="15"/>
      <c r="F43" s="15"/>
      <c r="G43" s="16" t="s">
        <v>188</v>
      </c>
      <c r="H43" s="13"/>
      <c r="I43" s="13">
        <v>0</v>
      </c>
      <c r="J43" s="13">
        <v>0</v>
      </c>
      <c r="K43" s="17" t="s">
        <v>384</v>
      </c>
      <c r="L43" s="13">
        <v>64</v>
      </c>
      <c r="M43" s="13">
        <v>0</v>
      </c>
      <c r="N43" s="13" t="s">
        <v>199</v>
      </c>
      <c r="O43" s="13">
        <v>0</v>
      </c>
      <c r="P43" s="74"/>
      <c r="Q43" s="13"/>
      <c r="R43" s="13"/>
      <c r="S43" s="13"/>
      <c r="T43" s="77" t="s">
        <v>1016</v>
      </c>
      <c r="U43" s="77" t="s">
        <v>1017</v>
      </c>
      <c r="V43" s="77" t="s">
        <v>996</v>
      </c>
      <c r="W43" s="77" t="s">
        <v>1017</v>
      </c>
      <c r="X43" s="72" t="s">
        <v>996</v>
      </c>
      <c r="Y43" s="76">
        <v>41688</v>
      </c>
      <c r="Z43" s="15"/>
      <c r="AA43" s="15"/>
      <c r="AB43" s="86" t="s">
        <v>202</v>
      </c>
    </row>
    <row r="44" spans="2:28" ht="15" customHeight="1" x14ac:dyDescent="0.25">
      <c r="B44" s="85" t="s">
        <v>503</v>
      </c>
      <c r="C44" s="13"/>
      <c r="D44" s="13" t="s">
        <v>186</v>
      </c>
      <c r="E44" s="13"/>
      <c r="F44" s="13"/>
      <c r="G44" s="16" t="s">
        <v>188</v>
      </c>
      <c r="H44" s="13" t="s">
        <v>127</v>
      </c>
      <c r="I44" s="13" t="s">
        <v>127</v>
      </c>
      <c r="J44" s="13">
        <v>0</v>
      </c>
      <c r="K44" s="17" t="s">
        <v>783</v>
      </c>
      <c r="L44" s="13">
        <v>1</v>
      </c>
      <c r="M44" s="13">
        <v>0</v>
      </c>
      <c r="N44" s="13">
        <v>900</v>
      </c>
      <c r="O44" s="13">
        <v>1.8</v>
      </c>
      <c r="P44" s="74"/>
      <c r="Q44" s="13"/>
      <c r="R44" s="13"/>
      <c r="S44" s="13"/>
      <c r="T44" s="75">
        <v>104.4</v>
      </c>
      <c r="U44" s="75">
        <v>0</v>
      </c>
      <c r="V44" s="75">
        <v>0</v>
      </c>
      <c r="W44" s="75">
        <v>0</v>
      </c>
      <c r="X44" s="75">
        <v>0</v>
      </c>
      <c r="Y44" s="76">
        <v>41526</v>
      </c>
      <c r="Z44" s="152"/>
      <c r="AA44" s="13"/>
      <c r="AB44" s="86" t="s">
        <v>202</v>
      </c>
    </row>
    <row r="45" spans="2:28" ht="15" customHeight="1" x14ac:dyDescent="0.25">
      <c r="B45" s="85" t="s">
        <v>502</v>
      </c>
      <c r="C45" s="13" t="s">
        <v>1458</v>
      </c>
      <c r="D45" s="12" t="s">
        <v>186</v>
      </c>
      <c r="E45" s="33"/>
      <c r="F45" s="33"/>
      <c r="G45" s="16" t="s">
        <v>188</v>
      </c>
      <c r="H45" s="12"/>
      <c r="I45" s="12">
        <v>0</v>
      </c>
      <c r="J45" s="12">
        <v>0</v>
      </c>
      <c r="K45" s="57" t="s">
        <v>384</v>
      </c>
      <c r="L45" s="12">
        <v>205</v>
      </c>
      <c r="M45" s="12">
        <v>0</v>
      </c>
      <c r="N45" s="13" t="s">
        <v>199</v>
      </c>
      <c r="O45" s="12">
        <v>0</v>
      </c>
      <c r="P45" s="41"/>
      <c r="Q45" s="13"/>
      <c r="R45" s="13"/>
      <c r="S45" s="13"/>
      <c r="T45" s="38">
        <f>(O45*P45)+Q45+R45+S45</f>
        <v>0</v>
      </c>
      <c r="U45" s="12" t="s">
        <v>1372</v>
      </c>
      <c r="V45" s="12" t="s">
        <v>996</v>
      </c>
      <c r="W45" s="12" t="s">
        <v>996</v>
      </c>
      <c r="X45" s="12" t="s">
        <v>996</v>
      </c>
      <c r="Y45" s="51">
        <v>41688</v>
      </c>
      <c r="Z45" s="15"/>
      <c r="AA45" s="15"/>
      <c r="AB45" s="87" t="s">
        <v>1144</v>
      </c>
    </row>
    <row r="46" spans="2:28" ht="15" customHeight="1" x14ac:dyDescent="0.25">
      <c r="B46" s="85" t="s">
        <v>502</v>
      </c>
      <c r="C46" s="13" t="s">
        <v>515</v>
      </c>
      <c r="D46" s="12" t="s">
        <v>25</v>
      </c>
      <c r="E46" s="33"/>
      <c r="F46" s="33"/>
      <c r="G46" s="16" t="s">
        <v>188</v>
      </c>
      <c r="H46" s="12"/>
      <c r="I46" s="12">
        <v>0</v>
      </c>
      <c r="J46" s="12">
        <v>0</v>
      </c>
      <c r="K46" s="57" t="s">
        <v>208</v>
      </c>
      <c r="L46" s="12">
        <v>130</v>
      </c>
      <c r="M46" s="12">
        <v>0</v>
      </c>
      <c r="N46" s="13">
        <v>900</v>
      </c>
      <c r="O46" s="12">
        <v>-12</v>
      </c>
      <c r="P46" s="41">
        <v>58</v>
      </c>
      <c r="Q46" s="13"/>
      <c r="R46" s="13"/>
      <c r="S46" s="13"/>
      <c r="T46" s="38">
        <f>(O46*P46)+Q46+R46+S46</f>
        <v>-696</v>
      </c>
      <c r="U46" s="12" t="s">
        <v>1373</v>
      </c>
      <c r="V46" s="12" t="s">
        <v>996</v>
      </c>
      <c r="W46" s="12" t="s">
        <v>1373</v>
      </c>
      <c r="X46" s="12" t="s">
        <v>996</v>
      </c>
      <c r="Y46" s="51">
        <v>41688</v>
      </c>
      <c r="Z46" s="15"/>
      <c r="AA46" s="15"/>
      <c r="AB46" s="87" t="s">
        <v>133</v>
      </c>
    </row>
    <row r="47" spans="2:28" ht="15" customHeight="1" x14ac:dyDescent="0.25">
      <c r="B47" s="85" t="s">
        <v>503</v>
      </c>
      <c r="C47" s="13"/>
      <c r="D47" s="13" t="s">
        <v>41</v>
      </c>
      <c r="E47" s="13"/>
      <c r="F47" s="13"/>
      <c r="G47" s="16" t="s">
        <v>188</v>
      </c>
      <c r="H47" s="13" t="s">
        <v>127</v>
      </c>
      <c r="I47" s="13" t="s">
        <v>127</v>
      </c>
      <c r="J47" s="13">
        <v>0</v>
      </c>
      <c r="K47" s="17">
        <v>0</v>
      </c>
      <c r="L47" s="13">
        <v>5</v>
      </c>
      <c r="M47" s="13">
        <v>0</v>
      </c>
      <c r="N47" s="13">
        <v>900</v>
      </c>
      <c r="O47" s="13">
        <v>-0.5</v>
      </c>
      <c r="P47" s="74"/>
      <c r="Q47" s="13"/>
      <c r="R47" s="13"/>
      <c r="S47" s="13"/>
      <c r="T47" s="75">
        <v>-28.999999999999996</v>
      </c>
      <c r="U47" s="75">
        <v>1800</v>
      </c>
      <c r="V47" s="75">
        <v>300</v>
      </c>
      <c r="W47" s="75">
        <v>1500</v>
      </c>
      <c r="X47" s="75">
        <v>0</v>
      </c>
      <c r="Y47" s="76">
        <v>41526</v>
      </c>
      <c r="Z47" s="152"/>
      <c r="AA47" s="13"/>
      <c r="AB47" s="86" t="s">
        <v>202</v>
      </c>
    </row>
    <row r="48" spans="2:28" ht="15" customHeight="1" x14ac:dyDescent="0.25">
      <c r="B48" s="85" t="s">
        <v>502</v>
      </c>
      <c r="C48" s="13" t="s">
        <v>515</v>
      </c>
      <c r="D48" s="12" t="s">
        <v>41</v>
      </c>
      <c r="E48" s="33"/>
      <c r="F48" s="33"/>
      <c r="G48" s="16" t="s">
        <v>188</v>
      </c>
      <c r="H48" s="12"/>
      <c r="I48" s="12">
        <v>0</v>
      </c>
      <c r="J48" s="12">
        <v>0</v>
      </c>
      <c r="K48" s="57" t="s">
        <v>208</v>
      </c>
      <c r="L48" s="12">
        <v>64</v>
      </c>
      <c r="M48" s="12">
        <v>0</v>
      </c>
      <c r="N48" s="13" t="s">
        <v>199</v>
      </c>
      <c r="O48" s="12">
        <v>-5</v>
      </c>
      <c r="P48" s="41">
        <v>60</v>
      </c>
      <c r="Q48" s="13"/>
      <c r="R48" s="13"/>
      <c r="S48" s="13"/>
      <c r="T48" s="38">
        <f>(O48*P48)+Q48+R48+S48</f>
        <v>-300</v>
      </c>
      <c r="U48" s="12" t="s">
        <v>1374</v>
      </c>
      <c r="V48" s="12" t="s">
        <v>996</v>
      </c>
      <c r="W48" s="12" t="s">
        <v>1374</v>
      </c>
      <c r="X48" s="12" t="s">
        <v>996</v>
      </c>
      <c r="Y48" s="51">
        <v>41689</v>
      </c>
      <c r="Z48" s="15"/>
      <c r="AA48" s="15"/>
      <c r="AB48" s="87" t="s">
        <v>133</v>
      </c>
    </row>
    <row r="49" spans="2:28" ht="15" customHeight="1" x14ac:dyDescent="0.25">
      <c r="B49" s="85" t="s">
        <v>502</v>
      </c>
      <c r="C49" s="13" t="s">
        <v>515</v>
      </c>
      <c r="D49" s="12" t="s">
        <v>42</v>
      </c>
      <c r="E49" s="33"/>
      <c r="F49" s="33"/>
      <c r="G49" s="16" t="s">
        <v>188</v>
      </c>
      <c r="H49" s="12"/>
      <c r="I49" s="12">
        <v>0</v>
      </c>
      <c r="J49" s="12">
        <v>0</v>
      </c>
      <c r="K49" s="57" t="s">
        <v>208</v>
      </c>
      <c r="L49" s="12">
        <v>64</v>
      </c>
      <c r="M49" s="12">
        <v>0</v>
      </c>
      <c r="N49" s="13" t="s">
        <v>199</v>
      </c>
      <c r="O49" s="12">
        <v>-25.5</v>
      </c>
      <c r="P49" s="41">
        <v>59.22</v>
      </c>
      <c r="Q49" s="13"/>
      <c r="R49" s="13"/>
      <c r="S49" s="13"/>
      <c r="T49" s="38">
        <f>(O49*P49)+Q49+R49+S49</f>
        <v>-1510.11</v>
      </c>
      <c r="U49" s="12" t="s">
        <v>996</v>
      </c>
      <c r="V49" s="12" t="s">
        <v>996</v>
      </c>
      <c r="W49" s="12" t="s">
        <v>996</v>
      </c>
      <c r="X49" s="12" t="s">
        <v>996</v>
      </c>
      <c r="Y49" s="51">
        <v>41689</v>
      </c>
      <c r="Z49" s="15"/>
      <c r="AA49" s="15"/>
      <c r="AB49" s="87" t="s">
        <v>133</v>
      </c>
    </row>
    <row r="50" spans="2:28" ht="15" customHeight="1" x14ac:dyDescent="0.25">
      <c r="B50" s="85" t="s">
        <v>503</v>
      </c>
      <c r="C50" s="13"/>
      <c r="D50" s="13" t="s">
        <v>42</v>
      </c>
      <c r="E50" s="13"/>
      <c r="F50" s="13"/>
      <c r="G50" s="16" t="s">
        <v>188</v>
      </c>
      <c r="H50" s="13" t="s">
        <v>127</v>
      </c>
      <c r="I50" s="13" t="s">
        <v>127</v>
      </c>
      <c r="J50" s="13">
        <v>0</v>
      </c>
      <c r="K50" s="17" t="s">
        <v>787</v>
      </c>
      <c r="L50" s="13">
        <v>80</v>
      </c>
      <c r="M50" s="13">
        <v>0</v>
      </c>
      <c r="N50" s="13">
        <v>900</v>
      </c>
      <c r="O50" s="13">
        <v>18</v>
      </c>
      <c r="P50" s="74"/>
      <c r="Q50" s="13"/>
      <c r="R50" s="13"/>
      <c r="S50" s="13"/>
      <c r="T50" s="75">
        <v>1044</v>
      </c>
      <c r="U50" s="75">
        <v>0</v>
      </c>
      <c r="V50" s="75">
        <v>0</v>
      </c>
      <c r="W50" s="75">
        <v>0</v>
      </c>
      <c r="X50" s="75">
        <v>0</v>
      </c>
      <c r="Y50" s="76">
        <v>41526</v>
      </c>
      <c r="Z50" s="152"/>
      <c r="AA50" s="13"/>
      <c r="AB50" s="86" t="s">
        <v>202</v>
      </c>
    </row>
    <row r="51" spans="2:28" ht="15" customHeight="1" x14ac:dyDescent="0.25">
      <c r="B51" s="85" t="s">
        <v>503</v>
      </c>
      <c r="C51" s="13" t="s">
        <v>1458</v>
      </c>
      <c r="D51" s="12" t="s">
        <v>42</v>
      </c>
      <c r="E51" s="33"/>
      <c r="F51" s="33"/>
      <c r="G51" s="16" t="s">
        <v>188</v>
      </c>
      <c r="H51" s="80" t="s">
        <v>127</v>
      </c>
      <c r="I51" s="80" t="s">
        <v>127</v>
      </c>
      <c r="J51" s="80">
        <v>0</v>
      </c>
      <c r="K51" s="81" t="s">
        <v>787</v>
      </c>
      <c r="L51" s="82">
        <v>98</v>
      </c>
      <c r="M51" s="82">
        <v>0</v>
      </c>
      <c r="N51" s="13" t="s">
        <v>199</v>
      </c>
      <c r="O51" s="40">
        <v>-18</v>
      </c>
      <c r="P51" s="41">
        <v>58</v>
      </c>
      <c r="Q51" s="13"/>
      <c r="R51" s="13"/>
      <c r="S51" s="13"/>
      <c r="T51" s="38">
        <f>(O51*P51)+Q51+R51+S51</f>
        <v>-1044</v>
      </c>
      <c r="U51" s="80">
        <v>0</v>
      </c>
      <c r="V51" s="80">
        <v>0</v>
      </c>
      <c r="W51" s="80">
        <v>0</v>
      </c>
      <c r="X51" s="80">
        <v>0</v>
      </c>
      <c r="Y51" s="37">
        <v>41526</v>
      </c>
      <c r="Z51" s="152"/>
      <c r="AA51" s="15"/>
      <c r="AB51" s="88" t="s">
        <v>205</v>
      </c>
    </row>
    <row r="52" spans="2:28" ht="15" customHeight="1" x14ac:dyDescent="0.25">
      <c r="B52" s="85" t="s">
        <v>502</v>
      </c>
      <c r="C52" s="13"/>
      <c r="D52" s="14" t="s">
        <v>810</v>
      </c>
      <c r="E52" s="15"/>
      <c r="F52" s="15"/>
      <c r="G52" s="16" t="s">
        <v>188</v>
      </c>
      <c r="H52" s="13"/>
      <c r="I52" s="13">
        <v>0</v>
      </c>
      <c r="J52" s="13">
        <v>0</v>
      </c>
      <c r="K52" s="17" t="s">
        <v>794</v>
      </c>
      <c r="L52" s="13">
        <v>100</v>
      </c>
      <c r="M52" s="13">
        <v>0</v>
      </c>
      <c r="N52" s="13" t="s">
        <v>199</v>
      </c>
      <c r="O52" s="13">
        <v>-8</v>
      </c>
      <c r="P52" s="74"/>
      <c r="Q52" s="13"/>
      <c r="R52" s="13"/>
      <c r="S52" s="13"/>
      <c r="T52" s="77" t="s">
        <v>1018</v>
      </c>
      <c r="U52" s="77" t="s">
        <v>996</v>
      </c>
      <c r="V52" s="77" t="s">
        <v>996</v>
      </c>
      <c r="W52" s="77" t="s">
        <v>996</v>
      </c>
      <c r="X52" s="72" t="s">
        <v>996</v>
      </c>
      <c r="Y52" s="76">
        <v>41689</v>
      </c>
      <c r="Z52" s="15"/>
      <c r="AA52" s="15"/>
      <c r="AB52" s="86" t="s">
        <v>202</v>
      </c>
    </row>
    <row r="53" spans="2:28" ht="15" customHeight="1" x14ac:dyDescent="0.25">
      <c r="B53" s="85" t="s">
        <v>503</v>
      </c>
      <c r="C53" s="13"/>
      <c r="D53" s="13" t="s">
        <v>537</v>
      </c>
      <c r="E53" s="13"/>
      <c r="F53" s="13"/>
      <c r="G53" s="16" t="s">
        <v>188</v>
      </c>
      <c r="H53" s="13" t="s">
        <v>127</v>
      </c>
      <c r="I53" s="13" t="s">
        <v>127</v>
      </c>
      <c r="J53" s="13">
        <v>0</v>
      </c>
      <c r="K53" s="17" t="s">
        <v>783</v>
      </c>
      <c r="L53" s="13">
        <v>5</v>
      </c>
      <c r="M53" s="13">
        <v>0</v>
      </c>
      <c r="N53" s="13">
        <v>900</v>
      </c>
      <c r="O53" s="13">
        <v>-12.5</v>
      </c>
      <c r="P53" s="74"/>
      <c r="Q53" s="13"/>
      <c r="R53" s="13"/>
      <c r="S53" s="13"/>
      <c r="T53" s="75">
        <v>-724.99999999999989</v>
      </c>
      <c r="U53" s="75">
        <v>0</v>
      </c>
      <c r="V53" s="75">
        <v>0</v>
      </c>
      <c r="W53" s="75">
        <v>0</v>
      </c>
      <c r="X53" s="75">
        <v>0</v>
      </c>
      <c r="Y53" s="76">
        <v>41526</v>
      </c>
      <c r="Z53" s="152"/>
      <c r="AA53" s="13"/>
      <c r="AB53" s="86" t="s">
        <v>202</v>
      </c>
    </row>
    <row r="54" spans="2:28" ht="15" customHeight="1" x14ac:dyDescent="0.25">
      <c r="B54" s="85" t="s">
        <v>502</v>
      </c>
      <c r="C54" s="13"/>
      <c r="D54" s="14" t="s">
        <v>537</v>
      </c>
      <c r="E54" s="15"/>
      <c r="F54" s="15"/>
      <c r="G54" s="16" t="s">
        <v>188</v>
      </c>
      <c r="H54" s="13"/>
      <c r="I54" s="13">
        <v>0</v>
      </c>
      <c r="J54" s="13">
        <v>0</v>
      </c>
      <c r="K54" s="17" t="s">
        <v>795</v>
      </c>
      <c r="L54" s="13">
        <v>64</v>
      </c>
      <c r="M54" s="13">
        <v>0</v>
      </c>
      <c r="N54" s="13" t="s">
        <v>199</v>
      </c>
      <c r="O54" s="13">
        <v>-26</v>
      </c>
      <c r="P54" s="74"/>
      <c r="Q54" s="13"/>
      <c r="R54" s="13"/>
      <c r="S54" s="13"/>
      <c r="T54" s="77" t="s">
        <v>1019</v>
      </c>
      <c r="U54" s="77" t="s">
        <v>996</v>
      </c>
      <c r="V54" s="77" t="s">
        <v>996</v>
      </c>
      <c r="W54" s="77" t="s">
        <v>996</v>
      </c>
      <c r="X54" s="72" t="s">
        <v>996</v>
      </c>
      <c r="Y54" s="76">
        <v>41689</v>
      </c>
      <c r="Z54" s="15"/>
      <c r="AA54" s="15"/>
      <c r="AB54" s="86" t="s">
        <v>202</v>
      </c>
    </row>
    <row r="55" spans="2:28" ht="15" customHeight="1" x14ac:dyDescent="0.25">
      <c r="B55" s="85" t="s">
        <v>502</v>
      </c>
      <c r="C55" s="13" t="s">
        <v>1459</v>
      </c>
      <c r="D55" s="12" t="s">
        <v>43</v>
      </c>
      <c r="E55" s="33"/>
      <c r="F55" s="33"/>
      <c r="G55" s="16" t="s">
        <v>188</v>
      </c>
      <c r="H55" s="12"/>
      <c r="I55" s="12">
        <v>0</v>
      </c>
      <c r="J55" s="12">
        <v>0</v>
      </c>
      <c r="K55" s="57" t="s">
        <v>255</v>
      </c>
      <c r="L55" s="12">
        <v>64</v>
      </c>
      <c r="M55" s="12">
        <v>0</v>
      </c>
      <c r="N55" s="13" t="s">
        <v>199</v>
      </c>
      <c r="O55" s="12">
        <v>-2</v>
      </c>
      <c r="P55" s="41">
        <v>59.35</v>
      </c>
      <c r="Q55" s="13"/>
      <c r="R55" s="13"/>
      <c r="S55" s="13"/>
      <c r="T55" s="38">
        <f>(O55*P55)+Q55+R55+S55</f>
        <v>-118.7</v>
      </c>
      <c r="U55" s="12" t="s">
        <v>996</v>
      </c>
      <c r="V55" s="12" t="s">
        <v>996</v>
      </c>
      <c r="W55" s="12" t="s">
        <v>996</v>
      </c>
      <c r="X55" s="12" t="s">
        <v>996</v>
      </c>
      <c r="Y55" s="51">
        <v>41689</v>
      </c>
      <c r="Z55" s="15"/>
      <c r="AA55" s="15"/>
      <c r="AB55" s="87" t="s">
        <v>191</v>
      </c>
    </row>
    <row r="56" spans="2:28" ht="15" customHeight="1" x14ac:dyDescent="0.25">
      <c r="B56" s="85" t="s">
        <v>503</v>
      </c>
      <c r="C56" s="13"/>
      <c r="D56" s="13" t="s">
        <v>538</v>
      </c>
      <c r="E56" s="13"/>
      <c r="F56" s="13"/>
      <c r="G56" s="16" t="s">
        <v>188</v>
      </c>
      <c r="H56" s="13" t="s">
        <v>127</v>
      </c>
      <c r="I56" s="13" t="s">
        <v>127</v>
      </c>
      <c r="J56" s="13">
        <v>0</v>
      </c>
      <c r="K56" s="17" t="s">
        <v>783</v>
      </c>
      <c r="L56" s="13">
        <v>6</v>
      </c>
      <c r="M56" s="13">
        <v>0</v>
      </c>
      <c r="N56" s="13">
        <v>900</v>
      </c>
      <c r="O56" s="13">
        <v>78</v>
      </c>
      <c r="P56" s="74"/>
      <c r="Q56" s="13"/>
      <c r="R56" s="13"/>
      <c r="S56" s="13"/>
      <c r="T56" s="75">
        <v>4523.9999999999991</v>
      </c>
      <c r="U56" s="75">
        <v>0</v>
      </c>
      <c r="V56" s="75">
        <v>0</v>
      </c>
      <c r="W56" s="75">
        <v>0</v>
      </c>
      <c r="X56" s="75">
        <v>0</v>
      </c>
      <c r="Y56" s="76">
        <v>41526</v>
      </c>
      <c r="Z56" s="152"/>
      <c r="AA56" s="13"/>
      <c r="AB56" s="86" t="s">
        <v>202</v>
      </c>
    </row>
    <row r="57" spans="2:28" ht="15" customHeight="1" x14ac:dyDescent="0.25">
      <c r="B57" s="85" t="s">
        <v>502</v>
      </c>
      <c r="C57" s="13"/>
      <c r="D57" s="14" t="s">
        <v>538</v>
      </c>
      <c r="E57" s="15"/>
      <c r="F57" s="15"/>
      <c r="G57" s="16" t="s">
        <v>188</v>
      </c>
      <c r="H57" s="13"/>
      <c r="I57" s="13">
        <v>0</v>
      </c>
      <c r="J57" s="13">
        <v>0</v>
      </c>
      <c r="K57" s="17" t="s">
        <v>795</v>
      </c>
      <c r="L57" s="13">
        <v>64</v>
      </c>
      <c r="M57" s="13">
        <v>0</v>
      </c>
      <c r="N57" s="13" t="s">
        <v>199</v>
      </c>
      <c r="O57" s="13">
        <v>-10</v>
      </c>
      <c r="P57" s="74"/>
      <c r="Q57" s="13"/>
      <c r="R57" s="13"/>
      <c r="S57" s="13"/>
      <c r="T57" s="77" t="s">
        <v>1020</v>
      </c>
      <c r="U57" s="77" t="s">
        <v>996</v>
      </c>
      <c r="V57" s="77" t="s">
        <v>996</v>
      </c>
      <c r="W57" s="77" t="s">
        <v>996</v>
      </c>
      <c r="X57" s="72" t="s">
        <v>996</v>
      </c>
      <c r="Y57" s="76">
        <v>41689</v>
      </c>
      <c r="Z57" s="15"/>
      <c r="AA57" s="15"/>
      <c r="AB57" s="86" t="s">
        <v>202</v>
      </c>
    </row>
    <row r="58" spans="2:28" ht="15" customHeight="1" x14ac:dyDescent="0.25">
      <c r="B58" s="85" t="s">
        <v>502</v>
      </c>
      <c r="C58" s="13"/>
      <c r="D58" s="14" t="s">
        <v>539</v>
      </c>
      <c r="E58" s="15"/>
      <c r="F58" s="15"/>
      <c r="G58" s="16" t="s">
        <v>188</v>
      </c>
      <c r="H58" s="13"/>
      <c r="I58" s="13">
        <v>0</v>
      </c>
      <c r="J58" s="13">
        <v>0</v>
      </c>
      <c r="K58" s="17" t="s">
        <v>328</v>
      </c>
      <c r="L58" s="13">
        <v>0</v>
      </c>
      <c r="M58" s="13">
        <v>0</v>
      </c>
      <c r="N58" s="13" t="s">
        <v>199</v>
      </c>
      <c r="O58" s="13">
        <v>0</v>
      </c>
      <c r="P58" s="74"/>
      <c r="Q58" s="13"/>
      <c r="R58" s="13"/>
      <c r="S58" s="13"/>
      <c r="T58" s="77" t="s">
        <v>1021</v>
      </c>
      <c r="U58" s="77" t="s">
        <v>996</v>
      </c>
      <c r="V58" s="77" t="s">
        <v>996</v>
      </c>
      <c r="W58" s="77" t="s">
        <v>996</v>
      </c>
      <c r="X58" s="72" t="s">
        <v>996</v>
      </c>
      <c r="Y58" s="76">
        <v>41690</v>
      </c>
      <c r="Z58" s="15"/>
      <c r="AA58" s="15"/>
      <c r="AB58" s="86" t="s">
        <v>202</v>
      </c>
    </row>
    <row r="59" spans="2:28" ht="15" customHeight="1" x14ac:dyDescent="0.25">
      <c r="B59" s="85" t="s">
        <v>503</v>
      </c>
      <c r="C59" s="13"/>
      <c r="D59" s="13" t="s">
        <v>539</v>
      </c>
      <c r="E59" s="13"/>
      <c r="F59" s="13"/>
      <c r="G59" s="16" t="s">
        <v>188</v>
      </c>
      <c r="H59" s="13" t="s">
        <v>127</v>
      </c>
      <c r="I59" s="13" t="s">
        <v>127</v>
      </c>
      <c r="J59" s="13">
        <v>0</v>
      </c>
      <c r="K59" s="17" t="s">
        <v>177</v>
      </c>
      <c r="L59" s="13">
        <v>5</v>
      </c>
      <c r="M59" s="13">
        <v>0</v>
      </c>
      <c r="N59" s="13" t="s">
        <v>199</v>
      </c>
      <c r="O59" s="13">
        <v>0</v>
      </c>
      <c r="P59" s="74"/>
      <c r="Q59" s="13"/>
      <c r="R59" s="13"/>
      <c r="S59" s="13"/>
      <c r="T59" s="75">
        <v>0</v>
      </c>
      <c r="U59" s="75">
        <v>1800</v>
      </c>
      <c r="V59" s="75">
        <v>300</v>
      </c>
      <c r="W59" s="75">
        <v>1500</v>
      </c>
      <c r="X59" s="75">
        <v>0</v>
      </c>
      <c r="Y59" s="76">
        <v>41527</v>
      </c>
      <c r="Z59" s="152"/>
      <c r="AA59" s="13"/>
      <c r="AB59" s="86" t="s">
        <v>202</v>
      </c>
    </row>
    <row r="60" spans="2:28" ht="15" customHeight="1" x14ac:dyDescent="0.25">
      <c r="B60" s="85" t="s">
        <v>502</v>
      </c>
      <c r="C60" s="42" t="s">
        <v>1149</v>
      </c>
      <c r="D60" s="12" t="s">
        <v>77</v>
      </c>
      <c r="E60" s="33"/>
      <c r="F60" s="33"/>
      <c r="G60" s="16" t="s">
        <v>188</v>
      </c>
      <c r="H60" s="12"/>
      <c r="I60" s="12">
        <v>0</v>
      </c>
      <c r="J60" s="12">
        <v>0</v>
      </c>
      <c r="K60" s="57" t="s">
        <v>328</v>
      </c>
      <c r="L60" s="12">
        <v>88</v>
      </c>
      <c r="M60" s="12">
        <v>0</v>
      </c>
      <c r="N60" s="13">
        <v>1000</v>
      </c>
      <c r="O60" s="12">
        <v>-52</v>
      </c>
      <c r="P60" s="41">
        <v>58</v>
      </c>
      <c r="Q60" s="13"/>
      <c r="R60" s="13"/>
      <c r="S60" s="13"/>
      <c r="T60" s="38">
        <f>(O60*P60)+Q60+R60+S60</f>
        <v>-3016</v>
      </c>
      <c r="U60" s="12" t="s">
        <v>996</v>
      </c>
      <c r="V60" s="12" t="s">
        <v>996</v>
      </c>
      <c r="W60" s="12" t="s">
        <v>996</v>
      </c>
      <c r="X60" s="12" t="s">
        <v>996</v>
      </c>
      <c r="Y60" s="51">
        <v>41690</v>
      </c>
      <c r="Z60" s="15"/>
      <c r="AA60" s="15"/>
      <c r="AB60" s="87" t="s">
        <v>205</v>
      </c>
    </row>
    <row r="61" spans="2:28" ht="15" customHeight="1" x14ac:dyDescent="0.25">
      <c r="B61" s="85" t="s">
        <v>503</v>
      </c>
      <c r="C61" s="72" t="s">
        <v>512</v>
      </c>
      <c r="D61" s="12" t="s">
        <v>77</v>
      </c>
      <c r="E61" s="33"/>
      <c r="F61" s="33"/>
      <c r="G61" s="16" t="s">
        <v>206</v>
      </c>
      <c r="H61" s="29" t="s">
        <v>747</v>
      </c>
      <c r="I61" s="29" t="s">
        <v>748</v>
      </c>
      <c r="J61" s="29">
        <v>107522</v>
      </c>
      <c r="K61" s="30" t="s">
        <v>1347</v>
      </c>
      <c r="L61" s="35">
        <v>64</v>
      </c>
      <c r="M61" s="39">
        <v>0</v>
      </c>
      <c r="N61" s="13" t="s">
        <v>199</v>
      </c>
      <c r="O61" s="40">
        <v>-0.5</v>
      </c>
      <c r="P61" s="41">
        <v>60</v>
      </c>
      <c r="Q61" s="13"/>
      <c r="R61" s="13"/>
      <c r="S61" s="13"/>
      <c r="T61" s="38">
        <f>(O61*P61)+Q61+R61+S61</f>
        <v>-30</v>
      </c>
      <c r="U61" s="36">
        <v>0</v>
      </c>
      <c r="V61" s="36">
        <v>0</v>
      </c>
      <c r="W61" s="36">
        <v>0</v>
      </c>
      <c r="X61" s="36">
        <v>0</v>
      </c>
      <c r="Y61" s="37">
        <v>41542</v>
      </c>
      <c r="Z61" s="152"/>
      <c r="AA61" s="15"/>
      <c r="AB61" s="87" t="s">
        <v>196</v>
      </c>
    </row>
    <row r="62" spans="2:28" ht="15" customHeight="1" x14ac:dyDescent="0.25">
      <c r="B62" s="85" t="s">
        <v>502</v>
      </c>
      <c r="C62" s="42" t="s">
        <v>1149</v>
      </c>
      <c r="D62" s="12" t="s">
        <v>78</v>
      </c>
      <c r="E62" s="33"/>
      <c r="F62" s="33"/>
      <c r="G62" s="16" t="s">
        <v>188</v>
      </c>
      <c r="H62" s="12"/>
      <c r="I62" s="12">
        <v>0</v>
      </c>
      <c r="J62" s="12">
        <v>0</v>
      </c>
      <c r="K62" s="57" t="s">
        <v>328</v>
      </c>
      <c r="L62" s="12">
        <v>88</v>
      </c>
      <c r="M62" s="12">
        <v>0</v>
      </c>
      <c r="N62" s="13">
        <v>1000</v>
      </c>
      <c r="O62" s="12">
        <v>-17</v>
      </c>
      <c r="P62" s="41">
        <v>58</v>
      </c>
      <c r="Q62" s="13"/>
      <c r="R62" s="13"/>
      <c r="S62" s="13"/>
      <c r="T62" s="38">
        <f>(O62*P62)+Q62+R62+S62</f>
        <v>-986</v>
      </c>
      <c r="U62" s="12" t="s">
        <v>996</v>
      </c>
      <c r="V62" s="12" t="s">
        <v>996</v>
      </c>
      <c r="W62" s="12" t="s">
        <v>996</v>
      </c>
      <c r="X62" s="12" t="s">
        <v>996</v>
      </c>
      <c r="Y62" s="51">
        <v>41690</v>
      </c>
      <c r="Z62" s="15"/>
      <c r="AA62" s="15"/>
      <c r="AB62" s="87" t="s">
        <v>205</v>
      </c>
    </row>
    <row r="63" spans="2:28" ht="15" customHeight="1" x14ac:dyDescent="0.25">
      <c r="B63" s="85" t="s">
        <v>503</v>
      </c>
      <c r="C63" s="13"/>
      <c r="D63" s="13" t="s">
        <v>167</v>
      </c>
      <c r="E63" s="13"/>
      <c r="F63" s="13"/>
      <c r="G63" s="16" t="s">
        <v>188</v>
      </c>
      <c r="H63" s="13" t="s">
        <v>127</v>
      </c>
      <c r="I63" s="13" t="s">
        <v>127</v>
      </c>
      <c r="J63" s="13">
        <v>0</v>
      </c>
      <c r="K63" s="17" t="s">
        <v>177</v>
      </c>
      <c r="L63" s="13">
        <v>21</v>
      </c>
      <c r="M63" s="13">
        <v>0</v>
      </c>
      <c r="N63" s="13">
        <v>900</v>
      </c>
      <c r="O63" s="13">
        <v>0</v>
      </c>
      <c r="P63" s="74"/>
      <c r="Q63" s="13"/>
      <c r="R63" s="13"/>
      <c r="S63" s="13"/>
      <c r="T63" s="75">
        <v>250</v>
      </c>
      <c r="U63" s="75">
        <v>26200</v>
      </c>
      <c r="V63" s="75">
        <v>1200</v>
      </c>
      <c r="W63" s="75">
        <v>25000</v>
      </c>
      <c r="X63" s="75">
        <v>0</v>
      </c>
      <c r="Y63" s="76">
        <v>41530</v>
      </c>
      <c r="Z63" s="152"/>
      <c r="AA63" s="13"/>
      <c r="AB63" s="86" t="s">
        <v>202</v>
      </c>
    </row>
    <row r="64" spans="2:28" ht="15" customHeight="1" x14ac:dyDescent="0.25">
      <c r="B64" s="85" t="s">
        <v>502</v>
      </c>
      <c r="C64" s="42" t="s">
        <v>1149</v>
      </c>
      <c r="D64" s="12" t="s">
        <v>167</v>
      </c>
      <c r="E64" s="33"/>
      <c r="F64" s="33"/>
      <c r="G64" s="16" t="s">
        <v>188</v>
      </c>
      <c r="H64" s="12"/>
      <c r="I64" s="12">
        <v>0</v>
      </c>
      <c r="J64" s="12">
        <v>0</v>
      </c>
      <c r="K64" s="57" t="s">
        <v>386</v>
      </c>
      <c r="L64" s="12">
        <v>130</v>
      </c>
      <c r="M64" s="12">
        <v>0</v>
      </c>
      <c r="N64" s="13" t="s">
        <v>199</v>
      </c>
      <c r="O64" s="12">
        <v>0</v>
      </c>
      <c r="P64" s="41"/>
      <c r="Q64" s="13"/>
      <c r="R64" s="13"/>
      <c r="S64" s="13"/>
      <c r="T64" s="38">
        <f>(O64*P64)+Q64+R64+S64</f>
        <v>0</v>
      </c>
      <c r="U64" s="12" t="s">
        <v>996</v>
      </c>
      <c r="V64" s="12" t="s">
        <v>996</v>
      </c>
      <c r="W64" s="12" t="s">
        <v>996</v>
      </c>
      <c r="X64" s="12" t="s">
        <v>996</v>
      </c>
      <c r="Y64" s="51">
        <v>41690</v>
      </c>
      <c r="Z64" s="15"/>
      <c r="AA64" s="15"/>
      <c r="AB64" s="87" t="s">
        <v>205</v>
      </c>
    </row>
    <row r="65" spans="2:28" ht="15" customHeight="1" x14ac:dyDescent="0.25">
      <c r="B65" s="85" t="s">
        <v>502</v>
      </c>
      <c r="C65" s="13" t="s">
        <v>1458</v>
      </c>
      <c r="D65" s="12" t="s">
        <v>91</v>
      </c>
      <c r="E65" s="33"/>
      <c r="F65" s="33"/>
      <c r="G65" s="16" t="s">
        <v>188</v>
      </c>
      <c r="H65" s="12"/>
      <c r="I65" s="12">
        <v>0</v>
      </c>
      <c r="J65" s="12">
        <v>0</v>
      </c>
      <c r="K65" s="57" t="s">
        <v>242</v>
      </c>
      <c r="L65" s="12">
        <v>100</v>
      </c>
      <c r="M65" s="12">
        <v>0</v>
      </c>
      <c r="N65" s="13">
        <v>900</v>
      </c>
      <c r="O65" s="12">
        <v>-7.9</v>
      </c>
      <c r="P65" s="41">
        <v>59.35</v>
      </c>
      <c r="Q65" s="13"/>
      <c r="R65" s="13"/>
      <c r="S65" s="13"/>
      <c r="T65" s="38">
        <f>(O65*P65)+Q65+R65+S65</f>
        <v>-468.86500000000001</v>
      </c>
      <c r="U65" s="12" t="s">
        <v>996</v>
      </c>
      <c r="V65" s="12" t="s">
        <v>996</v>
      </c>
      <c r="W65" s="12" t="s">
        <v>996</v>
      </c>
      <c r="X65" s="12" t="s">
        <v>996</v>
      </c>
      <c r="Y65" s="51">
        <v>41757</v>
      </c>
      <c r="Z65" s="15"/>
      <c r="AA65" s="15"/>
      <c r="AB65" s="87" t="s">
        <v>191</v>
      </c>
    </row>
    <row r="66" spans="2:28" ht="15" customHeight="1" x14ac:dyDescent="0.25">
      <c r="B66" s="85" t="s">
        <v>503</v>
      </c>
      <c r="C66" s="13"/>
      <c r="D66" s="13" t="s">
        <v>164</v>
      </c>
      <c r="E66" s="13"/>
      <c r="F66" s="13"/>
      <c r="G66" s="16" t="s">
        <v>188</v>
      </c>
      <c r="H66" s="13" t="s">
        <v>127</v>
      </c>
      <c r="I66" s="13" t="s">
        <v>127</v>
      </c>
      <c r="J66" s="13">
        <v>0</v>
      </c>
      <c r="K66" s="17" t="s">
        <v>783</v>
      </c>
      <c r="L66" s="13">
        <v>48</v>
      </c>
      <c r="M66" s="13">
        <v>0</v>
      </c>
      <c r="N66" s="13" t="s">
        <v>199</v>
      </c>
      <c r="O66" s="13">
        <v>-30</v>
      </c>
      <c r="P66" s="74"/>
      <c r="Q66" s="13"/>
      <c r="R66" s="13"/>
      <c r="S66" s="13"/>
      <c r="T66" s="75">
        <v>-1739.9999999999998</v>
      </c>
      <c r="U66" s="75">
        <v>0</v>
      </c>
      <c r="V66" s="75">
        <v>0</v>
      </c>
      <c r="W66" s="75">
        <v>0</v>
      </c>
      <c r="X66" s="75">
        <v>0</v>
      </c>
      <c r="Y66" s="76">
        <v>41542</v>
      </c>
      <c r="Z66" s="152"/>
      <c r="AA66" s="13"/>
      <c r="AB66" s="86" t="s">
        <v>202</v>
      </c>
    </row>
    <row r="67" spans="2:28" ht="15" customHeight="1" x14ac:dyDescent="0.25">
      <c r="B67" s="85" t="s">
        <v>502</v>
      </c>
      <c r="C67" s="13" t="s">
        <v>1458</v>
      </c>
      <c r="D67" s="12" t="s">
        <v>164</v>
      </c>
      <c r="E67" s="33"/>
      <c r="F67" s="33"/>
      <c r="G67" s="16" t="s">
        <v>188</v>
      </c>
      <c r="H67" s="12"/>
      <c r="I67" s="12">
        <v>0</v>
      </c>
      <c r="J67" s="12">
        <v>0</v>
      </c>
      <c r="K67" s="57" t="s">
        <v>463</v>
      </c>
      <c r="L67" s="12">
        <v>130</v>
      </c>
      <c r="M67" s="12">
        <v>0</v>
      </c>
      <c r="N67" s="13" t="s">
        <v>199</v>
      </c>
      <c r="O67" s="12">
        <v>-4.4800000000000004</v>
      </c>
      <c r="P67" s="41">
        <v>59.35</v>
      </c>
      <c r="Q67" s="13"/>
      <c r="R67" s="13"/>
      <c r="S67" s="13"/>
      <c r="T67" s="38">
        <f>(O67*P67)+Q67+R67+S67</f>
        <v>-265.88800000000003</v>
      </c>
      <c r="U67" s="12" t="s">
        <v>996</v>
      </c>
      <c r="V67" s="12" t="s">
        <v>996</v>
      </c>
      <c r="W67" s="12" t="s">
        <v>996</v>
      </c>
      <c r="X67" s="12" t="s">
        <v>996</v>
      </c>
      <c r="Y67" s="51">
        <v>41757</v>
      </c>
      <c r="Z67" s="15"/>
      <c r="AA67" s="15"/>
      <c r="AB67" s="87" t="s">
        <v>191</v>
      </c>
    </row>
    <row r="68" spans="2:28" ht="15" customHeight="1" x14ac:dyDescent="0.25">
      <c r="B68" s="85" t="s">
        <v>503</v>
      </c>
      <c r="C68" s="13"/>
      <c r="D68" s="13" t="s">
        <v>166</v>
      </c>
      <c r="E68" s="13"/>
      <c r="F68" s="13"/>
      <c r="G68" s="16" t="s">
        <v>188</v>
      </c>
      <c r="H68" s="13" t="s">
        <v>127</v>
      </c>
      <c r="I68" s="13" t="s">
        <v>127</v>
      </c>
      <c r="J68" s="13">
        <v>0</v>
      </c>
      <c r="K68" s="17">
        <v>0</v>
      </c>
      <c r="L68" s="13">
        <v>40</v>
      </c>
      <c r="M68" s="13">
        <v>0</v>
      </c>
      <c r="N68" s="13" t="s">
        <v>199</v>
      </c>
      <c r="O68" s="13">
        <v>7</v>
      </c>
      <c r="P68" s="74"/>
      <c r="Q68" s="13"/>
      <c r="R68" s="13"/>
      <c r="S68" s="13"/>
      <c r="T68" s="75">
        <v>405.99999999999994</v>
      </c>
      <c r="U68" s="75">
        <v>0</v>
      </c>
      <c r="V68" s="75">
        <v>0</v>
      </c>
      <c r="W68" s="75">
        <v>0</v>
      </c>
      <c r="X68" s="75">
        <v>0</v>
      </c>
      <c r="Y68" s="76">
        <v>41542</v>
      </c>
      <c r="Z68" s="152"/>
      <c r="AA68" s="13"/>
      <c r="AB68" s="86" t="s">
        <v>202</v>
      </c>
    </row>
    <row r="69" spans="2:28" ht="15" customHeight="1" x14ac:dyDescent="0.25">
      <c r="B69" s="85" t="s">
        <v>502</v>
      </c>
      <c r="C69" s="13" t="s">
        <v>1458</v>
      </c>
      <c r="D69" s="12" t="s">
        <v>166</v>
      </c>
      <c r="E69" s="33"/>
      <c r="F69" s="33"/>
      <c r="G69" s="16" t="s">
        <v>188</v>
      </c>
      <c r="H69" s="12"/>
      <c r="I69" s="12">
        <v>0</v>
      </c>
      <c r="J69" s="12">
        <v>0</v>
      </c>
      <c r="K69" s="57" t="s">
        <v>466</v>
      </c>
      <c r="L69" s="12">
        <v>130</v>
      </c>
      <c r="M69" s="12">
        <v>0</v>
      </c>
      <c r="N69" s="13" t="s">
        <v>199</v>
      </c>
      <c r="O69" s="12">
        <v>0</v>
      </c>
      <c r="P69" s="41"/>
      <c r="Q69" s="13"/>
      <c r="R69" s="13"/>
      <c r="S69" s="13"/>
      <c r="T69" s="38">
        <f>(O69*P69)+Q69+R69+S69</f>
        <v>0</v>
      </c>
      <c r="U69" s="12" t="s">
        <v>996</v>
      </c>
      <c r="V69" s="12" t="s">
        <v>996</v>
      </c>
      <c r="W69" s="12" t="s">
        <v>996</v>
      </c>
      <c r="X69" s="12" t="s">
        <v>996</v>
      </c>
      <c r="Y69" s="51">
        <v>41757</v>
      </c>
      <c r="Z69" s="15"/>
      <c r="AA69" s="15"/>
      <c r="AB69" s="87" t="s">
        <v>133</v>
      </c>
    </row>
    <row r="70" spans="2:28" ht="15" customHeight="1" x14ac:dyDescent="0.25">
      <c r="B70" s="85" t="s">
        <v>503</v>
      </c>
      <c r="C70" s="13" t="s">
        <v>508</v>
      </c>
      <c r="D70" s="12" t="s">
        <v>166</v>
      </c>
      <c r="E70" s="33"/>
      <c r="F70" s="33"/>
      <c r="G70" s="16" t="s">
        <v>188</v>
      </c>
      <c r="H70" s="29" t="s">
        <v>127</v>
      </c>
      <c r="I70" s="29" t="s">
        <v>127</v>
      </c>
      <c r="J70" s="29">
        <v>0</v>
      </c>
      <c r="K70" s="30" t="s">
        <v>242</v>
      </c>
      <c r="L70" s="35">
        <v>130</v>
      </c>
      <c r="M70" s="39">
        <v>0</v>
      </c>
      <c r="N70" s="13">
        <v>900</v>
      </c>
      <c r="O70" s="40">
        <v>-7</v>
      </c>
      <c r="P70" s="41">
        <v>57.999999999999993</v>
      </c>
      <c r="Q70" s="13"/>
      <c r="R70" s="13"/>
      <c r="S70" s="13"/>
      <c r="T70" s="38">
        <f>(O70*P70)+Q70+R70+S70</f>
        <v>-405.99999999999994</v>
      </c>
      <c r="U70" s="36">
        <v>0</v>
      </c>
      <c r="V70" s="36">
        <v>0</v>
      </c>
      <c r="W70" s="36">
        <v>0</v>
      </c>
      <c r="X70" s="36">
        <v>0</v>
      </c>
      <c r="Y70" s="37">
        <v>41542</v>
      </c>
      <c r="Z70" s="152"/>
      <c r="AA70" s="15"/>
      <c r="AB70" s="87" t="s">
        <v>205</v>
      </c>
    </row>
    <row r="71" spans="2:28" ht="15" customHeight="1" x14ac:dyDescent="0.25">
      <c r="B71" s="85" t="s">
        <v>502</v>
      </c>
      <c r="C71" s="13"/>
      <c r="D71" s="14" t="s">
        <v>158</v>
      </c>
      <c r="E71" s="15"/>
      <c r="F71" s="15"/>
      <c r="G71" s="16" t="s">
        <v>188</v>
      </c>
      <c r="H71" s="13"/>
      <c r="I71" s="13">
        <v>0</v>
      </c>
      <c r="J71" s="13">
        <v>0</v>
      </c>
      <c r="K71" s="17" t="s">
        <v>454</v>
      </c>
      <c r="L71" s="13">
        <v>1</v>
      </c>
      <c r="M71" s="13">
        <v>0</v>
      </c>
      <c r="N71" s="13" t="s">
        <v>199</v>
      </c>
      <c r="O71" s="13">
        <v>41</v>
      </c>
      <c r="P71" s="74"/>
      <c r="Q71" s="13"/>
      <c r="R71" s="13"/>
      <c r="S71" s="13"/>
      <c r="T71" s="77" t="s">
        <v>1022</v>
      </c>
      <c r="U71" s="77" t="s">
        <v>996</v>
      </c>
      <c r="V71" s="77" t="s">
        <v>996</v>
      </c>
      <c r="W71" s="77" t="s">
        <v>996</v>
      </c>
      <c r="X71" s="72" t="s">
        <v>996</v>
      </c>
      <c r="Y71" s="76">
        <v>41757</v>
      </c>
      <c r="Z71" s="15"/>
      <c r="AA71" s="15"/>
      <c r="AB71" s="86" t="s">
        <v>202</v>
      </c>
    </row>
    <row r="72" spans="2:28" ht="15" customHeight="1" x14ac:dyDescent="0.25">
      <c r="B72" s="85" t="s">
        <v>502</v>
      </c>
      <c r="C72" s="42" t="s">
        <v>1150</v>
      </c>
      <c r="D72" s="12" t="s">
        <v>158</v>
      </c>
      <c r="E72" s="33"/>
      <c r="F72" s="33"/>
      <c r="G72" s="16" t="s">
        <v>188</v>
      </c>
      <c r="H72" s="12"/>
      <c r="I72" s="12">
        <v>0</v>
      </c>
      <c r="J72" s="12">
        <v>0</v>
      </c>
      <c r="K72" s="57" t="s">
        <v>454</v>
      </c>
      <c r="L72" s="12">
        <v>130</v>
      </c>
      <c r="M72" s="12">
        <v>0</v>
      </c>
      <c r="N72" s="13" t="s">
        <v>199</v>
      </c>
      <c r="O72" s="12">
        <v>-39</v>
      </c>
      <c r="P72" s="41">
        <v>59.35</v>
      </c>
      <c r="Q72" s="13"/>
      <c r="R72" s="13"/>
      <c r="S72" s="13"/>
      <c r="T72" s="38">
        <f>(O72*P72)+Q72+R72+S72</f>
        <v>-2314.65</v>
      </c>
      <c r="U72" s="12" t="s">
        <v>996</v>
      </c>
      <c r="V72" s="12" t="s">
        <v>996</v>
      </c>
      <c r="W72" s="12" t="s">
        <v>996</v>
      </c>
      <c r="X72" s="12" t="s">
        <v>996</v>
      </c>
      <c r="Y72" s="51">
        <v>41787</v>
      </c>
      <c r="Z72" s="15"/>
      <c r="AA72" s="15"/>
      <c r="AB72" s="87" t="s">
        <v>1144</v>
      </c>
    </row>
    <row r="73" spans="2:28" ht="15" customHeight="1" x14ac:dyDescent="0.25">
      <c r="B73" s="85" t="s">
        <v>503</v>
      </c>
      <c r="C73" s="13"/>
      <c r="D73" s="13" t="s">
        <v>540</v>
      </c>
      <c r="E73" s="13"/>
      <c r="F73" s="13"/>
      <c r="G73" s="16" t="s">
        <v>188</v>
      </c>
      <c r="H73" s="13" t="s">
        <v>127</v>
      </c>
      <c r="I73" s="13" t="s">
        <v>127</v>
      </c>
      <c r="J73" s="13">
        <v>0</v>
      </c>
      <c r="K73" s="17">
        <v>0</v>
      </c>
      <c r="L73" s="13">
        <v>6</v>
      </c>
      <c r="M73" s="13">
        <v>0</v>
      </c>
      <c r="N73" s="13">
        <v>900</v>
      </c>
      <c r="O73" s="13">
        <v>0</v>
      </c>
      <c r="P73" s="74"/>
      <c r="Q73" s="13"/>
      <c r="R73" s="13"/>
      <c r="S73" s="13"/>
      <c r="T73" s="75">
        <v>0</v>
      </c>
      <c r="U73" s="75">
        <v>0</v>
      </c>
      <c r="V73" s="75">
        <v>0</v>
      </c>
      <c r="W73" s="75">
        <v>0</v>
      </c>
      <c r="X73" s="75">
        <v>0</v>
      </c>
      <c r="Y73" s="76">
        <v>41542</v>
      </c>
      <c r="Z73" s="152"/>
      <c r="AA73" s="13"/>
      <c r="AB73" s="86" t="s">
        <v>202</v>
      </c>
    </row>
    <row r="74" spans="2:28" ht="15" customHeight="1" x14ac:dyDescent="0.25">
      <c r="B74" s="85" t="s">
        <v>502</v>
      </c>
      <c r="C74" s="13"/>
      <c r="D74" s="14" t="s">
        <v>540</v>
      </c>
      <c r="E74" s="15"/>
      <c r="F74" s="15"/>
      <c r="G74" s="16" t="s">
        <v>122</v>
      </c>
      <c r="H74" s="13" t="s">
        <v>859</v>
      </c>
      <c r="I74" s="13">
        <v>0</v>
      </c>
      <c r="J74" s="13">
        <v>0</v>
      </c>
      <c r="K74" s="17" t="s">
        <v>781</v>
      </c>
      <c r="L74" s="13">
        <v>59</v>
      </c>
      <c r="M74" s="13">
        <v>0</v>
      </c>
      <c r="N74" s="13">
        <v>1000</v>
      </c>
      <c r="O74" s="13">
        <v>21</v>
      </c>
      <c r="P74" s="74"/>
      <c r="Q74" s="13"/>
      <c r="R74" s="13"/>
      <c r="S74" s="13"/>
      <c r="T74" s="77" t="s">
        <v>1023</v>
      </c>
      <c r="U74" s="77" t="s">
        <v>1024</v>
      </c>
      <c r="V74" s="77" t="s">
        <v>996</v>
      </c>
      <c r="W74" s="77" t="s">
        <v>1024</v>
      </c>
      <c r="X74" s="72" t="s">
        <v>996</v>
      </c>
      <c r="Y74" s="76">
        <v>41295</v>
      </c>
      <c r="Z74" s="15"/>
      <c r="AA74" s="15"/>
      <c r="AB74" s="86" t="s">
        <v>202</v>
      </c>
    </row>
    <row r="75" spans="2:28" ht="15" customHeight="1" x14ac:dyDescent="0.25">
      <c r="B75" s="85" t="s">
        <v>503</v>
      </c>
      <c r="C75" s="13"/>
      <c r="D75" s="13" t="s">
        <v>541</v>
      </c>
      <c r="E75" s="13"/>
      <c r="F75" s="13"/>
      <c r="G75" s="16" t="s">
        <v>188</v>
      </c>
      <c r="H75" s="13" t="s">
        <v>127</v>
      </c>
      <c r="I75" s="13" t="s">
        <v>127</v>
      </c>
      <c r="J75" s="13">
        <v>0</v>
      </c>
      <c r="K75" s="17" t="s">
        <v>785</v>
      </c>
      <c r="L75" s="13">
        <v>48</v>
      </c>
      <c r="M75" s="13">
        <v>0</v>
      </c>
      <c r="N75" s="13">
        <v>900</v>
      </c>
      <c r="O75" s="13">
        <v>-4</v>
      </c>
      <c r="P75" s="74"/>
      <c r="Q75" s="13"/>
      <c r="R75" s="13"/>
      <c r="S75" s="13"/>
      <c r="T75" s="75">
        <v>-231.99999999999997</v>
      </c>
      <c r="U75" s="75">
        <v>0</v>
      </c>
      <c r="V75" s="75">
        <v>0</v>
      </c>
      <c r="W75" s="75">
        <v>0</v>
      </c>
      <c r="X75" s="75">
        <v>0</v>
      </c>
      <c r="Y75" s="76">
        <v>41443</v>
      </c>
      <c r="Z75" s="152"/>
      <c r="AA75" s="13"/>
      <c r="AB75" s="86" t="s">
        <v>202</v>
      </c>
    </row>
    <row r="76" spans="2:28" ht="15" customHeight="1" x14ac:dyDescent="0.25">
      <c r="B76" s="85" t="s">
        <v>502</v>
      </c>
      <c r="C76" s="13"/>
      <c r="D76" s="14" t="s">
        <v>811</v>
      </c>
      <c r="E76" s="15"/>
      <c r="F76" s="15"/>
      <c r="G76" s="16" t="s">
        <v>122</v>
      </c>
      <c r="H76" s="13" t="s">
        <v>860</v>
      </c>
      <c r="I76" s="13">
        <v>0</v>
      </c>
      <c r="J76" s="13">
        <v>0</v>
      </c>
      <c r="K76" s="17" t="s">
        <v>988</v>
      </c>
      <c r="L76" s="13">
        <v>59</v>
      </c>
      <c r="M76" s="13">
        <v>0</v>
      </c>
      <c r="N76" s="13">
        <v>1000</v>
      </c>
      <c r="O76" s="13">
        <v>-3</v>
      </c>
      <c r="P76" s="74"/>
      <c r="Q76" s="13"/>
      <c r="R76" s="13"/>
      <c r="S76" s="13"/>
      <c r="T76" s="77" t="s">
        <v>1014</v>
      </c>
      <c r="U76" s="77" t="s">
        <v>1025</v>
      </c>
      <c r="V76" s="77" t="s">
        <v>996</v>
      </c>
      <c r="W76" s="77" t="s">
        <v>1025</v>
      </c>
      <c r="X76" s="72" t="s">
        <v>996</v>
      </c>
      <c r="Y76" s="76">
        <v>41295</v>
      </c>
      <c r="Z76" s="15"/>
      <c r="AA76" s="15"/>
      <c r="AB76" s="86" t="s">
        <v>202</v>
      </c>
    </row>
    <row r="77" spans="2:28" ht="15" customHeight="1" x14ac:dyDescent="0.25">
      <c r="B77" s="85" t="s">
        <v>502</v>
      </c>
      <c r="C77" s="13"/>
      <c r="D77" s="14" t="s">
        <v>812</v>
      </c>
      <c r="E77" s="15"/>
      <c r="F77" s="15"/>
      <c r="G77" s="16" t="s">
        <v>122</v>
      </c>
      <c r="H77" s="13" t="s">
        <v>861</v>
      </c>
      <c r="I77" s="13">
        <v>0</v>
      </c>
      <c r="J77" s="13">
        <v>0</v>
      </c>
      <c r="K77" s="17" t="s">
        <v>781</v>
      </c>
      <c r="L77" s="13">
        <v>59</v>
      </c>
      <c r="M77" s="13">
        <v>0</v>
      </c>
      <c r="N77" s="13">
        <v>1000</v>
      </c>
      <c r="O77" s="13">
        <v>1</v>
      </c>
      <c r="P77" s="74"/>
      <c r="Q77" s="13"/>
      <c r="R77" s="13"/>
      <c r="S77" s="13"/>
      <c r="T77" s="77" t="s">
        <v>1026</v>
      </c>
      <c r="U77" s="77" t="s">
        <v>1027</v>
      </c>
      <c r="V77" s="77" t="s">
        <v>996</v>
      </c>
      <c r="W77" s="77" t="s">
        <v>1027</v>
      </c>
      <c r="X77" s="72" t="s">
        <v>996</v>
      </c>
      <c r="Y77" s="76">
        <v>41295</v>
      </c>
      <c r="Z77" s="15"/>
      <c r="AA77" s="15"/>
      <c r="AB77" s="86" t="s">
        <v>202</v>
      </c>
    </row>
    <row r="78" spans="2:28" ht="15" customHeight="1" x14ac:dyDescent="0.25">
      <c r="B78" s="85" t="s">
        <v>502</v>
      </c>
      <c r="C78" s="13"/>
      <c r="D78" s="14" t="s">
        <v>813</v>
      </c>
      <c r="E78" s="15"/>
      <c r="F78" s="15"/>
      <c r="G78" s="16" t="s">
        <v>122</v>
      </c>
      <c r="H78" s="13" t="s">
        <v>862</v>
      </c>
      <c r="I78" s="13">
        <v>0</v>
      </c>
      <c r="J78" s="13">
        <v>0</v>
      </c>
      <c r="K78" s="17" t="s">
        <v>781</v>
      </c>
      <c r="L78" s="13">
        <v>59</v>
      </c>
      <c r="M78" s="13">
        <v>0</v>
      </c>
      <c r="N78" s="13">
        <v>1000</v>
      </c>
      <c r="O78" s="13">
        <v>5</v>
      </c>
      <c r="P78" s="74"/>
      <c r="Q78" s="13"/>
      <c r="R78" s="13"/>
      <c r="S78" s="13"/>
      <c r="T78" s="77" t="s">
        <v>1028</v>
      </c>
      <c r="U78" s="77" t="s">
        <v>1029</v>
      </c>
      <c r="V78" s="77" t="s">
        <v>996</v>
      </c>
      <c r="W78" s="77" t="s">
        <v>1029</v>
      </c>
      <c r="X78" s="72" t="s">
        <v>996</v>
      </c>
      <c r="Y78" s="76">
        <v>41295</v>
      </c>
      <c r="Z78" s="15"/>
      <c r="AA78" s="15"/>
      <c r="AB78" s="86" t="s">
        <v>202</v>
      </c>
    </row>
    <row r="79" spans="2:28" ht="15" customHeight="1" x14ac:dyDescent="0.25">
      <c r="B79" s="85" t="s">
        <v>502</v>
      </c>
      <c r="C79" s="13"/>
      <c r="D79" s="14" t="s">
        <v>814</v>
      </c>
      <c r="E79" s="15"/>
      <c r="F79" s="15"/>
      <c r="G79" s="16" t="s">
        <v>122</v>
      </c>
      <c r="H79" s="13" t="s">
        <v>863</v>
      </c>
      <c r="I79" s="13">
        <v>0</v>
      </c>
      <c r="J79" s="13">
        <v>0</v>
      </c>
      <c r="K79" s="17" t="s">
        <v>781</v>
      </c>
      <c r="L79" s="13">
        <v>59</v>
      </c>
      <c r="M79" s="13">
        <v>0</v>
      </c>
      <c r="N79" s="13">
        <v>1000</v>
      </c>
      <c r="O79" s="13">
        <v>28</v>
      </c>
      <c r="P79" s="74"/>
      <c r="Q79" s="13"/>
      <c r="R79" s="13"/>
      <c r="S79" s="13"/>
      <c r="T79" s="77" t="s">
        <v>1030</v>
      </c>
      <c r="U79" s="77" t="s">
        <v>996</v>
      </c>
      <c r="V79" s="77" t="s">
        <v>996</v>
      </c>
      <c r="W79" s="77" t="s">
        <v>996</v>
      </c>
      <c r="X79" s="72" t="s">
        <v>996</v>
      </c>
      <c r="Y79" s="76">
        <v>41295</v>
      </c>
      <c r="Z79" s="15"/>
      <c r="AA79" s="15"/>
      <c r="AB79" s="86" t="s">
        <v>202</v>
      </c>
    </row>
    <row r="80" spans="2:28" ht="15" customHeight="1" x14ac:dyDescent="0.25">
      <c r="B80" s="85" t="s">
        <v>502</v>
      </c>
      <c r="C80" s="13"/>
      <c r="D80" s="14" t="s">
        <v>815</v>
      </c>
      <c r="E80" s="15"/>
      <c r="F80" s="15"/>
      <c r="G80" s="16" t="s">
        <v>122</v>
      </c>
      <c r="H80" s="13" t="s">
        <v>864</v>
      </c>
      <c r="I80" s="13" t="s">
        <v>865</v>
      </c>
      <c r="J80" s="13">
        <v>102283</v>
      </c>
      <c r="K80" s="17" t="s">
        <v>791</v>
      </c>
      <c r="L80" s="13">
        <v>5</v>
      </c>
      <c r="M80" s="13">
        <v>0</v>
      </c>
      <c r="N80" s="13" t="s">
        <v>199</v>
      </c>
      <c r="O80" s="13">
        <v>0</v>
      </c>
      <c r="P80" s="74"/>
      <c r="Q80" s="13"/>
      <c r="R80" s="13"/>
      <c r="S80" s="13"/>
      <c r="T80" s="77" t="s">
        <v>996</v>
      </c>
      <c r="U80" s="77" t="s">
        <v>996</v>
      </c>
      <c r="V80" s="77" t="s">
        <v>996</v>
      </c>
      <c r="W80" s="77" t="s">
        <v>996</v>
      </c>
      <c r="X80" s="72" t="s">
        <v>996</v>
      </c>
      <c r="Y80" s="76">
        <v>41444</v>
      </c>
      <c r="Z80" s="15"/>
      <c r="AA80" s="15"/>
      <c r="AB80" s="86" t="s">
        <v>202</v>
      </c>
    </row>
    <row r="81" spans="2:28" ht="15" customHeight="1" x14ac:dyDescent="0.25">
      <c r="B81" s="85" t="s">
        <v>503</v>
      </c>
      <c r="C81" s="42" t="s">
        <v>1149</v>
      </c>
      <c r="D81" s="12" t="s">
        <v>815</v>
      </c>
      <c r="E81" s="33"/>
      <c r="F81" s="33"/>
      <c r="G81" s="16" t="s">
        <v>188</v>
      </c>
      <c r="H81" s="29" t="s">
        <v>127</v>
      </c>
      <c r="I81" s="29" t="s">
        <v>127</v>
      </c>
      <c r="J81" s="29">
        <v>0</v>
      </c>
      <c r="K81" s="30" t="s">
        <v>1344</v>
      </c>
      <c r="L81" s="35">
        <v>130</v>
      </c>
      <c r="M81" s="39">
        <v>0</v>
      </c>
      <c r="N81" s="13">
        <v>900</v>
      </c>
      <c r="O81" s="40">
        <v>0</v>
      </c>
      <c r="P81" s="41"/>
      <c r="Q81" s="13"/>
      <c r="R81" s="13"/>
      <c r="S81" s="13"/>
      <c r="T81" s="38">
        <f>(O81*P81)+Q81+R81+S81</f>
        <v>0</v>
      </c>
      <c r="U81" s="36">
        <v>0</v>
      </c>
      <c r="V81" s="36">
        <v>0</v>
      </c>
      <c r="W81" s="36">
        <v>0</v>
      </c>
      <c r="X81" s="36">
        <v>0</v>
      </c>
      <c r="Y81" s="37">
        <v>41542</v>
      </c>
      <c r="Z81" s="152"/>
      <c r="AA81" s="15"/>
      <c r="AB81" s="87" t="s">
        <v>191</v>
      </c>
    </row>
    <row r="82" spans="2:28" ht="15" customHeight="1" x14ac:dyDescent="0.25">
      <c r="B82" s="85" t="s">
        <v>502</v>
      </c>
      <c r="C82" s="13" t="s">
        <v>1459</v>
      </c>
      <c r="D82" s="12" t="s">
        <v>44</v>
      </c>
      <c r="E82" s="33"/>
      <c r="F82" s="33"/>
      <c r="G82" s="16" t="s">
        <v>188</v>
      </c>
      <c r="H82" s="12"/>
      <c r="I82" s="12">
        <v>0</v>
      </c>
      <c r="J82" s="12">
        <v>0</v>
      </c>
      <c r="K82" s="57" t="s">
        <v>257</v>
      </c>
      <c r="L82" s="12">
        <v>64</v>
      </c>
      <c r="M82" s="12">
        <v>0</v>
      </c>
      <c r="N82" s="13" t="s">
        <v>199</v>
      </c>
      <c r="O82" s="12">
        <v>-28.4</v>
      </c>
      <c r="P82" s="41">
        <v>59.35</v>
      </c>
      <c r="Q82" s="13"/>
      <c r="R82" s="13"/>
      <c r="S82" s="13"/>
      <c r="T82" s="38">
        <f>(O82*P82)+Q82+R82+S82</f>
        <v>-1685.54</v>
      </c>
      <c r="U82" s="12" t="s">
        <v>996</v>
      </c>
      <c r="V82" s="12" t="s">
        <v>996</v>
      </c>
      <c r="W82" s="12" t="s">
        <v>996</v>
      </c>
      <c r="X82" s="12" t="s">
        <v>996</v>
      </c>
      <c r="Y82" s="51">
        <v>41646</v>
      </c>
      <c r="Z82" s="15"/>
      <c r="AA82" s="15"/>
      <c r="AB82" s="87" t="s">
        <v>191</v>
      </c>
    </row>
    <row r="83" spans="2:28" ht="15" customHeight="1" x14ac:dyDescent="0.25">
      <c r="B83" s="85" t="s">
        <v>503</v>
      </c>
      <c r="C83" s="13" t="s">
        <v>508</v>
      </c>
      <c r="D83" s="12" t="s">
        <v>44</v>
      </c>
      <c r="E83" s="33"/>
      <c r="F83" s="33"/>
      <c r="G83" s="16" t="s">
        <v>188</v>
      </c>
      <c r="H83" s="29" t="s">
        <v>127</v>
      </c>
      <c r="I83" s="29" t="s">
        <v>127</v>
      </c>
      <c r="J83" s="29">
        <v>0</v>
      </c>
      <c r="K83" s="30" t="s">
        <v>1346</v>
      </c>
      <c r="L83" s="35">
        <v>150</v>
      </c>
      <c r="M83" s="39">
        <v>0</v>
      </c>
      <c r="N83" s="13" t="s">
        <v>199</v>
      </c>
      <c r="O83" s="40">
        <v>-9.6999999999999993</v>
      </c>
      <c r="P83" s="41">
        <v>57.999999999999993</v>
      </c>
      <c r="Q83" s="13"/>
      <c r="R83" s="13"/>
      <c r="S83" s="13"/>
      <c r="T83" s="38">
        <f>(O83*P83)+Q83+R83+S83</f>
        <v>-562.59999999999991</v>
      </c>
      <c r="U83" s="36">
        <v>0</v>
      </c>
      <c r="V83" s="36">
        <v>0</v>
      </c>
      <c r="W83" s="36">
        <v>0</v>
      </c>
      <c r="X83" s="36">
        <v>0</v>
      </c>
      <c r="Y83" s="37">
        <v>42044</v>
      </c>
      <c r="Z83" s="152"/>
      <c r="AA83" s="15"/>
      <c r="AB83" s="87" t="s">
        <v>133</v>
      </c>
    </row>
    <row r="84" spans="2:28" ht="15" customHeight="1" x14ac:dyDescent="0.25">
      <c r="B84" s="85" t="s">
        <v>503</v>
      </c>
      <c r="C84" s="13"/>
      <c r="D84" s="13" t="s">
        <v>79</v>
      </c>
      <c r="E84" s="13"/>
      <c r="F84" s="13"/>
      <c r="G84" s="16" t="s">
        <v>122</v>
      </c>
      <c r="H84" s="13" t="s">
        <v>127</v>
      </c>
      <c r="I84" s="13" t="s">
        <v>127</v>
      </c>
      <c r="J84" s="13">
        <v>0</v>
      </c>
      <c r="K84" s="17" t="s">
        <v>785</v>
      </c>
      <c r="L84" s="13">
        <v>5</v>
      </c>
      <c r="M84" s="13">
        <v>0</v>
      </c>
      <c r="N84" s="13" t="s">
        <v>199</v>
      </c>
      <c r="O84" s="13">
        <v>7</v>
      </c>
      <c r="P84" s="74"/>
      <c r="Q84" s="13"/>
      <c r="R84" s="13"/>
      <c r="S84" s="13"/>
      <c r="T84" s="75">
        <v>405.99999999999994</v>
      </c>
      <c r="U84" s="75">
        <v>0</v>
      </c>
      <c r="V84" s="75">
        <v>0</v>
      </c>
      <c r="W84" s="75">
        <v>0</v>
      </c>
      <c r="X84" s="75">
        <v>0</v>
      </c>
      <c r="Y84" s="76">
        <v>40900</v>
      </c>
      <c r="Z84" s="152"/>
      <c r="AA84" s="13"/>
      <c r="AB84" s="86" t="s">
        <v>202</v>
      </c>
    </row>
    <row r="85" spans="2:28" ht="15" customHeight="1" x14ac:dyDescent="0.25">
      <c r="B85" s="85" t="s">
        <v>502</v>
      </c>
      <c r="C85" s="42" t="s">
        <v>1149</v>
      </c>
      <c r="D85" s="12" t="s">
        <v>79</v>
      </c>
      <c r="E85" s="33"/>
      <c r="F85" s="33"/>
      <c r="G85" s="16" t="s">
        <v>188</v>
      </c>
      <c r="H85" s="12"/>
      <c r="I85" s="12">
        <v>0</v>
      </c>
      <c r="J85" s="12">
        <v>0</v>
      </c>
      <c r="K85" s="57" t="s">
        <v>331</v>
      </c>
      <c r="L85" s="12">
        <v>88</v>
      </c>
      <c r="M85" s="12">
        <v>0</v>
      </c>
      <c r="N85" s="13" t="s">
        <v>199</v>
      </c>
      <c r="O85" s="12">
        <v>-4</v>
      </c>
      <c r="P85" s="41">
        <v>312.5</v>
      </c>
      <c r="Q85" s="13"/>
      <c r="R85" s="13"/>
      <c r="S85" s="13"/>
      <c r="T85" s="38">
        <f>(O85*P85)+Q85+R85+S85</f>
        <v>-1250</v>
      </c>
      <c r="U85" s="12" t="s">
        <v>996</v>
      </c>
      <c r="V85" s="12" t="s">
        <v>996</v>
      </c>
      <c r="W85" s="12" t="s">
        <v>996</v>
      </c>
      <c r="X85" s="12" t="s">
        <v>996</v>
      </c>
      <c r="Y85" s="51">
        <v>41646</v>
      </c>
      <c r="Z85" s="15"/>
      <c r="AA85" s="15"/>
      <c r="AB85" s="87" t="s">
        <v>133</v>
      </c>
    </row>
    <row r="86" spans="2:28" ht="15" customHeight="1" x14ac:dyDescent="0.25">
      <c r="B86" s="85" t="s">
        <v>502</v>
      </c>
      <c r="C86" s="13" t="s">
        <v>1459</v>
      </c>
      <c r="D86" s="12" t="s">
        <v>161</v>
      </c>
      <c r="E86" s="33"/>
      <c r="F86" s="33"/>
      <c r="G86" s="16" t="s">
        <v>188</v>
      </c>
      <c r="H86" s="12"/>
      <c r="I86" s="12">
        <v>0</v>
      </c>
      <c r="J86" s="12">
        <v>0</v>
      </c>
      <c r="K86" s="57" t="s">
        <v>459</v>
      </c>
      <c r="L86" s="12">
        <v>130</v>
      </c>
      <c r="M86" s="12">
        <v>0</v>
      </c>
      <c r="N86" s="13" t="s">
        <v>199</v>
      </c>
      <c r="O86" s="12">
        <v>0</v>
      </c>
      <c r="P86" s="41"/>
      <c r="Q86" s="13"/>
      <c r="R86" s="13"/>
      <c r="S86" s="13"/>
      <c r="T86" s="38">
        <f>(O86*P86)+Q86+R86+S86</f>
        <v>0</v>
      </c>
      <c r="U86" s="12" t="s">
        <v>996</v>
      </c>
      <c r="V86" s="12" t="s">
        <v>996</v>
      </c>
      <c r="W86" s="12" t="s">
        <v>996</v>
      </c>
      <c r="X86" s="12" t="s">
        <v>996</v>
      </c>
      <c r="Y86" s="51">
        <v>41570</v>
      </c>
      <c r="Z86" s="15"/>
      <c r="AA86" s="15"/>
      <c r="AB86" s="87" t="s">
        <v>1144</v>
      </c>
    </row>
    <row r="87" spans="2:28" ht="15" customHeight="1" x14ac:dyDescent="0.25">
      <c r="B87" s="85" t="s">
        <v>503</v>
      </c>
      <c r="C87" s="13"/>
      <c r="D87" s="13" t="s">
        <v>542</v>
      </c>
      <c r="E87" s="13"/>
      <c r="F87" s="13"/>
      <c r="G87" s="16" t="s">
        <v>122</v>
      </c>
      <c r="H87" s="13" t="s">
        <v>628</v>
      </c>
      <c r="I87" s="13" t="s">
        <v>629</v>
      </c>
      <c r="J87" s="13">
        <v>102170</v>
      </c>
      <c r="K87" s="17" t="s">
        <v>785</v>
      </c>
      <c r="L87" s="13">
        <v>5</v>
      </c>
      <c r="M87" s="13">
        <v>0</v>
      </c>
      <c r="N87" s="13" t="s">
        <v>199</v>
      </c>
      <c r="O87" s="13">
        <v>0.75</v>
      </c>
      <c r="P87" s="74"/>
      <c r="Q87" s="13"/>
      <c r="R87" s="13"/>
      <c r="S87" s="13"/>
      <c r="T87" s="75">
        <v>163.5</v>
      </c>
      <c r="U87" s="75">
        <v>2000</v>
      </c>
      <c r="V87" s="75">
        <v>0</v>
      </c>
      <c r="W87" s="75">
        <v>2000</v>
      </c>
      <c r="X87" s="75">
        <v>0</v>
      </c>
      <c r="Y87" s="76">
        <v>40678</v>
      </c>
      <c r="Z87" s="152"/>
      <c r="AA87" s="13"/>
      <c r="AB87" s="86" t="s">
        <v>202</v>
      </c>
    </row>
    <row r="88" spans="2:28" ht="15" customHeight="1" x14ac:dyDescent="0.25">
      <c r="B88" s="85" t="s">
        <v>503</v>
      </c>
      <c r="C88" s="13"/>
      <c r="D88" s="13" t="s">
        <v>543</v>
      </c>
      <c r="E88" s="13"/>
      <c r="F88" s="13"/>
      <c r="G88" s="16" t="s">
        <v>122</v>
      </c>
      <c r="H88" s="13" t="s">
        <v>630</v>
      </c>
      <c r="I88" s="13" t="s">
        <v>631</v>
      </c>
      <c r="J88" s="13">
        <v>102879</v>
      </c>
      <c r="K88" s="17" t="s">
        <v>785</v>
      </c>
      <c r="L88" s="13">
        <v>21</v>
      </c>
      <c r="M88" s="13">
        <v>0</v>
      </c>
      <c r="N88" s="13" t="s">
        <v>199</v>
      </c>
      <c r="O88" s="13">
        <v>13</v>
      </c>
      <c r="P88" s="74"/>
      <c r="Q88" s="13"/>
      <c r="R88" s="13"/>
      <c r="S88" s="13"/>
      <c r="T88" s="75">
        <v>753.99999999999989</v>
      </c>
      <c r="U88" s="75">
        <v>600</v>
      </c>
      <c r="V88" s="75">
        <v>600</v>
      </c>
      <c r="W88" s="75">
        <v>0</v>
      </c>
      <c r="X88" s="75">
        <v>0</v>
      </c>
      <c r="Y88" s="76">
        <v>41085</v>
      </c>
      <c r="Z88" s="152"/>
      <c r="AA88" s="13"/>
      <c r="AB88" s="86" t="s">
        <v>202</v>
      </c>
    </row>
    <row r="89" spans="2:28" ht="15" customHeight="1" x14ac:dyDescent="0.25">
      <c r="B89" s="85" t="s">
        <v>503</v>
      </c>
      <c r="C89" s="13"/>
      <c r="D89" s="13" t="s">
        <v>544</v>
      </c>
      <c r="E89" s="13"/>
      <c r="F89" s="13"/>
      <c r="G89" s="16" t="s">
        <v>122</v>
      </c>
      <c r="H89" s="13" t="s">
        <v>632</v>
      </c>
      <c r="I89" s="13" t="s">
        <v>633</v>
      </c>
      <c r="J89" s="13">
        <v>102839</v>
      </c>
      <c r="K89" s="17" t="s">
        <v>785</v>
      </c>
      <c r="L89" s="13">
        <v>1</v>
      </c>
      <c r="M89" s="13">
        <v>0</v>
      </c>
      <c r="N89" s="13" t="s">
        <v>199</v>
      </c>
      <c r="O89" s="13">
        <v>0</v>
      </c>
      <c r="P89" s="74"/>
      <c r="Q89" s="13"/>
      <c r="R89" s="13"/>
      <c r="S89" s="13"/>
      <c r="T89" s="75">
        <v>0</v>
      </c>
      <c r="U89" s="75">
        <v>35000</v>
      </c>
      <c r="V89" s="75">
        <v>35000</v>
      </c>
      <c r="W89" s="75">
        <v>0</v>
      </c>
      <c r="X89" s="75">
        <v>0</v>
      </c>
      <c r="Y89" s="76">
        <v>41186</v>
      </c>
      <c r="Z89" s="152"/>
      <c r="AA89" s="13"/>
      <c r="AB89" s="86" t="s">
        <v>202</v>
      </c>
    </row>
    <row r="90" spans="2:28" ht="15" customHeight="1" x14ac:dyDescent="0.25">
      <c r="B90" s="85" t="s">
        <v>503</v>
      </c>
      <c r="C90" s="13"/>
      <c r="D90" s="13" t="s">
        <v>545</v>
      </c>
      <c r="E90" s="13"/>
      <c r="F90" s="13"/>
      <c r="G90" s="16" t="s">
        <v>122</v>
      </c>
      <c r="H90" s="13" t="s">
        <v>634</v>
      </c>
      <c r="I90" s="13" t="s">
        <v>635</v>
      </c>
      <c r="J90" s="13">
        <v>104228</v>
      </c>
      <c r="K90" s="17" t="s">
        <v>785</v>
      </c>
      <c r="L90" s="13">
        <v>21</v>
      </c>
      <c r="M90" s="13">
        <v>0</v>
      </c>
      <c r="N90" s="13" t="s">
        <v>199</v>
      </c>
      <c r="O90" s="13">
        <v>0</v>
      </c>
      <c r="P90" s="74"/>
      <c r="Q90" s="13"/>
      <c r="R90" s="13"/>
      <c r="S90" s="13"/>
      <c r="T90" s="75">
        <v>0</v>
      </c>
      <c r="U90" s="75">
        <v>172000</v>
      </c>
      <c r="V90" s="75">
        <v>172000</v>
      </c>
      <c r="W90" s="75">
        <v>0</v>
      </c>
      <c r="X90" s="75">
        <v>0</v>
      </c>
      <c r="Y90" s="76">
        <v>41187</v>
      </c>
      <c r="Z90" s="152"/>
      <c r="AA90" s="13"/>
      <c r="AB90" s="86" t="s">
        <v>202</v>
      </c>
    </row>
    <row r="91" spans="2:28" ht="15" customHeight="1" x14ac:dyDescent="0.25">
      <c r="B91" s="85" t="s">
        <v>502</v>
      </c>
      <c r="C91" s="13"/>
      <c r="D91" s="14" t="s">
        <v>545</v>
      </c>
      <c r="E91" s="15"/>
      <c r="F91" s="15"/>
      <c r="G91" s="16" t="s">
        <v>188</v>
      </c>
      <c r="H91" s="13"/>
      <c r="I91" s="13">
        <v>0</v>
      </c>
      <c r="J91" s="13">
        <v>0</v>
      </c>
      <c r="K91" s="17" t="s">
        <v>384</v>
      </c>
      <c r="L91" s="13">
        <v>64</v>
      </c>
      <c r="M91" s="13">
        <v>0</v>
      </c>
      <c r="N91" s="13">
        <v>900</v>
      </c>
      <c r="O91" s="13">
        <v>-5.5</v>
      </c>
      <c r="P91" s="74"/>
      <c r="Q91" s="13"/>
      <c r="R91" s="13"/>
      <c r="S91" s="13"/>
      <c r="T91" s="77" t="s">
        <v>1031</v>
      </c>
      <c r="U91" s="77" t="s">
        <v>996</v>
      </c>
      <c r="V91" s="77" t="s">
        <v>996</v>
      </c>
      <c r="W91" s="77" t="s">
        <v>996</v>
      </c>
      <c r="X91" s="72" t="s">
        <v>996</v>
      </c>
      <c r="Y91" s="76">
        <v>41570</v>
      </c>
      <c r="Z91" s="15"/>
      <c r="AA91" s="15"/>
      <c r="AB91" s="86" t="s">
        <v>202</v>
      </c>
    </row>
    <row r="92" spans="2:28" ht="15" customHeight="1" x14ac:dyDescent="0.25">
      <c r="B92" s="85" t="s">
        <v>503</v>
      </c>
      <c r="C92" s="13"/>
      <c r="D92" s="13" t="s">
        <v>546</v>
      </c>
      <c r="E92" s="13"/>
      <c r="F92" s="13"/>
      <c r="G92" s="16" t="s">
        <v>122</v>
      </c>
      <c r="H92" s="13" t="s">
        <v>636</v>
      </c>
      <c r="I92" s="13" t="s">
        <v>637</v>
      </c>
      <c r="J92" s="13">
        <v>100440</v>
      </c>
      <c r="K92" s="17" t="s">
        <v>788</v>
      </c>
      <c r="L92" s="13">
        <v>5</v>
      </c>
      <c r="M92" s="13">
        <v>0</v>
      </c>
      <c r="N92" s="13" t="s">
        <v>199</v>
      </c>
      <c r="O92" s="13">
        <v>0</v>
      </c>
      <c r="P92" s="74"/>
      <c r="Q92" s="13"/>
      <c r="R92" s="13"/>
      <c r="S92" s="13"/>
      <c r="T92" s="75">
        <v>1000</v>
      </c>
      <c r="U92" s="75">
        <v>88700</v>
      </c>
      <c r="V92" s="75">
        <v>1700</v>
      </c>
      <c r="W92" s="75">
        <v>87000</v>
      </c>
      <c r="X92" s="75">
        <v>0</v>
      </c>
      <c r="Y92" s="76">
        <v>41299</v>
      </c>
      <c r="Z92" s="152"/>
      <c r="AA92" s="13"/>
      <c r="AB92" s="86" t="s">
        <v>202</v>
      </c>
    </row>
    <row r="93" spans="2:28" ht="15" customHeight="1" x14ac:dyDescent="0.25">
      <c r="B93" s="85" t="s">
        <v>502</v>
      </c>
      <c r="C93" s="13"/>
      <c r="D93" s="14" t="s">
        <v>546</v>
      </c>
      <c r="E93" s="15"/>
      <c r="F93" s="15"/>
      <c r="G93" s="16" t="s">
        <v>188</v>
      </c>
      <c r="H93" s="13"/>
      <c r="I93" s="13">
        <v>0</v>
      </c>
      <c r="J93" s="13">
        <v>0</v>
      </c>
      <c r="K93" s="17" t="s">
        <v>384</v>
      </c>
      <c r="L93" s="13">
        <v>64</v>
      </c>
      <c r="M93" s="13">
        <v>0</v>
      </c>
      <c r="N93" s="13">
        <v>900</v>
      </c>
      <c r="O93" s="13">
        <v>-6</v>
      </c>
      <c r="P93" s="74"/>
      <c r="Q93" s="13"/>
      <c r="R93" s="13"/>
      <c r="S93" s="13"/>
      <c r="T93" s="77" t="s">
        <v>1032</v>
      </c>
      <c r="U93" s="77" t="s">
        <v>996</v>
      </c>
      <c r="V93" s="77" t="s">
        <v>996</v>
      </c>
      <c r="W93" s="77" t="s">
        <v>996</v>
      </c>
      <c r="X93" s="72" t="s">
        <v>996</v>
      </c>
      <c r="Y93" s="76">
        <v>41570</v>
      </c>
      <c r="Z93" s="15"/>
      <c r="AA93" s="15"/>
      <c r="AB93" s="86" t="s">
        <v>202</v>
      </c>
    </row>
    <row r="94" spans="2:28" ht="15" customHeight="1" x14ac:dyDescent="0.25">
      <c r="B94" s="85" t="s">
        <v>503</v>
      </c>
      <c r="C94" s="13"/>
      <c r="D94" s="13" t="s">
        <v>547</v>
      </c>
      <c r="E94" s="13"/>
      <c r="F94" s="13"/>
      <c r="G94" s="16" t="s">
        <v>122</v>
      </c>
      <c r="H94" s="13" t="s">
        <v>638</v>
      </c>
      <c r="I94" s="13" t="s">
        <v>639</v>
      </c>
      <c r="J94" s="13">
        <v>567</v>
      </c>
      <c r="K94" s="17" t="s">
        <v>788</v>
      </c>
      <c r="L94" s="13">
        <v>5</v>
      </c>
      <c r="M94" s="13">
        <v>0</v>
      </c>
      <c r="N94" s="13" t="s">
        <v>199</v>
      </c>
      <c r="O94" s="13">
        <v>0</v>
      </c>
      <c r="P94" s="74"/>
      <c r="Q94" s="13"/>
      <c r="R94" s="13"/>
      <c r="S94" s="13"/>
      <c r="T94" s="75">
        <v>0</v>
      </c>
      <c r="U94" s="75">
        <v>22330</v>
      </c>
      <c r="V94" s="75">
        <v>22330</v>
      </c>
      <c r="W94" s="75">
        <v>0</v>
      </c>
      <c r="X94" s="75">
        <v>0</v>
      </c>
      <c r="Y94" s="76">
        <v>41327</v>
      </c>
      <c r="Z94" s="152"/>
      <c r="AA94" s="13"/>
      <c r="AB94" s="86" t="s">
        <v>202</v>
      </c>
    </row>
    <row r="95" spans="2:28" ht="15" customHeight="1" x14ac:dyDescent="0.25">
      <c r="B95" s="85" t="s">
        <v>503</v>
      </c>
      <c r="C95" s="13"/>
      <c r="D95" s="13" t="s">
        <v>183</v>
      </c>
      <c r="E95" s="13"/>
      <c r="F95" s="13"/>
      <c r="G95" s="16" t="s">
        <v>122</v>
      </c>
      <c r="H95" s="13" t="s">
        <v>640</v>
      </c>
      <c r="I95" s="13" t="s">
        <v>641</v>
      </c>
      <c r="J95" s="13">
        <v>104021</v>
      </c>
      <c r="K95" s="17" t="s">
        <v>788</v>
      </c>
      <c r="L95" s="13">
        <v>21</v>
      </c>
      <c r="M95" s="13">
        <v>0</v>
      </c>
      <c r="N95" s="13" t="s">
        <v>199</v>
      </c>
      <c r="O95" s="13">
        <v>0.5</v>
      </c>
      <c r="P95" s="74"/>
      <c r="Q95" s="13"/>
      <c r="R95" s="13"/>
      <c r="S95" s="13"/>
      <c r="T95" s="75">
        <v>28.999999999999996</v>
      </c>
      <c r="U95" s="75">
        <v>1690</v>
      </c>
      <c r="V95" s="75">
        <v>1690</v>
      </c>
      <c r="W95" s="75">
        <v>0</v>
      </c>
      <c r="X95" s="75">
        <v>0</v>
      </c>
      <c r="Y95" s="76">
        <v>41354</v>
      </c>
      <c r="Z95" s="152"/>
      <c r="AA95" s="13"/>
      <c r="AB95" s="86" t="s">
        <v>202</v>
      </c>
    </row>
    <row r="96" spans="2:28" ht="15" customHeight="1" x14ac:dyDescent="0.25">
      <c r="B96" s="85" t="s">
        <v>502</v>
      </c>
      <c r="C96" s="13" t="s">
        <v>1458</v>
      </c>
      <c r="D96" s="12" t="s">
        <v>183</v>
      </c>
      <c r="E96" s="33"/>
      <c r="F96" s="33"/>
      <c r="G96" s="16" t="s">
        <v>188</v>
      </c>
      <c r="H96" s="12"/>
      <c r="I96" s="12">
        <v>0</v>
      </c>
      <c r="J96" s="12">
        <v>0</v>
      </c>
      <c r="K96" s="57" t="s">
        <v>489</v>
      </c>
      <c r="L96" s="12">
        <v>130</v>
      </c>
      <c r="M96" s="12">
        <v>0</v>
      </c>
      <c r="N96" s="13" t="s">
        <v>199</v>
      </c>
      <c r="O96" s="12">
        <v>32.39</v>
      </c>
      <c r="P96" s="151">
        <v>60</v>
      </c>
      <c r="Q96" s="13"/>
      <c r="R96" s="13"/>
      <c r="S96" s="13"/>
      <c r="T96" s="38">
        <f>(O96*P96)+Q96+R96+S96</f>
        <v>1943.4</v>
      </c>
      <c r="U96" s="12" t="s">
        <v>1375</v>
      </c>
      <c r="V96" s="12" t="s">
        <v>996</v>
      </c>
      <c r="W96" s="12" t="s">
        <v>1376</v>
      </c>
      <c r="X96" s="12" t="s">
        <v>996</v>
      </c>
      <c r="Y96" s="51">
        <v>41570</v>
      </c>
      <c r="Z96" s="15"/>
      <c r="AA96" s="15"/>
      <c r="AB96" s="87" t="s">
        <v>133</v>
      </c>
    </row>
    <row r="97" spans="2:28" ht="15" customHeight="1" x14ac:dyDescent="0.25">
      <c r="B97" s="85" t="s">
        <v>503</v>
      </c>
      <c r="C97" s="13"/>
      <c r="D97" s="13" t="s">
        <v>548</v>
      </c>
      <c r="E97" s="13"/>
      <c r="F97" s="13"/>
      <c r="G97" s="16" t="s">
        <v>122</v>
      </c>
      <c r="H97" s="13" t="s">
        <v>642</v>
      </c>
      <c r="I97" s="13" t="s">
        <v>643</v>
      </c>
      <c r="J97" s="13">
        <v>104024</v>
      </c>
      <c r="K97" s="17" t="s">
        <v>788</v>
      </c>
      <c r="L97" s="13">
        <v>21</v>
      </c>
      <c r="M97" s="13">
        <v>0</v>
      </c>
      <c r="N97" s="13" t="s">
        <v>199</v>
      </c>
      <c r="O97" s="13">
        <v>-5</v>
      </c>
      <c r="P97" s="74"/>
      <c r="Q97" s="13"/>
      <c r="R97" s="13"/>
      <c r="S97" s="13"/>
      <c r="T97" s="75">
        <v>-290</v>
      </c>
      <c r="U97" s="75">
        <v>7240</v>
      </c>
      <c r="V97" s="75">
        <v>7240</v>
      </c>
      <c r="W97" s="75">
        <v>0</v>
      </c>
      <c r="X97" s="75">
        <v>0</v>
      </c>
      <c r="Y97" s="76">
        <v>41359</v>
      </c>
      <c r="Z97" s="152"/>
      <c r="AA97" s="13"/>
      <c r="AB97" s="86" t="s">
        <v>202</v>
      </c>
    </row>
    <row r="98" spans="2:28" ht="15" customHeight="1" x14ac:dyDescent="0.25">
      <c r="B98" s="85" t="s">
        <v>503</v>
      </c>
      <c r="C98" s="13"/>
      <c r="D98" s="13" t="s">
        <v>165</v>
      </c>
      <c r="E98" s="13"/>
      <c r="F98" s="13"/>
      <c r="G98" s="16" t="s">
        <v>122</v>
      </c>
      <c r="H98" s="13" t="s">
        <v>644</v>
      </c>
      <c r="I98" s="13" t="s">
        <v>645</v>
      </c>
      <c r="J98" s="13">
        <v>104310</v>
      </c>
      <c r="K98" s="17" t="s">
        <v>788</v>
      </c>
      <c r="L98" s="13">
        <v>40</v>
      </c>
      <c r="M98" s="13">
        <v>0</v>
      </c>
      <c r="N98" s="13" t="s">
        <v>199</v>
      </c>
      <c r="O98" s="13">
        <v>0</v>
      </c>
      <c r="P98" s="74"/>
      <c r="Q98" s="13"/>
      <c r="R98" s="13"/>
      <c r="S98" s="13"/>
      <c r="T98" s="75">
        <v>0</v>
      </c>
      <c r="U98" s="75">
        <v>31040</v>
      </c>
      <c r="V98" s="75">
        <v>31040</v>
      </c>
      <c r="W98" s="75">
        <v>0</v>
      </c>
      <c r="X98" s="75">
        <v>0</v>
      </c>
      <c r="Y98" s="76">
        <v>41361</v>
      </c>
      <c r="Z98" s="152"/>
      <c r="AA98" s="13"/>
      <c r="AB98" s="86" t="s">
        <v>202</v>
      </c>
    </row>
    <row r="99" spans="2:28" ht="15" customHeight="1" x14ac:dyDescent="0.25">
      <c r="B99" s="85" t="s">
        <v>502</v>
      </c>
      <c r="C99" s="42" t="s">
        <v>1149</v>
      </c>
      <c r="D99" s="12" t="s">
        <v>165</v>
      </c>
      <c r="E99" s="33"/>
      <c r="F99" s="33"/>
      <c r="G99" s="16" t="s">
        <v>188</v>
      </c>
      <c r="H99" s="12"/>
      <c r="I99" s="12">
        <v>0</v>
      </c>
      <c r="J99" s="12">
        <v>0</v>
      </c>
      <c r="K99" s="57" t="s">
        <v>242</v>
      </c>
      <c r="L99" s="12">
        <v>130</v>
      </c>
      <c r="M99" s="12">
        <v>0</v>
      </c>
      <c r="N99" s="13">
        <v>900</v>
      </c>
      <c r="O99" s="12">
        <v>0</v>
      </c>
      <c r="P99" s="41"/>
      <c r="Q99" s="13"/>
      <c r="R99" s="13"/>
      <c r="S99" s="13"/>
      <c r="T99" s="38">
        <f>(O99*P99)+Q99+R99+S99</f>
        <v>0</v>
      </c>
      <c r="U99" s="12" t="s">
        <v>996</v>
      </c>
      <c r="V99" s="12" t="s">
        <v>996</v>
      </c>
      <c r="W99" s="12" t="s">
        <v>996</v>
      </c>
      <c r="X99" s="12" t="s">
        <v>996</v>
      </c>
      <c r="Y99" s="51">
        <v>41570</v>
      </c>
      <c r="Z99" s="15"/>
      <c r="AA99" s="15"/>
      <c r="AB99" s="87" t="s">
        <v>413</v>
      </c>
    </row>
    <row r="100" spans="2:28" ht="15" customHeight="1" x14ac:dyDescent="0.25">
      <c r="B100" s="85" t="s">
        <v>503</v>
      </c>
      <c r="C100" s="13"/>
      <c r="D100" s="13" t="s">
        <v>549</v>
      </c>
      <c r="E100" s="13"/>
      <c r="F100" s="13"/>
      <c r="G100" s="16" t="s">
        <v>188</v>
      </c>
      <c r="H100" s="13" t="s">
        <v>127</v>
      </c>
      <c r="I100" s="13" t="s">
        <v>127</v>
      </c>
      <c r="J100" s="13">
        <v>0</v>
      </c>
      <c r="K100" s="17" t="s">
        <v>789</v>
      </c>
      <c r="L100" s="13">
        <v>48</v>
      </c>
      <c r="M100" s="13">
        <v>0</v>
      </c>
      <c r="N100" s="13">
        <v>900</v>
      </c>
      <c r="O100" s="13">
        <v>-27</v>
      </c>
      <c r="P100" s="74"/>
      <c r="Q100" s="13"/>
      <c r="R100" s="13"/>
      <c r="S100" s="13"/>
      <c r="T100" s="75">
        <v>-2796</v>
      </c>
      <c r="U100" s="75">
        <v>120000</v>
      </c>
      <c r="V100" s="75">
        <v>0</v>
      </c>
      <c r="W100" s="75">
        <v>120000</v>
      </c>
      <c r="X100" s="75">
        <v>0</v>
      </c>
      <c r="Y100" s="76">
        <v>41558</v>
      </c>
      <c r="Z100" s="152"/>
      <c r="AA100" s="13"/>
      <c r="AB100" s="86" t="s">
        <v>202</v>
      </c>
    </row>
    <row r="101" spans="2:28" ht="15" customHeight="1" x14ac:dyDescent="0.25">
      <c r="B101" s="85" t="s">
        <v>503</v>
      </c>
      <c r="C101" s="13"/>
      <c r="D101" s="13" t="s">
        <v>550</v>
      </c>
      <c r="E101" s="13"/>
      <c r="F101" s="13"/>
      <c r="G101" s="16" t="s">
        <v>188</v>
      </c>
      <c r="H101" s="13" t="s">
        <v>127</v>
      </c>
      <c r="I101" s="13" t="s">
        <v>127</v>
      </c>
      <c r="J101" s="13">
        <v>0</v>
      </c>
      <c r="K101" s="17" t="s">
        <v>790</v>
      </c>
      <c r="L101" s="13">
        <v>21</v>
      </c>
      <c r="M101" s="13">
        <v>0</v>
      </c>
      <c r="N101" s="13" t="s">
        <v>199</v>
      </c>
      <c r="O101" s="13">
        <v>-0.25</v>
      </c>
      <c r="P101" s="74"/>
      <c r="Q101" s="13"/>
      <c r="R101" s="13"/>
      <c r="S101" s="13"/>
      <c r="T101" s="75">
        <v>-14.499999999999998</v>
      </c>
      <c r="U101" s="75">
        <v>0</v>
      </c>
      <c r="V101" s="75">
        <v>0</v>
      </c>
      <c r="W101" s="75">
        <v>0</v>
      </c>
      <c r="X101" s="75">
        <v>0</v>
      </c>
      <c r="Y101" s="76">
        <v>41558</v>
      </c>
      <c r="Z101" s="152"/>
      <c r="AA101" s="13"/>
      <c r="AB101" s="86" t="s">
        <v>202</v>
      </c>
    </row>
    <row r="102" spans="2:28" ht="15" customHeight="1" x14ac:dyDescent="0.25">
      <c r="B102" s="85" t="s">
        <v>503</v>
      </c>
      <c r="C102" s="13"/>
      <c r="D102" s="13" t="s">
        <v>37</v>
      </c>
      <c r="E102" s="13"/>
      <c r="F102" s="13"/>
      <c r="G102" s="16" t="s">
        <v>188</v>
      </c>
      <c r="H102" s="13" t="s">
        <v>127</v>
      </c>
      <c r="I102" s="13" t="s">
        <v>127</v>
      </c>
      <c r="J102" s="13">
        <v>0</v>
      </c>
      <c r="K102" s="17" t="s">
        <v>782</v>
      </c>
      <c r="L102" s="13">
        <v>54</v>
      </c>
      <c r="M102" s="13">
        <v>0</v>
      </c>
      <c r="N102" s="13" t="s">
        <v>199</v>
      </c>
      <c r="O102" s="13">
        <v>-6</v>
      </c>
      <c r="P102" s="74"/>
      <c r="Q102" s="13"/>
      <c r="R102" s="13"/>
      <c r="S102" s="13"/>
      <c r="T102" s="75">
        <v>-6648</v>
      </c>
      <c r="U102" s="75">
        <v>0</v>
      </c>
      <c r="V102" s="75">
        <v>0</v>
      </c>
      <c r="W102" s="75">
        <v>0</v>
      </c>
      <c r="X102" s="75">
        <v>0</v>
      </c>
      <c r="Y102" s="76">
        <v>41572</v>
      </c>
      <c r="Z102" s="152"/>
      <c r="AA102" s="13"/>
      <c r="AB102" s="86" t="s">
        <v>202</v>
      </c>
    </row>
    <row r="103" spans="2:28" ht="15" customHeight="1" x14ac:dyDescent="0.25">
      <c r="B103" s="85" t="s">
        <v>502</v>
      </c>
      <c r="C103" s="42" t="s">
        <v>1149</v>
      </c>
      <c r="D103" s="12" t="s">
        <v>37</v>
      </c>
      <c r="E103" s="33"/>
      <c r="F103" s="33"/>
      <c r="G103" s="16" t="s">
        <v>188</v>
      </c>
      <c r="H103" s="12"/>
      <c r="I103" s="12">
        <v>0</v>
      </c>
      <c r="J103" s="12">
        <v>0</v>
      </c>
      <c r="K103" s="57" t="s">
        <v>242</v>
      </c>
      <c r="L103" s="12">
        <v>54</v>
      </c>
      <c r="M103" s="12">
        <v>0</v>
      </c>
      <c r="N103" s="13">
        <v>900</v>
      </c>
      <c r="O103" s="12">
        <v>-56</v>
      </c>
      <c r="P103" s="41">
        <v>58</v>
      </c>
      <c r="Q103" s="13"/>
      <c r="R103" s="13"/>
      <c r="S103" s="13"/>
      <c r="T103" s="38">
        <f>(O103*P103)+Q103+R103+S103</f>
        <v>-3248</v>
      </c>
      <c r="U103" s="12" t="s">
        <v>996</v>
      </c>
      <c r="V103" s="12" t="s">
        <v>996</v>
      </c>
      <c r="W103" s="12" t="s">
        <v>996</v>
      </c>
      <c r="X103" s="12" t="s">
        <v>996</v>
      </c>
      <c r="Y103" s="51">
        <v>41579</v>
      </c>
      <c r="Z103" s="15"/>
      <c r="AA103" s="15"/>
      <c r="AB103" s="87" t="s">
        <v>133</v>
      </c>
    </row>
    <row r="104" spans="2:28" ht="15" customHeight="1" x14ac:dyDescent="0.25">
      <c r="B104" s="85" t="s">
        <v>503</v>
      </c>
      <c r="C104" s="13" t="s">
        <v>1458</v>
      </c>
      <c r="D104" s="12" t="s">
        <v>37</v>
      </c>
      <c r="E104" s="33"/>
      <c r="F104" s="33"/>
      <c r="G104" s="16" t="s">
        <v>188</v>
      </c>
      <c r="H104" s="29" t="s">
        <v>127</v>
      </c>
      <c r="I104" s="29" t="s">
        <v>127</v>
      </c>
      <c r="J104" s="29">
        <v>0</v>
      </c>
      <c r="K104" s="30" t="s">
        <v>1346</v>
      </c>
      <c r="L104" s="35">
        <v>54</v>
      </c>
      <c r="M104" s="39">
        <v>0</v>
      </c>
      <c r="N104" s="13">
        <v>1000</v>
      </c>
      <c r="O104" s="40">
        <v>0</v>
      </c>
      <c r="P104" s="41"/>
      <c r="Q104" s="13"/>
      <c r="R104" s="13"/>
      <c r="S104" s="13"/>
      <c r="T104" s="38">
        <f>(O104*P104)+Q104+R104+S104</f>
        <v>0</v>
      </c>
      <c r="U104" s="36">
        <v>0</v>
      </c>
      <c r="V104" s="36">
        <v>0</v>
      </c>
      <c r="W104" s="36">
        <v>0</v>
      </c>
      <c r="X104" s="36">
        <v>0</v>
      </c>
      <c r="Y104" s="37">
        <v>41572</v>
      </c>
      <c r="Z104" s="152"/>
      <c r="AA104" s="15"/>
      <c r="AB104" s="87" t="s">
        <v>196</v>
      </c>
    </row>
    <row r="105" spans="2:28" ht="15" customHeight="1" x14ac:dyDescent="0.25">
      <c r="B105" s="85" t="s">
        <v>503</v>
      </c>
      <c r="C105" s="13"/>
      <c r="D105" s="13" t="s">
        <v>551</v>
      </c>
      <c r="E105" s="13"/>
      <c r="F105" s="13"/>
      <c r="G105" s="16" t="s">
        <v>122</v>
      </c>
      <c r="H105" s="13" t="s">
        <v>646</v>
      </c>
      <c r="I105" s="13" t="s">
        <v>647</v>
      </c>
      <c r="J105" s="13">
        <v>103864</v>
      </c>
      <c r="K105" s="17" t="s">
        <v>788</v>
      </c>
      <c r="L105" s="13">
        <v>21</v>
      </c>
      <c r="M105" s="13">
        <v>0</v>
      </c>
      <c r="N105" s="13" t="s">
        <v>199</v>
      </c>
      <c r="O105" s="13">
        <v>0</v>
      </c>
      <c r="P105" s="74"/>
      <c r="Q105" s="13"/>
      <c r="R105" s="13"/>
      <c r="S105" s="13"/>
      <c r="T105" s="75">
        <v>0</v>
      </c>
      <c r="U105" s="75">
        <v>0</v>
      </c>
      <c r="V105" s="75">
        <v>0</v>
      </c>
      <c r="W105" s="75">
        <v>0</v>
      </c>
      <c r="X105" s="75">
        <v>0</v>
      </c>
      <c r="Y105" s="76">
        <v>41298</v>
      </c>
      <c r="Z105" s="152"/>
      <c r="AA105" s="13"/>
      <c r="AB105" s="86" t="s">
        <v>202</v>
      </c>
    </row>
    <row r="106" spans="2:28" ht="15" customHeight="1" x14ac:dyDescent="0.25">
      <c r="B106" s="85" t="s">
        <v>503</v>
      </c>
      <c r="C106" s="13"/>
      <c r="D106" s="13" t="s">
        <v>159</v>
      </c>
      <c r="E106" s="13"/>
      <c r="F106" s="13"/>
      <c r="G106" s="16" t="s">
        <v>122</v>
      </c>
      <c r="H106" s="13" t="s">
        <v>648</v>
      </c>
      <c r="I106" s="13" t="s">
        <v>641</v>
      </c>
      <c r="J106" s="13">
        <v>104021</v>
      </c>
      <c r="K106" s="17">
        <v>0</v>
      </c>
      <c r="L106" s="13">
        <v>21</v>
      </c>
      <c r="M106" s="13">
        <v>0</v>
      </c>
      <c r="N106" s="13" t="s">
        <v>199</v>
      </c>
      <c r="O106" s="13">
        <v>0.5</v>
      </c>
      <c r="P106" s="74"/>
      <c r="Q106" s="13"/>
      <c r="R106" s="13"/>
      <c r="S106" s="13"/>
      <c r="T106" s="75">
        <v>28.999999999999996</v>
      </c>
      <c r="U106" s="75">
        <v>1690</v>
      </c>
      <c r="V106" s="75">
        <v>1690</v>
      </c>
      <c r="W106" s="75">
        <v>0</v>
      </c>
      <c r="X106" s="75">
        <v>0</v>
      </c>
      <c r="Y106" s="76">
        <v>41354</v>
      </c>
      <c r="Z106" s="152"/>
      <c r="AA106" s="13"/>
      <c r="AB106" s="86" t="s">
        <v>202</v>
      </c>
    </row>
    <row r="107" spans="2:28" ht="15" customHeight="1" x14ac:dyDescent="0.25">
      <c r="B107" s="85" t="s">
        <v>502</v>
      </c>
      <c r="C107" s="13" t="s">
        <v>508</v>
      </c>
      <c r="D107" s="12" t="s">
        <v>159</v>
      </c>
      <c r="E107" s="33"/>
      <c r="F107" s="33"/>
      <c r="G107" s="16" t="s">
        <v>188</v>
      </c>
      <c r="H107" s="12"/>
      <c r="I107" s="12">
        <v>0</v>
      </c>
      <c r="J107" s="12">
        <v>0</v>
      </c>
      <c r="K107" s="57" t="s">
        <v>456</v>
      </c>
      <c r="L107" s="12">
        <v>130</v>
      </c>
      <c r="M107" s="12">
        <v>0</v>
      </c>
      <c r="N107" s="13" t="s">
        <v>199</v>
      </c>
      <c r="O107" s="12">
        <v>-13.5</v>
      </c>
      <c r="P107" s="41">
        <v>59.35</v>
      </c>
      <c r="Q107" s="13"/>
      <c r="R107" s="13"/>
      <c r="S107" s="13"/>
      <c r="T107" s="38">
        <f>(O107*P107)+Q107+R107+S107</f>
        <v>-801.22500000000002</v>
      </c>
      <c r="U107" s="12" t="s">
        <v>996</v>
      </c>
      <c r="V107" s="12" t="s">
        <v>996</v>
      </c>
      <c r="W107" s="12" t="s">
        <v>996</v>
      </c>
      <c r="X107" s="12" t="s">
        <v>996</v>
      </c>
      <c r="Y107" s="51">
        <v>41666</v>
      </c>
      <c r="Z107" s="15"/>
      <c r="AA107" s="15"/>
      <c r="AB107" s="87" t="s">
        <v>133</v>
      </c>
    </row>
    <row r="108" spans="2:28" ht="15" customHeight="1" x14ac:dyDescent="0.25">
      <c r="B108" s="85" t="s">
        <v>503</v>
      </c>
      <c r="C108" s="13"/>
      <c r="D108" s="13" t="s">
        <v>104</v>
      </c>
      <c r="E108" s="13"/>
      <c r="F108" s="13"/>
      <c r="G108" s="16" t="s">
        <v>188</v>
      </c>
      <c r="H108" s="13" t="s">
        <v>127</v>
      </c>
      <c r="I108" s="13" t="s">
        <v>127</v>
      </c>
      <c r="J108" s="13">
        <v>0</v>
      </c>
      <c r="K108" s="17" t="s">
        <v>242</v>
      </c>
      <c r="L108" s="13">
        <v>40</v>
      </c>
      <c r="M108" s="13">
        <v>0</v>
      </c>
      <c r="N108" s="13" t="s">
        <v>199</v>
      </c>
      <c r="O108" s="13">
        <v>-25</v>
      </c>
      <c r="P108" s="74"/>
      <c r="Q108" s="13"/>
      <c r="R108" s="13"/>
      <c r="S108" s="13"/>
      <c r="T108" s="75">
        <v>-1449.9999999999998</v>
      </c>
      <c r="U108" s="75">
        <v>64000</v>
      </c>
      <c r="V108" s="75">
        <v>64000</v>
      </c>
      <c r="W108" s="75">
        <v>0</v>
      </c>
      <c r="X108" s="75">
        <v>0</v>
      </c>
      <c r="Y108" s="76">
        <v>41579</v>
      </c>
      <c r="Z108" s="152"/>
      <c r="AA108" s="13"/>
      <c r="AB108" s="86" t="s">
        <v>202</v>
      </c>
    </row>
    <row r="109" spans="2:28" ht="15" customHeight="1" x14ac:dyDescent="0.25">
      <c r="B109" s="85" t="s">
        <v>502</v>
      </c>
      <c r="C109" s="13" t="s">
        <v>508</v>
      </c>
      <c r="D109" s="12" t="s">
        <v>104</v>
      </c>
      <c r="E109" s="33"/>
      <c r="F109" s="33"/>
      <c r="G109" s="16" t="s">
        <v>188</v>
      </c>
      <c r="H109" s="12"/>
      <c r="I109" s="12">
        <v>0</v>
      </c>
      <c r="J109" s="12">
        <v>0</v>
      </c>
      <c r="K109" s="57" t="s">
        <v>388</v>
      </c>
      <c r="L109" s="12">
        <v>100</v>
      </c>
      <c r="M109" s="12">
        <v>0</v>
      </c>
      <c r="N109" s="13" t="s">
        <v>199</v>
      </c>
      <c r="O109" s="12">
        <v>0</v>
      </c>
      <c r="P109" s="41"/>
      <c r="Q109" s="13"/>
      <c r="R109" s="13"/>
      <c r="S109" s="13"/>
      <c r="T109" s="38">
        <f>(O109*P109)+Q109+R109+S109</f>
        <v>0</v>
      </c>
      <c r="U109" s="12" t="s">
        <v>996</v>
      </c>
      <c r="V109" s="12" t="s">
        <v>996</v>
      </c>
      <c r="W109" s="12" t="s">
        <v>996</v>
      </c>
      <c r="X109" s="12" t="s">
        <v>996</v>
      </c>
      <c r="Y109" s="51">
        <v>41689</v>
      </c>
      <c r="Z109" s="15"/>
      <c r="AA109" s="15"/>
      <c r="AB109" s="87" t="s">
        <v>1144</v>
      </c>
    </row>
    <row r="110" spans="2:28" ht="15" customHeight="1" x14ac:dyDescent="0.25">
      <c r="B110" s="85" t="s">
        <v>503</v>
      </c>
      <c r="C110" s="13"/>
      <c r="D110" s="13" t="s">
        <v>46</v>
      </c>
      <c r="E110" s="13"/>
      <c r="F110" s="13"/>
      <c r="G110" s="16" t="s">
        <v>188</v>
      </c>
      <c r="H110" s="13" t="s">
        <v>127</v>
      </c>
      <c r="I110" s="13" t="s">
        <v>127</v>
      </c>
      <c r="J110" s="13">
        <v>0</v>
      </c>
      <c r="K110" s="17" t="s">
        <v>454</v>
      </c>
      <c r="L110" s="13">
        <v>0</v>
      </c>
      <c r="M110" s="13">
        <v>0</v>
      </c>
      <c r="N110" s="13" t="s">
        <v>199</v>
      </c>
      <c r="O110" s="13">
        <v>-62</v>
      </c>
      <c r="P110" s="74"/>
      <c r="Q110" s="13"/>
      <c r="R110" s="13"/>
      <c r="S110" s="13"/>
      <c r="T110" s="75">
        <v>-3596</v>
      </c>
      <c r="U110" s="75">
        <v>5800</v>
      </c>
      <c r="V110" s="75">
        <v>5800</v>
      </c>
      <c r="W110" s="75">
        <v>0</v>
      </c>
      <c r="X110" s="75">
        <v>0</v>
      </c>
      <c r="Y110" s="76">
        <v>41646</v>
      </c>
      <c r="Z110" s="152"/>
      <c r="AA110" s="13"/>
      <c r="AB110" s="86" t="s">
        <v>202</v>
      </c>
    </row>
    <row r="111" spans="2:28" ht="15" customHeight="1" x14ac:dyDescent="0.25">
      <c r="B111" s="85" t="s">
        <v>502</v>
      </c>
      <c r="C111" s="13" t="s">
        <v>506</v>
      </c>
      <c r="D111" s="12" t="s">
        <v>46</v>
      </c>
      <c r="E111" s="33"/>
      <c r="F111" s="33"/>
      <c r="G111" s="16" t="s">
        <v>262</v>
      </c>
      <c r="H111" s="12" t="s">
        <v>244</v>
      </c>
      <c r="I111" s="12" t="s">
        <v>245</v>
      </c>
      <c r="J111" s="12">
        <v>107525</v>
      </c>
      <c r="K111" s="57" t="s">
        <v>214</v>
      </c>
      <c r="L111" s="12">
        <v>64</v>
      </c>
      <c r="M111" s="12">
        <v>0</v>
      </c>
      <c r="N111" s="13">
        <v>900</v>
      </c>
      <c r="O111" s="12">
        <v>-24</v>
      </c>
      <c r="P111" s="41">
        <v>53.5</v>
      </c>
      <c r="Q111" s="13"/>
      <c r="R111" s="13"/>
      <c r="S111" s="13"/>
      <c r="T111" s="38">
        <f>(O111*P111)+Q111+R111+S111</f>
        <v>-1284</v>
      </c>
      <c r="U111" s="12" t="s">
        <v>1377</v>
      </c>
      <c r="V111" s="12" t="s">
        <v>1037</v>
      </c>
      <c r="W111" s="12" t="s">
        <v>1377</v>
      </c>
      <c r="X111" s="12" t="s">
        <v>996</v>
      </c>
      <c r="Y111" s="51">
        <v>41704</v>
      </c>
      <c r="Z111" s="15"/>
      <c r="AA111" s="15"/>
      <c r="AB111" s="87" t="s">
        <v>133</v>
      </c>
    </row>
    <row r="112" spans="2:28" ht="15" customHeight="1" x14ac:dyDescent="0.25">
      <c r="B112" s="85" t="s">
        <v>502</v>
      </c>
      <c r="C112" s="13" t="s">
        <v>506</v>
      </c>
      <c r="D112" s="12" t="s">
        <v>27</v>
      </c>
      <c r="E112" s="33"/>
      <c r="F112" s="33"/>
      <c r="G112" s="16" t="s">
        <v>188</v>
      </c>
      <c r="H112" s="12"/>
      <c r="I112" s="12">
        <v>0</v>
      </c>
      <c r="J112" s="12">
        <v>0</v>
      </c>
      <c r="K112" s="57" t="s">
        <v>214</v>
      </c>
      <c r="L112" s="12">
        <v>30</v>
      </c>
      <c r="M112" s="12">
        <v>0</v>
      </c>
      <c r="N112" s="13">
        <v>1000</v>
      </c>
      <c r="O112" s="12">
        <v>-76</v>
      </c>
      <c r="P112" s="41">
        <v>53.5</v>
      </c>
      <c r="Q112" s="13"/>
      <c r="R112" s="13"/>
      <c r="S112" s="13"/>
      <c r="T112" s="38">
        <f>(O112*P112)+Q112+R112+S112</f>
        <v>-4066</v>
      </c>
      <c r="U112" s="12" t="s">
        <v>1378</v>
      </c>
      <c r="V112" s="12" t="s">
        <v>996</v>
      </c>
      <c r="W112" s="12" t="s">
        <v>1378</v>
      </c>
      <c r="X112" s="12" t="s">
        <v>996</v>
      </c>
      <c r="Y112" s="51">
        <v>41704</v>
      </c>
      <c r="Z112" s="15"/>
      <c r="AA112" s="15"/>
      <c r="AB112" s="87" t="s">
        <v>133</v>
      </c>
    </row>
    <row r="113" spans="2:28" ht="15" customHeight="1" x14ac:dyDescent="0.25">
      <c r="B113" s="85" t="s">
        <v>502</v>
      </c>
      <c r="C113" s="13"/>
      <c r="D113" s="14" t="s">
        <v>816</v>
      </c>
      <c r="E113" s="15"/>
      <c r="F113" s="15"/>
      <c r="G113" s="16" t="s">
        <v>188</v>
      </c>
      <c r="H113" s="13"/>
      <c r="I113" s="13">
        <v>0</v>
      </c>
      <c r="J113" s="13">
        <v>0</v>
      </c>
      <c r="K113" s="17" t="s">
        <v>200</v>
      </c>
      <c r="L113" s="13">
        <v>1</v>
      </c>
      <c r="M113" s="13">
        <v>0</v>
      </c>
      <c r="N113" s="13" t="s">
        <v>199</v>
      </c>
      <c r="O113" s="13">
        <v>12</v>
      </c>
      <c r="P113" s="74"/>
      <c r="Q113" s="13"/>
      <c r="R113" s="13"/>
      <c r="S113" s="13"/>
      <c r="T113" s="77" t="s">
        <v>1033</v>
      </c>
      <c r="U113" s="77" t="s">
        <v>996</v>
      </c>
      <c r="V113" s="77" t="s">
        <v>996</v>
      </c>
      <c r="W113" s="77" t="s">
        <v>996</v>
      </c>
      <c r="X113" s="72" t="s">
        <v>996</v>
      </c>
      <c r="Y113" s="76">
        <v>41757</v>
      </c>
      <c r="Z113" s="15"/>
      <c r="AA113" s="15"/>
      <c r="AB113" s="86" t="s">
        <v>202</v>
      </c>
    </row>
    <row r="114" spans="2:28" ht="15" customHeight="1" x14ac:dyDescent="0.25">
      <c r="B114" s="85" t="s">
        <v>502</v>
      </c>
      <c r="C114" s="13"/>
      <c r="D114" s="14" t="s">
        <v>817</v>
      </c>
      <c r="E114" s="15"/>
      <c r="F114" s="15"/>
      <c r="G114" s="16" t="s">
        <v>188</v>
      </c>
      <c r="H114" s="13"/>
      <c r="I114" s="13">
        <v>0</v>
      </c>
      <c r="J114" s="13">
        <v>0</v>
      </c>
      <c r="K114" s="17" t="s">
        <v>274</v>
      </c>
      <c r="L114" s="13">
        <v>21</v>
      </c>
      <c r="M114" s="13">
        <v>0</v>
      </c>
      <c r="N114" s="13">
        <v>900</v>
      </c>
      <c r="O114" s="13">
        <v>181.48</v>
      </c>
      <c r="P114" s="74"/>
      <c r="Q114" s="13"/>
      <c r="R114" s="13"/>
      <c r="S114" s="13"/>
      <c r="T114" s="77" t="s">
        <v>1034</v>
      </c>
      <c r="U114" s="77" t="s">
        <v>996</v>
      </c>
      <c r="V114" s="77" t="s">
        <v>996</v>
      </c>
      <c r="W114" s="77" t="s">
        <v>996</v>
      </c>
      <c r="X114" s="72" t="s">
        <v>996</v>
      </c>
      <c r="Y114" s="76">
        <v>41784</v>
      </c>
      <c r="Z114" s="15"/>
      <c r="AA114" s="15"/>
      <c r="AB114" s="86" t="s">
        <v>202</v>
      </c>
    </row>
    <row r="115" spans="2:28" ht="15" customHeight="1" x14ac:dyDescent="0.25">
      <c r="B115" s="85" t="s">
        <v>503</v>
      </c>
      <c r="C115" s="13" t="s">
        <v>508</v>
      </c>
      <c r="D115" s="12" t="s">
        <v>817</v>
      </c>
      <c r="E115" s="33"/>
      <c r="F115" s="33"/>
      <c r="G115" s="16" t="s">
        <v>188</v>
      </c>
      <c r="H115" s="29" t="s">
        <v>127</v>
      </c>
      <c r="I115" s="29" t="s">
        <v>127</v>
      </c>
      <c r="J115" s="29">
        <v>0</v>
      </c>
      <c r="K115" s="30" t="s">
        <v>388</v>
      </c>
      <c r="L115" s="35">
        <v>100</v>
      </c>
      <c r="M115" s="39">
        <v>0</v>
      </c>
      <c r="N115" s="13">
        <v>900</v>
      </c>
      <c r="O115" s="40">
        <v>0</v>
      </c>
      <c r="P115" s="41"/>
      <c r="Q115" s="13"/>
      <c r="R115" s="13"/>
      <c r="S115" s="13"/>
      <c r="T115" s="38">
        <f t="shared" ref="T115:T121" si="0">(O115*P115)+Q115+R115+S115</f>
        <v>0</v>
      </c>
      <c r="U115" s="36">
        <v>0</v>
      </c>
      <c r="V115" s="36">
        <v>0</v>
      </c>
      <c r="W115" s="36">
        <v>0</v>
      </c>
      <c r="X115" s="36">
        <v>0</v>
      </c>
      <c r="Y115" s="37">
        <v>41570</v>
      </c>
      <c r="Z115" s="152"/>
      <c r="AA115" s="15"/>
      <c r="AB115" s="87" t="s">
        <v>1144</v>
      </c>
    </row>
    <row r="116" spans="2:28" ht="15" customHeight="1" x14ac:dyDescent="0.25">
      <c r="B116" s="85" t="s">
        <v>502</v>
      </c>
      <c r="C116" s="42" t="s">
        <v>1149</v>
      </c>
      <c r="D116" s="12" t="s">
        <v>34</v>
      </c>
      <c r="E116" s="33"/>
      <c r="F116" s="33"/>
      <c r="G116" s="16" t="s">
        <v>122</v>
      </c>
      <c r="H116" s="12" t="s">
        <v>232</v>
      </c>
      <c r="I116" s="12">
        <v>0</v>
      </c>
      <c r="J116" s="12">
        <v>0</v>
      </c>
      <c r="K116" s="57" t="s">
        <v>233</v>
      </c>
      <c r="L116" s="12">
        <v>59</v>
      </c>
      <c r="M116" s="12">
        <v>0</v>
      </c>
      <c r="N116" s="13">
        <v>1000</v>
      </c>
      <c r="O116" s="12">
        <v>0</v>
      </c>
      <c r="P116" s="41"/>
      <c r="Q116" s="13"/>
      <c r="R116" s="13"/>
      <c r="S116" s="13"/>
      <c r="T116" s="38">
        <f t="shared" si="0"/>
        <v>0</v>
      </c>
      <c r="U116" s="12" t="s">
        <v>996</v>
      </c>
      <c r="V116" s="12" t="s">
        <v>996</v>
      </c>
      <c r="W116" s="12" t="s">
        <v>996</v>
      </c>
      <c r="X116" s="12" t="s">
        <v>996</v>
      </c>
      <c r="Y116" s="51">
        <v>41963</v>
      </c>
      <c r="Z116" s="15"/>
      <c r="AA116" s="15"/>
      <c r="AB116" s="87" t="s">
        <v>1144</v>
      </c>
    </row>
    <row r="117" spans="2:28" ht="15" customHeight="1" x14ac:dyDescent="0.25">
      <c r="B117" s="85" t="s">
        <v>502</v>
      </c>
      <c r="C117" s="72" t="s">
        <v>511</v>
      </c>
      <c r="D117" s="12" t="s">
        <v>47</v>
      </c>
      <c r="E117" s="33"/>
      <c r="F117" s="33"/>
      <c r="G117" s="16" t="s">
        <v>122</v>
      </c>
      <c r="H117" s="12" t="s">
        <v>265</v>
      </c>
      <c r="I117" s="12" t="s">
        <v>266</v>
      </c>
      <c r="J117" s="12" t="s">
        <v>266</v>
      </c>
      <c r="K117" s="57" t="s">
        <v>177</v>
      </c>
      <c r="L117" s="12">
        <v>64</v>
      </c>
      <c r="M117" s="12">
        <v>0</v>
      </c>
      <c r="N117" s="13">
        <v>900</v>
      </c>
      <c r="O117" s="12">
        <v>0</v>
      </c>
      <c r="P117" s="41"/>
      <c r="Q117" s="13"/>
      <c r="R117" s="13"/>
      <c r="S117" s="13"/>
      <c r="T117" s="38">
        <f t="shared" si="0"/>
        <v>0</v>
      </c>
      <c r="U117" s="12" t="s">
        <v>1005</v>
      </c>
      <c r="V117" s="12" t="s">
        <v>1005</v>
      </c>
      <c r="W117" s="12" t="s">
        <v>996</v>
      </c>
      <c r="X117" s="12" t="s">
        <v>996</v>
      </c>
      <c r="Y117" s="51">
        <v>42017</v>
      </c>
      <c r="Z117" s="15"/>
      <c r="AA117" s="15"/>
      <c r="AB117" s="87" t="s">
        <v>133</v>
      </c>
    </row>
    <row r="118" spans="2:28" ht="15" customHeight="1" x14ac:dyDescent="0.25">
      <c r="B118" s="85" t="s">
        <v>503</v>
      </c>
      <c r="C118" s="13" t="s">
        <v>1458</v>
      </c>
      <c r="D118" s="12" t="s">
        <v>47</v>
      </c>
      <c r="E118" s="33"/>
      <c r="F118" s="33"/>
      <c r="G118" s="16" t="s">
        <v>188</v>
      </c>
      <c r="H118" s="29" t="s">
        <v>127</v>
      </c>
      <c r="I118" s="29" t="s">
        <v>127</v>
      </c>
      <c r="J118" s="29">
        <v>0</v>
      </c>
      <c r="K118" s="30" t="s">
        <v>1348</v>
      </c>
      <c r="L118" s="35">
        <v>64</v>
      </c>
      <c r="M118" s="39">
        <v>0</v>
      </c>
      <c r="N118" s="13">
        <v>900</v>
      </c>
      <c r="O118" s="40">
        <v>0</v>
      </c>
      <c r="P118" s="41"/>
      <c r="Q118" s="13"/>
      <c r="R118" s="13"/>
      <c r="S118" s="13"/>
      <c r="T118" s="38">
        <f t="shared" si="0"/>
        <v>0</v>
      </c>
      <c r="U118" s="36">
        <v>0</v>
      </c>
      <c r="V118" s="36">
        <v>0</v>
      </c>
      <c r="W118" s="36">
        <v>0</v>
      </c>
      <c r="X118" s="36">
        <v>0</v>
      </c>
      <c r="Y118" s="37">
        <v>41618</v>
      </c>
      <c r="Z118" s="152"/>
      <c r="AA118" s="15"/>
      <c r="AB118" s="87" t="s">
        <v>133</v>
      </c>
    </row>
    <row r="119" spans="2:28" ht="15" customHeight="1" x14ac:dyDescent="0.25">
      <c r="B119" s="85" t="s">
        <v>502</v>
      </c>
      <c r="C119" s="72" t="s">
        <v>511</v>
      </c>
      <c r="D119" s="12" t="s">
        <v>80</v>
      </c>
      <c r="E119" s="33"/>
      <c r="F119" s="33"/>
      <c r="G119" s="16" t="s">
        <v>122</v>
      </c>
      <c r="H119" s="12" t="s">
        <v>265</v>
      </c>
      <c r="I119" s="12" t="s">
        <v>266</v>
      </c>
      <c r="J119" s="12" t="s">
        <v>266</v>
      </c>
      <c r="K119" s="57" t="s">
        <v>177</v>
      </c>
      <c r="L119" s="12">
        <v>88</v>
      </c>
      <c r="M119" s="12">
        <v>0</v>
      </c>
      <c r="N119" s="13">
        <v>1000</v>
      </c>
      <c r="O119" s="12">
        <v>0</v>
      </c>
      <c r="P119" s="41"/>
      <c r="Q119" s="13"/>
      <c r="R119" s="13"/>
      <c r="S119" s="13"/>
      <c r="T119" s="38">
        <f t="shared" si="0"/>
        <v>0</v>
      </c>
      <c r="U119" s="12" t="s">
        <v>1005</v>
      </c>
      <c r="V119" s="12" t="s">
        <v>1005</v>
      </c>
      <c r="W119" s="12" t="s">
        <v>996</v>
      </c>
      <c r="X119" s="12" t="s">
        <v>996</v>
      </c>
      <c r="Y119" s="51">
        <v>42017</v>
      </c>
      <c r="Z119" s="15"/>
      <c r="AA119" s="15"/>
      <c r="AB119" s="87" t="s">
        <v>133</v>
      </c>
    </row>
    <row r="120" spans="2:28" ht="15" customHeight="1" x14ac:dyDescent="0.25">
      <c r="B120" s="85" t="s">
        <v>503</v>
      </c>
      <c r="C120" s="13" t="s">
        <v>507</v>
      </c>
      <c r="D120" s="12" t="s">
        <v>80</v>
      </c>
      <c r="E120" s="33"/>
      <c r="F120" s="33"/>
      <c r="G120" s="16" t="s">
        <v>188</v>
      </c>
      <c r="H120" s="29" t="s">
        <v>127</v>
      </c>
      <c r="I120" s="29" t="s">
        <v>127</v>
      </c>
      <c r="J120" s="29">
        <v>0</v>
      </c>
      <c r="K120" s="30" t="s">
        <v>459</v>
      </c>
      <c r="L120" s="35">
        <v>130</v>
      </c>
      <c r="M120" s="39">
        <v>0</v>
      </c>
      <c r="N120" s="13">
        <v>900</v>
      </c>
      <c r="O120" s="40">
        <v>-6.5</v>
      </c>
      <c r="P120" s="41">
        <v>57.999999999999993</v>
      </c>
      <c r="Q120" s="13"/>
      <c r="R120" s="13"/>
      <c r="S120" s="13"/>
      <c r="T120" s="38">
        <f t="shared" si="0"/>
        <v>-376.99999999999994</v>
      </c>
      <c r="U120" s="36">
        <v>0</v>
      </c>
      <c r="V120" s="36">
        <v>0</v>
      </c>
      <c r="W120" s="36">
        <v>0</v>
      </c>
      <c r="X120" s="36">
        <v>0</v>
      </c>
      <c r="Y120" s="37">
        <v>41646</v>
      </c>
      <c r="Z120" s="152"/>
      <c r="AA120" s="15"/>
      <c r="AB120" s="87" t="s">
        <v>1144</v>
      </c>
    </row>
    <row r="121" spans="2:28" ht="15" customHeight="1" x14ac:dyDescent="0.25">
      <c r="B121" s="85" t="s">
        <v>502</v>
      </c>
      <c r="C121" s="13" t="s">
        <v>1460</v>
      </c>
      <c r="D121" s="12" t="s">
        <v>148</v>
      </c>
      <c r="E121" s="33"/>
      <c r="F121" s="33"/>
      <c r="G121" s="16" t="s">
        <v>122</v>
      </c>
      <c r="H121" s="12" t="s">
        <v>438</v>
      </c>
      <c r="I121" s="12" t="s">
        <v>439</v>
      </c>
      <c r="J121" s="12" t="s">
        <v>125</v>
      </c>
      <c r="K121" s="57" t="s">
        <v>177</v>
      </c>
      <c r="L121" s="12">
        <v>147</v>
      </c>
      <c r="M121" s="12">
        <v>0</v>
      </c>
      <c r="N121" s="13">
        <v>1000</v>
      </c>
      <c r="O121" s="12">
        <v>0</v>
      </c>
      <c r="P121" s="41"/>
      <c r="Q121" s="13"/>
      <c r="R121" s="13"/>
      <c r="S121" s="13"/>
      <c r="T121" s="38">
        <f t="shared" si="0"/>
        <v>0</v>
      </c>
      <c r="U121" s="12" t="s">
        <v>1124</v>
      </c>
      <c r="V121" s="12" t="s">
        <v>1124</v>
      </c>
      <c r="W121" s="12" t="s">
        <v>996</v>
      </c>
      <c r="X121" s="12" t="s">
        <v>996</v>
      </c>
      <c r="Y121" s="51">
        <v>42019</v>
      </c>
      <c r="Z121" s="15"/>
      <c r="AA121" s="15"/>
      <c r="AB121" s="87" t="s">
        <v>133</v>
      </c>
    </row>
    <row r="122" spans="2:28" ht="15" customHeight="1" x14ac:dyDescent="0.25">
      <c r="B122" s="85" t="s">
        <v>502</v>
      </c>
      <c r="C122" s="13"/>
      <c r="D122" s="14" t="s">
        <v>818</v>
      </c>
      <c r="E122" s="15"/>
      <c r="F122" s="15"/>
      <c r="G122" s="16" t="s">
        <v>122</v>
      </c>
      <c r="H122" s="13" t="s">
        <v>866</v>
      </c>
      <c r="I122" s="13" t="s">
        <v>867</v>
      </c>
      <c r="J122" s="13" t="s">
        <v>125</v>
      </c>
      <c r="K122" s="17" t="s">
        <v>177</v>
      </c>
      <c r="L122" s="13">
        <v>0</v>
      </c>
      <c r="M122" s="13">
        <v>0</v>
      </c>
      <c r="N122" s="13">
        <v>900</v>
      </c>
      <c r="O122" s="13">
        <v>0</v>
      </c>
      <c r="P122" s="74"/>
      <c r="Q122" s="13"/>
      <c r="R122" s="13"/>
      <c r="S122" s="13"/>
      <c r="T122" s="77" t="s">
        <v>996</v>
      </c>
      <c r="U122" s="77" t="s">
        <v>996</v>
      </c>
      <c r="V122" s="77" t="s">
        <v>996</v>
      </c>
      <c r="W122" s="77" t="s">
        <v>996</v>
      </c>
      <c r="X122" s="72" t="s">
        <v>996</v>
      </c>
      <c r="Y122" s="76">
        <v>42019</v>
      </c>
      <c r="Z122" s="15"/>
      <c r="AA122" s="15"/>
      <c r="AB122" s="86" t="s">
        <v>202</v>
      </c>
    </row>
    <row r="123" spans="2:28" ht="15" customHeight="1" x14ac:dyDescent="0.25">
      <c r="B123" s="85" t="s">
        <v>502</v>
      </c>
      <c r="C123" s="72" t="s">
        <v>511</v>
      </c>
      <c r="D123" s="12" t="s">
        <v>81</v>
      </c>
      <c r="E123" s="33"/>
      <c r="F123" s="33"/>
      <c r="G123" s="16" t="s">
        <v>122</v>
      </c>
      <c r="H123" s="12" t="s">
        <v>333</v>
      </c>
      <c r="I123" s="12" t="s">
        <v>334</v>
      </c>
      <c r="J123" s="12" t="s">
        <v>125</v>
      </c>
      <c r="K123" s="57" t="s">
        <v>177</v>
      </c>
      <c r="L123" s="12">
        <v>88</v>
      </c>
      <c r="M123" s="12">
        <v>0</v>
      </c>
      <c r="N123" s="13">
        <v>1000</v>
      </c>
      <c r="O123" s="12">
        <v>0</v>
      </c>
      <c r="P123" s="41"/>
      <c r="Q123" s="13"/>
      <c r="R123" s="13"/>
      <c r="S123" s="13"/>
      <c r="T123" s="38">
        <f>(O123*P123)+Q123+R123+S123</f>
        <v>0</v>
      </c>
      <c r="U123" s="12" t="s">
        <v>996</v>
      </c>
      <c r="V123" s="12" t="s">
        <v>996</v>
      </c>
      <c r="W123" s="12" t="s">
        <v>996</v>
      </c>
      <c r="X123" s="12" t="s">
        <v>996</v>
      </c>
      <c r="Y123" s="51">
        <v>42019</v>
      </c>
      <c r="Z123" s="15"/>
      <c r="AA123" s="15"/>
      <c r="AB123" s="87" t="s">
        <v>133</v>
      </c>
    </row>
    <row r="124" spans="2:28" ht="15" customHeight="1" x14ac:dyDescent="0.25">
      <c r="B124" s="85" t="s">
        <v>502</v>
      </c>
      <c r="C124" s="13"/>
      <c r="D124" s="14" t="s">
        <v>819</v>
      </c>
      <c r="E124" s="15"/>
      <c r="F124" s="15"/>
      <c r="G124" s="16" t="s">
        <v>122</v>
      </c>
      <c r="H124" s="13" t="s">
        <v>868</v>
      </c>
      <c r="I124" s="13" t="s">
        <v>869</v>
      </c>
      <c r="J124" s="13">
        <v>100207</v>
      </c>
      <c r="K124" s="17" t="s">
        <v>177</v>
      </c>
      <c r="L124" s="13">
        <v>1</v>
      </c>
      <c r="M124" s="13">
        <v>0</v>
      </c>
      <c r="N124" s="13">
        <v>900</v>
      </c>
      <c r="O124" s="13">
        <v>0</v>
      </c>
      <c r="P124" s="74"/>
      <c r="Q124" s="13"/>
      <c r="R124" s="13"/>
      <c r="S124" s="13"/>
      <c r="T124" s="77" t="s">
        <v>996</v>
      </c>
      <c r="U124" s="77" t="s">
        <v>1035</v>
      </c>
      <c r="V124" s="77" t="s">
        <v>996</v>
      </c>
      <c r="W124" s="77" t="s">
        <v>1035</v>
      </c>
      <c r="X124" s="72" t="s">
        <v>996</v>
      </c>
      <c r="Y124" s="76">
        <v>41627</v>
      </c>
      <c r="Z124" s="15"/>
      <c r="AA124" s="15"/>
      <c r="AB124" s="86" t="s">
        <v>202</v>
      </c>
    </row>
    <row r="125" spans="2:28" ht="15" customHeight="1" x14ac:dyDescent="0.25">
      <c r="B125" s="85" t="s">
        <v>502</v>
      </c>
      <c r="C125" s="13"/>
      <c r="D125" s="14" t="s">
        <v>820</v>
      </c>
      <c r="E125" s="15"/>
      <c r="F125" s="15"/>
      <c r="G125" s="16" t="s">
        <v>122</v>
      </c>
      <c r="H125" s="13" t="s">
        <v>870</v>
      </c>
      <c r="I125" s="13" t="s">
        <v>871</v>
      </c>
      <c r="J125" s="13">
        <v>100381</v>
      </c>
      <c r="K125" s="17" t="s">
        <v>177</v>
      </c>
      <c r="L125" s="13">
        <v>2</v>
      </c>
      <c r="M125" s="13">
        <v>2</v>
      </c>
      <c r="N125" s="13">
        <v>900</v>
      </c>
      <c r="O125" s="13">
        <v>0</v>
      </c>
      <c r="P125" s="74"/>
      <c r="Q125" s="13"/>
      <c r="R125" s="13"/>
      <c r="S125" s="13"/>
      <c r="T125" s="77" t="s">
        <v>996</v>
      </c>
      <c r="U125" s="77" t="s">
        <v>996</v>
      </c>
      <c r="V125" s="77" t="s">
        <v>996</v>
      </c>
      <c r="W125" s="77" t="s">
        <v>996</v>
      </c>
      <c r="X125" s="72" t="s">
        <v>996</v>
      </c>
      <c r="Y125" s="76">
        <v>41625</v>
      </c>
      <c r="Z125" s="15"/>
      <c r="AA125" s="15"/>
      <c r="AB125" s="86" t="s">
        <v>202</v>
      </c>
    </row>
    <row r="126" spans="2:28" ht="15" customHeight="1" x14ac:dyDescent="0.25">
      <c r="B126" s="85" t="s">
        <v>502</v>
      </c>
      <c r="C126" s="13"/>
      <c r="D126" s="14" t="s">
        <v>821</v>
      </c>
      <c r="E126" s="15"/>
      <c r="F126" s="15"/>
      <c r="G126" s="16" t="s">
        <v>122</v>
      </c>
      <c r="H126" s="13" t="s">
        <v>872</v>
      </c>
      <c r="I126" s="13" t="s">
        <v>873</v>
      </c>
      <c r="J126" s="13">
        <v>102029</v>
      </c>
      <c r="K126" s="17" t="s">
        <v>791</v>
      </c>
      <c r="L126" s="13">
        <v>5</v>
      </c>
      <c r="M126" s="13">
        <v>0</v>
      </c>
      <c r="N126" s="13" t="s">
        <v>994</v>
      </c>
      <c r="O126" s="13">
        <v>0</v>
      </c>
      <c r="P126" s="74"/>
      <c r="Q126" s="13"/>
      <c r="R126" s="13"/>
      <c r="S126" s="13"/>
      <c r="T126" s="77" t="s">
        <v>996</v>
      </c>
      <c r="U126" s="77" t="s">
        <v>996</v>
      </c>
      <c r="V126" s="77" t="s">
        <v>996</v>
      </c>
      <c r="W126" s="77" t="s">
        <v>996</v>
      </c>
      <c r="X126" s="72" t="s">
        <v>996</v>
      </c>
      <c r="Y126" s="76">
        <v>41338</v>
      </c>
      <c r="Z126" s="15"/>
      <c r="AA126" s="15"/>
      <c r="AB126" s="86" t="s">
        <v>202</v>
      </c>
    </row>
    <row r="127" spans="2:28" ht="15" customHeight="1" x14ac:dyDescent="0.25">
      <c r="B127" s="85" t="s">
        <v>503</v>
      </c>
      <c r="C127" s="13" t="s">
        <v>1458</v>
      </c>
      <c r="D127" s="12" t="s">
        <v>821</v>
      </c>
      <c r="E127" s="33"/>
      <c r="F127" s="33"/>
      <c r="G127" s="16" t="s">
        <v>188</v>
      </c>
      <c r="H127" s="29" t="s">
        <v>127</v>
      </c>
      <c r="I127" s="29" t="s">
        <v>127</v>
      </c>
      <c r="J127" s="29">
        <v>0</v>
      </c>
      <c r="K127" s="30" t="s">
        <v>1367</v>
      </c>
      <c r="L127" s="35">
        <v>150</v>
      </c>
      <c r="M127" s="39">
        <v>0</v>
      </c>
      <c r="N127" s="13" t="s">
        <v>199</v>
      </c>
      <c r="O127" s="40">
        <v>-3</v>
      </c>
      <c r="P127" s="41">
        <v>57.999999999999993</v>
      </c>
      <c r="Q127" s="13"/>
      <c r="R127" s="13"/>
      <c r="S127" s="13"/>
      <c r="T127" s="38">
        <f>(O127*P127)+Q127+R127+S127</f>
        <v>-173.99999999999997</v>
      </c>
      <c r="U127" s="36">
        <v>0</v>
      </c>
      <c r="V127" s="36">
        <v>0</v>
      </c>
      <c r="W127" s="36">
        <v>0</v>
      </c>
      <c r="X127" s="36">
        <v>0</v>
      </c>
      <c r="Y127" s="37">
        <v>41669</v>
      </c>
      <c r="Z127" s="152"/>
      <c r="AA127" s="15"/>
      <c r="AB127" s="87" t="s">
        <v>413</v>
      </c>
    </row>
    <row r="128" spans="2:28" ht="15" customHeight="1" x14ac:dyDescent="0.25">
      <c r="B128" s="85" t="s">
        <v>503</v>
      </c>
      <c r="C128" s="13"/>
      <c r="D128" s="13" t="s">
        <v>552</v>
      </c>
      <c r="E128" s="13"/>
      <c r="F128" s="13"/>
      <c r="G128" s="16" t="s">
        <v>188</v>
      </c>
      <c r="H128" s="13" t="s">
        <v>127</v>
      </c>
      <c r="I128" s="13" t="s">
        <v>127</v>
      </c>
      <c r="J128" s="13">
        <v>0</v>
      </c>
      <c r="K128" s="17" t="s">
        <v>274</v>
      </c>
      <c r="L128" s="13">
        <v>0</v>
      </c>
      <c r="M128" s="13">
        <v>0</v>
      </c>
      <c r="N128" s="13" t="s">
        <v>199</v>
      </c>
      <c r="O128" s="13">
        <v>8</v>
      </c>
      <c r="P128" s="74"/>
      <c r="Q128" s="13"/>
      <c r="R128" s="13"/>
      <c r="S128" s="13"/>
      <c r="T128" s="75">
        <v>800</v>
      </c>
      <c r="U128" s="75">
        <v>0</v>
      </c>
      <c r="V128" s="75">
        <v>0</v>
      </c>
      <c r="W128" s="75">
        <v>0</v>
      </c>
      <c r="X128" s="75">
        <v>0</v>
      </c>
      <c r="Y128" s="76">
        <v>41675</v>
      </c>
      <c r="Z128" s="152"/>
      <c r="AA128" s="13"/>
      <c r="AB128" s="86" t="s">
        <v>202</v>
      </c>
    </row>
    <row r="129" spans="2:28" ht="15" customHeight="1" x14ac:dyDescent="0.25">
      <c r="B129" s="85" t="s">
        <v>503</v>
      </c>
      <c r="C129" s="13"/>
      <c r="D129" s="13" t="s">
        <v>553</v>
      </c>
      <c r="E129" s="13"/>
      <c r="F129" s="13"/>
      <c r="G129" s="16" t="s">
        <v>188</v>
      </c>
      <c r="H129" s="13" t="s">
        <v>127</v>
      </c>
      <c r="I129" s="13" t="s">
        <v>127</v>
      </c>
      <c r="J129" s="13">
        <v>0</v>
      </c>
      <c r="K129" s="17" t="s">
        <v>242</v>
      </c>
      <c r="L129" s="13">
        <v>1</v>
      </c>
      <c r="M129" s="13">
        <v>0</v>
      </c>
      <c r="N129" s="13">
        <v>900</v>
      </c>
      <c r="O129" s="13">
        <v>12</v>
      </c>
      <c r="P129" s="74"/>
      <c r="Q129" s="13"/>
      <c r="R129" s="13"/>
      <c r="S129" s="13"/>
      <c r="T129" s="75">
        <v>695.99999999999989</v>
      </c>
      <c r="U129" s="75">
        <v>0</v>
      </c>
      <c r="V129" s="75">
        <v>0</v>
      </c>
      <c r="W129" s="75">
        <v>0</v>
      </c>
      <c r="X129" s="75">
        <v>0</v>
      </c>
      <c r="Y129" s="76">
        <v>41704</v>
      </c>
      <c r="Z129" s="152"/>
      <c r="AA129" s="13"/>
      <c r="AB129" s="86" t="s">
        <v>202</v>
      </c>
    </row>
    <row r="130" spans="2:28" ht="15" customHeight="1" x14ac:dyDescent="0.25">
      <c r="B130" s="85" t="s">
        <v>502</v>
      </c>
      <c r="C130" s="13"/>
      <c r="D130" s="14" t="s">
        <v>553</v>
      </c>
      <c r="E130" s="15"/>
      <c r="F130" s="15"/>
      <c r="G130" s="16" t="s">
        <v>122</v>
      </c>
      <c r="H130" s="13" t="s">
        <v>874</v>
      </c>
      <c r="I130" s="13" t="s">
        <v>875</v>
      </c>
      <c r="J130" s="13">
        <v>103390</v>
      </c>
      <c r="K130" s="17" t="s">
        <v>791</v>
      </c>
      <c r="L130" s="13">
        <v>1</v>
      </c>
      <c r="M130" s="13">
        <v>0</v>
      </c>
      <c r="N130" s="13" t="s">
        <v>994</v>
      </c>
      <c r="O130" s="13">
        <v>0</v>
      </c>
      <c r="P130" s="74"/>
      <c r="Q130" s="13"/>
      <c r="R130" s="13"/>
      <c r="S130" s="13"/>
      <c r="T130" s="77" t="s">
        <v>996</v>
      </c>
      <c r="U130" s="77" t="s">
        <v>996</v>
      </c>
      <c r="V130" s="77" t="s">
        <v>996</v>
      </c>
      <c r="W130" s="77" t="s">
        <v>996</v>
      </c>
      <c r="X130" s="72" t="s">
        <v>996</v>
      </c>
      <c r="Y130" s="76">
        <v>41338</v>
      </c>
      <c r="Z130" s="15"/>
      <c r="AA130" s="15"/>
      <c r="AB130" s="86" t="s">
        <v>202</v>
      </c>
    </row>
    <row r="131" spans="2:28" ht="15" customHeight="1" x14ac:dyDescent="0.25">
      <c r="B131" s="85" t="s">
        <v>503</v>
      </c>
      <c r="C131" s="13" t="s">
        <v>1458</v>
      </c>
      <c r="D131" s="12" t="s">
        <v>553</v>
      </c>
      <c r="E131" s="33"/>
      <c r="F131" s="33"/>
      <c r="G131" s="16" t="s">
        <v>188</v>
      </c>
      <c r="H131" s="29" t="s">
        <v>127</v>
      </c>
      <c r="I131" s="29" t="s">
        <v>127</v>
      </c>
      <c r="J131" s="29">
        <v>0</v>
      </c>
      <c r="K131" s="30" t="s">
        <v>242</v>
      </c>
      <c r="L131" s="35">
        <v>130</v>
      </c>
      <c r="M131" s="39">
        <v>0</v>
      </c>
      <c r="N131" s="13" t="s">
        <v>199</v>
      </c>
      <c r="O131" s="40">
        <v>-12</v>
      </c>
      <c r="P131" s="41">
        <v>57.999999999999993</v>
      </c>
      <c r="Q131" s="13"/>
      <c r="R131" s="13"/>
      <c r="S131" s="13"/>
      <c r="T131" s="38">
        <f>(O131*P131)+Q131+R131+S131</f>
        <v>-695.99999999999989</v>
      </c>
      <c r="U131" s="36">
        <v>0</v>
      </c>
      <c r="V131" s="36">
        <v>0</v>
      </c>
      <c r="W131" s="36">
        <v>0</v>
      </c>
      <c r="X131" s="36">
        <v>0</v>
      </c>
      <c r="Y131" s="37">
        <v>41704</v>
      </c>
      <c r="Z131" s="152"/>
      <c r="AA131" s="15"/>
      <c r="AB131" s="87" t="s">
        <v>205</v>
      </c>
    </row>
    <row r="132" spans="2:28" ht="15" customHeight="1" x14ac:dyDescent="0.25">
      <c r="B132" s="85" t="s">
        <v>502</v>
      </c>
      <c r="C132" s="13"/>
      <c r="D132" s="14" t="s">
        <v>554</v>
      </c>
      <c r="E132" s="15"/>
      <c r="F132" s="15"/>
      <c r="G132" s="16" t="s">
        <v>122</v>
      </c>
      <c r="H132" s="13" t="s">
        <v>876</v>
      </c>
      <c r="I132" s="13" t="s">
        <v>877</v>
      </c>
      <c r="J132" s="13">
        <v>103281</v>
      </c>
      <c r="K132" s="17" t="s">
        <v>791</v>
      </c>
      <c r="L132" s="13">
        <v>5</v>
      </c>
      <c r="M132" s="13">
        <v>0</v>
      </c>
      <c r="N132" s="13">
        <v>900</v>
      </c>
      <c r="O132" s="13">
        <v>1.33</v>
      </c>
      <c r="P132" s="74"/>
      <c r="Q132" s="13"/>
      <c r="R132" s="13"/>
      <c r="S132" s="13"/>
      <c r="T132" s="77" t="s">
        <v>1036</v>
      </c>
      <c r="U132" s="77" t="s">
        <v>1037</v>
      </c>
      <c r="V132" s="77" t="s">
        <v>1037</v>
      </c>
      <c r="W132" s="77" t="s">
        <v>996</v>
      </c>
      <c r="X132" s="72" t="s">
        <v>996</v>
      </c>
      <c r="Y132" s="76">
        <v>41326</v>
      </c>
      <c r="Z132" s="15"/>
      <c r="AA132" s="15"/>
      <c r="AB132" s="86" t="s">
        <v>202</v>
      </c>
    </row>
    <row r="133" spans="2:28" ht="15" customHeight="1" x14ac:dyDescent="0.25">
      <c r="B133" s="85" t="s">
        <v>503</v>
      </c>
      <c r="C133" s="13"/>
      <c r="D133" s="13" t="s">
        <v>554</v>
      </c>
      <c r="E133" s="13"/>
      <c r="F133" s="13"/>
      <c r="G133" s="16" t="s">
        <v>122</v>
      </c>
      <c r="H133" s="13" t="s">
        <v>649</v>
      </c>
      <c r="I133" s="13" t="s">
        <v>650</v>
      </c>
      <c r="J133" s="13">
        <v>102878</v>
      </c>
      <c r="K133" s="17" t="s">
        <v>791</v>
      </c>
      <c r="L133" s="13">
        <v>21</v>
      </c>
      <c r="M133" s="13">
        <v>0</v>
      </c>
      <c r="N133" s="13" t="s">
        <v>199</v>
      </c>
      <c r="O133" s="13">
        <v>1</v>
      </c>
      <c r="P133" s="74"/>
      <c r="Q133" s="13"/>
      <c r="R133" s="13"/>
      <c r="S133" s="13"/>
      <c r="T133" s="75">
        <v>57.999999999999993</v>
      </c>
      <c r="U133" s="75">
        <v>4466</v>
      </c>
      <c r="V133" s="75">
        <v>4466</v>
      </c>
      <c r="W133" s="75">
        <v>0</v>
      </c>
      <c r="X133" s="75">
        <v>0</v>
      </c>
      <c r="Y133" s="76">
        <v>41619</v>
      </c>
      <c r="Z133" s="152"/>
      <c r="AA133" s="13"/>
      <c r="AB133" s="86" t="s">
        <v>202</v>
      </c>
    </row>
    <row r="134" spans="2:28" ht="15" customHeight="1" x14ac:dyDescent="0.25">
      <c r="B134" s="85" t="s">
        <v>502</v>
      </c>
      <c r="C134" s="13"/>
      <c r="D134" s="14" t="s">
        <v>822</v>
      </c>
      <c r="E134" s="15"/>
      <c r="F134" s="15"/>
      <c r="G134" s="16" t="s">
        <v>122</v>
      </c>
      <c r="H134" s="13" t="s">
        <v>878</v>
      </c>
      <c r="I134" s="13" t="s">
        <v>879</v>
      </c>
      <c r="J134" s="13">
        <v>101957</v>
      </c>
      <c r="K134" s="17" t="s">
        <v>791</v>
      </c>
      <c r="L134" s="13">
        <v>5</v>
      </c>
      <c r="M134" s="13">
        <v>0</v>
      </c>
      <c r="N134" s="13">
        <v>900</v>
      </c>
      <c r="O134" s="13">
        <v>-0.33</v>
      </c>
      <c r="P134" s="74"/>
      <c r="Q134" s="13"/>
      <c r="R134" s="13"/>
      <c r="S134" s="13"/>
      <c r="T134" s="77" t="s">
        <v>1038</v>
      </c>
      <c r="U134" s="77" t="s">
        <v>1039</v>
      </c>
      <c r="V134" s="77" t="s">
        <v>1039</v>
      </c>
      <c r="W134" s="77" t="s">
        <v>996</v>
      </c>
      <c r="X134" s="72" t="s">
        <v>996</v>
      </c>
      <c r="Y134" s="76">
        <v>41326</v>
      </c>
      <c r="Z134" s="15"/>
      <c r="AA134" s="15"/>
      <c r="AB134" s="86" t="s">
        <v>202</v>
      </c>
    </row>
    <row r="135" spans="2:28" ht="15" customHeight="1" x14ac:dyDescent="0.25">
      <c r="B135" s="85" t="s">
        <v>502</v>
      </c>
      <c r="C135" s="13"/>
      <c r="D135" s="14" t="s">
        <v>555</v>
      </c>
      <c r="E135" s="15"/>
      <c r="F135" s="15"/>
      <c r="G135" s="16" t="s">
        <v>122</v>
      </c>
      <c r="H135" s="13" t="s">
        <v>646</v>
      </c>
      <c r="I135" s="13" t="s">
        <v>880</v>
      </c>
      <c r="J135" s="13" t="s">
        <v>690</v>
      </c>
      <c r="K135" s="17" t="s">
        <v>791</v>
      </c>
      <c r="L135" s="13">
        <v>17</v>
      </c>
      <c r="M135" s="13">
        <v>0</v>
      </c>
      <c r="N135" s="13" t="s">
        <v>199</v>
      </c>
      <c r="O135" s="13">
        <v>-0.25</v>
      </c>
      <c r="P135" s="74"/>
      <c r="Q135" s="13"/>
      <c r="R135" s="13"/>
      <c r="S135" s="13"/>
      <c r="T135" s="77" t="s">
        <v>1040</v>
      </c>
      <c r="U135" s="77" t="s">
        <v>1005</v>
      </c>
      <c r="V135" s="77" t="s">
        <v>1005</v>
      </c>
      <c r="W135" s="77" t="s">
        <v>996</v>
      </c>
      <c r="X135" s="72" t="s">
        <v>996</v>
      </c>
      <c r="Y135" s="76">
        <v>41326</v>
      </c>
      <c r="Z135" s="15"/>
      <c r="AA135" s="15"/>
      <c r="AB135" s="86" t="s">
        <v>202</v>
      </c>
    </row>
    <row r="136" spans="2:28" ht="15" customHeight="1" x14ac:dyDescent="0.25">
      <c r="B136" s="85" t="s">
        <v>503</v>
      </c>
      <c r="C136" s="13"/>
      <c r="D136" s="13" t="s">
        <v>555</v>
      </c>
      <c r="E136" s="13"/>
      <c r="F136" s="13"/>
      <c r="G136" s="16" t="s">
        <v>122</v>
      </c>
      <c r="H136" s="13" t="s">
        <v>651</v>
      </c>
      <c r="I136" s="13" t="s">
        <v>652</v>
      </c>
      <c r="J136" s="13">
        <v>103730</v>
      </c>
      <c r="K136" s="17" t="s">
        <v>791</v>
      </c>
      <c r="L136" s="13">
        <v>21</v>
      </c>
      <c r="M136" s="13">
        <v>0</v>
      </c>
      <c r="N136" s="13" t="s">
        <v>199</v>
      </c>
      <c r="O136" s="13">
        <v>3.5</v>
      </c>
      <c r="P136" s="74"/>
      <c r="Q136" s="13"/>
      <c r="R136" s="13"/>
      <c r="S136" s="13"/>
      <c r="T136" s="75">
        <v>202.99999999999997</v>
      </c>
      <c r="U136" s="75">
        <v>247750</v>
      </c>
      <c r="V136" s="75">
        <v>30950</v>
      </c>
      <c r="W136" s="75">
        <v>216800</v>
      </c>
      <c r="X136" s="75">
        <v>0</v>
      </c>
      <c r="Y136" s="76">
        <v>41520</v>
      </c>
      <c r="Z136" s="152"/>
      <c r="AA136" s="13"/>
      <c r="AB136" s="86" t="s">
        <v>202</v>
      </c>
    </row>
    <row r="137" spans="2:28" ht="15" customHeight="1" x14ac:dyDescent="0.25">
      <c r="B137" s="85" t="s">
        <v>502</v>
      </c>
      <c r="C137" s="13"/>
      <c r="D137" s="14" t="s">
        <v>823</v>
      </c>
      <c r="E137" s="15"/>
      <c r="F137" s="15"/>
      <c r="G137" s="16" t="s">
        <v>122</v>
      </c>
      <c r="H137" s="13" t="s">
        <v>881</v>
      </c>
      <c r="I137" s="13" t="s">
        <v>882</v>
      </c>
      <c r="J137" s="13">
        <v>102325</v>
      </c>
      <c r="K137" s="17" t="s">
        <v>791</v>
      </c>
      <c r="L137" s="13">
        <v>5</v>
      </c>
      <c r="M137" s="13">
        <v>0</v>
      </c>
      <c r="N137" s="13" t="s">
        <v>199</v>
      </c>
      <c r="O137" s="13">
        <v>-0.08</v>
      </c>
      <c r="P137" s="74"/>
      <c r="Q137" s="13"/>
      <c r="R137" s="13"/>
      <c r="S137" s="13"/>
      <c r="T137" s="77" t="s">
        <v>996</v>
      </c>
      <c r="U137" s="77" t="s">
        <v>996</v>
      </c>
      <c r="V137" s="77" t="s">
        <v>996</v>
      </c>
      <c r="W137" s="77" t="s">
        <v>996</v>
      </c>
      <c r="X137" s="72" t="s">
        <v>996</v>
      </c>
      <c r="Y137" s="76">
        <v>41326</v>
      </c>
      <c r="Z137" s="15"/>
      <c r="AA137" s="15"/>
      <c r="AB137" s="86" t="s">
        <v>202</v>
      </c>
    </row>
    <row r="138" spans="2:28" ht="15" customHeight="1" x14ac:dyDescent="0.25">
      <c r="B138" s="85" t="s">
        <v>502</v>
      </c>
      <c r="C138" s="13"/>
      <c r="D138" s="14" t="s">
        <v>556</v>
      </c>
      <c r="E138" s="15"/>
      <c r="F138" s="15"/>
      <c r="G138" s="16" t="s">
        <v>122</v>
      </c>
      <c r="H138" s="13" t="s">
        <v>883</v>
      </c>
      <c r="I138" s="13" t="s">
        <v>884</v>
      </c>
      <c r="J138" s="13">
        <v>101971</v>
      </c>
      <c r="K138" s="17" t="s">
        <v>791</v>
      </c>
      <c r="L138" s="13">
        <v>5</v>
      </c>
      <c r="M138" s="13">
        <v>0</v>
      </c>
      <c r="N138" s="13" t="s">
        <v>994</v>
      </c>
      <c r="O138" s="13">
        <v>-0.25</v>
      </c>
      <c r="P138" s="74"/>
      <c r="Q138" s="13"/>
      <c r="R138" s="13"/>
      <c r="S138" s="13"/>
      <c r="T138" s="77" t="s">
        <v>1040</v>
      </c>
      <c r="U138" s="77" t="s">
        <v>1037</v>
      </c>
      <c r="V138" s="77" t="s">
        <v>1037</v>
      </c>
      <c r="W138" s="77" t="s">
        <v>996</v>
      </c>
      <c r="X138" s="72" t="s">
        <v>996</v>
      </c>
      <c r="Y138" s="76">
        <v>41326</v>
      </c>
      <c r="Z138" s="15"/>
      <c r="AA138" s="15"/>
      <c r="AB138" s="86" t="s">
        <v>202</v>
      </c>
    </row>
    <row r="139" spans="2:28" ht="15" customHeight="1" x14ac:dyDescent="0.25">
      <c r="B139" s="85" t="s">
        <v>503</v>
      </c>
      <c r="C139" s="13"/>
      <c r="D139" s="13" t="s">
        <v>556</v>
      </c>
      <c r="E139" s="13"/>
      <c r="F139" s="13"/>
      <c r="G139" s="16" t="s">
        <v>122</v>
      </c>
      <c r="H139" s="13" t="s">
        <v>653</v>
      </c>
      <c r="I139" s="13" t="s">
        <v>654</v>
      </c>
      <c r="J139" s="13">
        <v>104344</v>
      </c>
      <c r="K139" s="17" t="s">
        <v>791</v>
      </c>
      <c r="L139" s="13">
        <v>21</v>
      </c>
      <c r="M139" s="13">
        <v>0</v>
      </c>
      <c r="N139" s="13" t="s">
        <v>199</v>
      </c>
      <c r="O139" s="13">
        <v>-8</v>
      </c>
      <c r="P139" s="74"/>
      <c r="Q139" s="13"/>
      <c r="R139" s="13"/>
      <c r="S139" s="13"/>
      <c r="T139" s="75">
        <v>-463.99999999999994</v>
      </c>
      <c r="U139" s="75">
        <v>5852</v>
      </c>
      <c r="V139" s="75">
        <v>5852</v>
      </c>
      <c r="W139" s="75">
        <v>0</v>
      </c>
      <c r="X139" s="75">
        <v>0</v>
      </c>
      <c r="Y139" s="76">
        <v>41444</v>
      </c>
      <c r="Z139" s="152"/>
      <c r="AA139" s="13"/>
      <c r="AB139" s="86" t="s">
        <v>202</v>
      </c>
    </row>
    <row r="140" spans="2:28" ht="15" customHeight="1" x14ac:dyDescent="0.25">
      <c r="B140" s="85" t="s">
        <v>503</v>
      </c>
      <c r="C140" s="13"/>
      <c r="D140" s="13" t="s">
        <v>557</v>
      </c>
      <c r="E140" s="13"/>
      <c r="F140" s="13"/>
      <c r="G140" s="16" t="s">
        <v>122</v>
      </c>
      <c r="H140" s="13" t="s">
        <v>655</v>
      </c>
      <c r="I140" s="13" t="s">
        <v>656</v>
      </c>
      <c r="J140" s="13">
        <v>101113</v>
      </c>
      <c r="K140" s="17" t="s">
        <v>791</v>
      </c>
      <c r="L140" s="13">
        <v>1</v>
      </c>
      <c r="M140" s="13">
        <v>0</v>
      </c>
      <c r="N140" s="13">
        <v>900</v>
      </c>
      <c r="O140" s="13">
        <v>8.75</v>
      </c>
      <c r="P140" s="74"/>
      <c r="Q140" s="13"/>
      <c r="R140" s="13"/>
      <c r="S140" s="13"/>
      <c r="T140" s="75">
        <v>507.49999999999994</v>
      </c>
      <c r="U140" s="75">
        <v>20640</v>
      </c>
      <c r="V140" s="75">
        <v>20640</v>
      </c>
      <c r="W140" s="75">
        <v>0</v>
      </c>
      <c r="X140" s="75">
        <v>0</v>
      </c>
      <c r="Y140" s="76">
        <v>41444</v>
      </c>
      <c r="Z140" s="152"/>
      <c r="AA140" s="13"/>
      <c r="AB140" s="86" t="s">
        <v>202</v>
      </c>
    </row>
    <row r="141" spans="2:28" ht="15" customHeight="1" x14ac:dyDescent="0.25">
      <c r="B141" s="85" t="s">
        <v>503</v>
      </c>
      <c r="C141" s="13"/>
      <c r="D141" s="13" t="s">
        <v>558</v>
      </c>
      <c r="E141" s="13"/>
      <c r="F141" s="13"/>
      <c r="G141" s="16" t="s">
        <v>122</v>
      </c>
      <c r="H141" s="13" t="s">
        <v>657</v>
      </c>
      <c r="I141" s="13" t="s">
        <v>658</v>
      </c>
      <c r="J141" s="13">
        <v>104213</v>
      </c>
      <c r="K141" s="17" t="s">
        <v>791</v>
      </c>
      <c r="L141" s="13">
        <v>21</v>
      </c>
      <c r="M141" s="13">
        <v>0</v>
      </c>
      <c r="N141" s="13" t="s">
        <v>199</v>
      </c>
      <c r="O141" s="13">
        <v>0.16</v>
      </c>
      <c r="P141" s="74"/>
      <c r="Q141" s="13"/>
      <c r="R141" s="13"/>
      <c r="S141" s="13"/>
      <c r="T141" s="75">
        <v>9.2799999999999994</v>
      </c>
      <c r="U141" s="75">
        <v>52926</v>
      </c>
      <c r="V141" s="75">
        <v>2926</v>
      </c>
      <c r="W141" s="75">
        <v>50000</v>
      </c>
      <c r="X141" s="75">
        <v>0</v>
      </c>
      <c r="Y141" s="76">
        <v>41444</v>
      </c>
      <c r="Z141" s="152"/>
      <c r="AA141" s="13"/>
      <c r="AB141" s="86" t="s">
        <v>202</v>
      </c>
    </row>
    <row r="142" spans="2:28" ht="15" customHeight="1" x14ac:dyDescent="0.25">
      <c r="B142" s="85" t="s">
        <v>503</v>
      </c>
      <c r="C142" s="13"/>
      <c r="D142" s="13" t="s">
        <v>559</v>
      </c>
      <c r="E142" s="13"/>
      <c r="F142" s="13"/>
      <c r="G142" s="16" t="s">
        <v>122</v>
      </c>
      <c r="H142" s="13" t="s">
        <v>659</v>
      </c>
      <c r="I142" s="13" t="s">
        <v>660</v>
      </c>
      <c r="J142" s="13">
        <v>104132</v>
      </c>
      <c r="K142" s="17" t="s">
        <v>791</v>
      </c>
      <c r="L142" s="13">
        <v>21</v>
      </c>
      <c r="M142" s="13">
        <v>0</v>
      </c>
      <c r="N142" s="13" t="s">
        <v>199</v>
      </c>
      <c r="O142" s="13">
        <v>1.6500000000000001</v>
      </c>
      <c r="P142" s="74"/>
      <c r="Q142" s="13"/>
      <c r="R142" s="13"/>
      <c r="S142" s="13"/>
      <c r="T142" s="75">
        <v>95.7</v>
      </c>
      <c r="U142" s="75">
        <v>11720</v>
      </c>
      <c r="V142" s="75">
        <v>8470</v>
      </c>
      <c r="W142" s="75">
        <v>3250</v>
      </c>
      <c r="X142" s="75">
        <v>0</v>
      </c>
      <c r="Y142" s="76">
        <v>41450</v>
      </c>
      <c r="Z142" s="152"/>
      <c r="AA142" s="13"/>
      <c r="AB142" s="86" t="s">
        <v>202</v>
      </c>
    </row>
    <row r="143" spans="2:28" ht="15" customHeight="1" x14ac:dyDescent="0.25">
      <c r="B143" s="85" t="s">
        <v>502</v>
      </c>
      <c r="C143" s="13"/>
      <c r="D143" s="14" t="s">
        <v>559</v>
      </c>
      <c r="E143" s="15"/>
      <c r="F143" s="15"/>
      <c r="G143" s="16" t="s">
        <v>122</v>
      </c>
      <c r="H143" s="13" t="s">
        <v>885</v>
      </c>
      <c r="I143" s="13" t="s">
        <v>886</v>
      </c>
      <c r="J143" s="13">
        <v>103174</v>
      </c>
      <c r="K143" s="17" t="s">
        <v>131</v>
      </c>
      <c r="L143" s="13">
        <v>21</v>
      </c>
      <c r="M143" s="13">
        <v>0</v>
      </c>
      <c r="N143" s="13" t="s">
        <v>994</v>
      </c>
      <c r="O143" s="13">
        <v>0</v>
      </c>
      <c r="P143" s="74"/>
      <c r="Q143" s="13"/>
      <c r="R143" s="13"/>
      <c r="S143" s="13"/>
      <c r="T143" s="77" t="s">
        <v>996</v>
      </c>
      <c r="U143" s="77" t="s">
        <v>1041</v>
      </c>
      <c r="V143" s="77" t="s">
        <v>1041</v>
      </c>
      <c r="W143" s="77" t="s">
        <v>996</v>
      </c>
      <c r="X143" s="72" t="s">
        <v>996</v>
      </c>
      <c r="Y143" s="76">
        <v>41326</v>
      </c>
      <c r="Z143" s="15"/>
      <c r="AA143" s="15"/>
      <c r="AB143" s="86" t="s">
        <v>202</v>
      </c>
    </row>
    <row r="144" spans="2:28" ht="15" customHeight="1" x14ac:dyDescent="0.25">
      <c r="B144" s="85" t="s">
        <v>502</v>
      </c>
      <c r="C144" s="13"/>
      <c r="D144" s="14" t="s">
        <v>560</v>
      </c>
      <c r="E144" s="15"/>
      <c r="F144" s="15"/>
      <c r="G144" s="16" t="s">
        <v>122</v>
      </c>
      <c r="H144" s="13" t="s">
        <v>887</v>
      </c>
      <c r="I144" s="13" t="s">
        <v>652</v>
      </c>
      <c r="J144" s="13" t="s">
        <v>690</v>
      </c>
      <c r="K144" s="17" t="s">
        <v>791</v>
      </c>
      <c r="L144" s="13">
        <v>17</v>
      </c>
      <c r="M144" s="13">
        <v>0</v>
      </c>
      <c r="N144" s="13" t="s">
        <v>994</v>
      </c>
      <c r="O144" s="13">
        <v>4</v>
      </c>
      <c r="P144" s="74"/>
      <c r="Q144" s="13"/>
      <c r="R144" s="13"/>
      <c r="S144" s="13"/>
      <c r="T144" s="77" t="s">
        <v>1042</v>
      </c>
      <c r="U144" s="77" t="s">
        <v>1043</v>
      </c>
      <c r="V144" s="77" t="s">
        <v>1005</v>
      </c>
      <c r="W144" s="77" t="s">
        <v>1103</v>
      </c>
      <c r="X144" s="72" t="s">
        <v>996</v>
      </c>
      <c r="Y144" s="76">
        <v>41326</v>
      </c>
      <c r="Z144" s="15"/>
      <c r="AA144" s="15"/>
      <c r="AB144" s="86" t="s">
        <v>202</v>
      </c>
    </row>
    <row r="145" spans="2:28" ht="15" customHeight="1" x14ac:dyDescent="0.25">
      <c r="B145" s="85" t="s">
        <v>503</v>
      </c>
      <c r="C145" s="13"/>
      <c r="D145" s="13" t="s">
        <v>560</v>
      </c>
      <c r="E145" s="13"/>
      <c r="F145" s="13"/>
      <c r="G145" s="16" t="s">
        <v>122</v>
      </c>
      <c r="H145" s="13" t="s">
        <v>661</v>
      </c>
      <c r="I145" s="13" t="s">
        <v>662</v>
      </c>
      <c r="J145" s="13">
        <v>104254</v>
      </c>
      <c r="K145" s="17" t="s">
        <v>791</v>
      </c>
      <c r="L145" s="13">
        <v>21</v>
      </c>
      <c r="M145" s="13">
        <v>0</v>
      </c>
      <c r="N145" s="13" t="s">
        <v>199</v>
      </c>
      <c r="O145" s="13">
        <v>0</v>
      </c>
      <c r="P145" s="74"/>
      <c r="Q145" s="13"/>
      <c r="R145" s="13"/>
      <c r="S145" s="13"/>
      <c r="T145" s="75">
        <v>0</v>
      </c>
      <c r="U145" s="75">
        <v>18326</v>
      </c>
      <c r="V145" s="75">
        <v>18326</v>
      </c>
      <c r="W145" s="75">
        <v>0</v>
      </c>
      <c r="X145" s="75">
        <v>0</v>
      </c>
      <c r="Y145" s="76">
        <v>41450</v>
      </c>
      <c r="Z145" s="152"/>
      <c r="AA145" s="13"/>
      <c r="AB145" s="86" t="s">
        <v>202</v>
      </c>
    </row>
    <row r="146" spans="2:28" ht="15" customHeight="1" x14ac:dyDescent="0.25">
      <c r="B146" s="85" t="s">
        <v>502</v>
      </c>
      <c r="C146" s="13"/>
      <c r="D146" s="14" t="s">
        <v>561</v>
      </c>
      <c r="E146" s="15"/>
      <c r="F146" s="15"/>
      <c r="G146" s="16" t="s">
        <v>122</v>
      </c>
      <c r="H146" s="13" t="s">
        <v>888</v>
      </c>
      <c r="I146" s="13" t="s">
        <v>889</v>
      </c>
      <c r="J146" s="13">
        <v>103053</v>
      </c>
      <c r="K146" s="17" t="s">
        <v>791</v>
      </c>
      <c r="L146" s="13">
        <v>5</v>
      </c>
      <c r="M146" s="13">
        <v>0</v>
      </c>
      <c r="N146" s="13" t="s">
        <v>199</v>
      </c>
      <c r="O146" s="13">
        <v>0</v>
      </c>
      <c r="P146" s="74"/>
      <c r="Q146" s="13"/>
      <c r="R146" s="13"/>
      <c r="S146" s="13"/>
      <c r="T146" s="77" t="s">
        <v>996</v>
      </c>
      <c r="U146" s="77" t="s">
        <v>996</v>
      </c>
      <c r="V146" s="77" t="s">
        <v>996</v>
      </c>
      <c r="W146" s="77" t="s">
        <v>996</v>
      </c>
      <c r="X146" s="72" t="s">
        <v>996</v>
      </c>
      <c r="Y146" s="76">
        <v>41331</v>
      </c>
      <c r="Z146" s="15"/>
      <c r="AA146" s="15"/>
      <c r="AB146" s="86" t="s">
        <v>202</v>
      </c>
    </row>
    <row r="147" spans="2:28" ht="15" customHeight="1" x14ac:dyDescent="0.25">
      <c r="B147" s="85" t="s">
        <v>503</v>
      </c>
      <c r="C147" s="13"/>
      <c r="D147" s="13" t="s">
        <v>561</v>
      </c>
      <c r="E147" s="13"/>
      <c r="F147" s="13"/>
      <c r="G147" s="16" t="s">
        <v>122</v>
      </c>
      <c r="H147" s="13" t="s">
        <v>663</v>
      </c>
      <c r="I147" s="13" t="s">
        <v>664</v>
      </c>
      <c r="J147" s="13">
        <v>104292</v>
      </c>
      <c r="K147" s="17" t="s">
        <v>791</v>
      </c>
      <c r="L147" s="13">
        <v>21</v>
      </c>
      <c r="M147" s="13">
        <v>0</v>
      </c>
      <c r="N147" s="13" t="s">
        <v>199</v>
      </c>
      <c r="O147" s="13">
        <v>-3.87</v>
      </c>
      <c r="P147" s="74"/>
      <c r="Q147" s="13"/>
      <c r="R147" s="13"/>
      <c r="S147" s="13"/>
      <c r="T147" s="75">
        <v>-224.45999999999998</v>
      </c>
      <c r="U147" s="75">
        <v>5852</v>
      </c>
      <c r="V147" s="75">
        <v>5852</v>
      </c>
      <c r="W147" s="75">
        <v>0</v>
      </c>
      <c r="X147" s="75">
        <v>0</v>
      </c>
      <c r="Y147" s="76">
        <v>41450</v>
      </c>
      <c r="Z147" s="152"/>
      <c r="AA147" s="13"/>
      <c r="AB147" s="86" t="s">
        <v>202</v>
      </c>
    </row>
    <row r="148" spans="2:28" ht="15" customHeight="1" x14ac:dyDescent="0.25">
      <c r="B148" s="85" t="s">
        <v>503</v>
      </c>
      <c r="C148" s="13"/>
      <c r="D148" s="13" t="s">
        <v>562</v>
      </c>
      <c r="E148" s="13"/>
      <c r="F148" s="13"/>
      <c r="G148" s="16" t="s">
        <v>122</v>
      </c>
      <c r="H148" s="13" t="s">
        <v>665</v>
      </c>
      <c r="I148" s="13" t="s">
        <v>666</v>
      </c>
      <c r="J148" s="13">
        <v>104370</v>
      </c>
      <c r="K148" s="17" t="s">
        <v>792</v>
      </c>
      <c r="L148" s="13">
        <v>21</v>
      </c>
      <c r="M148" s="13">
        <v>0</v>
      </c>
      <c r="N148" s="13" t="s">
        <v>199</v>
      </c>
      <c r="O148" s="13">
        <v>-2.7</v>
      </c>
      <c r="P148" s="74"/>
      <c r="Q148" s="13"/>
      <c r="R148" s="13"/>
      <c r="S148" s="13"/>
      <c r="T148" s="75">
        <v>-156.6</v>
      </c>
      <c r="U148" s="75">
        <v>19700</v>
      </c>
      <c r="V148" s="75">
        <v>19700</v>
      </c>
      <c r="W148" s="75">
        <v>0</v>
      </c>
      <c r="X148" s="75">
        <v>0</v>
      </c>
      <c r="Y148" s="76">
        <v>41450</v>
      </c>
      <c r="Z148" s="152"/>
      <c r="AA148" s="13"/>
      <c r="AB148" s="86" t="s">
        <v>202</v>
      </c>
    </row>
    <row r="149" spans="2:28" ht="15" customHeight="1" x14ac:dyDescent="0.25">
      <c r="B149" s="85" t="s">
        <v>502</v>
      </c>
      <c r="C149" s="13"/>
      <c r="D149" s="14" t="s">
        <v>562</v>
      </c>
      <c r="E149" s="15"/>
      <c r="F149" s="15"/>
      <c r="G149" s="16" t="s">
        <v>122</v>
      </c>
      <c r="H149" s="13" t="s">
        <v>890</v>
      </c>
      <c r="I149" s="13" t="s">
        <v>891</v>
      </c>
      <c r="J149" s="13" t="s">
        <v>690</v>
      </c>
      <c r="K149" s="17" t="s">
        <v>791</v>
      </c>
      <c r="L149" s="13" t="s">
        <v>993</v>
      </c>
      <c r="M149" s="13">
        <v>0</v>
      </c>
      <c r="N149" s="13">
        <v>900</v>
      </c>
      <c r="O149" s="13">
        <v>0</v>
      </c>
      <c r="P149" s="74"/>
      <c r="Q149" s="13"/>
      <c r="R149" s="13"/>
      <c r="S149" s="13"/>
      <c r="T149" s="77" t="s">
        <v>996</v>
      </c>
      <c r="U149" s="77" t="s">
        <v>1037</v>
      </c>
      <c r="V149" s="77" t="s">
        <v>1037</v>
      </c>
      <c r="W149" s="77" t="s">
        <v>996</v>
      </c>
      <c r="X149" s="72" t="s">
        <v>1119</v>
      </c>
      <c r="Y149" s="76">
        <v>41337</v>
      </c>
      <c r="Z149" s="15"/>
      <c r="AA149" s="15"/>
      <c r="AB149" s="86" t="s">
        <v>202</v>
      </c>
    </row>
    <row r="150" spans="2:28" ht="15" customHeight="1" x14ac:dyDescent="0.25">
      <c r="B150" s="85" t="s">
        <v>503</v>
      </c>
      <c r="C150" s="13"/>
      <c r="D150" s="13" t="s">
        <v>563</v>
      </c>
      <c r="E150" s="13"/>
      <c r="F150" s="13"/>
      <c r="G150" s="16" t="s">
        <v>122</v>
      </c>
      <c r="H150" s="13" t="s">
        <v>667</v>
      </c>
      <c r="I150" s="13" t="s">
        <v>668</v>
      </c>
      <c r="J150" s="13">
        <v>103533</v>
      </c>
      <c r="K150" s="17" t="s">
        <v>791</v>
      </c>
      <c r="L150" s="13">
        <v>21</v>
      </c>
      <c r="M150" s="13">
        <v>0</v>
      </c>
      <c r="N150" s="13">
        <v>900</v>
      </c>
      <c r="O150" s="13">
        <v>0</v>
      </c>
      <c r="P150" s="74"/>
      <c r="Q150" s="13"/>
      <c r="R150" s="13"/>
      <c r="S150" s="13"/>
      <c r="T150" s="75">
        <v>0</v>
      </c>
      <c r="U150" s="75">
        <v>1694</v>
      </c>
      <c r="V150" s="75">
        <v>1694</v>
      </c>
      <c r="W150" s="75">
        <v>0</v>
      </c>
      <c r="X150" s="75">
        <v>0</v>
      </c>
      <c r="Y150" s="76">
        <v>41450</v>
      </c>
      <c r="Z150" s="152"/>
      <c r="AA150" s="13"/>
      <c r="AB150" s="86" t="s">
        <v>202</v>
      </c>
    </row>
    <row r="151" spans="2:28" ht="15" customHeight="1" x14ac:dyDescent="0.25">
      <c r="B151" s="85" t="s">
        <v>502</v>
      </c>
      <c r="C151" s="13"/>
      <c r="D151" s="14" t="s">
        <v>563</v>
      </c>
      <c r="E151" s="15"/>
      <c r="F151" s="15"/>
      <c r="G151" s="16" t="s">
        <v>122</v>
      </c>
      <c r="H151" s="13" t="s">
        <v>644</v>
      </c>
      <c r="I151" s="13" t="s">
        <v>892</v>
      </c>
      <c r="J151" s="13">
        <v>104310</v>
      </c>
      <c r="K151" s="17" t="s">
        <v>791</v>
      </c>
      <c r="L151" s="13">
        <v>40</v>
      </c>
      <c r="M151" s="13">
        <v>0</v>
      </c>
      <c r="N151" s="13" t="s">
        <v>199</v>
      </c>
      <c r="O151" s="13">
        <v>0</v>
      </c>
      <c r="P151" s="74"/>
      <c r="Q151" s="13"/>
      <c r="R151" s="13"/>
      <c r="S151" s="13"/>
      <c r="T151" s="77" t="s">
        <v>996</v>
      </c>
      <c r="U151" s="77" t="s">
        <v>1044</v>
      </c>
      <c r="V151" s="77" t="s">
        <v>1044</v>
      </c>
      <c r="W151" s="77" t="s">
        <v>996</v>
      </c>
      <c r="X151" s="72" t="s">
        <v>996</v>
      </c>
      <c r="Y151" s="76">
        <v>41338</v>
      </c>
      <c r="Z151" s="15"/>
      <c r="AA151" s="15"/>
      <c r="AB151" s="86" t="s">
        <v>202</v>
      </c>
    </row>
    <row r="152" spans="2:28" ht="15" customHeight="1" outlineLevel="1" x14ac:dyDescent="0.25">
      <c r="B152" s="85" t="s">
        <v>503</v>
      </c>
      <c r="C152" s="13"/>
      <c r="D152" s="13" t="s">
        <v>564</v>
      </c>
      <c r="E152" s="13"/>
      <c r="F152" s="13"/>
      <c r="G152" s="16" t="s">
        <v>122</v>
      </c>
      <c r="H152" s="13" t="s">
        <v>669</v>
      </c>
      <c r="I152" s="13" t="s">
        <v>670</v>
      </c>
      <c r="J152" s="13">
        <v>103432</v>
      </c>
      <c r="K152" s="17" t="s">
        <v>791</v>
      </c>
      <c r="L152" s="13">
        <v>5</v>
      </c>
      <c r="M152" s="13">
        <v>0</v>
      </c>
      <c r="N152" s="13" t="s">
        <v>199</v>
      </c>
      <c r="O152" s="13">
        <v>0.2</v>
      </c>
      <c r="P152" s="74"/>
      <c r="Q152" s="13"/>
      <c r="R152" s="13"/>
      <c r="S152" s="13"/>
      <c r="T152" s="75">
        <v>11.6</v>
      </c>
      <c r="U152" s="75">
        <v>3080</v>
      </c>
      <c r="V152" s="75">
        <v>3080</v>
      </c>
      <c r="W152" s="75">
        <v>0</v>
      </c>
      <c r="X152" s="75">
        <v>3566.9999999999995</v>
      </c>
      <c r="Y152" s="76">
        <v>41450</v>
      </c>
      <c r="Z152" s="152"/>
      <c r="AA152" s="13"/>
      <c r="AB152" s="86" t="s">
        <v>202</v>
      </c>
    </row>
    <row r="153" spans="2:28" ht="15" customHeight="1" x14ac:dyDescent="0.25">
      <c r="B153" s="85" t="s">
        <v>503</v>
      </c>
      <c r="C153" s="13"/>
      <c r="D153" s="13" t="s">
        <v>565</v>
      </c>
      <c r="E153" s="13"/>
      <c r="F153" s="13"/>
      <c r="G153" s="16" t="s">
        <v>122</v>
      </c>
      <c r="H153" s="13" t="s">
        <v>671</v>
      </c>
      <c r="I153" s="13" t="s">
        <v>672</v>
      </c>
      <c r="J153" s="13">
        <v>104606</v>
      </c>
      <c r="K153" s="17" t="s">
        <v>791</v>
      </c>
      <c r="L153" s="13">
        <v>5</v>
      </c>
      <c r="M153" s="13">
        <v>0</v>
      </c>
      <c r="N153" s="13" t="s">
        <v>199</v>
      </c>
      <c r="O153" s="13">
        <v>0</v>
      </c>
      <c r="P153" s="74"/>
      <c r="Q153" s="13"/>
      <c r="R153" s="13"/>
      <c r="S153" s="13"/>
      <c r="T153" s="75">
        <v>0</v>
      </c>
      <c r="U153" s="75">
        <v>0</v>
      </c>
      <c r="V153" s="75">
        <v>0</v>
      </c>
      <c r="W153" s="75">
        <v>0</v>
      </c>
      <c r="X153" s="75">
        <v>580</v>
      </c>
      <c r="Y153" s="76">
        <v>41458</v>
      </c>
      <c r="Z153" s="152"/>
      <c r="AA153" s="13"/>
      <c r="AB153" s="86" t="s">
        <v>202</v>
      </c>
    </row>
    <row r="154" spans="2:28" ht="15" customHeight="1" x14ac:dyDescent="0.25">
      <c r="B154" s="85" t="s">
        <v>503</v>
      </c>
      <c r="C154" s="13"/>
      <c r="D154" s="13" t="s">
        <v>566</v>
      </c>
      <c r="E154" s="13"/>
      <c r="F154" s="13"/>
      <c r="G154" s="16" t="s">
        <v>122</v>
      </c>
      <c r="H154" s="13" t="s">
        <v>673</v>
      </c>
      <c r="I154" s="13" t="s">
        <v>674</v>
      </c>
      <c r="J154" s="13" t="s">
        <v>674</v>
      </c>
      <c r="K154" s="17" t="s">
        <v>791</v>
      </c>
      <c r="L154" s="13">
        <v>59</v>
      </c>
      <c r="M154" s="13">
        <v>0</v>
      </c>
      <c r="N154" s="13">
        <v>1000</v>
      </c>
      <c r="O154" s="13">
        <v>-0.5</v>
      </c>
      <c r="P154" s="74"/>
      <c r="Q154" s="13"/>
      <c r="R154" s="13"/>
      <c r="S154" s="13"/>
      <c r="T154" s="75">
        <v>-28.999999999999996</v>
      </c>
      <c r="U154" s="75">
        <v>-364</v>
      </c>
      <c r="V154" s="75">
        <v>0</v>
      </c>
      <c r="W154" s="75">
        <v>-364</v>
      </c>
      <c r="X154" s="75">
        <v>0</v>
      </c>
      <c r="Y154" s="76">
        <v>41472</v>
      </c>
      <c r="Z154" s="152"/>
      <c r="AA154" s="13"/>
      <c r="AB154" s="86" t="s">
        <v>202</v>
      </c>
    </row>
    <row r="155" spans="2:28" ht="15" customHeight="1" x14ac:dyDescent="0.25">
      <c r="B155" s="85" t="s">
        <v>503</v>
      </c>
      <c r="C155" s="13"/>
      <c r="D155" s="13" t="s">
        <v>567</v>
      </c>
      <c r="E155" s="13"/>
      <c r="F155" s="13"/>
      <c r="G155" s="16" t="s">
        <v>122</v>
      </c>
      <c r="H155" s="13" t="s">
        <v>675</v>
      </c>
      <c r="I155" s="13" t="s">
        <v>676</v>
      </c>
      <c r="J155" s="13">
        <v>103855</v>
      </c>
      <c r="K155" s="17" t="s">
        <v>791</v>
      </c>
      <c r="L155" s="13">
        <v>21</v>
      </c>
      <c r="M155" s="13">
        <v>0</v>
      </c>
      <c r="N155" s="13">
        <v>900</v>
      </c>
      <c r="O155" s="13">
        <v>-3.7800000000000002</v>
      </c>
      <c r="P155" s="74"/>
      <c r="Q155" s="13"/>
      <c r="R155" s="13"/>
      <c r="S155" s="13"/>
      <c r="T155" s="75">
        <v>-219.24</v>
      </c>
      <c r="U155" s="75">
        <v>6720</v>
      </c>
      <c r="V155" s="75">
        <v>6720</v>
      </c>
      <c r="W155" s="75">
        <v>0</v>
      </c>
      <c r="X155" s="75">
        <v>0</v>
      </c>
      <c r="Y155" s="76">
        <v>41474</v>
      </c>
      <c r="Z155" s="152"/>
      <c r="AA155" s="13"/>
      <c r="AB155" s="86" t="s">
        <v>202</v>
      </c>
    </row>
    <row r="156" spans="2:28" ht="15" customHeight="1" x14ac:dyDescent="0.25">
      <c r="B156" s="85" t="s">
        <v>502</v>
      </c>
      <c r="C156" s="13"/>
      <c r="D156" s="14" t="s">
        <v>567</v>
      </c>
      <c r="E156" s="15"/>
      <c r="F156" s="15"/>
      <c r="G156" s="16" t="s">
        <v>122</v>
      </c>
      <c r="H156" s="13" t="s">
        <v>893</v>
      </c>
      <c r="I156" s="13" t="s">
        <v>894</v>
      </c>
      <c r="J156" s="13" t="s">
        <v>690</v>
      </c>
      <c r="K156" s="17" t="s">
        <v>791</v>
      </c>
      <c r="L156" s="13">
        <v>21</v>
      </c>
      <c r="M156" s="13">
        <v>0</v>
      </c>
      <c r="N156" s="13" t="s">
        <v>199</v>
      </c>
      <c r="O156" s="13">
        <v>1.8</v>
      </c>
      <c r="P156" s="74"/>
      <c r="Q156" s="13"/>
      <c r="R156" s="13"/>
      <c r="S156" s="13"/>
      <c r="T156" s="77" t="s">
        <v>1045</v>
      </c>
      <c r="U156" s="77" t="s">
        <v>1046</v>
      </c>
      <c r="V156" s="77" t="s">
        <v>1047</v>
      </c>
      <c r="W156" s="77" t="s">
        <v>1104</v>
      </c>
      <c r="X156" s="72" t="s">
        <v>1074</v>
      </c>
      <c r="Y156" s="76">
        <v>41348</v>
      </c>
      <c r="Z156" s="15"/>
      <c r="AA156" s="15"/>
      <c r="AB156" s="86" t="s">
        <v>202</v>
      </c>
    </row>
    <row r="157" spans="2:28" ht="15" customHeight="1" x14ac:dyDescent="0.25">
      <c r="B157" s="85" t="s">
        <v>503</v>
      </c>
      <c r="C157" s="13"/>
      <c r="D157" s="13" t="s">
        <v>568</v>
      </c>
      <c r="E157" s="13"/>
      <c r="F157" s="13"/>
      <c r="G157" s="16" t="s">
        <v>122</v>
      </c>
      <c r="H157" s="13" t="s">
        <v>677</v>
      </c>
      <c r="I157" s="13" t="s">
        <v>678</v>
      </c>
      <c r="J157" s="13">
        <v>104938</v>
      </c>
      <c r="K157" s="17" t="s">
        <v>274</v>
      </c>
      <c r="L157" s="13">
        <v>21</v>
      </c>
      <c r="M157" s="13">
        <v>0</v>
      </c>
      <c r="N157" s="13" t="s">
        <v>199</v>
      </c>
      <c r="O157" s="13">
        <v>2</v>
      </c>
      <c r="P157" s="74"/>
      <c r="Q157" s="13"/>
      <c r="R157" s="13"/>
      <c r="S157" s="13"/>
      <c r="T157" s="75">
        <v>115.99999999999999</v>
      </c>
      <c r="U157" s="75">
        <v>1320</v>
      </c>
      <c r="V157" s="75">
        <v>1320</v>
      </c>
      <c r="W157" s="75">
        <v>0</v>
      </c>
      <c r="X157" s="75">
        <v>0</v>
      </c>
      <c r="Y157" s="76">
        <v>41500</v>
      </c>
      <c r="Z157" s="152"/>
      <c r="AA157" s="13"/>
      <c r="AB157" s="86" t="s">
        <v>202</v>
      </c>
    </row>
    <row r="158" spans="2:28" ht="15" customHeight="1" x14ac:dyDescent="0.25">
      <c r="B158" s="85" t="s">
        <v>502</v>
      </c>
      <c r="C158" s="13"/>
      <c r="D158" s="14" t="s">
        <v>568</v>
      </c>
      <c r="E158" s="15"/>
      <c r="F158" s="15"/>
      <c r="G158" s="16" t="s">
        <v>122</v>
      </c>
      <c r="H158" s="13" t="s">
        <v>653</v>
      </c>
      <c r="I158" s="13" t="s">
        <v>654</v>
      </c>
      <c r="J158" s="13">
        <v>104344</v>
      </c>
      <c r="K158" s="17" t="s">
        <v>791</v>
      </c>
      <c r="L158" s="13">
        <v>21</v>
      </c>
      <c r="M158" s="13">
        <v>0</v>
      </c>
      <c r="N158" s="13" t="s">
        <v>199</v>
      </c>
      <c r="O158" s="13">
        <v>-0.7</v>
      </c>
      <c r="P158" s="74"/>
      <c r="Q158" s="13"/>
      <c r="R158" s="13"/>
      <c r="S158" s="13"/>
      <c r="T158" s="77" t="s">
        <v>1048</v>
      </c>
      <c r="U158" s="77" t="s">
        <v>1005</v>
      </c>
      <c r="V158" s="77" t="s">
        <v>1005</v>
      </c>
      <c r="W158" s="77" t="s">
        <v>996</v>
      </c>
      <c r="X158" s="72" t="s">
        <v>996</v>
      </c>
      <c r="Y158" s="76">
        <v>41348</v>
      </c>
      <c r="Z158" s="15"/>
      <c r="AA158" s="15"/>
      <c r="AB158" s="86" t="s">
        <v>202</v>
      </c>
    </row>
    <row r="159" spans="2:28" ht="15" customHeight="1" x14ac:dyDescent="0.25">
      <c r="B159" s="85" t="s">
        <v>502</v>
      </c>
      <c r="C159" s="13"/>
      <c r="D159" s="14" t="s">
        <v>569</v>
      </c>
      <c r="E159" s="15"/>
      <c r="F159" s="15"/>
      <c r="G159" s="16" t="s">
        <v>122</v>
      </c>
      <c r="H159" s="13" t="s">
        <v>640</v>
      </c>
      <c r="I159" s="13" t="s">
        <v>895</v>
      </c>
      <c r="J159" s="13">
        <v>104021</v>
      </c>
      <c r="K159" s="17" t="s">
        <v>791</v>
      </c>
      <c r="L159" s="13">
        <v>21</v>
      </c>
      <c r="M159" s="13">
        <v>0</v>
      </c>
      <c r="N159" s="13" t="s">
        <v>199</v>
      </c>
      <c r="O159" s="13">
        <v>0</v>
      </c>
      <c r="P159" s="74"/>
      <c r="Q159" s="13"/>
      <c r="R159" s="13"/>
      <c r="S159" s="13"/>
      <c r="T159" s="77" t="s">
        <v>996</v>
      </c>
      <c r="U159" s="77" t="s">
        <v>1012</v>
      </c>
      <c r="V159" s="77" t="s">
        <v>1012</v>
      </c>
      <c r="W159" s="77" t="s">
        <v>996</v>
      </c>
      <c r="X159" s="72" t="s">
        <v>996</v>
      </c>
      <c r="Y159" s="76">
        <v>41358</v>
      </c>
      <c r="Z159" s="15"/>
      <c r="AA159" s="15"/>
      <c r="AB159" s="86" t="s">
        <v>202</v>
      </c>
    </row>
    <row r="160" spans="2:28" ht="15" customHeight="1" x14ac:dyDescent="0.25">
      <c r="B160" s="85" t="s">
        <v>503</v>
      </c>
      <c r="C160" s="13"/>
      <c r="D160" s="13" t="s">
        <v>569</v>
      </c>
      <c r="E160" s="13"/>
      <c r="F160" s="13"/>
      <c r="G160" s="16" t="s">
        <v>122</v>
      </c>
      <c r="H160" s="13" t="s">
        <v>679</v>
      </c>
      <c r="I160" s="13" t="s">
        <v>680</v>
      </c>
      <c r="J160" s="13">
        <v>103183</v>
      </c>
      <c r="K160" s="17" t="s">
        <v>274</v>
      </c>
      <c r="L160" s="13">
        <v>59</v>
      </c>
      <c r="M160" s="13">
        <v>0</v>
      </c>
      <c r="N160" s="13">
        <v>1000</v>
      </c>
      <c r="O160" s="13">
        <v>5</v>
      </c>
      <c r="P160" s="74"/>
      <c r="Q160" s="13"/>
      <c r="R160" s="13"/>
      <c r="S160" s="13"/>
      <c r="T160" s="75">
        <v>290</v>
      </c>
      <c r="U160" s="75">
        <v>1820</v>
      </c>
      <c r="V160" s="75">
        <v>0</v>
      </c>
      <c r="W160" s="75">
        <v>1820</v>
      </c>
      <c r="X160" s="75">
        <v>0</v>
      </c>
      <c r="Y160" s="76">
        <v>41514</v>
      </c>
      <c r="Z160" s="152"/>
      <c r="AA160" s="13"/>
      <c r="AB160" s="86" t="s">
        <v>202</v>
      </c>
    </row>
    <row r="161" spans="2:28" ht="15" customHeight="1" x14ac:dyDescent="0.25">
      <c r="B161" s="85" t="s">
        <v>502</v>
      </c>
      <c r="C161" s="13"/>
      <c r="D161" s="14" t="s">
        <v>570</v>
      </c>
      <c r="E161" s="15"/>
      <c r="F161" s="15"/>
      <c r="G161" s="16" t="s">
        <v>122</v>
      </c>
      <c r="H161" s="13" t="s">
        <v>896</v>
      </c>
      <c r="I161" s="13" t="s">
        <v>897</v>
      </c>
      <c r="J161" s="13" t="s">
        <v>690</v>
      </c>
      <c r="K161" s="17" t="s">
        <v>791</v>
      </c>
      <c r="L161" s="13">
        <v>21</v>
      </c>
      <c r="M161" s="13">
        <v>0</v>
      </c>
      <c r="N161" s="13" t="s">
        <v>199</v>
      </c>
      <c r="O161" s="13">
        <v>6.75</v>
      </c>
      <c r="P161" s="74"/>
      <c r="Q161" s="13"/>
      <c r="R161" s="13"/>
      <c r="S161" s="13"/>
      <c r="T161" s="77" t="s">
        <v>1049</v>
      </c>
      <c r="U161" s="77" t="s">
        <v>1004</v>
      </c>
      <c r="V161" s="77" t="s">
        <v>1050</v>
      </c>
      <c r="W161" s="77" t="s">
        <v>1105</v>
      </c>
      <c r="X161" s="72" t="s">
        <v>996</v>
      </c>
      <c r="Y161" s="76">
        <v>41387</v>
      </c>
      <c r="Z161" s="15"/>
      <c r="AA161" s="15"/>
      <c r="AB161" s="86" t="s">
        <v>202</v>
      </c>
    </row>
    <row r="162" spans="2:28" ht="15" customHeight="1" x14ac:dyDescent="0.25">
      <c r="B162" s="85" t="s">
        <v>503</v>
      </c>
      <c r="C162" s="13"/>
      <c r="D162" s="13" t="s">
        <v>570</v>
      </c>
      <c r="E162" s="13"/>
      <c r="F162" s="13"/>
      <c r="G162" s="16" t="s">
        <v>122</v>
      </c>
      <c r="H162" s="13" t="s">
        <v>681</v>
      </c>
      <c r="I162" s="13" t="s">
        <v>680</v>
      </c>
      <c r="J162" s="13">
        <v>103183</v>
      </c>
      <c r="K162" s="17" t="s">
        <v>791</v>
      </c>
      <c r="L162" s="13">
        <v>59</v>
      </c>
      <c r="M162" s="13">
        <v>0</v>
      </c>
      <c r="N162" s="13">
        <v>1000</v>
      </c>
      <c r="O162" s="13">
        <v>0</v>
      </c>
      <c r="P162" s="74"/>
      <c r="Q162" s="13"/>
      <c r="R162" s="13"/>
      <c r="S162" s="13"/>
      <c r="T162" s="75">
        <v>0</v>
      </c>
      <c r="U162" s="75">
        <v>0</v>
      </c>
      <c r="V162" s="75">
        <v>0</v>
      </c>
      <c r="W162" s="75">
        <v>0</v>
      </c>
      <c r="X162" s="75">
        <v>0</v>
      </c>
      <c r="Y162" s="76">
        <v>41537</v>
      </c>
      <c r="Z162" s="152"/>
      <c r="AA162" s="13"/>
      <c r="AB162" s="86" t="s">
        <v>202</v>
      </c>
    </row>
    <row r="163" spans="2:28" ht="15" customHeight="1" x14ac:dyDescent="0.25">
      <c r="B163" s="85" t="s">
        <v>502</v>
      </c>
      <c r="C163" s="13"/>
      <c r="D163" s="14" t="s">
        <v>571</v>
      </c>
      <c r="E163" s="15"/>
      <c r="F163" s="15"/>
      <c r="G163" s="16" t="s">
        <v>122</v>
      </c>
      <c r="H163" s="13" t="s">
        <v>898</v>
      </c>
      <c r="I163" s="13" t="s">
        <v>899</v>
      </c>
      <c r="J163" s="13">
        <v>103900</v>
      </c>
      <c r="K163" s="17" t="s">
        <v>791</v>
      </c>
      <c r="L163" s="13">
        <v>1</v>
      </c>
      <c r="M163" s="13">
        <v>4</v>
      </c>
      <c r="N163" s="13">
        <v>900</v>
      </c>
      <c r="O163" s="13">
        <v>0</v>
      </c>
      <c r="P163" s="74"/>
      <c r="Q163" s="13"/>
      <c r="R163" s="13"/>
      <c r="S163" s="13"/>
      <c r="T163" s="77" t="s">
        <v>996</v>
      </c>
      <c r="U163" s="77" t="s">
        <v>1051</v>
      </c>
      <c r="V163" s="77" t="s">
        <v>1052</v>
      </c>
      <c r="W163" s="77" t="s">
        <v>1106</v>
      </c>
      <c r="X163" s="72" t="s">
        <v>1120</v>
      </c>
      <c r="Y163" s="76">
        <v>41389</v>
      </c>
      <c r="Z163" s="15"/>
      <c r="AA163" s="15"/>
      <c r="AB163" s="86" t="s">
        <v>202</v>
      </c>
    </row>
    <row r="164" spans="2:28" ht="15" customHeight="1" x14ac:dyDescent="0.25">
      <c r="B164" s="85" t="s">
        <v>503</v>
      </c>
      <c r="C164" s="13"/>
      <c r="D164" s="13" t="s">
        <v>571</v>
      </c>
      <c r="E164" s="13"/>
      <c r="F164" s="13"/>
      <c r="G164" s="16" t="s">
        <v>122</v>
      </c>
      <c r="H164" s="13" t="s">
        <v>682</v>
      </c>
      <c r="I164" s="13" t="s">
        <v>683</v>
      </c>
      <c r="J164" s="13">
        <v>102423</v>
      </c>
      <c r="K164" s="17" t="s">
        <v>791</v>
      </c>
      <c r="L164" s="13">
        <v>21</v>
      </c>
      <c r="M164" s="13">
        <v>0</v>
      </c>
      <c r="N164" s="13" t="s">
        <v>199</v>
      </c>
      <c r="O164" s="13">
        <v>0</v>
      </c>
      <c r="P164" s="74"/>
      <c r="Q164" s="13"/>
      <c r="R164" s="13"/>
      <c r="S164" s="13"/>
      <c r="T164" s="75">
        <v>0</v>
      </c>
      <c r="U164" s="75">
        <v>12120</v>
      </c>
      <c r="V164" s="75">
        <v>12120</v>
      </c>
      <c r="W164" s="75">
        <v>0</v>
      </c>
      <c r="X164" s="75">
        <v>0</v>
      </c>
      <c r="Y164" s="76">
        <v>41521</v>
      </c>
      <c r="Z164" s="152"/>
      <c r="AA164" s="13"/>
      <c r="AB164" s="86" t="s">
        <v>202</v>
      </c>
    </row>
    <row r="165" spans="2:28" ht="15" customHeight="1" x14ac:dyDescent="0.25">
      <c r="B165" s="85" t="s">
        <v>503</v>
      </c>
      <c r="C165" s="13"/>
      <c r="D165" s="13" t="s">
        <v>572</v>
      </c>
      <c r="E165" s="13"/>
      <c r="F165" s="13"/>
      <c r="G165" s="16" t="s">
        <v>122</v>
      </c>
      <c r="H165" s="13" t="s">
        <v>684</v>
      </c>
      <c r="I165" s="13" t="s">
        <v>685</v>
      </c>
      <c r="J165" s="13">
        <v>103711</v>
      </c>
      <c r="K165" s="17" t="s">
        <v>791</v>
      </c>
      <c r="L165" s="13">
        <v>21</v>
      </c>
      <c r="M165" s="13">
        <v>0</v>
      </c>
      <c r="N165" s="13" t="s">
        <v>199</v>
      </c>
      <c r="O165" s="13">
        <v>-0.17</v>
      </c>
      <c r="P165" s="74"/>
      <c r="Q165" s="13"/>
      <c r="R165" s="13"/>
      <c r="S165" s="13"/>
      <c r="T165" s="75">
        <v>-9.8600000000000012</v>
      </c>
      <c r="U165" s="75">
        <v>1320</v>
      </c>
      <c r="V165" s="75">
        <v>1320</v>
      </c>
      <c r="W165" s="75">
        <v>0</v>
      </c>
      <c r="X165" s="75">
        <v>0</v>
      </c>
      <c r="Y165" s="76">
        <v>41521</v>
      </c>
      <c r="Z165" s="152"/>
      <c r="AA165" s="13"/>
      <c r="AB165" s="86" t="s">
        <v>202</v>
      </c>
    </row>
    <row r="166" spans="2:28" ht="15" customHeight="1" x14ac:dyDescent="0.25">
      <c r="B166" s="85" t="s">
        <v>503</v>
      </c>
      <c r="C166" s="13"/>
      <c r="D166" s="13" t="s">
        <v>573</v>
      </c>
      <c r="E166" s="13"/>
      <c r="F166" s="13"/>
      <c r="G166" s="16" t="s">
        <v>122</v>
      </c>
      <c r="H166" s="13" t="s">
        <v>686</v>
      </c>
      <c r="I166" s="13" t="s">
        <v>687</v>
      </c>
      <c r="J166" s="13">
        <v>0</v>
      </c>
      <c r="K166" s="17" t="s">
        <v>791</v>
      </c>
      <c r="L166" s="13">
        <v>5</v>
      </c>
      <c r="M166" s="13">
        <v>0</v>
      </c>
      <c r="N166" s="13">
        <v>900</v>
      </c>
      <c r="O166" s="13">
        <v>1.25</v>
      </c>
      <c r="P166" s="74"/>
      <c r="Q166" s="13"/>
      <c r="R166" s="13"/>
      <c r="S166" s="13"/>
      <c r="T166" s="75">
        <v>72.5</v>
      </c>
      <c r="U166" s="75">
        <v>60190</v>
      </c>
      <c r="V166" s="75">
        <v>16440</v>
      </c>
      <c r="W166" s="75">
        <v>43750</v>
      </c>
      <c r="X166" s="75">
        <v>7887.9999999999991</v>
      </c>
      <c r="Y166" s="76">
        <v>41523</v>
      </c>
      <c r="Z166" s="152"/>
      <c r="AA166" s="13"/>
      <c r="AB166" s="86" t="s">
        <v>202</v>
      </c>
    </row>
    <row r="167" spans="2:28" ht="15" customHeight="1" x14ac:dyDescent="0.25">
      <c r="B167" s="85" t="s">
        <v>502</v>
      </c>
      <c r="C167" s="13"/>
      <c r="D167" s="14" t="s">
        <v>573</v>
      </c>
      <c r="E167" s="15"/>
      <c r="F167" s="15"/>
      <c r="G167" s="16" t="s">
        <v>122</v>
      </c>
      <c r="H167" s="13" t="s">
        <v>900</v>
      </c>
      <c r="I167" s="13" t="s">
        <v>901</v>
      </c>
      <c r="J167" s="13">
        <v>103901</v>
      </c>
      <c r="K167" s="17" t="s">
        <v>791</v>
      </c>
      <c r="L167" s="13">
        <v>5</v>
      </c>
      <c r="M167" s="13">
        <v>0</v>
      </c>
      <c r="N167" s="13" t="s">
        <v>199</v>
      </c>
      <c r="O167" s="13">
        <v>77.89</v>
      </c>
      <c r="P167" s="74"/>
      <c r="Q167" s="13"/>
      <c r="R167" s="13"/>
      <c r="S167" s="13"/>
      <c r="T167" s="77" t="s">
        <v>1053</v>
      </c>
      <c r="U167" s="77" t="s">
        <v>1054</v>
      </c>
      <c r="V167" s="77" t="s">
        <v>1055</v>
      </c>
      <c r="W167" s="77" t="s">
        <v>1107</v>
      </c>
      <c r="X167" s="72" t="s">
        <v>1121</v>
      </c>
      <c r="Y167" s="76">
        <v>41389</v>
      </c>
      <c r="Z167" s="15"/>
      <c r="AA167" s="15"/>
      <c r="AB167" s="86" t="s">
        <v>202</v>
      </c>
    </row>
    <row r="168" spans="2:28" ht="15" customHeight="1" x14ac:dyDescent="0.25">
      <c r="B168" s="85" t="s">
        <v>503</v>
      </c>
      <c r="C168" s="13"/>
      <c r="D168" s="13" t="s">
        <v>574</v>
      </c>
      <c r="E168" s="13"/>
      <c r="F168" s="13"/>
      <c r="G168" s="16" t="s">
        <v>122</v>
      </c>
      <c r="H168" s="13" t="s">
        <v>688</v>
      </c>
      <c r="I168" s="13" t="s">
        <v>689</v>
      </c>
      <c r="J168" s="13" t="s">
        <v>690</v>
      </c>
      <c r="K168" s="17" t="s">
        <v>791</v>
      </c>
      <c r="L168" s="13">
        <v>5</v>
      </c>
      <c r="M168" s="13">
        <v>0</v>
      </c>
      <c r="N168" s="13" t="s">
        <v>199</v>
      </c>
      <c r="O168" s="13">
        <v>0</v>
      </c>
      <c r="P168" s="74"/>
      <c r="Q168" s="13"/>
      <c r="R168" s="13"/>
      <c r="S168" s="13"/>
      <c r="T168" s="75">
        <v>0</v>
      </c>
      <c r="U168" s="75">
        <v>2400</v>
      </c>
      <c r="V168" s="75">
        <v>2400</v>
      </c>
      <c r="W168" s="75">
        <v>0</v>
      </c>
      <c r="X168" s="75">
        <v>0</v>
      </c>
      <c r="Y168" s="76">
        <v>41533</v>
      </c>
      <c r="Z168" s="152"/>
      <c r="AA168" s="13"/>
      <c r="AB168" s="86" t="s">
        <v>202</v>
      </c>
    </row>
    <row r="169" spans="2:28" ht="15" customHeight="1" x14ac:dyDescent="0.25">
      <c r="B169" s="85" t="s">
        <v>502</v>
      </c>
      <c r="C169" s="13"/>
      <c r="D169" s="14" t="s">
        <v>575</v>
      </c>
      <c r="E169" s="15"/>
      <c r="F169" s="15"/>
      <c r="G169" s="16" t="s">
        <v>122</v>
      </c>
      <c r="H169" s="13" t="s">
        <v>902</v>
      </c>
      <c r="I169" s="13" t="s">
        <v>903</v>
      </c>
      <c r="J169" s="13">
        <v>102567</v>
      </c>
      <c r="K169" s="17" t="s">
        <v>274</v>
      </c>
      <c r="L169" s="13">
        <v>5</v>
      </c>
      <c r="M169" s="13">
        <v>0</v>
      </c>
      <c r="N169" s="13">
        <v>900</v>
      </c>
      <c r="O169" s="13">
        <v>0.6</v>
      </c>
      <c r="P169" s="74"/>
      <c r="Q169" s="13"/>
      <c r="R169" s="13"/>
      <c r="S169" s="13"/>
      <c r="T169" s="77" t="s">
        <v>999</v>
      </c>
      <c r="U169" s="77" t="s">
        <v>1056</v>
      </c>
      <c r="V169" s="77" t="s">
        <v>1057</v>
      </c>
      <c r="W169" s="77" t="s">
        <v>1108</v>
      </c>
      <c r="X169" s="72" t="s">
        <v>996</v>
      </c>
      <c r="Y169" s="76">
        <v>41408</v>
      </c>
      <c r="Z169" s="15"/>
      <c r="AA169" s="15"/>
      <c r="AB169" s="86" t="s">
        <v>202</v>
      </c>
    </row>
    <row r="170" spans="2:28" ht="15" customHeight="1" x14ac:dyDescent="0.25">
      <c r="B170" s="85" t="s">
        <v>503</v>
      </c>
      <c r="C170" s="13"/>
      <c r="D170" s="13" t="s">
        <v>575</v>
      </c>
      <c r="E170" s="13"/>
      <c r="F170" s="13"/>
      <c r="G170" s="16" t="s">
        <v>122</v>
      </c>
      <c r="H170" s="13" t="s">
        <v>691</v>
      </c>
      <c r="I170" s="13" t="s">
        <v>692</v>
      </c>
      <c r="J170" s="13">
        <v>103183</v>
      </c>
      <c r="K170" s="17" t="s">
        <v>791</v>
      </c>
      <c r="L170" s="13">
        <v>59</v>
      </c>
      <c r="M170" s="13">
        <v>0</v>
      </c>
      <c r="N170" s="13">
        <v>1000</v>
      </c>
      <c r="O170" s="13">
        <v>0</v>
      </c>
      <c r="P170" s="74"/>
      <c r="Q170" s="13"/>
      <c r="R170" s="13"/>
      <c r="S170" s="13"/>
      <c r="T170" s="75">
        <v>0</v>
      </c>
      <c r="U170" s="75">
        <v>0</v>
      </c>
      <c r="V170" s="75">
        <v>0</v>
      </c>
      <c r="W170" s="75">
        <v>0</v>
      </c>
      <c r="X170" s="75">
        <v>0</v>
      </c>
      <c r="Y170" s="76">
        <v>41542</v>
      </c>
      <c r="Z170" s="152"/>
      <c r="AA170" s="13"/>
      <c r="AB170" s="86" t="s">
        <v>202</v>
      </c>
    </row>
    <row r="171" spans="2:28" ht="15" customHeight="1" x14ac:dyDescent="0.25">
      <c r="B171" s="85" t="s">
        <v>502</v>
      </c>
      <c r="C171" s="13"/>
      <c r="D171" s="14" t="s">
        <v>576</v>
      </c>
      <c r="E171" s="15"/>
      <c r="F171" s="15"/>
      <c r="G171" s="16" t="s">
        <v>122</v>
      </c>
      <c r="H171" s="13" t="s">
        <v>904</v>
      </c>
      <c r="I171" s="13" t="s">
        <v>905</v>
      </c>
      <c r="J171" s="13" t="s">
        <v>690</v>
      </c>
      <c r="K171" s="17" t="s">
        <v>791</v>
      </c>
      <c r="L171" s="13">
        <v>1</v>
      </c>
      <c r="M171" s="13">
        <v>0</v>
      </c>
      <c r="N171" s="13" t="s">
        <v>199</v>
      </c>
      <c r="O171" s="13">
        <v>0</v>
      </c>
      <c r="P171" s="74"/>
      <c r="Q171" s="13"/>
      <c r="R171" s="13"/>
      <c r="S171" s="13"/>
      <c r="T171" s="77" t="s">
        <v>996</v>
      </c>
      <c r="U171" s="77" t="s">
        <v>1037</v>
      </c>
      <c r="V171" s="77" t="s">
        <v>1037</v>
      </c>
      <c r="W171" s="77" t="s">
        <v>996</v>
      </c>
      <c r="X171" s="72" t="s">
        <v>1122</v>
      </c>
      <c r="Y171" s="76">
        <v>41408</v>
      </c>
      <c r="Z171" s="15"/>
      <c r="AA171" s="15"/>
      <c r="AB171" s="86" t="s">
        <v>202</v>
      </c>
    </row>
    <row r="172" spans="2:28" ht="15" customHeight="1" x14ac:dyDescent="0.25">
      <c r="B172" s="85" t="s">
        <v>503</v>
      </c>
      <c r="C172" s="13"/>
      <c r="D172" s="13" t="s">
        <v>576</v>
      </c>
      <c r="E172" s="13"/>
      <c r="F172" s="13"/>
      <c r="G172" s="16" t="s">
        <v>122</v>
      </c>
      <c r="H172" s="13" t="s">
        <v>693</v>
      </c>
      <c r="I172" s="13" t="s">
        <v>127</v>
      </c>
      <c r="J172" s="13">
        <v>0</v>
      </c>
      <c r="K172" s="17" t="s">
        <v>791</v>
      </c>
      <c r="L172" s="13">
        <v>59</v>
      </c>
      <c r="M172" s="13">
        <v>0</v>
      </c>
      <c r="N172" s="13">
        <v>1000</v>
      </c>
      <c r="O172" s="13">
        <v>0.25</v>
      </c>
      <c r="P172" s="74"/>
      <c r="Q172" s="13"/>
      <c r="R172" s="13"/>
      <c r="S172" s="13"/>
      <c r="T172" s="75">
        <v>14.499999999999998</v>
      </c>
      <c r="U172" s="75">
        <v>0</v>
      </c>
      <c r="V172" s="75">
        <v>0</v>
      </c>
      <c r="W172" s="75">
        <v>0</v>
      </c>
      <c r="X172" s="75">
        <v>0</v>
      </c>
      <c r="Y172" s="76">
        <v>41542</v>
      </c>
      <c r="Z172" s="152"/>
      <c r="AA172" s="13"/>
      <c r="AB172" s="86" t="s">
        <v>202</v>
      </c>
    </row>
    <row r="173" spans="2:28" ht="15" customHeight="1" x14ac:dyDescent="0.25">
      <c r="B173" s="85" t="s">
        <v>503</v>
      </c>
      <c r="C173" s="13"/>
      <c r="D173" s="13" t="s">
        <v>577</v>
      </c>
      <c r="E173" s="13"/>
      <c r="F173" s="13"/>
      <c r="G173" s="16" t="s">
        <v>122</v>
      </c>
      <c r="H173" s="13" t="s">
        <v>694</v>
      </c>
      <c r="I173" s="13" t="s">
        <v>127</v>
      </c>
      <c r="J173" s="13">
        <v>0</v>
      </c>
      <c r="K173" s="17" t="s">
        <v>791</v>
      </c>
      <c r="L173" s="13">
        <v>59</v>
      </c>
      <c r="M173" s="13">
        <v>0</v>
      </c>
      <c r="N173" s="13">
        <v>1000</v>
      </c>
      <c r="O173" s="13">
        <v>0.75</v>
      </c>
      <c r="P173" s="74"/>
      <c r="Q173" s="13"/>
      <c r="R173" s="13"/>
      <c r="S173" s="13"/>
      <c r="T173" s="75">
        <v>43.499999999999993</v>
      </c>
      <c r="U173" s="75">
        <v>0</v>
      </c>
      <c r="V173" s="75">
        <v>0</v>
      </c>
      <c r="W173" s="75">
        <v>0</v>
      </c>
      <c r="X173" s="75">
        <v>0</v>
      </c>
      <c r="Y173" s="76">
        <v>41542</v>
      </c>
      <c r="Z173" s="152"/>
      <c r="AA173" s="13"/>
      <c r="AB173" s="86" t="s">
        <v>202</v>
      </c>
    </row>
    <row r="174" spans="2:28" ht="15" customHeight="1" x14ac:dyDescent="0.25">
      <c r="B174" s="85" t="s">
        <v>502</v>
      </c>
      <c r="C174" s="13"/>
      <c r="D174" s="14" t="s">
        <v>824</v>
      </c>
      <c r="E174" s="15"/>
      <c r="F174" s="15"/>
      <c r="G174" s="16" t="s">
        <v>122</v>
      </c>
      <c r="H174" s="13" t="s">
        <v>906</v>
      </c>
      <c r="I174" s="13" t="s">
        <v>907</v>
      </c>
      <c r="J174" s="13" t="s">
        <v>690</v>
      </c>
      <c r="K174" s="17" t="s">
        <v>791</v>
      </c>
      <c r="L174" s="13">
        <v>21</v>
      </c>
      <c r="M174" s="13">
        <v>0</v>
      </c>
      <c r="N174" s="13">
        <v>900</v>
      </c>
      <c r="O174" s="13">
        <v>-1.3</v>
      </c>
      <c r="P174" s="74"/>
      <c r="Q174" s="13"/>
      <c r="R174" s="13"/>
      <c r="S174" s="13"/>
      <c r="T174" s="77" t="s">
        <v>1058</v>
      </c>
      <c r="U174" s="77" t="s">
        <v>1037</v>
      </c>
      <c r="V174" s="77" t="s">
        <v>1037</v>
      </c>
      <c r="W174" s="77" t="s">
        <v>996</v>
      </c>
      <c r="X174" s="72" t="s">
        <v>996</v>
      </c>
      <c r="Y174" s="76">
        <v>41425</v>
      </c>
      <c r="Z174" s="15"/>
      <c r="AA174" s="15"/>
      <c r="AB174" s="86" t="s">
        <v>202</v>
      </c>
    </row>
    <row r="175" spans="2:28" ht="15" customHeight="1" x14ac:dyDescent="0.25">
      <c r="B175" s="85" t="s">
        <v>502</v>
      </c>
      <c r="C175" s="13"/>
      <c r="D175" s="14" t="s">
        <v>825</v>
      </c>
      <c r="E175" s="15"/>
      <c r="F175" s="15"/>
      <c r="G175" s="16" t="s">
        <v>122</v>
      </c>
      <c r="H175" s="13" t="s">
        <v>908</v>
      </c>
      <c r="I175" s="13" t="s">
        <v>909</v>
      </c>
      <c r="J175" s="13" t="s">
        <v>910</v>
      </c>
      <c r="K175" s="17" t="s">
        <v>791</v>
      </c>
      <c r="L175" s="13">
        <v>5</v>
      </c>
      <c r="M175" s="13">
        <v>0</v>
      </c>
      <c r="N175" s="13">
        <v>900</v>
      </c>
      <c r="O175" s="13">
        <v>0</v>
      </c>
      <c r="P175" s="74"/>
      <c r="Q175" s="13"/>
      <c r="R175" s="13"/>
      <c r="S175" s="13"/>
      <c r="T175" s="77" t="s">
        <v>996</v>
      </c>
      <c r="U175" s="77" t="s">
        <v>1037</v>
      </c>
      <c r="V175" s="77" t="s">
        <v>1037</v>
      </c>
      <c r="W175" s="77" t="s">
        <v>996</v>
      </c>
      <c r="X175" s="72" t="s">
        <v>996</v>
      </c>
      <c r="Y175" s="76">
        <v>41431</v>
      </c>
      <c r="Z175" s="15"/>
      <c r="AA175" s="15"/>
      <c r="AB175" s="86" t="s">
        <v>202</v>
      </c>
    </row>
    <row r="176" spans="2:28" ht="15" customHeight="1" x14ac:dyDescent="0.25">
      <c r="B176" s="85" t="s">
        <v>502</v>
      </c>
      <c r="C176" s="13"/>
      <c r="D176" s="14" t="s">
        <v>578</v>
      </c>
      <c r="E176" s="15"/>
      <c r="F176" s="15"/>
      <c r="G176" s="16" t="s">
        <v>122</v>
      </c>
      <c r="H176" s="13" t="s">
        <v>911</v>
      </c>
      <c r="I176" s="13" t="s">
        <v>912</v>
      </c>
      <c r="J176" s="13" t="s">
        <v>690</v>
      </c>
      <c r="K176" s="17" t="s">
        <v>791</v>
      </c>
      <c r="L176" s="13">
        <v>21</v>
      </c>
      <c r="M176" s="13">
        <v>0</v>
      </c>
      <c r="N176" s="13" t="s">
        <v>199</v>
      </c>
      <c r="O176" s="13">
        <v>0</v>
      </c>
      <c r="P176" s="74"/>
      <c r="Q176" s="13"/>
      <c r="R176" s="13"/>
      <c r="S176" s="13"/>
      <c r="T176" s="77" t="s">
        <v>996</v>
      </c>
      <c r="U176" s="77" t="s">
        <v>1059</v>
      </c>
      <c r="V176" s="77" t="s">
        <v>1037</v>
      </c>
      <c r="W176" s="77" t="s">
        <v>1109</v>
      </c>
      <c r="X176" s="72" t="s">
        <v>996</v>
      </c>
      <c r="Y176" s="76">
        <v>41438</v>
      </c>
      <c r="Z176" s="15"/>
      <c r="AA176" s="15"/>
      <c r="AB176" s="86" t="s">
        <v>202</v>
      </c>
    </row>
    <row r="177" spans="2:28" ht="15" customHeight="1" x14ac:dyDescent="0.25">
      <c r="B177" s="85" t="s">
        <v>503</v>
      </c>
      <c r="C177" s="13"/>
      <c r="D177" s="13" t="s">
        <v>578</v>
      </c>
      <c r="E177" s="13"/>
      <c r="F177" s="13"/>
      <c r="G177" s="16" t="s">
        <v>122</v>
      </c>
      <c r="H177" s="13" t="s">
        <v>695</v>
      </c>
      <c r="I177" s="13" t="s">
        <v>127</v>
      </c>
      <c r="J177" s="13">
        <v>0</v>
      </c>
      <c r="K177" s="17" t="s">
        <v>791</v>
      </c>
      <c r="L177" s="13">
        <v>59</v>
      </c>
      <c r="M177" s="13">
        <v>0</v>
      </c>
      <c r="N177" s="13">
        <v>1000</v>
      </c>
      <c r="O177" s="13">
        <v>0</v>
      </c>
      <c r="P177" s="74"/>
      <c r="Q177" s="13"/>
      <c r="R177" s="13"/>
      <c r="S177" s="13"/>
      <c r="T177" s="75">
        <v>0</v>
      </c>
      <c r="U177" s="75">
        <v>0</v>
      </c>
      <c r="V177" s="75">
        <v>0</v>
      </c>
      <c r="W177" s="75">
        <v>0</v>
      </c>
      <c r="X177" s="75">
        <v>0</v>
      </c>
      <c r="Y177" s="76">
        <v>41549</v>
      </c>
      <c r="Z177" s="152"/>
      <c r="AA177" s="13"/>
      <c r="AB177" s="86" t="s">
        <v>202</v>
      </c>
    </row>
    <row r="178" spans="2:28" ht="15" customHeight="1" x14ac:dyDescent="0.25">
      <c r="B178" s="85" t="s">
        <v>503</v>
      </c>
      <c r="C178" s="13"/>
      <c r="D178" s="13" t="s">
        <v>579</v>
      </c>
      <c r="E178" s="13"/>
      <c r="F178" s="13"/>
      <c r="G178" s="16" t="s">
        <v>122</v>
      </c>
      <c r="H178" s="13" t="s">
        <v>696</v>
      </c>
      <c r="I178" s="13" t="s">
        <v>127</v>
      </c>
      <c r="J178" s="13">
        <v>0</v>
      </c>
      <c r="K178" s="17" t="s">
        <v>791</v>
      </c>
      <c r="L178" s="13">
        <v>59</v>
      </c>
      <c r="M178" s="13">
        <v>0</v>
      </c>
      <c r="N178" s="13">
        <v>1000</v>
      </c>
      <c r="O178" s="13">
        <v>-1.67</v>
      </c>
      <c r="P178" s="74"/>
      <c r="Q178" s="13"/>
      <c r="R178" s="13"/>
      <c r="S178" s="13"/>
      <c r="T178" s="75">
        <v>-96.859999999999985</v>
      </c>
      <c r="U178" s="75">
        <v>0</v>
      </c>
      <c r="V178" s="75">
        <v>0</v>
      </c>
      <c r="W178" s="75">
        <v>0</v>
      </c>
      <c r="X178" s="75">
        <v>0</v>
      </c>
      <c r="Y178" s="76">
        <v>41550</v>
      </c>
      <c r="Z178" s="152"/>
      <c r="AA178" s="13"/>
      <c r="AB178" s="86" t="s">
        <v>202</v>
      </c>
    </row>
    <row r="179" spans="2:28" ht="15" customHeight="1" x14ac:dyDescent="0.25">
      <c r="B179" s="85" t="s">
        <v>502</v>
      </c>
      <c r="C179" s="13"/>
      <c r="D179" s="14" t="s">
        <v>580</v>
      </c>
      <c r="E179" s="15"/>
      <c r="F179" s="15"/>
      <c r="G179" s="16" t="s">
        <v>122</v>
      </c>
      <c r="H179" s="13" t="s">
        <v>913</v>
      </c>
      <c r="I179" s="13" t="s">
        <v>914</v>
      </c>
      <c r="J179" s="13" t="s">
        <v>690</v>
      </c>
      <c r="K179" s="17" t="s">
        <v>791</v>
      </c>
      <c r="L179" s="13">
        <v>5</v>
      </c>
      <c r="M179" s="13">
        <v>0</v>
      </c>
      <c r="N179" s="13" t="s">
        <v>199</v>
      </c>
      <c r="O179" s="13">
        <v>0</v>
      </c>
      <c r="P179" s="74"/>
      <c r="Q179" s="13"/>
      <c r="R179" s="13"/>
      <c r="S179" s="13"/>
      <c r="T179" s="77" t="s">
        <v>996</v>
      </c>
      <c r="U179" s="77" t="s">
        <v>1037</v>
      </c>
      <c r="V179" s="77" t="s">
        <v>1037</v>
      </c>
      <c r="W179" s="77" t="s">
        <v>996</v>
      </c>
      <c r="X179" s="72" t="s">
        <v>1123</v>
      </c>
      <c r="Y179" s="76">
        <v>41439</v>
      </c>
      <c r="Z179" s="15"/>
      <c r="AA179" s="15"/>
      <c r="AB179" s="86" t="s">
        <v>202</v>
      </c>
    </row>
    <row r="180" spans="2:28" ht="15" customHeight="1" x14ac:dyDescent="0.25">
      <c r="B180" s="85" t="s">
        <v>503</v>
      </c>
      <c r="C180" s="13"/>
      <c r="D180" s="13" t="s">
        <v>580</v>
      </c>
      <c r="E180" s="13"/>
      <c r="F180" s="13"/>
      <c r="G180" s="16" t="s">
        <v>122</v>
      </c>
      <c r="H180" s="13" t="s">
        <v>697</v>
      </c>
      <c r="I180" s="13" t="s">
        <v>698</v>
      </c>
      <c r="J180" s="13">
        <v>105241</v>
      </c>
      <c r="K180" s="17" t="s">
        <v>791</v>
      </c>
      <c r="L180" s="13">
        <v>21</v>
      </c>
      <c r="M180" s="13">
        <v>0</v>
      </c>
      <c r="N180" s="13" t="s">
        <v>199</v>
      </c>
      <c r="O180" s="13">
        <v>0</v>
      </c>
      <c r="P180" s="74"/>
      <c r="Q180" s="13"/>
      <c r="R180" s="13"/>
      <c r="S180" s="13"/>
      <c r="T180" s="75">
        <v>0</v>
      </c>
      <c r="U180" s="75">
        <v>1320</v>
      </c>
      <c r="V180" s="75">
        <v>1320</v>
      </c>
      <c r="W180" s="75">
        <v>0</v>
      </c>
      <c r="X180" s="75">
        <v>0</v>
      </c>
      <c r="Y180" s="76">
        <v>41554</v>
      </c>
      <c r="Z180" s="152"/>
      <c r="AA180" s="13"/>
      <c r="AB180" s="86" t="s">
        <v>202</v>
      </c>
    </row>
    <row r="181" spans="2:28" ht="15" customHeight="1" x14ac:dyDescent="0.25">
      <c r="B181" s="85" t="s">
        <v>502</v>
      </c>
      <c r="C181" s="13"/>
      <c r="D181" s="14" t="s">
        <v>581</v>
      </c>
      <c r="E181" s="15"/>
      <c r="F181" s="15"/>
      <c r="G181" s="16" t="s">
        <v>122</v>
      </c>
      <c r="H181" s="13" t="s">
        <v>915</v>
      </c>
      <c r="I181" s="13" t="s">
        <v>916</v>
      </c>
      <c r="J181" s="13" t="s">
        <v>690</v>
      </c>
      <c r="K181" s="17" t="s">
        <v>791</v>
      </c>
      <c r="L181" s="13">
        <v>21</v>
      </c>
      <c r="M181" s="13">
        <v>0</v>
      </c>
      <c r="N181" s="13">
        <v>900</v>
      </c>
      <c r="O181" s="13">
        <v>0</v>
      </c>
      <c r="P181" s="74"/>
      <c r="Q181" s="13"/>
      <c r="R181" s="13"/>
      <c r="S181" s="13"/>
      <c r="T181" s="77" t="s">
        <v>996</v>
      </c>
      <c r="U181" s="77" t="s">
        <v>1060</v>
      </c>
      <c r="V181" s="77" t="s">
        <v>1061</v>
      </c>
      <c r="W181" s="77" t="s">
        <v>1110</v>
      </c>
      <c r="X181" s="72" t="s">
        <v>996</v>
      </c>
      <c r="Y181" s="76">
        <v>41507</v>
      </c>
      <c r="Z181" s="15"/>
      <c r="AA181" s="15"/>
      <c r="AB181" s="86" t="s">
        <v>202</v>
      </c>
    </row>
    <row r="182" spans="2:28" ht="15" customHeight="1" x14ac:dyDescent="0.25">
      <c r="B182" s="85" t="s">
        <v>503</v>
      </c>
      <c r="C182" s="13"/>
      <c r="D182" s="13" t="s">
        <v>581</v>
      </c>
      <c r="E182" s="13"/>
      <c r="F182" s="13"/>
      <c r="G182" s="16" t="s">
        <v>122</v>
      </c>
      <c r="H182" s="13" t="s">
        <v>699</v>
      </c>
      <c r="I182" s="13" t="s">
        <v>127</v>
      </c>
      <c r="J182" s="13">
        <v>0</v>
      </c>
      <c r="K182" s="17" t="s">
        <v>177</v>
      </c>
      <c r="L182" s="13">
        <v>59</v>
      </c>
      <c r="M182" s="13">
        <v>0</v>
      </c>
      <c r="N182" s="13">
        <v>1000</v>
      </c>
      <c r="O182" s="13">
        <v>0</v>
      </c>
      <c r="P182" s="74"/>
      <c r="Q182" s="13"/>
      <c r="R182" s="13"/>
      <c r="S182" s="13"/>
      <c r="T182" s="75">
        <v>0</v>
      </c>
      <c r="U182" s="75">
        <v>27000</v>
      </c>
      <c r="V182" s="75">
        <v>0</v>
      </c>
      <c r="W182" s="75">
        <v>27000</v>
      </c>
      <c r="X182" s="75">
        <v>0</v>
      </c>
      <c r="Y182" s="76">
        <v>41555</v>
      </c>
      <c r="Z182" s="152"/>
      <c r="AA182" s="13"/>
      <c r="AB182" s="86" t="s">
        <v>202</v>
      </c>
    </row>
    <row r="183" spans="2:28" ht="15" customHeight="1" x14ac:dyDescent="0.25">
      <c r="B183" s="85" t="s">
        <v>502</v>
      </c>
      <c r="C183" s="13"/>
      <c r="D183" s="14" t="s">
        <v>826</v>
      </c>
      <c r="E183" s="15"/>
      <c r="F183" s="15"/>
      <c r="G183" s="16" t="s">
        <v>122</v>
      </c>
      <c r="H183" s="13" t="s">
        <v>917</v>
      </c>
      <c r="I183" s="13" t="s">
        <v>918</v>
      </c>
      <c r="J183" s="13" t="s">
        <v>690</v>
      </c>
      <c r="K183" s="17" t="s">
        <v>791</v>
      </c>
      <c r="L183" s="13">
        <v>21</v>
      </c>
      <c r="M183" s="13">
        <v>0</v>
      </c>
      <c r="N183" s="13" t="s">
        <v>199</v>
      </c>
      <c r="O183" s="13">
        <v>0</v>
      </c>
      <c r="P183" s="74"/>
      <c r="Q183" s="13"/>
      <c r="R183" s="13"/>
      <c r="S183" s="13"/>
      <c r="T183" s="77" t="s">
        <v>996</v>
      </c>
      <c r="U183" s="77" t="s">
        <v>996</v>
      </c>
      <c r="V183" s="77" t="s">
        <v>996</v>
      </c>
      <c r="W183" s="77" t="s">
        <v>996</v>
      </c>
      <c r="X183" s="72" t="s">
        <v>996</v>
      </c>
      <c r="Y183" s="76">
        <v>41508</v>
      </c>
      <c r="Z183" s="15"/>
      <c r="AA183" s="15"/>
      <c r="AB183" s="86" t="s">
        <v>202</v>
      </c>
    </row>
    <row r="184" spans="2:28" ht="15" customHeight="1" x14ac:dyDescent="0.25">
      <c r="B184" s="85" t="s">
        <v>502</v>
      </c>
      <c r="C184" s="13"/>
      <c r="D184" s="14" t="s">
        <v>827</v>
      </c>
      <c r="E184" s="15"/>
      <c r="F184" s="15"/>
      <c r="G184" s="16" t="s">
        <v>122</v>
      </c>
      <c r="H184" s="13" t="s">
        <v>919</v>
      </c>
      <c r="I184" s="13" t="s">
        <v>920</v>
      </c>
      <c r="J184" s="13" t="s">
        <v>690</v>
      </c>
      <c r="K184" s="17" t="s">
        <v>791</v>
      </c>
      <c r="L184" s="13">
        <v>21</v>
      </c>
      <c r="M184" s="13">
        <v>0</v>
      </c>
      <c r="N184" s="13" t="s">
        <v>199</v>
      </c>
      <c r="O184" s="13">
        <v>0.39900000000000002</v>
      </c>
      <c r="P184" s="74"/>
      <c r="Q184" s="13"/>
      <c r="R184" s="13"/>
      <c r="S184" s="13"/>
      <c r="T184" s="77" t="s">
        <v>1062</v>
      </c>
      <c r="U184" s="77" t="s">
        <v>1005</v>
      </c>
      <c r="V184" s="77" t="s">
        <v>1005</v>
      </c>
      <c r="W184" s="77" t="s">
        <v>996</v>
      </c>
      <c r="X184" s="72" t="s">
        <v>996</v>
      </c>
      <c r="Y184" s="76">
        <v>41514</v>
      </c>
      <c r="Z184" s="15"/>
      <c r="AA184" s="15"/>
      <c r="AB184" s="86" t="s">
        <v>202</v>
      </c>
    </row>
    <row r="185" spans="2:28" ht="15" customHeight="1" x14ac:dyDescent="0.25">
      <c r="B185" s="85" t="s">
        <v>503</v>
      </c>
      <c r="C185" s="13"/>
      <c r="D185" s="13" t="s">
        <v>582</v>
      </c>
      <c r="E185" s="13"/>
      <c r="F185" s="13"/>
      <c r="G185" s="16" t="s">
        <v>122</v>
      </c>
      <c r="H185" s="13" t="s">
        <v>700</v>
      </c>
      <c r="I185" s="13" t="s">
        <v>701</v>
      </c>
      <c r="J185" s="13">
        <v>103621</v>
      </c>
      <c r="K185" s="17" t="s">
        <v>791</v>
      </c>
      <c r="L185" s="13">
        <v>5</v>
      </c>
      <c r="M185" s="13">
        <v>0</v>
      </c>
      <c r="N185" s="13" t="s">
        <v>199</v>
      </c>
      <c r="O185" s="13">
        <v>0.32</v>
      </c>
      <c r="P185" s="74"/>
      <c r="Q185" s="13"/>
      <c r="R185" s="13"/>
      <c r="S185" s="13"/>
      <c r="T185" s="75">
        <v>18.559999999999999</v>
      </c>
      <c r="U185" s="75">
        <v>2820</v>
      </c>
      <c r="V185" s="75">
        <v>1320</v>
      </c>
      <c r="W185" s="75">
        <v>1500</v>
      </c>
      <c r="X185" s="75">
        <v>869.99999999999989</v>
      </c>
      <c r="Y185" s="76">
        <v>41563</v>
      </c>
      <c r="Z185" s="152"/>
      <c r="AA185" s="13"/>
      <c r="AB185" s="86" t="s">
        <v>202</v>
      </c>
    </row>
    <row r="186" spans="2:28" ht="15" customHeight="1" x14ac:dyDescent="0.25">
      <c r="B186" s="85" t="s">
        <v>502</v>
      </c>
      <c r="C186" s="13"/>
      <c r="D186" s="14" t="s">
        <v>582</v>
      </c>
      <c r="E186" s="15"/>
      <c r="F186" s="15"/>
      <c r="G186" s="16" t="s">
        <v>122</v>
      </c>
      <c r="H186" s="13" t="s">
        <v>921</v>
      </c>
      <c r="I186" s="13" t="s">
        <v>922</v>
      </c>
      <c r="J186" s="13">
        <v>103178</v>
      </c>
      <c r="K186" s="17" t="s">
        <v>177</v>
      </c>
      <c r="L186" s="13">
        <v>59</v>
      </c>
      <c r="M186" s="13">
        <v>0</v>
      </c>
      <c r="N186" s="13">
        <v>1000</v>
      </c>
      <c r="O186" s="13">
        <v>0.5</v>
      </c>
      <c r="P186" s="74"/>
      <c r="Q186" s="13"/>
      <c r="R186" s="13"/>
      <c r="S186" s="13"/>
      <c r="T186" s="77" t="s">
        <v>1063</v>
      </c>
      <c r="U186" s="77" t="s">
        <v>996</v>
      </c>
      <c r="V186" s="77" t="s">
        <v>996</v>
      </c>
      <c r="W186" s="77" t="s">
        <v>996</v>
      </c>
      <c r="X186" s="72" t="s">
        <v>996</v>
      </c>
      <c r="Y186" s="76">
        <v>41514</v>
      </c>
      <c r="Z186" s="15"/>
      <c r="AA186" s="15"/>
      <c r="AB186" s="86" t="s">
        <v>202</v>
      </c>
    </row>
    <row r="187" spans="2:28" ht="15" customHeight="1" x14ac:dyDescent="0.25">
      <c r="B187" s="85" t="s">
        <v>503</v>
      </c>
      <c r="C187" s="13"/>
      <c r="D187" s="13" t="s">
        <v>583</v>
      </c>
      <c r="E187" s="13"/>
      <c r="F187" s="13"/>
      <c r="G187" s="16" t="s">
        <v>122</v>
      </c>
      <c r="H187" s="13" t="s">
        <v>702</v>
      </c>
      <c r="I187" s="13" t="s">
        <v>703</v>
      </c>
      <c r="J187" s="13">
        <v>100387</v>
      </c>
      <c r="K187" s="17" t="s">
        <v>791</v>
      </c>
      <c r="L187" s="13">
        <v>4</v>
      </c>
      <c r="M187" s="13">
        <v>0</v>
      </c>
      <c r="N187" s="13">
        <v>900</v>
      </c>
      <c r="O187" s="13">
        <v>0</v>
      </c>
      <c r="P187" s="74"/>
      <c r="Q187" s="13"/>
      <c r="R187" s="13"/>
      <c r="S187" s="13"/>
      <c r="T187" s="75">
        <v>0</v>
      </c>
      <c r="U187" s="75">
        <v>1320</v>
      </c>
      <c r="V187" s="75">
        <v>1320</v>
      </c>
      <c r="W187" s="75">
        <v>0</v>
      </c>
      <c r="X187" s="75">
        <v>301.59999999999997</v>
      </c>
      <c r="Y187" s="76">
        <v>41564</v>
      </c>
      <c r="Z187" s="152"/>
      <c r="AA187" s="13"/>
      <c r="AB187" s="86" t="s">
        <v>202</v>
      </c>
    </row>
    <row r="188" spans="2:28" ht="15" customHeight="1" x14ac:dyDescent="0.25">
      <c r="B188" s="85" t="s">
        <v>502</v>
      </c>
      <c r="C188" s="13"/>
      <c r="D188" s="14" t="s">
        <v>583</v>
      </c>
      <c r="E188" s="15"/>
      <c r="F188" s="15"/>
      <c r="G188" s="16" t="s">
        <v>122</v>
      </c>
      <c r="H188" s="13" t="s">
        <v>923</v>
      </c>
      <c r="I188" s="13" t="s">
        <v>924</v>
      </c>
      <c r="J188" s="13">
        <v>100095</v>
      </c>
      <c r="K188" s="17" t="s">
        <v>791</v>
      </c>
      <c r="L188" s="13">
        <v>5</v>
      </c>
      <c r="M188" s="13">
        <v>0</v>
      </c>
      <c r="N188" s="13">
        <v>900</v>
      </c>
      <c r="O188" s="13">
        <v>0</v>
      </c>
      <c r="P188" s="74"/>
      <c r="Q188" s="13"/>
      <c r="R188" s="13"/>
      <c r="S188" s="13"/>
      <c r="T188" s="77" t="s">
        <v>996</v>
      </c>
      <c r="U188" s="77" t="s">
        <v>1005</v>
      </c>
      <c r="V188" s="77" t="s">
        <v>1005</v>
      </c>
      <c r="W188" s="77" t="s">
        <v>996</v>
      </c>
      <c r="X188" s="72" t="s">
        <v>1124</v>
      </c>
      <c r="Y188" s="76">
        <v>41515</v>
      </c>
      <c r="Z188" s="15"/>
      <c r="AA188" s="15"/>
      <c r="AB188" s="86" t="s">
        <v>202</v>
      </c>
    </row>
    <row r="189" spans="2:28" ht="15" customHeight="1" x14ac:dyDescent="0.25">
      <c r="B189" s="85" t="s">
        <v>503</v>
      </c>
      <c r="C189" s="13"/>
      <c r="D189" s="13" t="s">
        <v>584</v>
      </c>
      <c r="E189" s="13"/>
      <c r="F189" s="13"/>
      <c r="G189" s="16" t="s">
        <v>122</v>
      </c>
      <c r="H189" s="13" t="s">
        <v>704</v>
      </c>
      <c r="I189" s="13" t="s">
        <v>705</v>
      </c>
      <c r="J189" s="13">
        <v>100384</v>
      </c>
      <c r="K189" s="17" t="s">
        <v>791</v>
      </c>
      <c r="L189" s="13">
        <v>3</v>
      </c>
      <c r="M189" s="13">
        <v>3</v>
      </c>
      <c r="N189" s="13">
        <v>900</v>
      </c>
      <c r="O189" s="13">
        <v>0</v>
      </c>
      <c r="P189" s="74"/>
      <c r="Q189" s="13"/>
      <c r="R189" s="13"/>
      <c r="S189" s="13"/>
      <c r="T189" s="75">
        <v>0</v>
      </c>
      <c r="U189" s="75">
        <v>1320</v>
      </c>
      <c r="V189" s="75">
        <v>1320</v>
      </c>
      <c r="W189" s="75">
        <v>0</v>
      </c>
      <c r="X189" s="75">
        <v>1113.5999999999999</v>
      </c>
      <c r="Y189" s="76">
        <v>41564</v>
      </c>
      <c r="Z189" s="152"/>
      <c r="AA189" s="13"/>
      <c r="AB189" s="86" t="s">
        <v>202</v>
      </c>
    </row>
    <row r="190" spans="2:28" ht="15" customHeight="1" x14ac:dyDescent="0.25">
      <c r="B190" s="85" t="s">
        <v>502</v>
      </c>
      <c r="C190" s="13"/>
      <c r="D190" s="14" t="s">
        <v>584</v>
      </c>
      <c r="E190" s="15"/>
      <c r="F190" s="15"/>
      <c r="G190" s="16" t="s">
        <v>122</v>
      </c>
      <c r="H190" s="13" t="s">
        <v>925</v>
      </c>
      <c r="I190" s="13" t="s">
        <v>926</v>
      </c>
      <c r="J190" s="13" t="s">
        <v>690</v>
      </c>
      <c r="K190" s="17" t="s">
        <v>989</v>
      </c>
      <c r="L190" s="13">
        <v>5</v>
      </c>
      <c r="M190" s="13">
        <v>0</v>
      </c>
      <c r="N190" s="13">
        <v>900</v>
      </c>
      <c r="O190" s="13">
        <v>0</v>
      </c>
      <c r="P190" s="74"/>
      <c r="Q190" s="13"/>
      <c r="R190" s="13"/>
      <c r="S190" s="13"/>
      <c r="T190" s="77" t="s">
        <v>996</v>
      </c>
      <c r="U190" s="77" t="s">
        <v>1037</v>
      </c>
      <c r="V190" s="77" t="s">
        <v>1037</v>
      </c>
      <c r="W190" s="77" t="s">
        <v>996</v>
      </c>
      <c r="X190" s="72" t="s">
        <v>996</v>
      </c>
      <c r="Y190" s="76">
        <v>41519</v>
      </c>
      <c r="Z190" s="15"/>
      <c r="AA190" s="15"/>
      <c r="AB190" s="86" t="s">
        <v>202</v>
      </c>
    </row>
    <row r="191" spans="2:28" ht="15" customHeight="1" x14ac:dyDescent="0.25">
      <c r="B191" s="85" t="s">
        <v>503</v>
      </c>
      <c r="C191" s="13"/>
      <c r="D191" s="13" t="s">
        <v>585</v>
      </c>
      <c r="E191" s="13"/>
      <c r="F191" s="13"/>
      <c r="G191" s="16" t="s">
        <v>122</v>
      </c>
      <c r="H191" s="13" t="s">
        <v>706</v>
      </c>
      <c r="I191" s="13" t="s">
        <v>707</v>
      </c>
      <c r="J191" s="13">
        <v>100381</v>
      </c>
      <c r="K191" s="17" t="s">
        <v>791</v>
      </c>
      <c r="L191" s="13">
        <v>2</v>
      </c>
      <c r="M191" s="13">
        <v>0</v>
      </c>
      <c r="N191" s="13">
        <v>900</v>
      </c>
      <c r="O191" s="13">
        <v>0</v>
      </c>
      <c r="P191" s="74"/>
      <c r="Q191" s="13"/>
      <c r="R191" s="13"/>
      <c r="S191" s="13"/>
      <c r="T191" s="75">
        <v>0</v>
      </c>
      <c r="U191" s="75">
        <v>1320</v>
      </c>
      <c r="V191" s="75">
        <v>1320</v>
      </c>
      <c r="W191" s="75">
        <v>0</v>
      </c>
      <c r="X191" s="75">
        <v>661.19999999999993</v>
      </c>
      <c r="Y191" s="76">
        <v>41564</v>
      </c>
      <c r="Z191" s="152"/>
      <c r="AA191" s="13"/>
      <c r="AB191" s="86" t="s">
        <v>202</v>
      </c>
    </row>
    <row r="192" spans="2:28" ht="15" customHeight="1" x14ac:dyDescent="0.25">
      <c r="B192" s="85" t="s">
        <v>503</v>
      </c>
      <c r="C192" s="13"/>
      <c r="D192" s="13" t="s">
        <v>586</v>
      </c>
      <c r="E192" s="13"/>
      <c r="F192" s="13"/>
      <c r="G192" s="16" t="s">
        <v>122</v>
      </c>
      <c r="H192" s="13" t="s">
        <v>708</v>
      </c>
      <c r="I192" s="13" t="s">
        <v>709</v>
      </c>
      <c r="J192" s="13">
        <v>105579</v>
      </c>
      <c r="K192" s="17" t="s">
        <v>791</v>
      </c>
      <c r="L192" s="13">
        <v>33</v>
      </c>
      <c r="M192" s="13">
        <v>0</v>
      </c>
      <c r="N192" s="13" t="s">
        <v>199</v>
      </c>
      <c r="O192" s="13">
        <v>0</v>
      </c>
      <c r="P192" s="74"/>
      <c r="Q192" s="13"/>
      <c r="R192" s="13"/>
      <c r="S192" s="13"/>
      <c r="T192" s="75">
        <v>0</v>
      </c>
      <c r="U192" s="75">
        <v>40320</v>
      </c>
      <c r="V192" s="75">
        <v>1320</v>
      </c>
      <c r="W192" s="75">
        <v>39000</v>
      </c>
      <c r="X192" s="75">
        <v>0</v>
      </c>
      <c r="Y192" s="76">
        <v>41571</v>
      </c>
      <c r="Z192" s="152"/>
      <c r="AA192" s="13"/>
      <c r="AB192" s="86" t="s">
        <v>202</v>
      </c>
    </row>
    <row r="193" spans="1:28" ht="15" customHeight="1" x14ac:dyDescent="0.25">
      <c r="B193" s="85" t="s">
        <v>502</v>
      </c>
      <c r="C193" s="13"/>
      <c r="D193" s="14" t="s">
        <v>586</v>
      </c>
      <c r="E193" s="15"/>
      <c r="F193" s="15"/>
      <c r="G193" s="16" t="s">
        <v>122</v>
      </c>
      <c r="H193" s="13" t="s">
        <v>693</v>
      </c>
      <c r="I193" s="13" t="s">
        <v>927</v>
      </c>
      <c r="J193" s="13">
        <v>103178</v>
      </c>
      <c r="K193" s="17" t="s">
        <v>177</v>
      </c>
      <c r="L193" s="13">
        <v>59</v>
      </c>
      <c r="M193" s="13">
        <v>0</v>
      </c>
      <c r="N193" s="13">
        <v>1000</v>
      </c>
      <c r="O193" s="13">
        <v>5</v>
      </c>
      <c r="P193" s="74"/>
      <c r="Q193" s="13"/>
      <c r="R193" s="13"/>
      <c r="S193" s="13"/>
      <c r="T193" s="77" t="s">
        <v>1064</v>
      </c>
      <c r="U193" s="77" t="s">
        <v>996</v>
      </c>
      <c r="V193" s="77" t="s">
        <v>996</v>
      </c>
      <c r="W193" s="77" t="s">
        <v>996</v>
      </c>
      <c r="X193" s="72" t="s">
        <v>996</v>
      </c>
      <c r="Y193" s="76">
        <v>41521</v>
      </c>
      <c r="Z193" s="15"/>
      <c r="AA193" s="15"/>
      <c r="AB193" s="86" t="s">
        <v>202</v>
      </c>
    </row>
    <row r="194" spans="1:28" ht="15" customHeight="1" x14ac:dyDescent="0.25">
      <c r="B194" s="85" t="s">
        <v>502</v>
      </c>
      <c r="C194" s="13"/>
      <c r="D194" s="14" t="s">
        <v>828</v>
      </c>
      <c r="E194" s="15"/>
      <c r="F194" s="15"/>
      <c r="G194" s="16" t="s">
        <v>122</v>
      </c>
      <c r="H194" s="13" t="s">
        <v>928</v>
      </c>
      <c r="I194" s="13" t="s">
        <v>927</v>
      </c>
      <c r="J194" s="13">
        <v>103178</v>
      </c>
      <c r="K194" s="17" t="s">
        <v>177</v>
      </c>
      <c r="L194" s="13">
        <v>59</v>
      </c>
      <c r="M194" s="13">
        <v>0</v>
      </c>
      <c r="N194" s="13">
        <v>1000</v>
      </c>
      <c r="O194" s="13">
        <v>0</v>
      </c>
      <c r="P194" s="74"/>
      <c r="Q194" s="13"/>
      <c r="R194" s="13"/>
      <c r="S194" s="13"/>
      <c r="T194" s="77" t="s">
        <v>996</v>
      </c>
      <c r="U194" s="77" t="s">
        <v>1065</v>
      </c>
      <c r="V194" s="77" t="s">
        <v>996</v>
      </c>
      <c r="W194" s="77" t="s">
        <v>1065</v>
      </c>
      <c r="X194" s="72" t="s">
        <v>996</v>
      </c>
      <c r="Y194" s="76">
        <v>41521</v>
      </c>
      <c r="Z194" s="15"/>
      <c r="AA194" s="15"/>
      <c r="AB194" s="86" t="s">
        <v>202</v>
      </c>
    </row>
    <row r="195" spans="1:28" ht="15" customHeight="1" x14ac:dyDescent="0.25">
      <c r="A195" s="150"/>
      <c r="B195" s="85" t="s">
        <v>503</v>
      </c>
      <c r="C195" s="72"/>
      <c r="D195" s="12" t="s">
        <v>828</v>
      </c>
      <c r="E195" s="33"/>
      <c r="F195" s="33"/>
      <c r="G195" s="16" t="s">
        <v>122</v>
      </c>
      <c r="H195" s="29" t="s">
        <v>323</v>
      </c>
      <c r="I195" s="29" t="s">
        <v>1304</v>
      </c>
      <c r="J195" s="29" t="s">
        <v>690</v>
      </c>
      <c r="K195" s="30" t="s">
        <v>1354</v>
      </c>
      <c r="L195" s="35">
        <v>81</v>
      </c>
      <c r="M195" s="39">
        <v>0</v>
      </c>
      <c r="N195" s="13">
        <v>900</v>
      </c>
      <c r="O195" s="40">
        <v>0</v>
      </c>
      <c r="P195" s="41"/>
      <c r="Q195" s="13"/>
      <c r="R195" s="13"/>
      <c r="S195" s="13"/>
      <c r="T195" s="38">
        <f>(O195*P195)+Q195+R195+S195</f>
        <v>0</v>
      </c>
      <c r="U195" s="36">
        <v>2400</v>
      </c>
      <c r="V195" s="36">
        <v>2400</v>
      </c>
      <c r="W195" s="36">
        <v>0</v>
      </c>
      <c r="X195" s="36">
        <v>0</v>
      </c>
      <c r="Y195" s="37">
        <v>41571</v>
      </c>
      <c r="Z195" s="152"/>
      <c r="AA195" s="15"/>
      <c r="AB195" s="87" t="s">
        <v>1144</v>
      </c>
    </row>
    <row r="196" spans="1:28" ht="15" customHeight="1" x14ac:dyDescent="0.25">
      <c r="B196" s="85" t="s">
        <v>503</v>
      </c>
      <c r="C196" s="13"/>
      <c r="D196" s="13" t="s">
        <v>587</v>
      </c>
      <c r="E196" s="13"/>
      <c r="F196" s="13"/>
      <c r="G196" s="16" t="s">
        <v>122</v>
      </c>
      <c r="H196" s="13" t="s">
        <v>710</v>
      </c>
      <c r="I196" s="13" t="s">
        <v>631</v>
      </c>
      <c r="J196" s="13">
        <v>102879</v>
      </c>
      <c r="K196" s="17" t="s">
        <v>791</v>
      </c>
      <c r="L196" s="13">
        <v>21</v>
      </c>
      <c r="M196" s="13">
        <v>0</v>
      </c>
      <c r="N196" s="13" t="s">
        <v>199</v>
      </c>
      <c r="O196" s="13">
        <v>-6.8299999999999983</v>
      </c>
      <c r="P196" s="74"/>
      <c r="Q196" s="13"/>
      <c r="R196" s="13"/>
      <c r="S196" s="13"/>
      <c r="T196" s="75">
        <v>-396.13999999999987</v>
      </c>
      <c r="U196" s="75">
        <v>3180960</v>
      </c>
      <c r="V196" s="75">
        <v>137440</v>
      </c>
      <c r="W196" s="75">
        <v>3043520</v>
      </c>
      <c r="X196" s="75">
        <v>0</v>
      </c>
      <c r="Y196" s="76">
        <v>41584</v>
      </c>
      <c r="Z196" s="152"/>
      <c r="AA196" s="13"/>
      <c r="AB196" s="86" t="s">
        <v>202</v>
      </c>
    </row>
    <row r="197" spans="1:28" ht="15" customHeight="1" x14ac:dyDescent="0.25">
      <c r="B197" s="85" t="s">
        <v>502</v>
      </c>
      <c r="C197" s="13"/>
      <c r="D197" s="14" t="s">
        <v>587</v>
      </c>
      <c r="E197" s="15"/>
      <c r="F197" s="15"/>
      <c r="G197" s="16" t="s">
        <v>122</v>
      </c>
      <c r="H197" s="13" t="s">
        <v>929</v>
      </c>
      <c r="I197" s="13" t="s">
        <v>930</v>
      </c>
      <c r="J197" s="13" t="s">
        <v>125</v>
      </c>
      <c r="K197" s="17" t="s">
        <v>177</v>
      </c>
      <c r="L197" s="13">
        <v>21</v>
      </c>
      <c r="M197" s="13">
        <v>0</v>
      </c>
      <c r="N197" s="13" t="s">
        <v>199</v>
      </c>
      <c r="O197" s="13">
        <v>0</v>
      </c>
      <c r="P197" s="74"/>
      <c r="Q197" s="13"/>
      <c r="R197" s="13"/>
      <c r="S197" s="13"/>
      <c r="T197" s="77" t="s">
        <v>996</v>
      </c>
      <c r="U197" s="77" t="s">
        <v>1066</v>
      </c>
      <c r="V197" s="77" t="s">
        <v>1066</v>
      </c>
      <c r="W197" s="77" t="s">
        <v>996</v>
      </c>
      <c r="X197" s="72" t="s">
        <v>1063</v>
      </c>
      <c r="Y197" s="76">
        <v>41523</v>
      </c>
      <c r="Z197" s="15"/>
      <c r="AA197" s="15"/>
      <c r="AB197" s="86" t="s">
        <v>202</v>
      </c>
    </row>
    <row r="198" spans="1:28" ht="15" customHeight="1" x14ac:dyDescent="0.25">
      <c r="B198" s="85" t="s">
        <v>502</v>
      </c>
      <c r="C198" s="13"/>
      <c r="D198" s="14" t="s">
        <v>588</v>
      </c>
      <c r="E198" s="15"/>
      <c r="F198" s="15"/>
      <c r="G198" s="16" t="s">
        <v>122</v>
      </c>
      <c r="H198" s="13" t="s">
        <v>931</v>
      </c>
      <c r="I198" s="13" t="s">
        <v>932</v>
      </c>
      <c r="J198" s="13" t="s">
        <v>125</v>
      </c>
      <c r="K198" s="17" t="s">
        <v>177</v>
      </c>
      <c r="L198" s="13">
        <v>5</v>
      </c>
      <c r="M198" s="13">
        <v>0</v>
      </c>
      <c r="N198" s="13" t="s">
        <v>199</v>
      </c>
      <c r="O198" s="13">
        <v>0</v>
      </c>
      <c r="P198" s="74"/>
      <c r="Q198" s="13"/>
      <c r="R198" s="13"/>
      <c r="S198" s="13"/>
      <c r="T198" s="77" t="s">
        <v>996</v>
      </c>
      <c r="U198" s="77" t="s">
        <v>1005</v>
      </c>
      <c r="V198" s="77" t="s">
        <v>1005</v>
      </c>
      <c r="W198" s="77" t="s">
        <v>996</v>
      </c>
      <c r="X198" s="72" t="s">
        <v>1125</v>
      </c>
      <c r="Y198" s="76">
        <v>41597</v>
      </c>
      <c r="Z198" s="15"/>
      <c r="AA198" s="15"/>
      <c r="AB198" s="86" t="s">
        <v>202</v>
      </c>
    </row>
    <row r="199" spans="1:28" ht="15" customHeight="1" x14ac:dyDescent="0.25">
      <c r="B199" s="85" t="s">
        <v>503</v>
      </c>
      <c r="C199" s="13"/>
      <c r="D199" s="13" t="s">
        <v>588</v>
      </c>
      <c r="E199" s="13"/>
      <c r="F199" s="13"/>
      <c r="G199" s="16" t="s">
        <v>122</v>
      </c>
      <c r="H199" s="13" t="s">
        <v>711</v>
      </c>
      <c r="I199" s="13" t="s">
        <v>712</v>
      </c>
      <c r="J199" s="13">
        <v>105587</v>
      </c>
      <c r="K199" s="17" t="s">
        <v>791</v>
      </c>
      <c r="L199" s="13">
        <v>48</v>
      </c>
      <c r="M199" s="13">
        <v>0</v>
      </c>
      <c r="N199" s="13">
        <v>900</v>
      </c>
      <c r="O199" s="13">
        <v>0</v>
      </c>
      <c r="P199" s="74"/>
      <c r="Q199" s="13"/>
      <c r="R199" s="13"/>
      <c r="S199" s="13"/>
      <c r="T199" s="75">
        <v>0</v>
      </c>
      <c r="U199" s="75">
        <v>285000</v>
      </c>
      <c r="V199" s="75">
        <v>285000</v>
      </c>
      <c r="W199" s="75">
        <v>0</v>
      </c>
      <c r="X199" s="75">
        <v>0</v>
      </c>
      <c r="Y199" s="76">
        <v>41590</v>
      </c>
      <c r="Z199" s="152"/>
      <c r="AA199" s="13"/>
      <c r="AB199" s="86" t="s">
        <v>202</v>
      </c>
    </row>
    <row r="200" spans="1:28" ht="15" customHeight="1" x14ac:dyDescent="0.25">
      <c r="B200" s="85" t="s">
        <v>502</v>
      </c>
      <c r="C200" s="13"/>
      <c r="D200" s="14" t="s">
        <v>589</v>
      </c>
      <c r="E200" s="15"/>
      <c r="F200" s="15"/>
      <c r="G200" s="16" t="s">
        <v>122</v>
      </c>
      <c r="H200" s="13" t="s">
        <v>688</v>
      </c>
      <c r="I200" s="13" t="s">
        <v>933</v>
      </c>
      <c r="J200" s="13" t="s">
        <v>125</v>
      </c>
      <c r="K200" s="17" t="s">
        <v>177</v>
      </c>
      <c r="L200" s="13">
        <v>5</v>
      </c>
      <c r="M200" s="13">
        <v>0</v>
      </c>
      <c r="N200" s="13" t="s">
        <v>199</v>
      </c>
      <c r="O200" s="13">
        <v>0</v>
      </c>
      <c r="P200" s="74"/>
      <c r="Q200" s="13"/>
      <c r="R200" s="13"/>
      <c r="S200" s="13"/>
      <c r="T200" s="77" t="s">
        <v>996</v>
      </c>
      <c r="U200" s="77" t="s">
        <v>996</v>
      </c>
      <c r="V200" s="77" t="s">
        <v>996</v>
      </c>
      <c r="W200" s="77" t="s">
        <v>996</v>
      </c>
      <c r="X200" s="72" t="s">
        <v>996</v>
      </c>
      <c r="Y200" s="76">
        <v>41540</v>
      </c>
      <c r="Z200" s="15"/>
      <c r="AA200" s="15"/>
      <c r="AB200" s="86" t="s">
        <v>202</v>
      </c>
    </row>
    <row r="201" spans="1:28" ht="15" customHeight="1" x14ac:dyDescent="0.25">
      <c r="B201" s="85" t="s">
        <v>503</v>
      </c>
      <c r="C201" s="13"/>
      <c r="D201" s="13" t="s">
        <v>589</v>
      </c>
      <c r="E201" s="13"/>
      <c r="F201" s="13"/>
      <c r="G201" s="16" t="s">
        <v>122</v>
      </c>
      <c r="H201" s="13" t="s">
        <v>713</v>
      </c>
      <c r="I201" s="13" t="s">
        <v>714</v>
      </c>
      <c r="J201" s="13">
        <v>105907</v>
      </c>
      <c r="K201" s="17" t="s">
        <v>791</v>
      </c>
      <c r="L201" s="13">
        <v>35</v>
      </c>
      <c r="M201" s="13">
        <v>0</v>
      </c>
      <c r="N201" s="13" t="s">
        <v>199</v>
      </c>
      <c r="O201" s="13">
        <v>0</v>
      </c>
      <c r="P201" s="74"/>
      <c r="Q201" s="13"/>
      <c r="R201" s="13"/>
      <c r="S201" s="13"/>
      <c r="T201" s="75">
        <v>0</v>
      </c>
      <c r="U201" s="75">
        <v>1320</v>
      </c>
      <c r="V201" s="75">
        <v>1320</v>
      </c>
      <c r="W201" s="75">
        <v>0</v>
      </c>
      <c r="X201" s="75">
        <v>0</v>
      </c>
      <c r="Y201" s="76">
        <v>41605</v>
      </c>
      <c r="Z201" s="152"/>
      <c r="AA201" s="13"/>
      <c r="AB201" s="86" t="s">
        <v>202</v>
      </c>
    </row>
    <row r="202" spans="1:28" ht="15" customHeight="1" x14ac:dyDescent="0.25">
      <c r="B202" s="85" t="s">
        <v>503</v>
      </c>
      <c r="C202" s="13"/>
      <c r="D202" s="13" t="s">
        <v>590</v>
      </c>
      <c r="E202" s="13"/>
      <c r="F202" s="13"/>
      <c r="G202" s="16" t="s">
        <v>122</v>
      </c>
      <c r="H202" s="13" t="s">
        <v>715</v>
      </c>
      <c r="I202" s="13" t="s">
        <v>716</v>
      </c>
      <c r="J202" s="13">
        <v>103282</v>
      </c>
      <c r="K202" s="17" t="s">
        <v>791</v>
      </c>
      <c r="L202" s="13">
        <v>5</v>
      </c>
      <c r="M202" s="13">
        <v>0</v>
      </c>
      <c r="N202" s="13" t="s">
        <v>199</v>
      </c>
      <c r="O202" s="13">
        <v>0</v>
      </c>
      <c r="P202" s="74"/>
      <c r="Q202" s="13"/>
      <c r="R202" s="13"/>
      <c r="S202" s="13"/>
      <c r="T202" s="75">
        <v>0</v>
      </c>
      <c r="U202" s="75">
        <v>0</v>
      </c>
      <c r="V202" s="75">
        <v>0</v>
      </c>
      <c r="W202" s="75">
        <v>0</v>
      </c>
      <c r="X202" s="75">
        <v>0</v>
      </c>
      <c r="Y202" s="76">
        <v>41605</v>
      </c>
      <c r="Z202" s="152"/>
      <c r="AA202" s="13"/>
      <c r="AB202" s="86" t="s">
        <v>202</v>
      </c>
    </row>
    <row r="203" spans="1:28" ht="15" customHeight="1" x14ac:dyDescent="0.25">
      <c r="B203" s="85" t="s">
        <v>503</v>
      </c>
      <c r="C203" s="13"/>
      <c r="D203" s="13" t="s">
        <v>591</v>
      </c>
      <c r="E203" s="13"/>
      <c r="F203" s="13"/>
      <c r="G203" s="16" t="s">
        <v>122</v>
      </c>
      <c r="H203" s="13" t="s">
        <v>717</v>
      </c>
      <c r="I203" s="13" t="s">
        <v>718</v>
      </c>
      <c r="J203" s="13">
        <v>103433</v>
      </c>
      <c r="K203" s="17" t="s">
        <v>791</v>
      </c>
      <c r="L203" s="13">
        <v>5</v>
      </c>
      <c r="M203" s="13">
        <v>0</v>
      </c>
      <c r="N203" s="13" t="s">
        <v>199</v>
      </c>
      <c r="O203" s="13">
        <v>0</v>
      </c>
      <c r="P203" s="74"/>
      <c r="Q203" s="13"/>
      <c r="R203" s="13"/>
      <c r="S203" s="13"/>
      <c r="T203" s="75">
        <v>0</v>
      </c>
      <c r="U203" s="75">
        <v>2400</v>
      </c>
      <c r="V203" s="75">
        <v>2400</v>
      </c>
      <c r="W203" s="75">
        <v>0</v>
      </c>
      <c r="X203" s="75">
        <v>522</v>
      </c>
      <c r="Y203" s="76">
        <v>41606</v>
      </c>
      <c r="Z203" s="152"/>
      <c r="AA203" s="13"/>
      <c r="AB203" s="86" t="s">
        <v>202</v>
      </c>
    </row>
    <row r="204" spans="1:28" ht="15" customHeight="1" x14ac:dyDescent="0.25">
      <c r="B204" s="85" t="s">
        <v>503</v>
      </c>
      <c r="C204" s="13"/>
      <c r="D204" s="13" t="s">
        <v>592</v>
      </c>
      <c r="E204" s="13"/>
      <c r="F204" s="13"/>
      <c r="G204" s="16" t="s">
        <v>122</v>
      </c>
      <c r="H204" s="13" t="s">
        <v>719</v>
      </c>
      <c r="I204" s="13" t="s">
        <v>720</v>
      </c>
      <c r="J204" s="13">
        <v>103021</v>
      </c>
      <c r="K204" s="17" t="s">
        <v>791</v>
      </c>
      <c r="L204" s="13">
        <v>5</v>
      </c>
      <c r="M204" s="13">
        <v>6</v>
      </c>
      <c r="N204" s="13" t="s">
        <v>199</v>
      </c>
      <c r="O204" s="13">
        <v>0</v>
      </c>
      <c r="P204" s="74"/>
      <c r="Q204" s="13"/>
      <c r="R204" s="13"/>
      <c r="S204" s="13"/>
      <c r="T204" s="75">
        <v>0</v>
      </c>
      <c r="U204" s="75">
        <v>1320</v>
      </c>
      <c r="V204" s="75">
        <v>1320</v>
      </c>
      <c r="W204" s="75">
        <v>0</v>
      </c>
      <c r="X204" s="75">
        <v>115.99999999999999</v>
      </c>
      <c r="Y204" s="76">
        <v>41606</v>
      </c>
      <c r="Z204" s="152"/>
      <c r="AA204" s="13"/>
      <c r="AB204" s="86" t="s">
        <v>202</v>
      </c>
    </row>
    <row r="205" spans="1:28" ht="15" customHeight="1" x14ac:dyDescent="0.25">
      <c r="B205" s="85" t="s">
        <v>502</v>
      </c>
      <c r="C205" s="13"/>
      <c r="D205" s="14" t="s">
        <v>592</v>
      </c>
      <c r="E205" s="15"/>
      <c r="F205" s="15"/>
      <c r="G205" s="16" t="s">
        <v>122</v>
      </c>
      <c r="H205" s="13" t="s">
        <v>211</v>
      </c>
      <c r="I205" s="13" t="s">
        <v>212</v>
      </c>
      <c r="J205" s="13">
        <v>103119</v>
      </c>
      <c r="K205" s="17" t="s">
        <v>177</v>
      </c>
      <c r="L205" s="13">
        <v>21</v>
      </c>
      <c r="M205" s="13">
        <v>0</v>
      </c>
      <c r="N205" s="13" t="s">
        <v>199</v>
      </c>
      <c r="O205" s="13">
        <v>0</v>
      </c>
      <c r="P205" s="74"/>
      <c r="Q205" s="13"/>
      <c r="R205" s="13"/>
      <c r="S205" s="13"/>
      <c r="T205" s="77" t="s">
        <v>996</v>
      </c>
      <c r="U205" s="77" t="s">
        <v>1067</v>
      </c>
      <c r="V205" s="77" t="s">
        <v>1005</v>
      </c>
      <c r="W205" s="77" t="s">
        <v>1111</v>
      </c>
      <c r="X205" s="72" t="s">
        <v>996</v>
      </c>
      <c r="Y205" s="76">
        <v>41548</v>
      </c>
      <c r="Z205" s="15"/>
      <c r="AA205" s="15"/>
      <c r="AB205" s="86" t="s">
        <v>202</v>
      </c>
    </row>
    <row r="206" spans="1:28" ht="15" customHeight="1" x14ac:dyDescent="0.25">
      <c r="B206" s="85" t="s">
        <v>503</v>
      </c>
      <c r="C206" s="13"/>
      <c r="D206" s="13" t="s">
        <v>26</v>
      </c>
      <c r="E206" s="13"/>
      <c r="F206" s="13"/>
      <c r="G206" s="16" t="s">
        <v>122</v>
      </c>
      <c r="H206" s="13" t="s">
        <v>721</v>
      </c>
      <c r="I206" s="13" t="s">
        <v>722</v>
      </c>
      <c r="J206" s="13">
        <v>101853</v>
      </c>
      <c r="K206" s="17" t="s">
        <v>791</v>
      </c>
      <c r="L206" s="13">
        <v>5</v>
      </c>
      <c r="M206" s="13">
        <v>0</v>
      </c>
      <c r="N206" s="13" t="s">
        <v>199</v>
      </c>
      <c r="O206" s="13">
        <v>0</v>
      </c>
      <c r="P206" s="74"/>
      <c r="Q206" s="13"/>
      <c r="R206" s="13"/>
      <c r="S206" s="13"/>
      <c r="T206" s="75">
        <v>0</v>
      </c>
      <c r="U206" s="75">
        <v>0</v>
      </c>
      <c r="V206" s="75">
        <v>0</v>
      </c>
      <c r="W206" s="75">
        <v>0</v>
      </c>
      <c r="X206" s="75">
        <v>0</v>
      </c>
      <c r="Y206" s="76">
        <v>41611</v>
      </c>
      <c r="Z206" s="152"/>
      <c r="AA206" s="13"/>
      <c r="AB206" s="86" t="s">
        <v>202</v>
      </c>
    </row>
    <row r="207" spans="1:28" ht="15" customHeight="1" x14ac:dyDescent="0.25">
      <c r="B207" s="85" t="s">
        <v>502</v>
      </c>
      <c r="C207" s="13" t="s">
        <v>508</v>
      </c>
      <c r="D207" s="12" t="s">
        <v>26</v>
      </c>
      <c r="E207" s="33"/>
      <c r="F207" s="33"/>
      <c r="G207" s="16" t="s">
        <v>122</v>
      </c>
      <c r="H207" s="12" t="s">
        <v>211</v>
      </c>
      <c r="I207" s="12" t="s">
        <v>212</v>
      </c>
      <c r="J207" s="12">
        <v>103119</v>
      </c>
      <c r="K207" s="57" t="s">
        <v>177</v>
      </c>
      <c r="L207" s="12">
        <v>21</v>
      </c>
      <c r="M207" s="12">
        <v>0</v>
      </c>
      <c r="N207" s="13" t="s">
        <v>199</v>
      </c>
      <c r="O207" s="12">
        <v>2</v>
      </c>
      <c r="P207" s="41">
        <v>59.35</v>
      </c>
      <c r="Q207" s="13"/>
      <c r="R207" s="13"/>
      <c r="S207" s="13"/>
      <c r="T207" s="38">
        <f>(O207*P207)+Q207+R207+S207</f>
        <v>118.7</v>
      </c>
      <c r="U207" s="12" t="s">
        <v>1039</v>
      </c>
      <c r="V207" s="12" t="s">
        <v>1039</v>
      </c>
      <c r="W207" s="12" t="s">
        <v>996</v>
      </c>
      <c r="X207" s="12" t="s">
        <v>996</v>
      </c>
      <c r="Y207" s="51">
        <v>41548</v>
      </c>
      <c r="Z207" s="15"/>
      <c r="AA207" s="15"/>
      <c r="AB207" s="87" t="s">
        <v>133</v>
      </c>
    </row>
    <row r="208" spans="1:28" ht="15" customHeight="1" x14ac:dyDescent="0.25">
      <c r="B208" s="85" t="s">
        <v>502</v>
      </c>
      <c r="C208" s="13"/>
      <c r="D208" s="14" t="s">
        <v>593</v>
      </c>
      <c r="E208" s="15"/>
      <c r="F208" s="15"/>
      <c r="G208" s="16" t="s">
        <v>122</v>
      </c>
      <c r="H208" s="13" t="s">
        <v>934</v>
      </c>
      <c r="I208" s="13" t="s">
        <v>935</v>
      </c>
      <c r="J208" s="13">
        <v>105243</v>
      </c>
      <c r="K208" s="17" t="s">
        <v>177</v>
      </c>
      <c r="L208" s="13">
        <v>1</v>
      </c>
      <c r="M208" s="13">
        <v>3</v>
      </c>
      <c r="N208" s="13">
        <v>900</v>
      </c>
      <c r="O208" s="13">
        <v>0</v>
      </c>
      <c r="P208" s="74"/>
      <c r="Q208" s="13"/>
      <c r="R208" s="13"/>
      <c r="S208" s="13"/>
      <c r="T208" s="77" t="s">
        <v>996</v>
      </c>
      <c r="U208" s="77" t="s">
        <v>1068</v>
      </c>
      <c r="V208" s="77" t="s">
        <v>1068</v>
      </c>
      <c r="W208" s="77" t="s">
        <v>996</v>
      </c>
      <c r="X208" s="72" t="s">
        <v>1126</v>
      </c>
      <c r="Y208" s="76">
        <v>41551</v>
      </c>
      <c r="Z208" s="15"/>
      <c r="AA208" s="15"/>
      <c r="AB208" s="86" t="s">
        <v>202</v>
      </c>
    </row>
    <row r="209" spans="1:28" ht="15" customHeight="1" x14ac:dyDescent="0.25">
      <c r="B209" s="85" t="s">
        <v>503</v>
      </c>
      <c r="C209" s="13"/>
      <c r="D209" s="13" t="s">
        <v>593</v>
      </c>
      <c r="E209" s="13"/>
      <c r="F209" s="13"/>
      <c r="G209" s="16" t="s">
        <v>122</v>
      </c>
      <c r="H209" s="13" t="s">
        <v>723</v>
      </c>
      <c r="I209" s="13" t="s">
        <v>724</v>
      </c>
      <c r="J209" s="13">
        <v>104380</v>
      </c>
      <c r="K209" s="17" t="s">
        <v>791</v>
      </c>
      <c r="L209" s="13">
        <v>21</v>
      </c>
      <c r="M209" s="13">
        <v>0</v>
      </c>
      <c r="N209" s="13" t="s">
        <v>199</v>
      </c>
      <c r="O209" s="13">
        <v>-0.54</v>
      </c>
      <c r="P209" s="74"/>
      <c r="Q209" s="13"/>
      <c r="R209" s="13"/>
      <c r="S209" s="13"/>
      <c r="T209" s="75">
        <v>-31.319999999999997</v>
      </c>
      <c r="U209" s="75">
        <v>1320</v>
      </c>
      <c r="V209" s="75">
        <v>1320</v>
      </c>
      <c r="W209" s="75">
        <v>0</v>
      </c>
      <c r="X209" s="75">
        <v>0</v>
      </c>
      <c r="Y209" s="76">
        <v>41611</v>
      </c>
      <c r="Z209" s="152"/>
      <c r="AA209" s="13"/>
      <c r="AB209" s="86" t="s">
        <v>202</v>
      </c>
    </row>
    <row r="210" spans="1:28" ht="15" customHeight="1" x14ac:dyDescent="0.25">
      <c r="B210" s="85" t="s">
        <v>502</v>
      </c>
      <c r="C210" s="13"/>
      <c r="D210" s="14" t="s">
        <v>594</v>
      </c>
      <c r="E210" s="15"/>
      <c r="F210" s="15"/>
      <c r="G210" s="16" t="s">
        <v>122</v>
      </c>
      <c r="H210" s="13" t="s">
        <v>934</v>
      </c>
      <c r="I210" s="13" t="s">
        <v>936</v>
      </c>
      <c r="J210" s="13">
        <v>105236</v>
      </c>
      <c r="K210" s="17" t="s">
        <v>177</v>
      </c>
      <c r="L210" s="13">
        <v>2</v>
      </c>
      <c r="M210" s="13">
        <v>0</v>
      </c>
      <c r="N210" s="13">
        <v>900</v>
      </c>
      <c r="O210" s="13">
        <v>0</v>
      </c>
      <c r="P210" s="74"/>
      <c r="Q210" s="13"/>
      <c r="R210" s="13"/>
      <c r="S210" s="13"/>
      <c r="T210" s="77" t="s">
        <v>996</v>
      </c>
      <c r="U210" s="77" t="s">
        <v>1069</v>
      </c>
      <c r="V210" s="77" t="s">
        <v>1069</v>
      </c>
      <c r="W210" s="77" t="s">
        <v>996</v>
      </c>
      <c r="X210" s="72" t="s">
        <v>1127</v>
      </c>
      <c r="Y210" s="76">
        <v>41551</v>
      </c>
      <c r="Z210" s="15"/>
      <c r="AA210" s="15"/>
      <c r="AB210" s="86" t="s">
        <v>202</v>
      </c>
    </row>
    <row r="211" spans="1:28" ht="15" customHeight="1" x14ac:dyDescent="0.25">
      <c r="B211" s="85" t="s">
        <v>503</v>
      </c>
      <c r="C211" s="13"/>
      <c r="D211" s="13" t="s">
        <v>594</v>
      </c>
      <c r="E211" s="13"/>
      <c r="F211" s="13"/>
      <c r="G211" s="16" t="s">
        <v>122</v>
      </c>
      <c r="H211" s="13" t="s">
        <v>725</v>
      </c>
      <c r="I211" s="13" t="s">
        <v>726</v>
      </c>
      <c r="J211" s="13">
        <v>104833</v>
      </c>
      <c r="K211" s="17" t="s">
        <v>791</v>
      </c>
      <c r="L211" s="13">
        <v>21</v>
      </c>
      <c r="M211" s="13">
        <v>0</v>
      </c>
      <c r="N211" s="13" t="s">
        <v>199</v>
      </c>
      <c r="O211" s="13">
        <v>0.28999999999999998</v>
      </c>
      <c r="P211" s="74"/>
      <c r="Q211" s="13"/>
      <c r="R211" s="13"/>
      <c r="S211" s="13"/>
      <c r="T211" s="75">
        <v>16.82</v>
      </c>
      <c r="U211" s="75">
        <v>1320</v>
      </c>
      <c r="V211" s="75">
        <v>1320</v>
      </c>
      <c r="W211" s="75">
        <v>0</v>
      </c>
      <c r="X211" s="75">
        <v>0</v>
      </c>
      <c r="Y211" s="76">
        <v>41612</v>
      </c>
      <c r="Z211" s="152"/>
      <c r="AA211" s="13"/>
      <c r="AB211" s="86" t="s">
        <v>202</v>
      </c>
    </row>
    <row r="212" spans="1:28" ht="15" customHeight="1" x14ac:dyDescent="0.25">
      <c r="B212" s="85" t="s">
        <v>503</v>
      </c>
      <c r="C212" s="13"/>
      <c r="D212" s="13" t="s">
        <v>595</v>
      </c>
      <c r="E212" s="13"/>
      <c r="F212" s="13"/>
      <c r="G212" s="16" t="s">
        <v>122</v>
      </c>
      <c r="H212" s="13" t="s">
        <v>727</v>
      </c>
      <c r="I212" s="13" t="s">
        <v>728</v>
      </c>
      <c r="J212" s="13">
        <v>103882</v>
      </c>
      <c r="K212" s="17" t="s">
        <v>791</v>
      </c>
      <c r="L212" s="13">
        <v>21</v>
      </c>
      <c r="M212" s="13">
        <v>0</v>
      </c>
      <c r="N212" s="13" t="s">
        <v>199</v>
      </c>
      <c r="O212" s="13">
        <v>0</v>
      </c>
      <c r="P212" s="74"/>
      <c r="Q212" s="13"/>
      <c r="R212" s="13"/>
      <c r="S212" s="13"/>
      <c r="T212" s="75">
        <v>0</v>
      </c>
      <c r="U212" s="75">
        <v>2400</v>
      </c>
      <c r="V212" s="75">
        <v>2400</v>
      </c>
      <c r="W212" s="75">
        <v>0</v>
      </c>
      <c r="X212" s="75">
        <v>0</v>
      </c>
      <c r="Y212" s="76">
        <v>41617</v>
      </c>
      <c r="Z212" s="152"/>
      <c r="AA212" s="13"/>
      <c r="AB212" s="86" t="s">
        <v>202</v>
      </c>
    </row>
    <row r="213" spans="1:28" ht="15" customHeight="1" x14ac:dyDescent="0.25">
      <c r="B213" s="85" t="s">
        <v>502</v>
      </c>
      <c r="C213" s="13"/>
      <c r="D213" s="14" t="s">
        <v>595</v>
      </c>
      <c r="E213" s="15"/>
      <c r="F213" s="15"/>
      <c r="G213" s="16" t="s">
        <v>122</v>
      </c>
      <c r="H213" s="13" t="s">
        <v>725</v>
      </c>
      <c r="I213" s="13" t="s">
        <v>726</v>
      </c>
      <c r="J213" s="13">
        <v>104833</v>
      </c>
      <c r="K213" s="17" t="s">
        <v>177</v>
      </c>
      <c r="L213" s="13">
        <v>21</v>
      </c>
      <c r="M213" s="13">
        <v>0</v>
      </c>
      <c r="N213" s="13" t="s">
        <v>199</v>
      </c>
      <c r="O213" s="13">
        <v>0</v>
      </c>
      <c r="P213" s="74"/>
      <c r="Q213" s="13"/>
      <c r="R213" s="13"/>
      <c r="S213" s="13"/>
      <c r="T213" s="77" t="s">
        <v>996</v>
      </c>
      <c r="U213" s="77" t="s">
        <v>1037</v>
      </c>
      <c r="V213" s="77" t="s">
        <v>1037</v>
      </c>
      <c r="W213" s="77" t="s">
        <v>996</v>
      </c>
      <c r="X213" s="72" t="s">
        <v>996</v>
      </c>
      <c r="Y213" s="76">
        <v>41557</v>
      </c>
      <c r="Z213" s="15"/>
      <c r="AA213" s="15"/>
      <c r="AB213" s="86" t="s">
        <v>202</v>
      </c>
    </row>
    <row r="214" spans="1:28" ht="15" customHeight="1" x14ac:dyDescent="0.25">
      <c r="B214" s="85" t="s">
        <v>503</v>
      </c>
      <c r="C214" s="13"/>
      <c r="D214" s="13" t="s">
        <v>596</v>
      </c>
      <c r="E214" s="13"/>
      <c r="F214" s="13"/>
      <c r="G214" s="16" t="s">
        <v>122</v>
      </c>
      <c r="H214" s="13" t="s">
        <v>729</v>
      </c>
      <c r="I214" s="13" t="s">
        <v>730</v>
      </c>
      <c r="J214" s="13">
        <v>102491</v>
      </c>
      <c r="K214" s="17" t="s">
        <v>791</v>
      </c>
      <c r="L214" s="13">
        <v>21</v>
      </c>
      <c r="M214" s="13">
        <v>0</v>
      </c>
      <c r="N214" s="13" t="s">
        <v>199</v>
      </c>
      <c r="O214" s="13">
        <v>-50</v>
      </c>
      <c r="P214" s="74"/>
      <c r="Q214" s="13"/>
      <c r="R214" s="13"/>
      <c r="S214" s="13"/>
      <c r="T214" s="75">
        <v>-2899.9999999999995</v>
      </c>
      <c r="U214" s="75">
        <v>0</v>
      </c>
      <c r="V214" s="75">
        <v>0</v>
      </c>
      <c r="W214" s="75">
        <v>0</v>
      </c>
      <c r="X214" s="75">
        <v>8003.9999999999991</v>
      </c>
      <c r="Y214" s="76">
        <v>41618</v>
      </c>
      <c r="Z214" s="152"/>
      <c r="AA214" s="13"/>
      <c r="AB214" s="86" t="s">
        <v>202</v>
      </c>
    </row>
    <row r="215" spans="1:28" ht="15" customHeight="1" x14ac:dyDescent="0.25">
      <c r="B215" s="85" t="s">
        <v>502</v>
      </c>
      <c r="C215" s="13"/>
      <c r="D215" s="14" t="s">
        <v>596</v>
      </c>
      <c r="E215" s="15"/>
      <c r="F215" s="15"/>
      <c r="G215" s="16" t="s">
        <v>122</v>
      </c>
      <c r="H215" s="13" t="s">
        <v>937</v>
      </c>
      <c r="I215" s="13" t="s">
        <v>938</v>
      </c>
      <c r="J215" s="13">
        <v>103086</v>
      </c>
      <c r="K215" s="17" t="s">
        <v>177</v>
      </c>
      <c r="L215" s="13">
        <v>21</v>
      </c>
      <c r="M215" s="13">
        <v>0</v>
      </c>
      <c r="N215" s="13" t="s">
        <v>199</v>
      </c>
      <c r="O215" s="13">
        <v>0</v>
      </c>
      <c r="P215" s="74"/>
      <c r="Q215" s="13"/>
      <c r="R215" s="13"/>
      <c r="S215" s="13"/>
      <c r="T215" s="77" t="s">
        <v>996</v>
      </c>
      <c r="U215" s="77" t="s">
        <v>1070</v>
      </c>
      <c r="V215" s="77" t="s">
        <v>1037</v>
      </c>
      <c r="W215" s="77" t="s">
        <v>1112</v>
      </c>
      <c r="X215" s="72" t="s">
        <v>996</v>
      </c>
      <c r="Y215" s="76">
        <v>41558</v>
      </c>
      <c r="Z215" s="15"/>
      <c r="AA215" s="15"/>
      <c r="AB215" s="86" t="s">
        <v>202</v>
      </c>
    </row>
    <row r="216" spans="1:28" ht="15" customHeight="1" x14ac:dyDescent="0.25">
      <c r="B216" s="85" t="s">
        <v>503</v>
      </c>
      <c r="C216" s="13"/>
      <c r="D216" s="13" t="s">
        <v>597</v>
      </c>
      <c r="E216" s="13"/>
      <c r="F216" s="13"/>
      <c r="G216" s="16" t="s">
        <v>122</v>
      </c>
      <c r="H216" s="13" t="s">
        <v>731</v>
      </c>
      <c r="I216" s="13" t="s">
        <v>732</v>
      </c>
      <c r="J216" s="13">
        <v>106612</v>
      </c>
      <c r="K216" s="17" t="s">
        <v>791</v>
      </c>
      <c r="L216" s="13">
        <v>59</v>
      </c>
      <c r="M216" s="13">
        <v>0</v>
      </c>
      <c r="N216" s="13">
        <v>1000</v>
      </c>
      <c r="O216" s="13">
        <v>-0.46</v>
      </c>
      <c r="P216" s="74"/>
      <c r="Q216" s="13"/>
      <c r="R216" s="13"/>
      <c r="S216" s="13"/>
      <c r="T216" s="75">
        <v>-26.68</v>
      </c>
      <c r="U216" s="75">
        <v>0</v>
      </c>
      <c r="V216" s="75">
        <v>0</v>
      </c>
      <c r="W216" s="75">
        <v>0</v>
      </c>
      <c r="X216" s="75">
        <v>0</v>
      </c>
      <c r="Y216" s="76">
        <v>41619</v>
      </c>
      <c r="Z216" s="152"/>
      <c r="AA216" s="13"/>
      <c r="AB216" s="86" t="s">
        <v>202</v>
      </c>
    </row>
    <row r="217" spans="1:28" ht="15" customHeight="1" x14ac:dyDescent="0.25">
      <c r="B217" s="85" t="s">
        <v>502</v>
      </c>
      <c r="C217" s="13"/>
      <c r="D217" s="14" t="s">
        <v>597</v>
      </c>
      <c r="E217" s="15"/>
      <c r="F217" s="15"/>
      <c r="G217" s="16" t="s">
        <v>188</v>
      </c>
      <c r="H217" s="13"/>
      <c r="I217" s="13">
        <v>0</v>
      </c>
      <c r="J217" s="13">
        <v>0</v>
      </c>
      <c r="K217" s="17" t="s">
        <v>214</v>
      </c>
      <c r="L217" s="13">
        <v>59</v>
      </c>
      <c r="M217" s="13">
        <v>0</v>
      </c>
      <c r="N217" s="13">
        <v>1000</v>
      </c>
      <c r="O217" s="13">
        <v>-19</v>
      </c>
      <c r="P217" s="74"/>
      <c r="Q217" s="13"/>
      <c r="R217" s="13"/>
      <c r="S217" s="13"/>
      <c r="T217" s="77" t="s">
        <v>1071</v>
      </c>
      <c r="U217" s="77" t="s">
        <v>1072</v>
      </c>
      <c r="V217" s="77" t="s">
        <v>996</v>
      </c>
      <c r="W217" s="77" t="s">
        <v>1072</v>
      </c>
      <c r="X217" s="72" t="s">
        <v>996</v>
      </c>
      <c r="Y217" s="76">
        <v>41565</v>
      </c>
      <c r="Z217" s="15"/>
      <c r="AA217" s="15"/>
      <c r="AB217" s="86" t="s">
        <v>202</v>
      </c>
    </row>
    <row r="218" spans="1:28" ht="15" customHeight="1" x14ac:dyDescent="0.25">
      <c r="B218" s="85" t="s">
        <v>502</v>
      </c>
      <c r="C218" s="13"/>
      <c r="D218" s="14" t="s">
        <v>829</v>
      </c>
      <c r="E218" s="15"/>
      <c r="F218" s="15"/>
      <c r="G218" s="16" t="s">
        <v>122</v>
      </c>
      <c r="H218" s="13" t="s">
        <v>939</v>
      </c>
      <c r="I218" s="13" t="s">
        <v>940</v>
      </c>
      <c r="J218" s="13" t="s">
        <v>125</v>
      </c>
      <c r="K218" s="17" t="s">
        <v>177</v>
      </c>
      <c r="L218" s="13">
        <v>5</v>
      </c>
      <c r="M218" s="13">
        <v>0</v>
      </c>
      <c r="N218" s="13" t="s">
        <v>199</v>
      </c>
      <c r="O218" s="13">
        <v>0</v>
      </c>
      <c r="P218" s="74"/>
      <c r="Q218" s="13"/>
      <c r="R218" s="13"/>
      <c r="S218" s="13"/>
      <c r="T218" s="77" t="s">
        <v>996</v>
      </c>
      <c r="U218" s="77" t="s">
        <v>1073</v>
      </c>
      <c r="V218" s="77" t="s">
        <v>1073</v>
      </c>
      <c r="W218" s="77" t="s">
        <v>996</v>
      </c>
      <c r="X218" s="72" t="s">
        <v>1128</v>
      </c>
      <c r="Y218" s="76">
        <v>41569</v>
      </c>
      <c r="Z218" s="15"/>
      <c r="AA218" s="15"/>
      <c r="AB218" s="86" t="s">
        <v>202</v>
      </c>
    </row>
    <row r="219" spans="1:28" ht="15" customHeight="1" x14ac:dyDescent="0.25">
      <c r="B219" s="85" t="s">
        <v>503</v>
      </c>
      <c r="C219" s="13"/>
      <c r="D219" s="13" t="s">
        <v>82</v>
      </c>
      <c r="E219" s="13"/>
      <c r="F219" s="13"/>
      <c r="G219" s="16" t="s">
        <v>122</v>
      </c>
      <c r="H219" s="13" t="s">
        <v>733</v>
      </c>
      <c r="I219" s="13" t="s">
        <v>127</v>
      </c>
      <c r="J219" s="13">
        <v>0</v>
      </c>
      <c r="K219" s="17" t="s">
        <v>791</v>
      </c>
      <c r="L219" s="13">
        <v>59</v>
      </c>
      <c r="M219" s="13">
        <v>0</v>
      </c>
      <c r="N219" s="13">
        <v>1000</v>
      </c>
      <c r="O219" s="13">
        <v>0</v>
      </c>
      <c r="P219" s="74"/>
      <c r="Q219" s="13"/>
      <c r="R219" s="13"/>
      <c r="S219" s="13"/>
      <c r="T219" s="75">
        <v>0</v>
      </c>
      <c r="U219" s="75">
        <v>0</v>
      </c>
      <c r="V219" s="75">
        <v>0</v>
      </c>
      <c r="W219" s="75">
        <v>0</v>
      </c>
      <c r="X219" s="75">
        <v>0</v>
      </c>
      <c r="Y219" s="76">
        <v>41624</v>
      </c>
      <c r="Z219" s="152"/>
      <c r="AA219" s="13"/>
      <c r="AB219" s="86" t="s">
        <v>202</v>
      </c>
    </row>
    <row r="220" spans="1:28" ht="15" customHeight="1" x14ac:dyDescent="0.25">
      <c r="B220" s="85" t="s">
        <v>502</v>
      </c>
      <c r="C220" s="13" t="s">
        <v>506</v>
      </c>
      <c r="D220" s="12" t="s">
        <v>82</v>
      </c>
      <c r="E220" s="33"/>
      <c r="F220" s="33"/>
      <c r="G220" s="16" t="s">
        <v>188</v>
      </c>
      <c r="H220" s="12"/>
      <c r="I220" s="12">
        <v>0</v>
      </c>
      <c r="J220" s="12">
        <v>0</v>
      </c>
      <c r="K220" s="57" t="s">
        <v>214</v>
      </c>
      <c r="L220" s="12">
        <v>88</v>
      </c>
      <c r="M220" s="12">
        <v>0</v>
      </c>
      <c r="N220" s="13">
        <v>1000</v>
      </c>
      <c r="O220" s="12">
        <v>-19</v>
      </c>
      <c r="P220" s="41">
        <v>53.5</v>
      </c>
      <c r="Q220" s="13"/>
      <c r="R220" s="13"/>
      <c r="S220" s="13"/>
      <c r="T220" s="38">
        <f>(O220*P220)+Q220+R220+S220</f>
        <v>-1016.5</v>
      </c>
      <c r="U220" s="12" t="s">
        <v>996</v>
      </c>
      <c r="V220" s="12" t="s">
        <v>996</v>
      </c>
      <c r="W220" s="12" t="s">
        <v>996</v>
      </c>
      <c r="X220" s="12" t="s">
        <v>996</v>
      </c>
      <c r="Y220" s="51">
        <v>41571</v>
      </c>
      <c r="Z220" s="15"/>
      <c r="AA220" s="15"/>
      <c r="AB220" s="87" t="s">
        <v>337</v>
      </c>
    </row>
    <row r="221" spans="1:28" ht="15" customHeight="1" x14ac:dyDescent="0.25">
      <c r="A221" s="150"/>
      <c r="B221" s="85" t="s">
        <v>503</v>
      </c>
      <c r="C221" s="72"/>
      <c r="D221" s="12" t="s">
        <v>1166</v>
      </c>
      <c r="E221" s="33"/>
      <c r="F221" s="33"/>
      <c r="G221" s="16" t="s">
        <v>122</v>
      </c>
      <c r="H221" s="29" t="s">
        <v>1289</v>
      </c>
      <c r="I221" s="29" t="s">
        <v>127</v>
      </c>
      <c r="J221" s="29" t="s">
        <v>690</v>
      </c>
      <c r="K221" s="30" t="s">
        <v>791</v>
      </c>
      <c r="L221" s="35">
        <v>64</v>
      </c>
      <c r="M221" s="39">
        <v>0</v>
      </c>
      <c r="N221" s="13">
        <v>900</v>
      </c>
      <c r="O221" s="40">
        <v>0</v>
      </c>
      <c r="P221" s="41"/>
      <c r="Q221" s="13"/>
      <c r="R221" s="13"/>
      <c r="S221" s="13"/>
      <c r="T221" s="38">
        <f>(O221*P221)+Q221+R221+S221</f>
        <v>0</v>
      </c>
      <c r="U221" s="36">
        <v>0</v>
      </c>
      <c r="V221" s="36">
        <v>0</v>
      </c>
      <c r="W221" s="36">
        <v>0</v>
      </c>
      <c r="X221" s="36">
        <v>0</v>
      </c>
      <c r="Y221" s="37">
        <v>41624</v>
      </c>
      <c r="Z221" s="152"/>
      <c r="AA221" s="15"/>
      <c r="AB221" s="87" t="s">
        <v>1144</v>
      </c>
    </row>
    <row r="222" spans="1:28" ht="15" customHeight="1" x14ac:dyDescent="0.25">
      <c r="B222" s="85" t="s">
        <v>502</v>
      </c>
      <c r="C222" s="13"/>
      <c r="D222" s="14" t="s">
        <v>598</v>
      </c>
      <c r="E222" s="15"/>
      <c r="F222" s="15"/>
      <c r="G222" s="16" t="s">
        <v>122</v>
      </c>
      <c r="H222" s="13" t="s">
        <v>941</v>
      </c>
      <c r="I222" s="13" t="s">
        <v>942</v>
      </c>
      <c r="J222" s="13">
        <v>103901</v>
      </c>
      <c r="K222" s="17" t="s">
        <v>177</v>
      </c>
      <c r="L222" s="13">
        <v>14</v>
      </c>
      <c r="M222" s="13">
        <v>0</v>
      </c>
      <c r="N222" s="13">
        <v>900</v>
      </c>
      <c r="O222" s="13">
        <v>1.1499999999999999</v>
      </c>
      <c r="P222" s="74"/>
      <c r="Q222" s="13"/>
      <c r="R222" s="13"/>
      <c r="S222" s="13"/>
      <c r="T222" s="77" t="s">
        <v>1063</v>
      </c>
      <c r="U222" s="77" t="s">
        <v>996</v>
      </c>
      <c r="V222" s="77" t="s">
        <v>996</v>
      </c>
      <c r="W222" s="77" t="s">
        <v>996</v>
      </c>
      <c r="X222" s="72" t="s">
        <v>1129</v>
      </c>
      <c r="Y222" s="76">
        <v>41576</v>
      </c>
      <c r="Z222" s="15"/>
      <c r="AA222" s="15"/>
      <c r="AB222" s="86" t="s">
        <v>202</v>
      </c>
    </row>
    <row r="223" spans="1:28" ht="15" customHeight="1" x14ac:dyDescent="0.25">
      <c r="B223" s="85" t="s">
        <v>503</v>
      </c>
      <c r="C223" s="13"/>
      <c r="D223" s="13" t="s">
        <v>598</v>
      </c>
      <c r="E223" s="13"/>
      <c r="F223" s="13"/>
      <c r="G223" s="16" t="s">
        <v>122</v>
      </c>
      <c r="H223" s="13" t="s">
        <v>734</v>
      </c>
      <c r="I223" s="13" t="s">
        <v>735</v>
      </c>
      <c r="J223" s="13">
        <v>102821</v>
      </c>
      <c r="K223" s="17" t="s">
        <v>791</v>
      </c>
      <c r="L223" s="13">
        <v>21</v>
      </c>
      <c r="M223" s="13">
        <v>0</v>
      </c>
      <c r="N223" s="13" t="s">
        <v>199</v>
      </c>
      <c r="O223" s="13">
        <v>0</v>
      </c>
      <c r="P223" s="74"/>
      <c r="Q223" s="13"/>
      <c r="R223" s="13"/>
      <c r="S223" s="13"/>
      <c r="T223" s="75">
        <v>2251</v>
      </c>
      <c r="U223" s="75">
        <v>16440</v>
      </c>
      <c r="V223" s="75">
        <v>16440</v>
      </c>
      <c r="W223" s="75">
        <v>0</v>
      </c>
      <c r="X223" s="75">
        <v>0</v>
      </c>
      <c r="Y223" s="76">
        <v>41626</v>
      </c>
      <c r="Z223" s="152"/>
      <c r="AA223" s="13"/>
      <c r="AB223" s="86" t="s">
        <v>202</v>
      </c>
    </row>
    <row r="224" spans="1:28" ht="15" customHeight="1" x14ac:dyDescent="0.25">
      <c r="B224" s="85" t="s">
        <v>503</v>
      </c>
      <c r="C224" s="13"/>
      <c r="D224" s="13" t="s">
        <v>75</v>
      </c>
      <c r="E224" s="13"/>
      <c r="F224" s="13"/>
      <c r="G224" s="16" t="s">
        <v>122</v>
      </c>
      <c r="H224" s="13" t="s">
        <v>736</v>
      </c>
      <c r="I224" s="13" t="s">
        <v>127</v>
      </c>
      <c r="J224" s="13">
        <v>0</v>
      </c>
      <c r="K224" s="17" t="s">
        <v>791</v>
      </c>
      <c r="L224" s="13">
        <v>59</v>
      </c>
      <c r="M224" s="13">
        <v>0</v>
      </c>
      <c r="N224" s="13">
        <v>1000</v>
      </c>
      <c r="O224" s="13">
        <v>0</v>
      </c>
      <c r="P224" s="74"/>
      <c r="Q224" s="13"/>
      <c r="R224" s="13"/>
      <c r="S224" s="13"/>
      <c r="T224" s="75">
        <v>0</v>
      </c>
      <c r="U224" s="75">
        <v>0</v>
      </c>
      <c r="V224" s="75">
        <v>0</v>
      </c>
      <c r="W224" s="75">
        <v>0</v>
      </c>
      <c r="X224" s="75">
        <v>0</v>
      </c>
      <c r="Y224" s="76">
        <v>41648</v>
      </c>
      <c r="Z224" s="152"/>
      <c r="AA224" s="13"/>
      <c r="AB224" s="86" t="s">
        <v>202</v>
      </c>
    </row>
    <row r="225" spans="2:28" ht="15" customHeight="1" x14ac:dyDescent="0.25">
      <c r="B225" s="85" t="s">
        <v>502</v>
      </c>
      <c r="C225" s="72" t="s">
        <v>510</v>
      </c>
      <c r="D225" s="12" t="s">
        <v>75</v>
      </c>
      <c r="E225" s="33"/>
      <c r="F225" s="33"/>
      <c r="G225" s="16" t="s">
        <v>122</v>
      </c>
      <c r="H225" s="12" t="s">
        <v>323</v>
      </c>
      <c r="I225" s="12" t="s">
        <v>324</v>
      </c>
      <c r="J225" s="12" t="s">
        <v>125</v>
      </c>
      <c r="K225" s="57" t="s">
        <v>177</v>
      </c>
      <c r="L225" s="12">
        <v>81</v>
      </c>
      <c r="M225" s="12">
        <v>0</v>
      </c>
      <c r="N225" s="13" t="s">
        <v>199</v>
      </c>
      <c r="O225" s="12">
        <v>0</v>
      </c>
      <c r="P225" s="41"/>
      <c r="Q225" s="13"/>
      <c r="R225" s="13"/>
      <c r="S225" s="13"/>
      <c r="T225" s="38">
        <f>(O225*P225)+Q225+R225+S225</f>
        <v>0</v>
      </c>
      <c r="U225" s="12" t="s">
        <v>1073</v>
      </c>
      <c r="V225" s="12" t="s">
        <v>1073</v>
      </c>
      <c r="W225" s="12" t="s">
        <v>996</v>
      </c>
      <c r="X225" s="12" t="s">
        <v>996</v>
      </c>
      <c r="Y225" s="51">
        <v>41578</v>
      </c>
      <c r="Z225" s="15"/>
      <c r="AA225" s="15"/>
      <c r="AB225" s="87" t="s">
        <v>133</v>
      </c>
    </row>
    <row r="226" spans="2:28" ht="15" customHeight="1" x14ac:dyDescent="0.25">
      <c r="B226" s="85" t="s">
        <v>502</v>
      </c>
      <c r="C226" s="13"/>
      <c r="D226" s="14" t="s">
        <v>599</v>
      </c>
      <c r="E226" s="15"/>
      <c r="F226" s="15"/>
      <c r="G226" s="16" t="s">
        <v>122</v>
      </c>
      <c r="H226" s="13" t="s">
        <v>943</v>
      </c>
      <c r="I226" s="13" t="s">
        <v>944</v>
      </c>
      <c r="J226" s="13">
        <v>103433</v>
      </c>
      <c r="K226" s="17" t="s">
        <v>177</v>
      </c>
      <c r="L226" s="13">
        <v>5</v>
      </c>
      <c r="M226" s="13">
        <v>0</v>
      </c>
      <c r="N226" s="13" t="s">
        <v>199</v>
      </c>
      <c r="O226" s="13">
        <v>1</v>
      </c>
      <c r="P226" s="74"/>
      <c r="Q226" s="13"/>
      <c r="R226" s="13"/>
      <c r="S226" s="13"/>
      <c r="T226" s="77" t="s">
        <v>1074</v>
      </c>
      <c r="U226" s="77" t="s">
        <v>1044</v>
      </c>
      <c r="V226" s="77" t="s">
        <v>1044</v>
      </c>
      <c r="W226" s="77" t="s">
        <v>996</v>
      </c>
      <c r="X226" s="72" t="s">
        <v>1130</v>
      </c>
      <c r="Y226" s="76">
        <v>41582</v>
      </c>
      <c r="Z226" s="15"/>
      <c r="AA226" s="15"/>
      <c r="AB226" s="86" t="s">
        <v>202</v>
      </c>
    </row>
    <row r="227" spans="2:28" ht="15" customHeight="1" x14ac:dyDescent="0.25">
      <c r="B227" s="85" t="s">
        <v>503</v>
      </c>
      <c r="C227" s="13"/>
      <c r="D227" s="13" t="s">
        <v>599</v>
      </c>
      <c r="E227" s="13"/>
      <c r="F227" s="13"/>
      <c r="G227" s="16" t="s">
        <v>188</v>
      </c>
      <c r="H227" s="13" t="s">
        <v>127</v>
      </c>
      <c r="I227" s="13" t="s">
        <v>127</v>
      </c>
      <c r="J227" s="13">
        <v>0</v>
      </c>
      <c r="K227" s="17" t="s">
        <v>785</v>
      </c>
      <c r="L227" s="13">
        <v>21</v>
      </c>
      <c r="M227" s="13">
        <v>0</v>
      </c>
      <c r="N227" s="13">
        <v>900</v>
      </c>
      <c r="O227" s="13">
        <v>0</v>
      </c>
      <c r="P227" s="74"/>
      <c r="Q227" s="13"/>
      <c r="R227" s="13"/>
      <c r="S227" s="13"/>
      <c r="T227" s="75">
        <v>0</v>
      </c>
      <c r="U227" s="75">
        <v>0</v>
      </c>
      <c r="V227" s="75">
        <v>0</v>
      </c>
      <c r="W227" s="75">
        <v>0</v>
      </c>
      <c r="X227" s="75">
        <v>0</v>
      </c>
      <c r="Y227" s="76">
        <v>41443</v>
      </c>
      <c r="Z227" s="152"/>
      <c r="AA227" s="13"/>
      <c r="AB227" s="86" t="s">
        <v>202</v>
      </c>
    </row>
    <row r="228" spans="2:28" ht="15" customHeight="1" x14ac:dyDescent="0.25">
      <c r="B228" s="85" t="s">
        <v>502</v>
      </c>
      <c r="C228" s="13"/>
      <c r="D228" s="14" t="s">
        <v>830</v>
      </c>
      <c r="E228" s="15"/>
      <c r="F228" s="15"/>
      <c r="G228" s="16" t="s">
        <v>122</v>
      </c>
      <c r="H228" s="13" t="s">
        <v>945</v>
      </c>
      <c r="I228" s="13" t="s">
        <v>946</v>
      </c>
      <c r="J228" s="13" t="s">
        <v>125</v>
      </c>
      <c r="K228" s="17" t="s">
        <v>177</v>
      </c>
      <c r="L228" s="13">
        <v>4</v>
      </c>
      <c r="M228" s="13">
        <v>0</v>
      </c>
      <c r="N228" s="13">
        <v>900</v>
      </c>
      <c r="O228" s="13">
        <v>0</v>
      </c>
      <c r="P228" s="74"/>
      <c r="Q228" s="13"/>
      <c r="R228" s="13"/>
      <c r="S228" s="13"/>
      <c r="T228" s="77" t="s">
        <v>996</v>
      </c>
      <c r="U228" s="77" t="s">
        <v>1068</v>
      </c>
      <c r="V228" s="77" t="s">
        <v>1068</v>
      </c>
      <c r="W228" s="77" t="s">
        <v>996</v>
      </c>
      <c r="X228" s="72" t="s">
        <v>1131</v>
      </c>
      <c r="Y228" s="76">
        <v>41585</v>
      </c>
      <c r="Z228" s="15"/>
      <c r="AA228" s="15"/>
      <c r="AB228" s="86" t="s">
        <v>202</v>
      </c>
    </row>
    <row r="229" spans="2:28" ht="15" customHeight="1" x14ac:dyDescent="0.25">
      <c r="B229" s="85" t="s">
        <v>502</v>
      </c>
      <c r="C229" s="13"/>
      <c r="D229" s="14" t="s">
        <v>831</v>
      </c>
      <c r="E229" s="15"/>
      <c r="F229" s="15"/>
      <c r="G229" s="16" t="s">
        <v>122</v>
      </c>
      <c r="H229" s="13" t="s">
        <v>947</v>
      </c>
      <c r="I229" s="13" t="s">
        <v>948</v>
      </c>
      <c r="J229" s="13" t="s">
        <v>125</v>
      </c>
      <c r="K229" s="17" t="s">
        <v>177</v>
      </c>
      <c r="L229" s="13">
        <v>5</v>
      </c>
      <c r="M229" s="13">
        <v>0</v>
      </c>
      <c r="N229" s="13" t="s">
        <v>199</v>
      </c>
      <c r="O229" s="13">
        <v>0</v>
      </c>
      <c r="P229" s="74"/>
      <c r="Q229" s="13"/>
      <c r="R229" s="13"/>
      <c r="S229" s="13"/>
      <c r="T229" s="77" t="s">
        <v>996</v>
      </c>
      <c r="U229" s="77" t="s">
        <v>1037</v>
      </c>
      <c r="V229" s="77" t="s">
        <v>1037</v>
      </c>
      <c r="W229" s="77" t="s">
        <v>996</v>
      </c>
      <c r="X229" s="72" t="s">
        <v>1132</v>
      </c>
      <c r="Y229" s="76">
        <v>41604</v>
      </c>
      <c r="Z229" s="15"/>
      <c r="AA229" s="15"/>
      <c r="AB229" s="86" t="s">
        <v>202</v>
      </c>
    </row>
    <row r="230" spans="2:28" ht="15" customHeight="1" x14ac:dyDescent="0.25">
      <c r="B230" s="85" t="s">
        <v>502</v>
      </c>
      <c r="C230" s="13"/>
      <c r="D230" s="14" t="s">
        <v>832</v>
      </c>
      <c r="E230" s="15"/>
      <c r="F230" s="15"/>
      <c r="G230" s="16" t="s">
        <v>122</v>
      </c>
      <c r="H230" s="13" t="s">
        <v>949</v>
      </c>
      <c r="I230" s="13" t="s">
        <v>950</v>
      </c>
      <c r="J230" s="13">
        <v>100390</v>
      </c>
      <c r="K230" s="17" t="s">
        <v>177</v>
      </c>
      <c r="L230" s="13">
        <v>5</v>
      </c>
      <c r="M230" s="13">
        <v>0</v>
      </c>
      <c r="N230" s="13">
        <v>900</v>
      </c>
      <c r="O230" s="13">
        <v>0</v>
      </c>
      <c r="P230" s="74"/>
      <c r="Q230" s="13"/>
      <c r="R230" s="13"/>
      <c r="S230" s="13"/>
      <c r="T230" s="77" t="s">
        <v>996</v>
      </c>
      <c r="U230" s="77" t="s">
        <v>1037</v>
      </c>
      <c r="V230" s="77" t="s">
        <v>1037</v>
      </c>
      <c r="W230" s="77" t="s">
        <v>996</v>
      </c>
      <c r="X230" s="72" t="s">
        <v>1074</v>
      </c>
      <c r="Y230" s="76">
        <v>41607</v>
      </c>
      <c r="Z230" s="15"/>
      <c r="AA230" s="15"/>
      <c r="AB230" s="86" t="s">
        <v>202</v>
      </c>
    </row>
    <row r="231" spans="2:28" ht="15" customHeight="1" x14ac:dyDescent="0.25">
      <c r="B231" s="85" t="s">
        <v>502</v>
      </c>
      <c r="C231" s="13"/>
      <c r="D231" s="14" t="s">
        <v>833</v>
      </c>
      <c r="E231" s="15"/>
      <c r="F231" s="15"/>
      <c r="G231" s="16" t="s">
        <v>122</v>
      </c>
      <c r="H231" s="13" t="s">
        <v>951</v>
      </c>
      <c r="I231" s="13" t="s">
        <v>952</v>
      </c>
      <c r="J231" s="13" t="s">
        <v>125</v>
      </c>
      <c r="K231" s="17" t="s">
        <v>177</v>
      </c>
      <c r="L231" s="13">
        <v>5</v>
      </c>
      <c r="M231" s="13">
        <v>0</v>
      </c>
      <c r="N231" s="13" t="s">
        <v>199</v>
      </c>
      <c r="O231" s="13">
        <v>50</v>
      </c>
      <c r="P231" s="74"/>
      <c r="Q231" s="13"/>
      <c r="R231" s="13"/>
      <c r="S231" s="13"/>
      <c r="T231" s="77" t="s">
        <v>1075</v>
      </c>
      <c r="U231" s="77" t="s">
        <v>1066</v>
      </c>
      <c r="V231" s="77" t="s">
        <v>1066</v>
      </c>
      <c r="W231" s="77" t="s">
        <v>996</v>
      </c>
      <c r="X231" s="72" t="s">
        <v>1133</v>
      </c>
      <c r="Y231" s="76">
        <v>41610</v>
      </c>
      <c r="Z231" s="15"/>
      <c r="AA231" s="15"/>
      <c r="AB231" s="86" t="s">
        <v>202</v>
      </c>
    </row>
    <row r="232" spans="2:28" ht="15" customHeight="1" x14ac:dyDescent="0.25">
      <c r="B232" s="85" t="s">
        <v>502</v>
      </c>
      <c r="C232" s="13"/>
      <c r="D232" s="14" t="s">
        <v>834</v>
      </c>
      <c r="E232" s="15"/>
      <c r="F232" s="15"/>
      <c r="G232" s="16" t="s">
        <v>122</v>
      </c>
      <c r="H232" s="13" t="s">
        <v>704</v>
      </c>
      <c r="I232" s="13" t="s">
        <v>953</v>
      </c>
      <c r="J232" s="13">
        <v>100384</v>
      </c>
      <c r="K232" s="17" t="s">
        <v>791</v>
      </c>
      <c r="L232" s="13">
        <v>3</v>
      </c>
      <c r="M232" s="13">
        <v>0</v>
      </c>
      <c r="N232" s="13">
        <v>900</v>
      </c>
      <c r="O232" s="13">
        <v>0</v>
      </c>
      <c r="P232" s="74"/>
      <c r="Q232" s="13"/>
      <c r="R232" s="13"/>
      <c r="S232" s="13"/>
      <c r="T232" s="77" t="s">
        <v>996</v>
      </c>
      <c r="U232" s="77" t="s">
        <v>1076</v>
      </c>
      <c r="V232" s="77" t="s">
        <v>1073</v>
      </c>
      <c r="W232" s="77" t="s">
        <v>1113</v>
      </c>
      <c r="X232" s="72" t="s">
        <v>1134</v>
      </c>
      <c r="Y232" s="76">
        <v>41614</v>
      </c>
      <c r="Z232" s="15"/>
      <c r="AA232" s="15"/>
      <c r="AB232" s="86" t="s">
        <v>202</v>
      </c>
    </row>
    <row r="233" spans="2:28" ht="15" customHeight="1" x14ac:dyDescent="0.25">
      <c r="B233" s="85" t="s">
        <v>502</v>
      </c>
      <c r="C233" s="13"/>
      <c r="D233" s="14" t="s">
        <v>835</v>
      </c>
      <c r="E233" s="15"/>
      <c r="F233" s="15"/>
      <c r="G233" s="16" t="s">
        <v>122</v>
      </c>
      <c r="H233" s="13" t="s">
        <v>954</v>
      </c>
      <c r="I233" s="13" t="s">
        <v>955</v>
      </c>
      <c r="J233" s="13">
        <v>102331</v>
      </c>
      <c r="K233" s="17" t="s">
        <v>177</v>
      </c>
      <c r="L233" s="13">
        <v>5</v>
      </c>
      <c r="M233" s="13">
        <v>0</v>
      </c>
      <c r="N233" s="13" t="s">
        <v>199</v>
      </c>
      <c r="O233" s="13">
        <v>0</v>
      </c>
      <c r="P233" s="74"/>
      <c r="Q233" s="13"/>
      <c r="R233" s="13"/>
      <c r="S233" s="13"/>
      <c r="T233" s="77" t="s">
        <v>996</v>
      </c>
      <c r="U233" s="77" t="s">
        <v>1077</v>
      </c>
      <c r="V233" s="77" t="s">
        <v>1077</v>
      </c>
      <c r="W233" s="77" t="s">
        <v>996</v>
      </c>
      <c r="X233" s="72" t="s">
        <v>996</v>
      </c>
      <c r="Y233" s="76">
        <v>41617</v>
      </c>
      <c r="Z233" s="15"/>
      <c r="AA233" s="15"/>
      <c r="AB233" s="86" t="s">
        <v>202</v>
      </c>
    </row>
    <row r="234" spans="2:28" ht="15" customHeight="1" x14ac:dyDescent="0.25">
      <c r="B234" s="85" t="s">
        <v>502</v>
      </c>
      <c r="C234" s="13"/>
      <c r="D234" s="14" t="s">
        <v>836</v>
      </c>
      <c r="E234" s="15"/>
      <c r="F234" s="15"/>
      <c r="G234" s="16" t="s">
        <v>122</v>
      </c>
      <c r="H234" s="13" t="s">
        <v>956</v>
      </c>
      <c r="I234" s="13">
        <v>0</v>
      </c>
      <c r="J234" s="13">
        <v>0</v>
      </c>
      <c r="K234" s="17" t="s">
        <v>274</v>
      </c>
      <c r="L234" s="13">
        <v>59</v>
      </c>
      <c r="M234" s="13">
        <v>0</v>
      </c>
      <c r="N234" s="13">
        <v>1000</v>
      </c>
      <c r="O234" s="13">
        <v>-28</v>
      </c>
      <c r="P234" s="74"/>
      <c r="Q234" s="13"/>
      <c r="R234" s="13"/>
      <c r="S234" s="13"/>
      <c r="T234" s="77" t="s">
        <v>1078</v>
      </c>
      <c r="U234" s="77" t="s">
        <v>996</v>
      </c>
      <c r="V234" s="77" t="s">
        <v>996</v>
      </c>
      <c r="W234" s="77" t="s">
        <v>996</v>
      </c>
      <c r="X234" s="72" t="s">
        <v>996</v>
      </c>
      <c r="Y234" s="76">
        <v>41624</v>
      </c>
      <c r="Z234" s="15"/>
      <c r="AA234" s="15"/>
      <c r="AB234" s="86" t="s">
        <v>202</v>
      </c>
    </row>
    <row r="235" spans="2:28" ht="15" customHeight="1" x14ac:dyDescent="0.25">
      <c r="B235" s="85" t="s">
        <v>502</v>
      </c>
      <c r="C235" s="13"/>
      <c r="D235" s="14" t="s">
        <v>837</v>
      </c>
      <c r="E235" s="15"/>
      <c r="F235" s="15"/>
      <c r="G235" s="16" t="s">
        <v>122</v>
      </c>
      <c r="H235" s="13" t="s">
        <v>957</v>
      </c>
      <c r="I235" s="13" t="s">
        <v>958</v>
      </c>
      <c r="J235" s="13">
        <v>0</v>
      </c>
      <c r="K235" s="17" t="s">
        <v>237</v>
      </c>
      <c r="L235" s="13">
        <v>40</v>
      </c>
      <c r="M235" s="13">
        <v>0</v>
      </c>
      <c r="N235" s="13" t="s">
        <v>199</v>
      </c>
      <c r="O235" s="13">
        <v>-41.8</v>
      </c>
      <c r="P235" s="74"/>
      <c r="Q235" s="13"/>
      <c r="R235" s="13"/>
      <c r="S235" s="13"/>
      <c r="T235" s="77" t="s">
        <v>1079</v>
      </c>
      <c r="U235" s="77" t="s">
        <v>1080</v>
      </c>
      <c r="V235" s="77" t="s">
        <v>1081</v>
      </c>
      <c r="W235" s="77" t="s">
        <v>1114</v>
      </c>
      <c r="X235" s="72" t="s">
        <v>996</v>
      </c>
      <c r="Y235" s="76">
        <v>41652</v>
      </c>
      <c r="Z235" s="15"/>
      <c r="AA235" s="15"/>
      <c r="AB235" s="86" t="s">
        <v>202</v>
      </c>
    </row>
    <row r="236" spans="2:28" ht="15" customHeight="1" x14ac:dyDescent="0.25">
      <c r="B236" s="85" t="s">
        <v>502</v>
      </c>
      <c r="C236" s="13"/>
      <c r="D236" s="14" t="s">
        <v>29</v>
      </c>
      <c r="E236" s="15"/>
      <c r="F236" s="15"/>
      <c r="G236" s="16" t="s">
        <v>122</v>
      </c>
      <c r="H236" s="13" t="s">
        <v>220</v>
      </c>
      <c r="I236" s="13" t="s">
        <v>221</v>
      </c>
      <c r="J236" s="13">
        <v>107114</v>
      </c>
      <c r="K236" s="17" t="s">
        <v>177</v>
      </c>
      <c r="L236" s="13">
        <v>40</v>
      </c>
      <c r="M236" s="13">
        <v>0</v>
      </c>
      <c r="N236" s="13">
        <v>900</v>
      </c>
      <c r="O236" s="13">
        <v>-7</v>
      </c>
      <c r="P236" s="74"/>
      <c r="Q236" s="13"/>
      <c r="R236" s="13"/>
      <c r="S236" s="13"/>
      <c r="T236" s="77" t="s">
        <v>1082</v>
      </c>
      <c r="U236" s="77" t="s">
        <v>1005</v>
      </c>
      <c r="V236" s="77" t="s">
        <v>1005</v>
      </c>
      <c r="W236" s="77" t="s">
        <v>996</v>
      </c>
      <c r="X236" s="72" t="s">
        <v>996</v>
      </c>
      <c r="Y236" s="76">
        <v>41660</v>
      </c>
      <c r="Z236" s="15"/>
      <c r="AA236" s="15"/>
      <c r="AB236" s="86" t="s">
        <v>202</v>
      </c>
    </row>
    <row r="237" spans="2:28" ht="15" customHeight="1" x14ac:dyDescent="0.25">
      <c r="B237" s="85" t="s">
        <v>502</v>
      </c>
      <c r="C237" s="42" t="s">
        <v>1149</v>
      </c>
      <c r="D237" s="12" t="s">
        <v>29</v>
      </c>
      <c r="E237" s="33"/>
      <c r="F237" s="33"/>
      <c r="G237" s="16" t="s">
        <v>122</v>
      </c>
      <c r="H237" s="12" t="s">
        <v>220</v>
      </c>
      <c r="I237" s="12" t="s">
        <v>221</v>
      </c>
      <c r="J237" s="12">
        <v>107114</v>
      </c>
      <c r="K237" s="57" t="s">
        <v>177</v>
      </c>
      <c r="L237" s="12">
        <v>40</v>
      </c>
      <c r="M237" s="12">
        <v>0</v>
      </c>
      <c r="N237" s="13">
        <v>900</v>
      </c>
      <c r="O237" s="12">
        <v>-7</v>
      </c>
      <c r="P237" s="41">
        <v>58</v>
      </c>
      <c r="Q237" s="13"/>
      <c r="R237" s="13"/>
      <c r="S237" s="13"/>
      <c r="T237" s="38">
        <f>(O237*P237)+Q237+R237+S237</f>
        <v>-406</v>
      </c>
      <c r="U237" s="12" t="s">
        <v>1005</v>
      </c>
      <c r="V237" s="12" t="s">
        <v>1005</v>
      </c>
      <c r="W237" s="12" t="s">
        <v>996</v>
      </c>
      <c r="X237" s="12" t="s">
        <v>996</v>
      </c>
      <c r="Y237" s="51">
        <v>41660</v>
      </c>
      <c r="Z237" s="15"/>
      <c r="AA237" s="15"/>
      <c r="AB237" s="87" t="s">
        <v>202</v>
      </c>
    </row>
    <row r="238" spans="2:28" ht="15" customHeight="1" x14ac:dyDescent="0.25">
      <c r="B238" s="85" t="s">
        <v>503</v>
      </c>
      <c r="C238" s="42" t="s">
        <v>1149</v>
      </c>
      <c r="D238" s="12" t="s">
        <v>29</v>
      </c>
      <c r="E238" s="33"/>
      <c r="F238" s="33"/>
      <c r="G238" s="16" t="s">
        <v>188</v>
      </c>
      <c r="H238" s="29" t="s">
        <v>127</v>
      </c>
      <c r="I238" s="29" t="s">
        <v>127</v>
      </c>
      <c r="J238" s="29">
        <v>0</v>
      </c>
      <c r="K238" s="30" t="s">
        <v>1355</v>
      </c>
      <c r="L238" s="35">
        <v>130</v>
      </c>
      <c r="M238" s="39">
        <v>0</v>
      </c>
      <c r="N238" s="13" t="s">
        <v>199</v>
      </c>
      <c r="O238" s="40">
        <v>-4</v>
      </c>
      <c r="P238" s="41">
        <v>57.999999999999993</v>
      </c>
      <c r="Q238" s="13"/>
      <c r="R238" s="13"/>
      <c r="S238" s="13"/>
      <c r="T238" s="38">
        <f>(O238*P238)+Q238+R238+S238</f>
        <v>-231.99999999999997</v>
      </c>
      <c r="U238" s="36">
        <v>10000</v>
      </c>
      <c r="V238" s="36">
        <v>10000</v>
      </c>
      <c r="W238" s="36">
        <v>0</v>
      </c>
      <c r="X238" s="36">
        <v>0</v>
      </c>
      <c r="Y238" s="37">
        <v>41599</v>
      </c>
      <c r="Z238" s="152"/>
      <c r="AA238" s="15"/>
      <c r="AB238" s="87" t="s">
        <v>413</v>
      </c>
    </row>
    <row r="239" spans="2:28" ht="15" customHeight="1" x14ac:dyDescent="0.25">
      <c r="B239" s="85" t="s">
        <v>502</v>
      </c>
      <c r="C239" s="42" t="s">
        <v>1149</v>
      </c>
      <c r="D239" s="12" t="s">
        <v>106</v>
      </c>
      <c r="E239" s="33"/>
      <c r="F239" s="33"/>
      <c r="G239" s="16" t="s">
        <v>122</v>
      </c>
      <c r="H239" s="12" t="s">
        <v>392</v>
      </c>
      <c r="I239" s="12" t="s">
        <v>393</v>
      </c>
      <c r="J239" s="12" t="s">
        <v>394</v>
      </c>
      <c r="K239" s="57" t="s">
        <v>237</v>
      </c>
      <c r="L239" s="12">
        <v>98</v>
      </c>
      <c r="M239" s="12">
        <v>0</v>
      </c>
      <c r="N239" s="13">
        <v>900</v>
      </c>
      <c r="O239" s="12">
        <v>0</v>
      </c>
      <c r="P239" s="41"/>
      <c r="Q239" s="13"/>
      <c r="R239" s="13"/>
      <c r="S239" s="13"/>
      <c r="T239" s="38">
        <f>(O239*P239)+Q239+R239+S239</f>
        <v>0</v>
      </c>
      <c r="U239" s="12" t="s">
        <v>996</v>
      </c>
      <c r="V239" s="12" t="s">
        <v>996</v>
      </c>
      <c r="W239" s="12" t="s">
        <v>996</v>
      </c>
      <c r="X239" s="12" t="s">
        <v>996</v>
      </c>
      <c r="Y239" s="51">
        <v>42164</v>
      </c>
      <c r="Z239" s="15"/>
      <c r="AA239" s="15"/>
      <c r="AB239" s="87" t="s">
        <v>1144</v>
      </c>
    </row>
    <row r="240" spans="2:28" ht="15" customHeight="1" x14ac:dyDescent="0.25">
      <c r="B240" s="85" t="s">
        <v>503</v>
      </c>
      <c r="C240" s="13"/>
      <c r="D240" s="13" t="s">
        <v>48</v>
      </c>
      <c r="E240" s="13"/>
      <c r="F240" s="13"/>
      <c r="G240" s="16" t="s">
        <v>122</v>
      </c>
      <c r="H240" s="13" t="s">
        <v>737</v>
      </c>
      <c r="I240" s="13" t="s">
        <v>127</v>
      </c>
      <c r="J240" s="13">
        <v>0</v>
      </c>
      <c r="K240" s="17" t="s">
        <v>791</v>
      </c>
      <c r="L240" s="13">
        <v>59</v>
      </c>
      <c r="M240" s="13">
        <v>0</v>
      </c>
      <c r="N240" s="13">
        <v>1000</v>
      </c>
      <c r="O240" s="13">
        <v>-2.4</v>
      </c>
      <c r="P240" s="74"/>
      <c r="Q240" s="13"/>
      <c r="R240" s="13"/>
      <c r="S240" s="13"/>
      <c r="T240" s="75">
        <v>-139.19999999999999</v>
      </c>
      <c r="U240" s="75">
        <v>9000</v>
      </c>
      <c r="V240" s="75">
        <v>0</v>
      </c>
      <c r="W240" s="75">
        <v>9000</v>
      </c>
      <c r="X240" s="75">
        <v>0</v>
      </c>
      <c r="Y240" s="76">
        <v>41653</v>
      </c>
      <c r="Z240" s="152"/>
      <c r="AA240" s="13"/>
      <c r="AB240" s="86" t="s">
        <v>202</v>
      </c>
    </row>
    <row r="241" spans="1:28" ht="15" customHeight="1" x14ac:dyDescent="0.25">
      <c r="B241" s="85" t="s">
        <v>502</v>
      </c>
      <c r="C241" s="72" t="s">
        <v>511</v>
      </c>
      <c r="D241" s="12" t="s">
        <v>48</v>
      </c>
      <c r="E241" s="33"/>
      <c r="F241" s="33"/>
      <c r="G241" s="16" t="s">
        <v>122</v>
      </c>
      <c r="H241" s="12" t="s">
        <v>268</v>
      </c>
      <c r="I241" s="12">
        <v>0</v>
      </c>
      <c r="J241" s="12">
        <v>0</v>
      </c>
      <c r="K241" s="57" t="s">
        <v>177</v>
      </c>
      <c r="L241" s="12">
        <v>64</v>
      </c>
      <c r="M241" s="12">
        <v>0</v>
      </c>
      <c r="N241" s="13">
        <v>900</v>
      </c>
      <c r="O241" s="12">
        <v>0</v>
      </c>
      <c r="P241" s="41"/>
      <c r="Q241" s="13"/>
      <c r="R241" s="13"/>
      <c r="S241" s="13"/>
      <c r="T241" s="38">
        <f>(O241*P241)+Q241+R241+S241</f>
        <v>0</v>
      </c>
      <c r="U241" s="12" t="s">
        <v>996</v>
      </c>
      <c r="V241" s="12" t="s">
        <v>996</v>
      </c>
      <c r="W241" s="12" t="s">
        <v>996</v>
      </c>
      <c r="X241" s="12" t="s">
        <v>996</v>
      </c>
      <c r="Y241" s="51">
        <v>41663</v>
      </c>
      <c r="Z241" s="15"/>
      <c r="AA241" s="15"/>
      <c r="AB241" s="87" t="s">
        <v>191</v>
      </c>
    </row>
    <row r="242" spans="1:28" ht="15" customHeight="1" x14ac:dyDescent="0.25">
      <c r="B242" s="85" t="s">
        <v>503</v>
      </c>
      <c r="C242" s="13"/>
      <c r="D242" s="13" t="s">
        <v>50</v>
      </c>
      <c r="E242" s="13"/>
      <c r="F242" s="13"/>
      <c r="G242" s="16" t="s">
        <v>122</v>
      </c>
      <c r="H242" s="13" t="s">
        <v>738</v>
      </c>
      <c r="I242" s="13" t="s">
        <v>739</v>
      </c>
      <c r="J242" s="13">
        <v>104287</v>
      </c>
      <c r="K242" s="17" t="s">
        <v>791</v>
      </c>
      <c r="L242" s="13">
        <v>21</v>
      </c>
      <c r="M242" s="13">
        <v>0</v>
      </c>
      <c r="N242" s="13" t="s">
        <v>199</v>
      </c>
      <c r="O242" s="13">
        <v>0</v>
      </c>
      <c r="P242" s="74"/>
      <c r="Q242" s="13"/>
      <c r="R242" s="13"/>
      <c r="S242" s="13"/>
      <c r="T242" s="75">
        <v>0</v>
      </c>
      <c r="U242" s="75">
        <v>2544</v>
      </c>
      <c r="V242" s="75">
        <v>1920</v>
      </c>
      <c r="W242" s="75">
        <v>0</v>
      </c>
      <c r="X242" s="75">
        <v>0</v>
      </c>
      <c r="Y242" s="76">
        <v>41654</v>
      </c>
      <c r="Z242" s="152"/>
      <c r="AA242" s="13"/>
      <c r="AB242" s="86" t="s">
        <v>202</v>
      </c>
    </row>
    <row r="243" spans="1:28" ht="15" customHeight="1" x14ac:dyDescent="0.25">
      <c r="B243" s="85" t="s">
        <v>502</v>
      </c>
      <c r="C243" s="13" t="s">
        <v>506</v>
      </c>
      <c r="D243" s="12" t="s">
        <v>50</v>
      </c>
      <c r="E243" s="33"/>
      <c r="F243" s="33"/>
      <c r="G243" s="16" t="s">
        <v>122</v>
      </c>
      <c r="H243" s="12" t="s">
        <v>244</v>
      </c>
      <c r="I243" s="12" t="s">
        <v>273</v>
      </c>
      <c r="J243" s="12">
        <v>107525</v>
      </c>
      <c r="K243" s="57" t="s">
        <v>274</v>
      </c>
      <c r="L243" s="12">
        <v>64</v>
      </c>
      <c r="M243" s="12">
        <v>0</v>
      </c>
      <c r="N243" s="13">
        <v>900</v>
      </c>
      <c r="O243" s="12">
        <v>-92.7</v>
      </c>
      <c r="P243" s="41">
        <v>53.5</v>
      </c>
      <c r="Q243" s="13"/>
      <c r="R243" s="13"/>
      <c r="S243" s="13"/>
      <c r="T243" s="38">
        <f>(O243*P243)+Q243+R243+S243</f>
        <v>-4959.45</v>
      </c>
      <c r="U243" s="12" t="s">
        <v>1044</v>
      </c>
      <c r="V243" s="12" t="s">
        <v>1044</v>
      </c>
      <c r="W243" s="12" t="s">
        <v>996</v>
      </c>
      <c r="X243" s="12" t="s">
        <v>996</v>
      </c>
      <c r="Y243" s="51">
        <v>41663</v>
      </c>
      <c r="Z243" s="15"/>
      <c r="AA243" s="15"/>
      <c r="AB243" s="87" t="s">
        <v>191</v>
      </c>
    </row>
    <row r="244" spans="1:28" ht="15" customHeight="1" x14ac:dyDescent="0.25">
      <c r="B244" s="85" t="s">
        <v>503</v>
      </c>
      <c r="C244" s="13"/>
      <c r="D244" s="13" t="s">
        <v>600</v>
      </c>
      <c r="E244" s="13"/>
      <c r="F244" s="13"/>
      <c r="G244" s="16" t="s">
        <v>122</v>
      </c>
      <c r="H244" s="13" t="s">
        <v>740</v>
      </c>
      <c r="I244" s="13" t="s">
        <v>741</v>
      </c>
      <c r="J244" s="13">
        <v>105928</v>
      </c>
      <c r="K244" s="17" t="s">
        <v>791</v>
      </c>
      <c r="L244" s="13">
        <v>5</v>
      </c>
      <c r="M244" s="13">
        <v>0</v>
      </c>
      <c r="N244" s="13">
        <v>900</v>
      </c>
      <c r="O244" s="13">
        <v>-2.25</v>
      </c>
      <c r="P244" s="74"/>
      <c r="Q244" s="13"/>
      <c r="R244" s="13"/>
      <c r="S244" s="13"/>
      <c r="T244" s="75">
        <v>-130.5</v>
      </c>
      <c r="U244" s="75">
        <v>9720</v>
      </c>
      <c r="V244" s="75">
        <v>9720</v>
      </c>
      <c r="W244" s="75">
        <v>0</v>
      </c>
      <c r="X244" s="75">
        <v>115709.99999999999</v>
      </c>
      <c r="Y244" s="76">
        <v>41660</v>
      </c>
      <c r="Z244" s="152"/>
      <c r="AA244" s="13"/>
      <c r="AB244" s="86" t="s">
        <v>202</v>
      </c>
    </row>
    <row r="245" spans="1:28" ht="15" customHeight="1" x14ac:dyDescent="0.25">
      <c r="B245" s="85" t="s">
        <v>502</v>
      </c>
      <c r="C245" s="13"/>
      <c r="D245" s="14" t="s">
        <v>600</v>
      </c>
      <c r="E245" s="15"/>
      <c r="F245" s="15"/>
      <c r="G245" s="16" t="s">
        <v>122</v>
      </c>
      <c r="H245" s="13" t="s">
        <v>959</v>
      </c>
      <c r="I245" s="13">
        <v>0</v>
      </c>
      <c r="J245" s="13" t="s">
        <v>125</v>
      </c>
      <c r="K245" s="17" t="s">
        <v>177</v>
      </c>
      <c r="L245" s="13">
        <v>59</v>
      </c>
      <c r="M245" s="13">
        <v>0</v>
      </c>
      <c r="N245" s="13">
        <v>1000</v>
      </c>
      <c r="O245" s="13">
        <v>30.5</v>
      </c>
      <c r="P245" s="74"/>
      <c r="Q245" s="13"/>
      <c r="R245" s="13"/>
      <c r="S245" s="13"/>
      <c r="T245" s="77" t="s">
        <v>1083</v>
      </c>
      <c r="U245" s="77" t="s">
        <v>1084</v>
      </c>
      <c r="V245" s="77" t="s">
        <v>1015</v>
      </c>
      <c r="W245" s="77" t="s">
        <v>1115</v>
      </c>
      <c r="X245" s="72" t="s">
        <v>996</v>
      </c>
      <c r="Y245" s="76">
        <v>41681</v>
      </c>
      <c r="Z245" s="15"/>
      <c r="AA245" s="15"/>
      <c r="AB245" s="86" t="s">
        <v>202</v>
      </c>
    </row>
    <row r="246" spans="1:28" ht="15" customHeight="1" x14ac:dyDescent="0.25">
      <c r="A246" s="150"/>
      <c r="B246" s="85" t="s">
        <v>503</v>
      </c>
      <c r="C246" s="72"/>
      <c r="D246" s="12" t="s">
        <v>30</v>
      </c>
      <c r="E246" s="33"/>
      <c r="F246" s="33"/>
      <c r="G246" s="16" t="s">
        <v>122</v>
      </c>
      <c r="H246" s="29" t="s">
        <v>1267</v>
      </c>
      <c r="I246" s="29" t="s">
        <v>127</v>
      </c>
      <c r="J246" s="29">
        <v>0</v>
      </c>
      <c r="K246" s="30" t="s">
        <v>791</v>
      </c>
      <c r="L246" s="35">
        <v>0</v>
      </c>
      <c r="M246" s="39">
        <v>0</v>
      </c>
      <c r="N246" s="13">
        <v>900</v>
      </c>
      <c r="O246" s="40">
        <v>0</v>
      </c>
      <c r="P246" s="41"/>
      <c r="Q246" s="13"/>
      <c r="R246" s="13"/>
      <c r="S246" s="13"/>
      <c r="T246" s="38">
        <f>(O246*P246)+Q246+R246+S246</f>
        <v>0</v>
      </c>
      <c r="U246" s="36">
        <v>0</v>
      </c>
      <c r="V246" s="36">
        <v>0</v>
      </c>
      <c r="W246" s="36">
        <v>0</v>
      </c>
      <c r="X246" s="36">
        <v>0</v>
      </c>
      <c r="Y246" s="37">
        <v>41661</v>
      </c>
      <c r="Z246" s="152"/>
      <c r="AA246" s="15"/>
      <c r="AB246" s="87" t="s">
        <v>1144</v>
      </c>
    </row>
    <row r="247" spans="1:28" ht="15" customHeight="1" x14ac:dyDescent="0.25">
      <c r="B247" s="85" t="s">
        <v>502</v>
      </c>
      <c r="C247" s="72" t="s">
        <v>510</v>
      </c>
      <c r="D247" s="12" t="s">
        <v>30</v>
      </c>
      <c r="E247" s="33"/>
      <c r="F247" s="33"/>
      <c r="G247" s="16" t="s">
        <v>206</v>
      </c>
      <c r="H247" s="12" t="s">
        <v>220</v>
      </c>
      <c r="I247" s="12" t="s">
        <v>221</v>
      </c>
      <c r="J247" s="12">
        <v>107114</v>
      </c>
      <c r="K247" s="57" t="s">
        <v>177</v>
      </c>
      <c r="L247" s="12">
        <v>50</v>
      </c>
      <c r="M247" s="12">
        <v>0</v>
      </c>
      <c r="N247" s="13">
        <v>900</v>
      </c>
      <c r="O247" s="12">
        <v>-15</v>
      </c>
      <c r="P247" s="41">
        <v>58</v>
      </c>
      <c r="Q247" s="13"/>
      <c r="R247" s="13"/>
      <c r="S247" s="13"/>
      <c r="T247" s="38">
        <f>(O247*P247)+Q247+R247+S247</f>
        <v>-870</v>
      </c>
      <c r="U247" s="12" t="s">
        <v>1379</v>
      </c>
      <c r="V247" s="12" t="s">
        <v>1066</v>
      </c>
      <c r="W247" s="12" t="s">
        <v>1380</v>
      </c>
      <c r="X247" s="12" t="s">
        <v>996</v>
      </c>
      <c r="Y247" s="51">
        <v>41688</v>
      </c>
      <c r="Z247" s="15"/>
      <c r="AA247" s="15"/>
      <c r="AB247" s="87" t="s">
        <v>196</v>
      </c>
    </row>
    <row r="248" spans="1:28" ht="15" customHeight="1" x14ac:dyDescent="0.25">
      <c r="B248" s="85" t="s">
        <v>503</v>
      </c>
      <c r="C248" s="13"/>
      <c r="D248" s="13" t="s">
        <v>38</v>
      </c>
      <c r="E248" s="13"/>
      <c r="F248" s="13"/>
      <c r="G248" s="16" t="s">
        <v>122</v>
      </c>
      <c r="H248" s="13" t="s">
        <v>742</v>
      </c>
      <c r="I248" s="13" t="s">
        <v>127</v>
      </c>
      <c r="J248" s="13">
        <v>0</v>
      </c>
      <c r="K248" s="17" t="s">
        <v>791</v>
      </c>
      <c r="L248" s="13">
        <v>59</v>
      </c>
      <c r="M248" s="13">
        <v>0</v>
      </c>
      <c r="N248" s="13">
        <v>1000</v>
      </c>
      <c r="O248" s="13">
        <v>0</v>
      </c>
      <c r="P248" s="74"/>
      <c r="Q248" s="13"/>
      <c r="R248" s="13"/>
      <c r="S248" s="13"/>
      <c r="T248" s="75">
        <v>0</v>
      </c>
      <c r="U248" s="75">
        <v>0</v>
      </c>
      <c r="V248" s="75">
        <v>0</v>
      </c>
      <c r="W248" s="75">
        <v>0</v>
      </c>
      <c r="X248" s="75">
        <v>0</v>
      </c>
      <c r="Y248" s="76">
        <v>41667</v>
      </c>
      <c r="Z248" s="152"/>
      <c r="AA248" s="13"/>
      <c r="AB248" s="86" t="s">
        <v>202</v>
      </c>
    </row>
    <row r="249" spans="1:28" ht="15" customHeight="1" x14ac:dyDescent="0.25">
      <c r="B249" s="85" t="s">
        <v>502</v>
      </c>
      <c r="C249" s="13" t="s">
        <v>1459</v>
      </c>
      <c r="D249" s="12" t="s">
        <v>38</v>
      </c>
      <c r="E249" s="33"/>
      <c r="F249" s="33"/>
      <c r="G249" s="16" t="s">
        <v>206</v>
      </c>
      <c r="H249" s="12" t="s">
        <v>244</v>
      </c>
      <c r="I249" s="12" t="s">
        <v>245</v>
      </c>
      <c r="J249" s="12">
        <v>107525</v>
      </c>
      <c r="K249" s="57" t="s">
        <v>177</v>
      </c>
      <c r="L249" s="12">
        <v>64</v>
      </c>
      <c r="M249" s="12">
        <v>0</v>
      </c>
      <c r="N249" s="13">
        <v>900</v>
      </c>
      <c r="O249" s="12">
        <v>0</v>
      </c>
      <c r="P249" s="41"/>
      <c r="Q249" s="13"/>
      <c r="R249" s="13"/>
      <c r="S249" s="13"/>
      <c r="T249" s="38">
        <f>(O249*P249)+Q249+R249+S249</f>
        <v>0</v>
      </c>
      <c r="U249" s="12" t="s">
        <v>1005</v>
      </c>
      <c r="V249" s="12" t="s">
        <v>1005</v>
      </c>
      <c r="W249" s="12" t="s">
        <v>996</v>
      </c>
      <c r="X249" s="12" t="s">
        <v>996</v>
      </c>
      <c r="Y249" s="51">
        <v>41688</v>
      </c>
      <c r="Z249" s="15"/>
      <c r="AA249" s="15"/>
      <c r="AB249" s="87" t="s">
        <v>196</v>
      </c>
    </row>
    <row r="250" spans="1:28" ht="15" customHeight="1" x14ac:dyDescent="0.25">
      <c r="B250" s="85" t="s">
        <v>502</v>
      </c>
      <c r="C250" s="13"/>
      <c r="D250" s="14" t="s">
        <v>838</v>
      </c>
      <c r="E250" s="15"/>
      <c r="F250" s="15"/>
      <c r="G250" s="16" t="s">
        <v>122</v>
      </c>
      <c r="H250" s="13" t="s">
        <v>960</v>
      </c>
      <c r="I250" s="13" t="s">
        <v>212</v>
      </c>
      <c r="J250" s="13">
        <v>103119</v>
      </c>
      <c r="K250" s="17" t="s">
        <v>177</v>
      </c>
      <c r="L250" s="13">
        <v>21</v>
      </c>
      <c r="M250" s="13">
        <v>0</v>
      </c>
      <c r="N250" s="13">
        <v>900</v>
      </c>
      <c r="O250" s="13">
        <v>0</v>
      </c>
      <c r="P250" s="74"/>
      <c r="Q250" s="13"/>
      <c r="R250" s="13"/>
      <c r="S250" s="13"/>
      <c r="T250" s="77" t="s">
        <v>996</v>
      </c>
      <c r="U250" s="77" t="s">
        <v>1085</v>
      </c>
      <c r="V250" s="77" t="s">
        <v>1086</v>
      </c>
      <c r="W250" s="77" t="s">
        <v>1116</v>
      </c>
      <c r="X250" s="72" t="s">
        <v>1135</v>
      </c>
      <c r="Y250" s="76">
        <v>41691</v>
      </c>
      <c r="Z250" s="15"/>
      <c r="AA250" s="15"/>
      <c r="AB250" s="86" t="s">
        <v>202</v>
      </c>
    </row>
    <row r="251" spans="1:28" ht="15" customHeight="1" x14ac:dyDescent="0.25">
      <c r="B251" s="85" t="s">
        <v>502</v>
      </c>
      <c r="C251" s="13" t="s">
        <v>506</v>
      </c>
      <c r="D251" s="12" t="s">
        <v>168</v>
      </c>
      <c r="E251" s="33"/>
      <c r="F251" s="33"/>
      <c r="G251" s="16" t="s">
        <v>188</v>
      </c>
      <c r="H251" s="12"/>
      <c r="I251" s="12">
        <v>0</v>
      </c>
      <c r="J251" s="12">
        <v>0</v>
      </c>
      <c r="K251" s="57" t="s">
        <v>469</v>
      </c>
      <c r="L251" s="12">
        <v>130</v>
      </c>
      <c r="M251" s="12">
        <v>0</v>
      </c>
      <c r="N251" s="13" t="s">
        <v>199</v>
      </c>
      <c r="O251" s="12">
        <v>0</v>
      </c>
      <c r="P251" s="41"/>
      <c r="Q251" s="13"/>
      <c r="R251" s="13"/>
      <c r="S251" s="13"/>
      <c r="T251" s="38">
        <f>(O251*P251)+Q251+R251+S251</f>
        <v>0</v>
      </c>
      <c r="U251" s="12" t="s">
        <v>996</v>
      </c>
      <c r="V251" s="12" t="s">
        <v>996</v>
      </c>
      <c r="W251" s="12" t="s">
        <v>996</v>
      </c>
      <c r="X251" s="12" t="s">
        <v>996</v>
      </c>
      <c r="Y251" s="51">
        <v>41688</v>
      </c>
      <c r="Z251" s="15"/>
      <c r="AA251" s="15"/>
      <c r="AB251" s="87" t="s">
        <v>205</v>
      </c>
    </row>
    <row r="252" spans="1:28" ht="15" customHeight="1" x14ac:dyDescent="0.25">
      <c r="B252" s="85" t="s">
        <v>503</v>
      </c>
      <c r="C252" s="42" t="s">
        <v>512</v>
      </c>
      <c r="D252" s="12" t="s">
        <v>168</v>
      </c>
      <c r="E252" s="33"/>
      <c r="F252" s="33"/>
      <c r="G252" s="16" t="s">
        <v>206</v>
      </c>
      <c r="H252" s="29" t="s">
        <v>747</v>
      </c>
      <c r="I252" s="29" t="s">
        <v>748</v>
      </c>
      <c r="J252" s="34">
        <v>107522</v>
      </c>
      <c r="K252" s="56" t="s">
        <v>791</v>
      </c>
      <c r="L252" s="35">
        <v>64</v>
      </c>
      <c r="M252" s="39">
        <v>0</v>
      </c>
      <c r="N252" s="13" t="s">
        <v>199</v>
      </c>
      <c r="O252" s="40">
        <v>-10</v>
      </c>
      <c r="P252" s="41">
        <v>58</v>
      </c>
      <c r="Q252" s="52">
        <v>-360</v>
      </c>
      <c r="R252" s="13"/>
      <c r="S252" s="13"/>
      <c r="T252" s="38">
        <f>(O252*P252)+Q252+R252+S252</f>
        <v>-940</v>
      </c>
      <c r="U252" s="36">
        <v>420</v>
      </c>
      <c r="V252" s="36">
        <v>420</v>
      </c>
      <c r="W252" s="36">
        <v>0</v>
      </c>
      <c r="X252" s="36">
        <v>0</v>
      </c>
      <c r="Y252" s="37">
        <v>41681</v>
      </c>
      <c r="Z252" s="152"/>
      <c r="AA252" s="15"/>
      <c r="AB252" s="87" t="s">
        <v>196</v>
      </c>
    </row>
    <row r="253" spans="1:28" ht="15" customHeight="1" x14ac:dyDescent="0.25">
      <c r="B253" s="85" t="s">
        <v>503</v>
      </c>
      <c r="C253" s="13"/>
      <c r="D253" s="13" t="s">
        <v>601</v>
      </c>
      <c r="E253" s="13"/>
      <c r="F253" s="13"/>
      <c r="G253" s="16" t="s">
        <v>122</v>
      </c>
      <c r="H253" s="13" t="s">
        <v>743</v>
      </c>
      <c r="I253" s="13" t="s">
        <v>744</v>
      </c>
      <c r="J253" s="13">
        <v>106179</v>
      </c>
      <c r="K253" s="17" t="s">
        <v>791</v>
      </c>
      <c r="L253" s="13">
        <v>6</v>
      </c>
      <c r="M253" s="13">
        <v>0</v>
      </c>
      <c r="N253" s="13" t="s">
        <v>199</v>
      </c>
      <c r="O253" s="13">
        <v>0.6</v>
      </c>
      <c r="P253" s="74"/>
      <c r="Q253" s="13"/>
      <c r="R253" s="13"/>
      <c r="S253" s="13"/>
      <c r="T253" s="75">
        <v>34.799999999999997</v>
      </c>
      <c r="U253" s="75">
        <v>8400</v>
      </c>
      <c r="V253" s="75">
        <v>2400</v>
      </c>
      <c r="W253" s="75">
        <v>6000</v>
      </c>
      <c r="X253" s="75">
        <v>11600</v>
      </c>
      <c r="Y253" s="76">
        <v>41684</v>
      </c>
      <c r="Z253" s="152"/>
      <c r="AA253" s="13"/>
      <c r="AB253" s="86" t="s">
        <v>202</v>
      </c>
    </row>
    <row r="254" spans="1:28" ht="15" customHeight="1" x14ac:dyDescent="0.25">
      <c r="B254" s="85" t="s">
        <v>502</v>
      </c>
      <c r="C254" s="13"/>
      <c r="D254" s="14" t="s">
        <v>601</v>
      </c>
      <c r="E254" s="15"/>
      <c r="F254" s="15"/>
      <c r="G254" s="16" t="s">
        <v>206</v>
      </c>
      <c r="H254" s="13" t="s">
        <v>220</v>
      </c>
      <c r="I254" s="13" t="s">
        <v>221</v>
      </c>
      <c r="J254" s="13">
        <v>107114</v>
      </c>
      <c r="K254" s="17" t="s">
        <v>177</v>
      </c>
      <c r="L254" s="13">
        <v>40</v>
      </c>
      <c r="M254" s="13">
        <v>0</v>
      </c>
      <c r="N254" s="13">
        <v>900</v>
      </c>
      <c r="O254" s="13">
        <v>7</v>
      </c>
      <c r="P254" s="74"/>
      <c r="Q254" s="13"/>
      <c r="R254" s="13"/>
      <c r="S254" s="13"/>
      <c r="T254" s="77" t="s">
        <v>1087</v>
      </c>
      <c r="U254" s="77" t="s">
        <v>1066</v>
      </c>
      <c r="V254" s="77" t="s">
        <v>1066</v>
      </c>
      <c r="W254" s="77" t="s">
        <v>996</v>
      </c>
      <c r="X254" s="72" t="s">
        <v>996</v>
      </c>
      <c r="Y254" s="76">
        <v>41690</v>
      </c>
      <c r="Z254" s="15"/>
      <c r="AA254" s="15"/>
      <c r="AB254" s="86" t="s">
        <v>202</v>
      </c>
    </row>
    <row r="255" spans="1:28" ht="15" customHeight="1" x14ac:dyDescent="0.25">
      <c r="B255" s="85" t="s">
        <v>502</v>
      </c>
      <c r="C255" s="13"/>
      <c r="D255" s="14" t="s">
        <v>839</v>
      </c>
      <c r="E255" s="15"/>
      <c r="F255" s="15"/>
      <c r="G255" s="16" t="s">
        <v>122</v>
      </c>
      <c r="H255" s="13" t="s">
        <v>961</v>
      </c>
      <c r="I255" s="13" t="s">
        <v>962</v>
      </c>
      <c r="J255" s="13">
        <v>105729</v>
      </c>
      <c r="K255" s="17" t="s">
        <v>177</v>
      </c>
      <c r="L255" s="13">
        <v>6</v>
      </c>
      <c r="M255" s="13">
        <v>0</v>
      </c>
      <c r="N255" s="13">
        <v>900</v>
      </c>
      <c r="O255" s="13">
        <v>0.3</v>
      </c>
      <c r="P255" s="74"/>
      <c r="Q255" s="13"/>
      <c r="R255" s="13"/>
      <c r="S255" s="13"/>
      <c r="T255" s="77" t="s">
        <v>1062</v>
      </c>
      <c r="U255" s="77" t="s">
        <v>1005</v>
      </c>
      <c r="V255" s="77" t="s">
        <v>1005</v>
      </c>
      <c r="W255" s="77" t="s">
        <v>996</v>
      </c>
      <c r="X255" s="72" t="s">
        <v>1132</v>
      </c>
      <c r="Y255" s="76">
        <v>41703</v>
      </c>
      <c r="Z255" s="15"/>
      <c r="AA255" s="15"/>
      <c r="AB255" s="86" t="s">
        <v>202</v>
      </c>
    </row>
    <row r="256" spans="1:28" ht="15" customHeight="1" x14ac:dyDescent="0.25">
      <c r="B256" s="85" t="s">
        <v>502</v>
      </c>
      <c r="C256" s="72" t="s">
        <v>511</v>
      </c>
      <c r="D256" s="12" t="s">
        <v>52</v>
      </c>
      <c r="E256" s="33"/>
      <c r="F256" s="33"/>
      <c r="G256" s="16" t="s">
        <v>122</v>
      </c>
      <c r="H256" s="12" t="s">
        <v>278</v>
      </c>
      <c r="I256" s="12" t="s">
        <v>279</v>
      </c>
      <c r="J256" s="12" t="s">
        <v>125</v>
      </c>
      <c r="K256" s="57" t="s">
        <v>177</v>
      </c>
      <c r="L256" s="12">
        <v>64</v>
      </c>
      <c r="M256" s="12">
        <v>0</v>
      </c>
      <c r="N256" s="13">
        <v>900</v>
      </c>
      <c r="O256" s="12">
        <v>0</v>
      </c>
      <c r="P256" s="41"/>
      <c r="Q256" s="13"/>
      <c r="R256" s="13"/>
      <c r="S256" s="13"/>
      <c r="T256" s="38">
        <f>(O256*P256)+Q256+R256+S256</f>
        <v>0</v>
      </c>
      <c r="U256" s="12" t="s">
        <v>1066</v>
      </c>
      <c r="V256" s="12" t="s">
        <v>1066</v>
      </c>
      <c r="W256" s="12" t="s">
        <v>996</v>
      </c>
      <c r="X256" s="12" t="s">
        <v>1381</v>
      </c>
      <c r="Y256" s="51">
        <v>41718</v>
      </c>
      <c r="Z256" s="15"/>
      <c r="AA256" s="15"/>
      <c r="AB256" s="87" t="s">
        <v>133</v>
      </c>
    </row>
    <row r="257" spans="2:28" ht="15" customHeight="1" x14ac:dyDescent="0.25">
      <c r="B257" s="85" t="s">
        <v>502</v>
      </c>
      <c r="C257" s="72" t="s">
        <v>511</v>
      </c>
      <c r="D257" s="12" t="s">
        <v>108</v>
      </c>
      <c r="E257" s="33"/>
      <c r="F257" s="33"/>
      <c r="G257" s="16" t="s">
        <v>206</v>
      </c>
      <c r="H257" s="12" t="s">
        <v>397</v>
      </c>
      <c r="I257" s="12" t="s">
        <v>398</v>
      </c>
      <c r="J257" s="12" t="s">
        <v>266</v>
      </c>
      <c r="K257" s="57" t="s">
        <v>177</v>
      </c>
      <c r="L257" s="12">
        <v>98</v>
      </c>
      <c r="M257" s="12">
        <v>0</v>
      </c>
      <c r="N257" s="13">
        <v>900</v>
      </c>
      <c r="O257" s="12">
        <v>-27.8</v>
      </c>
      <c r="P257" s="41">
        <v>58</v>
      </c>
      <c r="Q257" s="52">
        <v>-1290</v>
      </c>
      <c r="R257" s="13"/>
      <c r="S257" s="13"/>
      <c r="T257" s="38">
        <f>(O257*P257)+Q257+R257+S257</f>
        <v>-2902.4</v>
      </c>
      <c r="U257" s="12" t="s">
        <v>1382</v>
      </c>
      <c r="V257" s="12" t="s">
        <v>1383</v>
      </c>
      <c r="W257" s="12" t="s">
        <v>1384</v>
      </c>
      <c r="X257" s="12" t="s">
        <v>996</v>
      </c>
      <c r="Y257" s="51">
        <v>42084</v>
      </c>
      <c r="Z257" s="15"/>
      <c r="AA257" s="15"/>
      <c r="AB257" s="87" t="s">
        <v>133</v>
      </c>
    </row>
    <row r="258" spans="2:28" ht="15" customHeight="1" x14ac:dyDescent="0.25">
      <c r="B258" s="85" t="s">
        <v>503</v>
      </c>
      <c r="C258" s="13"/>
      <c r="D258" s="13" t="s">
        <v>63</v>
      </c>
      <c r="E258" s="13"/>
      <c r="F258" s="13"/>
      <c r="G258" s="16" t="s">
        <v>188</v>
      </c>
      <c r="H258" s="13" t="s">
        <v>127</v>
      </c>
      <c r="I258" s="13" t="s">
        <v>127</v>
      </c>
      <c r="J258" s="13">
        <v>0</v>
      </c>
      <c r="K258" s="17" t="s">
        <v>274</v>
      </c>
      <c r="L258" s="13">
        <v>59</v>
      </c>
      <c r="M258" s="13">
        <v>0</v>
      </c>
      <c r="N258" s="13">
        <v>1000</v>
      </c>
      <c r="O258" s="13">
        <v>-31</v>
      </c>
      <c r="P258" s="74"/>
      <c r="Q258" s="13"/>
      <c r="R258" s="13"/>
      <c r="S258" s="13"/>
      <c r="T258" s="75">
        <v>-1798</v>
      </c>
      <c r="U258" s="75">
        <v>0</v>
      </c>
      <c r="V258" s="75">
        <v>0</v>
      </c>
      <c r="W258" s="75">
        <v>0</v>
      </c>
      <c r="X258" s="75">
        <v>0</v>
      </c>
      <c r="Y258" s="76">
        <v>41690</v>
      </c>
      <c r="Z258" s="152"/>
      <c r="AA258" s="13"/>
      <c r="AB258" s="86" t="s">
        <v>202</v>
      </c>
    </row>
    <row r="259" spans="2:28" ht="15" customHeight="1" x14ac:dyDescent="0.25">
      <c r="B259" s="85" t="s">
        <v>502</v>
      </c>
      <c r="C259" s="42" t="s">
        <v>1150</v>
      </c>
      <c r="D259" s="12" t="s">
        <v>63</v>
      </c>
      <c r="E259" s="33"/>
      <c r="F259" s="33"/>
      <c r="G259" s="16" t="s">
        <v>188</v>
      </c>
      <c r="H259" s="12"/>
      <c r="I259" s="12">
        <v>0</v>
      </c>
      <c r="J259" s="12">
        <v>0</v>
      </c>
      <c r="K259" s="57" t="s">
        <v>177</v>
      </c>
      <c r="L259" s="12">
        <v>100</v>
      </c>
      <c r="M259" s="12">
        <v>0</v>
      </c>
      <c r="N259" s="13">
        <v>900</v>
      </c>
      <c r="O259" s="12">
        <v>-8.6</v>
      </c>
      <c r="P259" s="41">
        <v>58</v>
      </c>
      <c r="Q259" s="13"/>
      <c r="R259" s="13"/>
      <c r="S259" s="13"/>
      <c r="T259" s="38">
        <f>(O259*P259)+Q259+R259+S259</f>
        <v>-498.79999999999995</v>
      </c>
      <c r="U259" s="12" t="s">
        <v>996</v>
      </c>
      <c r="V259" s="12" t="s">
        <v>996</v>
      </c>
      <c r="W259" s="12" t="s">
        <v>996</v>
      </c>
      <c r="X259" s="12" t="s">
        <v>996</v>
      </c>
      <c r="Y259" s="51">
        <v>41719</v>
      </c>
      <c r="Z259" s="15"/>
      <c r="AA259" s="15"/>
      <c r="AB259" s="87" t="s">
        <v>1144</v>
      </c>
    </row>
    <row r="260" spans="2:28" ht="15" customHeight="1" x14ac:dyDescent="0.25">
      <c r="B260" s="85" t="s">
        <v>502</v>
      </c>
      <c r="C260" s="13"/>
      <c r="D260" s="14" t="s">
        <v>840</v>
      </c>
      <c r="E260" s="15"/>
      <c r="F260" s="15"/>
      <c r="G260" s="16" t="s">
        <v>206</v>
      </c>
      <c r="H260" s="13" t="s">
        <v>220</v>
      </c>
      <c r="I260" s="13" t="s">
        <v>221</v>
      </c>
      <c r="J260" s="13">
        <v>107114</v>
      </c>
      <c r="K260" s="17" t="s">
        <v>177</v>
      </c>
      <c r="L260" s="13">
        <v>40</v>
      </c>
      <c r="M260" s="13">
        <v>0</v>
      </c>
      <c r="N260" s="13">
        <v>900</v>
      </c>
      <c r="O260" s="13">
        <v>-5</v>
      </c>
      <c r="P260" s="74"/>
      <c r="Q260" s="13"/>
      <c r="R260" s="13"/>
      <c r="S260" s="13"/>
      <c r="T260" s="77" t="s">
        <v>1088</v>
      </c>
      <c r="U260" s="77" t="s">
        <v>1015</v>
      </c>
      <c r="V260" s="77" t="s">
        <v>1015</v>
      </c>
      <c r="W260" s="77" t="s">
        <v>996</v>
      </c>
      <c r="X260" s="72" t="s">
        <v>996</v>
      </c>
      <c r="Y260" s="76">
        <v>41719</v>
      </c>
      <c r="Z260" s="15"/>
      <c r="AA260" s="15"/>
      <c r="AB260" s="86" t="s">
        <v>202</v>
      </c>
    </row>
    <row r="261" spans="2:28" ht="15" customHeight="1" x14ac:dyDescent="0.25">
      <c r="B261" s="85" t="s">
        <v>502</v>
      </c>
      <c r="C261" s="72" t="s">
        <v>510</v>
      </c>
      <c r="D261" s="12" t="s">
        <v>31</v>
      </c>
      <c r="E261" s="33"/>
      <c r="F261" s="33"/>
      <c r="G261" s="16" t="s">
        <v>206</v>
      </c>
      <c r="H261" s="12" t="s">
        <v>220</v>
      </c>
      <c r="I261" s="12" t="s">
        <v>224</v>
      </c>
      <c r="J261" s="12">
        <v>107114</v>
      </c>
      <c r="K261" s="57" t="s">
        <v>177</v>
      </c>
      <c r="L261" s="12">
        <v>50</v>
      </c>
      <c r="M261" s="12">
        <v>0</v>
      </c>
      <c r="N261" s="13">
        <v>900</v>
      </c>
      <c r="O261" s="12">
        <v>-17</v>
      </c>
      <c r="P261" s="41">
        <v>58</v>
      </c>
      <c r="Q261" s="13"/>
      <c r="R261" s="13"/>
      <c r="S261" s="13"/>
      <c r="T261" s="38">
        <f>(O261*P261)+Q261+R261+S261</f>
        <v>-986</v>
      </c>
      <c r="U261" s="12" t="s">
        <v>1037</v>
      </c>
      <c r="V261" s="12" t="s">
        <v>1037</v>
      </c>
      <c r="W261" s="12" t="s">
        <v>996</v>
      </c>
      <c r="X261" s="12" t="s">
        <v>996</v>
      </c>
      <c r="Y261" s="51">
        <v>41719</v>
      </c>
      <c r="Z261" s="15"/>
      <c r="AA261" s="15"/>
      <c r="AB261" s="87" t="s">
        <v>226</v>
      </c>
    </row>
    <row r="262" spans="2:28" ht="15" customHeight="1" x14ac:dyDescent="0.25">
      <c r="B262" s="85" t="s">
        <v>503</v>
      </c>
      <c r="C262" s="42" t="s">
        <v>1149</v>
      </c>
      <c r="D262" s="12" t="s">
        <v>31</v>
      </c>
      <c r="E262" s="33"/>
      <c r="F262" s="33"/>
      <c r="G262" s="16" t="s">
        <v>188</v>
      </c>
      <c r="H262" s="29" t="s">
        <v>127</v>
      </c>
      <c r="I262" s="29" t="s">
        <v>127</v>
      </c>
      <c r="J262" s="32">
        <v>0</v>
      </c>
      <c r="K262" s="56" t="s">
        <v>1355</v>
      </c>
      <c r="L262" s="35">
        <v>130</v>
      </c>
      <c r="M262" s="39">
        <v>0</v>
      </c>
      <c r="N262" s="13">
        <v>900</v>
      </c>
      <c r="O262" s="40">
        <v>0</v>
      </c>
      <c r="P262" s="41"/>
      <c r="Q262" s="13"/>
      <c r="R262" s="13"/>
      <c r="S262" s="13"/>
      <c r="T262" s="38">
        <f>(O262*P262)+Q262+R262+S262</f>
        <v>0</v>
      </c>
      <c r="U262" s="36">
        <v>0</v>
      </c>
      <c r="V262" s="36">
        <v>0</v>
      </c>
      <c r="W262" s="36">
        <v>0</v>
      </c>
      <c r="X262" s="36">
        <v>0</v>
      </c>
      <c r="Y262" s="37">
        <v>41690</v>
      </c>
      <c r="Z262" s="152"/>
      <c r="AA262" s="15"/>
      <c r="AB262" s="87" t="s">
        <v>205</v>
      </c>
    </row>
    <row r="263" spans="2:28" ht="15" customHeight="1" x14ac:dyDescent="0.25">
      <c r="B263" s="85" t="s">
        <v>503</v>
      </c>
      <c r="C263" s="13"/>
      <c r="D263" s="13" t="s">
        <v>602</v>
      </c>
      <c r="E263" s="13"/>
      <c r="F263" s="13"/>
      <c r="G263" s="16" t="s">
        <v>122</v>
      </c>
      <c r="H263" s="13" t="s">
        <v>745</v>
      </c>
      <c r="I263" s="13" t="s">
        <v>746</v>
      </c>
      <c r="J263" s="13">
        <v>107289</v>
      </c>
      <c r="K263" s="17" t="s">
        <v>791</v>
      </c>
      <c r="L263" s="13">
        <v>30</v>
      </c>
      <c r="M263" s="13">
        <v>0</v>
      </c>
      <c r="N263" s="13">
        <v>900</v>
      </c>
      <c r="O263" s="13">
        <v>0</v>
      </c>
      <c r="P263" s="74"/>
      <c r="Q263" s="13"/>
      <c r="R263" s="13"/>
      <c r="S263" s="13"/>
      <c r="T263" s="75">
        <v>0</v>
      </c>
      <c r="U263" s="75">
        <v>804</v>
      </c>
      <c r="V263" s="75">
        <v>804</v>
      </c>
      <c r="W263" s="75">
        <v>0</v>
      </c>
      <c r="X263" s="75">
        <v>0</v>
      </c>
      <c r="Y263" s="76">
        <v>41697</v>
      </c>
      <c r="Z263" s="152"/>
      <c r="AA263" s="13"/>
      <c r="AB263" s="86" t="s">
        <v>202</v>
      </c>
    </row>
    <row r="264" spans="2:28" ht="15" customHeight="1" x14ac:dyDescent="0.25">
      <c r="B264" s="85" t="s">
        <v>502</v>
      </c>
      <c r="C264" s="13"/>
      <c r="D264" s="14" t="s">
        <v>602</v>
      </c>
      <c r="E264" s="15"/>
      <c r="F264" s="15"/>
      <c r="G264" s="16" t="s">
        <v>206</v>
      </c>
      <c r="H264" s="13" t="s">
        <v>220</v>
      </c>
      <c r="I264" s="13" t="s">
        <v>224</v>
      </c>
      <c r="J264" s="13">
        <v>107114</v>
      </c>
      <c r="K264" s="17" t="s">
        <v>177</v>
      </c>
      <c r="L264" s="13">
        <v>40</v>
      </c>
      <c r="M264" s="13">
        <v>0</v>
      </c>
      <c r="N264" s="13">
        <v>900</v>
      </c>
      <c r="O264" s="13">
        <v>-3</v>
      </c>
      <c r="P264" s="74"/>
      <c r="Q264" s="13"/>
      <c r="R264" s="13"/>
      <c r="S264" s="13"/>
      <c r="T264" s="77" t="s">
        <v>1089</v>
      </c>
      <c r="U264" s="77" t="s">
        <v>1041</v>
      </c>
      <c r="V264" s="77" t="s">
        <v>1041</v>
      </c>
      <c r="W264" s="77" t="s">
        <v>996</v>
      </c>
      <c r="X264" s="72" t="s">
        <v>996</v>
      </c>
      <c r="Y264" s="76">
        <v>41719</v>
      </c>
      <c r="Z264" s="15"/>
      <c r="AA264" s="15"/>
      <c r="AB264" s="86" t="s">
        <v>202</v>
      </c>
    </row>
    <row r="265" spans="2:28" ht="15" customHeight="1" x14ac:dyDescent="0.25">
      <c r="B265" s="85" t="s">
        <v>503</v>
      </c>
      <c r="C265" s="72" t="s">
        <v>513</v>
      </c>
      <c r="D265" s="12" t="s">
        <v>1192</v>
      </c>
      <c r="E265" s="33"/>
      <c r="F265" s="33"/>
      <c r="G265" s="16" t="s">
        <v>206</v>
      </c>
      <c r="H265" s="29" t="s">
        <v>1320</v>
      </c>
      <c r="I265" s="29" t="s">
        <v>351</v>
      </c>
      <c r="J265" s="29">
        <v>0</v>
      </c>
      <c r="K265" s="30" t="s">
        <v>791</v>
      </c>
      <c r="L265" s="35">
        <v>98</v>
      </c>
      <c r="M265" s="39">
        <v>0</v>
      </c>
      <c r="N265" s="13">
        <v>900</v>
      </c>
      <c r="O265" s="40">
        <v>0</v>
      </c>
      <c r="P265" s="41"/>
      <c r="Q265" s="13"/>
      <c r="R265" s="13"/>
      <c r="S265" s="13"/>
      <c r="T265" s="38">
        <f>(O265*P265)+Q265+R265+S265</f>
        <v>0</v>
      </c>
      <c r="U265" s="36">
        <v>1320</v>
      </c>
      <c r="V265" s="36">
        <v>1320</v>
      </c>
      <c r="W265" s="36">
        <v>0</v>
      </c>
      <c r="X265" s="36">
        <v>0</v>
      </c>
      <c r="Y265" s="37">
        <v>42062</v>
      </c>
      <c r="Z265" s="152"/>
      <c r="AA265" s="15"/>
      <c r="AB265" s="87" t="s">
        <v>191</v>
      </c>
    </row>
    <row r="266" spans="2:28" ht="15" customHeight="1" x14ac:dyDescent="0.25">
      <c r="B266" s="85" t="s">
        <v>503</v>
      </c>
      <c r="C266" s="13"/>
      <c r="D266" s="13" t="s">
        <v>39</v>
      </c>
      <c r="E266" s="13"/>
      <c r="F266" s="13"/>
      <c r="G266" s="16" t="s">
        <v>522</v>
      </c>
      <c r="H266" s="13" t="s">
        <v>747</v>
      </c>
      <c r="I266" s="13" t="s">
        <v>748</v>
      </c>
      <c r="J266" s="13">
        <v>107522</v>
      </c>
      <c r="K266" s="17" t="s">
        <v>791</v>
      </c>
      <c r="L266" s="13">
        <v>64</v>
      </c>
      <c r="M266" s="13">
        <v>0</v>
      </c>
      <c r="N266" s="13">
        <v>900</v>
      </c>
      <c r="O266" s="13">
        <v>-20</v>
      </c>
      <c r="P266" s="74"/>
      <c r="Q266" s="13"/>
      <c r="R266" s="13"/>
      <c r="S266" s="13"/>
      <c r="T266" s="75">
        <v>-1160</v>
      </c>
      <c r="U266" s="75">
        <v>-738680</v>
      </c>
      <c r="V266" s="75">
        <v>1320</v>
      </c>
      <c r="W266" s="75">
        <v>-740000</v>
      </c>
      <c r="X266" s="75">
        <v>0</v>
      </c>
      <c r="Y266" s="76">
        <v>41697</v>
      </c>
      <c r="Z266" s="152"/>
      <c r="AA266" s="13"/>
      <c r="AB266" s="86" t="s">
        <v>202</v>
      </c>
    </row>
    <row r="267" spans="2:28" ht="15" customHeight="1" x14ac:dyDescent="0.25">
      <c r="B267" s="85" t="s">
        <v>502</v>
      </c>
      <c r="C267" s="13" t="s">
        <v>1459</v>
      </c>
      <c r="D267" s="12" t="s">
        <v>39</v>
      </c>
      <c r="E267" s="33"/>
      <c r="F267" s="33"/>
      <c r="G267" s="16" t="s">
        <v>206</v>
      </c>
      <c r="H267" s="12" t="s">
        <v>244</v>
      </c>
      <c r="I267" s="12" t="s">
        <v>247</v>
      </c>
      <c r="J267" s="12">
        <v>107525</v>
      </c>
      <c r="K267" s="57" t="s">
        <v>177</v>
      </c>
      <c r="L267" s="12">
        <v>64</v>
      </c>
      <c r="M267" s="12">
        <v>0</v>
      </c>
      <c r="N267" s="13">
        <v>900</v>
      </c>
      <c r="O267" s="12">
        <v>-7</v>
      </c>
      <c r="P267" s="41">
        <v>58</v>
      </c>
      <c r="Q267" s="52">
        <v>-740</v>
      </c>
      <c r="R267" s="13"/>
      <c r="S267" s="13"/>
      <c r="T267" s="38">
        <f>(O267*P267)+Q267+R267+S267</f>
        <v>-1146</v>
      </c>
      <c r="U267" s="12" t="s">
        <v>1037</v>
      </c>
      <c r="V267" s="12" t="s">
        <v>1037</v>
      </c>
      <c r="W267" s="12" t="s">
        <v>996</v>
      </c>
      <c r="X267" s="12" t="s">
        <v>996</v>
      </c>
      <c r="Y267" s="51">
        <v>41719</v>
      </c>
      <c r="Z267" s="15"/>
      <c r="AA267" s="15"/>
      <c r="AB267" s="87" t="s">
        <v>196</v>
      </c>
    </row>
    <row r="268" spans="2:28" ht="15" customHeight="1" x14ac:dyDescent="0.25">
      <c r="B268" s="85" t="s">
        <v>503</v>
      </c>
      <c r="C268" s="13"/>
      <c r="D268" s="13" t="s">
        <v>603</v>
      </c>
      <c r="E268" s="13"/>
      <c r="F268" s="13"/>
      <c r="G268" s="16" t="s">
        <v>122</v>
      </c>
      <c r="H268" s="13" t="s">
        <v>749</v>
      </c>
      <c r="I268" s="13" t="s">
        <v>750</v>
      </c>
      <c r="J268" s="13" t="s">
        <v>751</v>
      </c>
      <c r="K268" s="17" t="s">
        <v>791</v>
      </c>
      <c r="L268" s="13">
        <v>5</v>
      </c>
      <c r="M268" s="13">
        <v>0</v>
      </c>
      <c r="N268" s="13">
        <v>900</v>
      </c>
      <c r="O268" s="13">
        <v>0</v>
      </c>
      <c r="P268" s="74"/>
      <c r="Q268" s="13"/>
      <c r="R268" s="13"/>
      <c r="S268" s="13"/>
      <c r="T268" s="75">
        <v>0</v>
      </c>
      <c r="U268" s="75">
        <v>0</v>
      </c>
      <c r="V268" s="75">
        <v>0</v>
      </c>
      <c r="W268" s="75">
        <v>0</v>
      </c>
      <c r="X268" s="75">
        <v>0</v>
      </c>
      <c r="Y268" s="76">
        <v>41698</v>
      </c>
      <c r="Z268" s="152"/>
      <c r="AA268" s="13"/>
      <c r="AB268" s="86" t="s">
        <v>202</v>
      </c>
    </row>
    <row r="269" spans="2:28" ht="15" customHeight="1" x14ac:dyDescent="0.25">
      <c r="B269" s="85" t="s">
        <v>502</v>
      </c>
      <c r="C269" s="13"/>
      <c r="D269" s="14" t="s">
        <v>603</v>
      </c>
      <c r="E269" s="15"/>
      <c r="F269" s="15"/>
      <c r="G269" s="16" t="s">
        <v>122</v>
      </c>
      <c r="H269" s="13" t="s">
        <v>755</v>
      </c>
      <c r="I269" s="13" t="s">
        <v>756</v>
      </c>
      <c r="J269" s="13" t="s">
        <v>125</v>
      </c>
      <c r="K269" s="17" t="s">
        <v>177</v>
      </c>
      <c r="L269" s="13">
        <v>40</v>
      </c>
      <c r="M269" s="13">
        <v>0</v>
      </c>
      <c r="N269" s="13">
        <v>900</v>
      </c>
      <c r="O269" s="13">
        <v>0</v>
      </c>
      <c r="P269" s="74"/>
      <c r="Q269" s="13"/>
      <c r="R269" s="13"/>
      <c r="S269" s="13"/>
      <c r="T269" s="77" t="s">
        <v>996</v>
      </c>
      <c r="U269" s="77" t="s">
        <v>1044</v>
      </c>
      <c r="V269" s="77" t="s">
        <v>1044</v>
      </c>
      <c r="W269" s="77" t="s">
        <v>996</v>
      </c>
      <c r="X269" s="72" t="s">
        <v>996</v>
      </c>
      <c r="Y269" s="76">
        <v>41730</v>
      </c>
      <c r="Z269" s="15"/>
      <c r="AA269" s="15"/>
      <c r="AB269" s="86" t="s">
        <v>202</v>
      </c>
    </row>
    <row r="270" spans="2:28" ht="15" customHeight="1" x14ac:dyDescent="0.25">
      <c r="B270" s="85" t="s">
        <v>503</v>
      </c>
      <c r="C270" s="13"/>
      <c r="D270" s="13" t="s">
        <v>53</v>
      </c>
      <c r="E270" s="13"/>
      <c r="F270" s="13"/>
      <c r="G270" s="16" t="s">
        <v>122</v>
      </c>
      <c r="H270" s="13" t="s">
        <v>752</v>
      </c>
      <c r="I270" s="13" t="s">
        <v>753</v>
      </c>
      <c r="J270" s="13">
        <v>0</v>
      </c>
      <c r="K270" s="17" t="s">
        <v>791</v>
      </c>
      <c r="L270" s="13">
        <v>59</v>
      </c>
      <c r="M270" s="13">
        <v>0</v>
      </c>
      <c r="N270" s="13">
        <v>1000</v>
      </c>
      <c r="O270" s="13">
        <v>0</v>
      </c>
      <c r="P270" s="74"/>
      <c r="Q270" s="13"/>
      <c r="R270" s="13"/>
      <c r="S270" s="13"/>
      <c r="T270" s="75">
        <v>0</v>
      </c>
      <c r="U270" s="75">
        <v>0</v>
      </c>
      <c r="V270" s="75">
        <v>0</v>
      </c>
      <c r="W270" s="75">
        <v>0</v>
      </c>
      <c r="X270" s="75">
        <v>0</v>
      </c>
      <c r="Y270" s="76">
        <v>41710</v>
      </c>
      <c r="Z270" s="152"/>
      <c r="AA270" s="13"/>
      <c r="AB270" s="86" t="s">
        <v>202</v>
      </c>
    </row>
    <row r="271" spans="2:28" ht="15" customHeight="1" x14ac:dyDescent="0.25">
      <c r="B271" s="85" t="s">
        <v>502</v>
      </c>
      <c r="C271" s="72" t="s">
        <v>281</v>
      </c>
      <c r="D271" s="12" t="s">
        <v>53</v>
      </c>
      <c r="E271" s="33"/>
      <c r="F271" s="33"/>
      <c r="G271" s="16" t="s">
        <v>206</v>
      </c>
      <c r="H271" s="12" t="s">
        <v>244</v>
      </c>
      <c r="I271" s="12" t="s">
        <v>245</v>
      </c>
      <c r="J271" s="12">
        <v>107525</v>
      </c>
      <c r="K271" s="57" t="s">
        <v>177</v>
      </c>
      <c r="L271" s="12">
        <v>64</v>
      </c>
      <c r="M271" s="12">
        <v>0</v>
      </c>
      <c r="N271" s="13">
        <v>900</v>
      </c>
      <c r="O271" s="12">
        <v>-9</v>
      </c>
      <c r="P271" s="41">
        <v>59.35</v>
      </c>
      <c r="Q271" s="13"/>
      <c r="R271" s="13"/>
      <c r="S271" s="13"/>
      <c r="T271" s="38">
        <f>(O271*P271)+Q271+R271+S271</f>
        <v>-534.15</v>
      </c>
      <c r="U271" s="12" t="s">
        <v>1385</v>
      </c>
      <c r="V271" s="12" t="s">
        <v>1385</v>
      </c>
      <c r="W271" s="12" t="s">
        <v>996</v>
      </c>
      <c r="X271" s="12" t="s">
        <v>996</v>
      </c>
      <c r="Y271" s="51">
        <v>41731</v>
      </c>
      <c r="Z271" s="15"/>
      <c r="AA271" s="15"/>
      <c r="AB271" s="87" t="s">
        <v>191</v>
      </c>
    </row>
    <row r="272" spans="2:28" ht="15" customHeight="1" x14ac:dyDescent="0.25">
      <c r="B272" s="85" t="s">
        <v>503</v>
      </c>
      <c r="C272" s="13"/>
      <c r="D272" s="13" t="s">
        <v>604</v>
      </c>
      <c r="E272" s="13"/>
      <c r="F272" s="13"/>
      <c r="G272" s="16" t="s">
        <v>122</v>
      </c>
      <c r="H272" s="13" t="s">
        <v>754</v>
      </c>
      <c r="I272" s="13" t="s">
        <v>680</v>
      </c>
      <c r="J272" s="13">
        <v>103183</v>
      </c>
      <c r="K272" s="17" t="s">
        <v>791</v>
      </c>
      <c r="L272" s="13">
        <v>59</v>
      </c>
      <c r="M272" s="13">
        <v>0</v>
      </c>
      <c r="N272" s="13">
        <v>1000</v>
      </c>
      <c r="O272" s="13">
        <v>10.85</v>
      </c>
      <c r="P272" s="74"/>
      <c r="Q272" s="13"/>
      <c r="R272" s="13"/>
      <c r="S272" s="13"/>
      <c r="T272" s="75">
        <v>629.29999999999995</v>
      </c>
      <c r="U272" s="75">
        <v>1200</v>
      </c>
      <c r="V272" s="75">
        <v>0</v>
      </c>
      <c r="W272" s="75">
        <v>1200</v>
      </c>
      <c r="X272" s="75">
        <v>0</v>
      </c>
      <c r="Y272" s="76">
        <v>41710</v>
      </c>
      <c r="Z272" s="152"/>
      <c r="AA272" s="13"/>
      <c r="AB272" s="86" t="s">
        <v>202</v>
      </c>
    </row>
    <row r="273" spans="1:28" ht="15" customHeight="1" x14ac:dyDescent="0.25">
      <c r="B273" s="85" t="s">
        <v>502</v>
      </c>
      <c r="C273" s="72" t="s">
        <v>510</v>
      </c>
      <c r="D273" s="12" t="s">
        <v>54</v>
      </c>
      <c r="E273" s="33"/>
      <c r="F273" s="33"/>
      <c r="G273" s="16" t="s">
        <v>206</v>
      </c>
      <c r="H273" s="12" t="s">
        <v>244</v>
      </c>
      <c r="I273" s="12" t="s">
        <v>245</v>
      </c>
      <c r="J273" s="12">
        <v>107525</v>
      </c>
      <c r="K273" s="57" t="s">
        <v>177</v>
      </c>
      <c r="L273" s="12">
        <v>64</v>
      </c>
      <c r="M273" s="12">
        <v>0</v>
      </c>
      <c r="N273" s="13">
        <v>900</v>
      </c>
      <c r="O273" s="12">
        <v>0</v>
      </c>
      <c r="P273" s="41"/>
      <c r="Q273" s="13"/>
      <c r="R273" s="13"/>
      <c r="S273" s="13"/>
      <c r="T273" s="38">
        <f>(O273*P273)+Q273+R273+S273</f>
        <v>0</v>
      </c>
      <c r="U273" s="12" t="s">
        <v>1386</v>
      </c>
      <c r="V273" s="12" t="s">
        <v>1037</v>
      </c>
      <c r="W273" s="12" t="s">
        <v>1387</v>
      </c>
      <c r="X273" s="12" t="s">
        <v>996</v>
      </c>
      <c r="Y273" s="51">
        <v>41733</v>
      </c>
      <c r="Z273" s="15"/>
      <c r="AA273" s="15"/>
      <c r="AB273" s="87" t="s">
        <v>226</v>
      </c>
    </row>
    <row r="274" spans="1:28" ht="15" customHeight="1" x14ac:dyDescent="0.25">
      <c r="B274" s="85" t="s">
        <v>503</v>
      </c>
      <c r="C274" s="13" t="s">
        <v>508</v>
      </c>
      <c r="D274" s="12" t="s">
        <v>1167</v>
      </c>
      <c r="E274" s="33"/>
      <c r="F274" s="33"/>
      <c r="G274" s="16" t="s">
        <v>206</v>
      </c>
      <c r="H274" s="29" t="s">
        <v>747</v>
      </c>
      <c r="I274" s="29" t="s">
        <v>748</v>
      </c>
      <c r="J274" s="32">
        <v>107522</v>
      </c>
      <c r="K274" s="56" t="s">
        <v>791</v>
      </c>
      <c r="L274" s="35">
        <v>64</v>
      </c>
      <c r="M274" s="39">
        <v>0</v>
      </c>
      <c r="N274" s="13">
        <v>900</v>
      </c>
      <c r="O274" s="40">
        <v>-14</v>
      </c>
      <c r="P274" s="41">
        <v>57.999999999999993</v>
      </c>
      <c r="Q274" s="13"/>
      <c r="R274" s="13"/>
      <c r="S274" s="13"/>
      <c r="T274" s="38">
        <f>(O274*P274)+Q274+R274+S274</f>
        <v>-811.99999999999989</v>
      </c>
      <c r="U274" s="36">
        <v>1320</v>
      </c>
      <c r="V274" s="36">
        <v>1320</v>
      </c>
      <c r="W274" s="36">
        <v>0</v>
      </c>
      <c r="X274" s="36">
        <v>0</v>
      </c>
      <c r="Y274" s="37">
        <v>41716</v>
      </c>
      <c r="Z274" s="152"/>
      <c r="AA274" s="15"/>
      <c r="AB274" s="87" t="s">
        <v>133</v>
      </c>
    </row>
    <row r="275" spans="1:28" ht="15" customHeight="1" x14ac:dyDescent="0.25">
      <c r="A275" s="150"/>
      <c r="B275" s="85" t="s">
        <v>503</v>
      </c>
      <c r="C275" s="72"/>
      <c r="D275" s="12" t="s">
        <v>55</v>
      </c>
      <c r="E275" s="33"/>
      <c r="F275" s="33"/>
      <c r="G275" s="16" t="s">
        <v>122</v>
      </c>
      <c r="H275" s="29" t="s">
        <v>278</v>
      </c>
      <c r="I275" s="29" t="s">
        <v>279</v>
      </c>
      <c r="J275" s="32" t="s">
        <v>690</v>
      </c>
      <c r="K275" s="56" t="s">
        <v>376</v>
      </c>
      <c r="L275" s="35">
        <v>64</v>
      </c>
      <c r="M275" s="39">
        <v>0</v>
      </c>
      <c r="N275" s="13" t="s">
        <v>199</v>
      </c>
      <c r="O275" s="40">
        <v>0</v>
      </c>
      <c r="P275" s="41"/>
      <c r="Q275" s="13"/>
      <c r="R275" s="13"/>
      <c r="S275" s="13"/>
      <c r="T275" s="38">
        <f>(O275*P275)+Q275+R275+S275</f>
        <v>0</v>
      </c>
      <c r="U275" s="36">
        <v>3480</v>
      </c>
      <c r="V275" s="36">
        <v>3480</v>
      </c>
      <c r="W275" s="36">
        <v>0</v>
      </c>
      <c r="X275" s="36">
        <v>365400</v>
      </c>
      <c r="Y275" s="37">
        <v>41726</v>
      </c>
      <c r="Z275" s="152"/>
      <c r="AA275" s="15"/>
      <c r="AB275" s="87" t="s">
        <v>1144</v>
      </c>
    </row>
    <row r="276" spans="1:28" ht="15" customHeight="1" x14ac:dyDescent="0.25">
      <c r="B276" s="85" t="s">
        <v>502</v>
      </c>
      <c r="C276" s="72" t="s">
        <v>511</v>
      </c>
      <c r="D276" s="12" t="s">
        <v>55</v>
      </c>
      <c r="E276" s="33"/>
      <c r="F276" s="33"/>
      <c r="G276" s="16" t="s">
        <v>206</v>
      </c>
      <c r="H276" s="12" t="s">
        <v>244</v>
      </c>
      <c r="I276" s="12" t="s">
        <v>245</v>
      </c>
      <c r="J276" s="12">
        <v>107525</v>
      </c>
      <c r="K276" s="57" t="s">
        <v>177</v>
      </c>
      <c r="L276" s="12">
        <v>64</v>
      </c>
      <c r="M276" s="12">
        <v>0</v>
      </c>
      <c r="N276" s="13">
        <v>900</v>
      </c>
      <c r="O276" s="12">
        <v>-1</v>
      </c>
      <c r="P276" s="41">
        <v>60</v>
      </c>
      <c r="Q276" s="52">
        <v>-1500</v>
      </c>
      <c r="R276" s="13"/>
      <c r="S276" s="13"/>
      <c r="T276" s="38">
        <f>(O276*P276)+Q276+R276+S276</f>
        <v>-1560</v>
      </c>
      <c r="U276" s="12" t="s">
        <v>1005</v>
      </c>
      <c r="V276" s="12" t="s">
        <v>1005</v>
      </c>
      <c r="W276" s="12" t="s">
        <v>996</v>
      </c>
      <c r="X276" s="12" t="s">
        <v>996</v>
      </c>
      <c r="Y276" s="51">
        <v>41733</v>
      </c>
      <c r="Z276" s="15"/>
      <c r="AA276" s="15"/>
      <c r="AB276" s="87" t="s">
        <v>226</v>
      </c>
    </row>
    <row r="277" spans="1:28" ht="15" customHeight="1" x14ac:dyDescent="0.25">
      <c r="B277" s="85" t="s">
        <v>502</v>
      </c>
      <c r="C277" s="72" t="s">
        <v>511</v>
      </c>
      <c r="D277" s="12" t="s">
        <v>56</v>
      </c>
      <c r="E277" s="33"/>
      <c r="F277" s="33"/>
      <c r="G277" s="16" t="s">
        <v>206</v>
      </c>
      <c r="H277" s="12" t="s">
        <v>244</v>
      </c>
      <c r="I277" s="12" t="s">
        <v>245</v>
      </c>
      <c r="J277" s="12">
        <v>107525</v>
      </c>
      <c r="K277" s="57" t="s">
        <v>177</v>
      </c>
      <c r="L277" s="12">
        <v>64</v>
      </c>
      <c r="M277" s="12">
        <v>0</v>
      </c>
      <c r="N277" s="13">
        <v>900</v>
      </c>
      <c r="O277" s="12">
        <v>1</v>
      </c>
      <c r="P277" s="41">
        <v>58</v>
      </c>
      <c r="Q277" s="13"/>
      <c r="R277" s="13"/>
      <c r="S277" s="13"/>
      <c r="T277" s="38">
        <f>(O277*P277)+Q277+R277+S277</f>
        <v>58</v>
      </c>
      <c r="U277" s="12" t="s">
        <v>1388</v>
      </c>
      <c r="V277" s="12" t="s">
        <v>1037</v>
      </c>
      <c r="W277" s="12" t="s">
        <v>1012</v>
      </c>
      <c r="X277" s="12" t="s">
        <v>996</v>
      </c>
      <c r="Y277" s="51">
        <v>41733</v>
      </c>
      <c r="Z277" s="15"/>
      <c r="AA277" s="15"/>
      <c r="AB277" s="87" t="s">
        <v>226</v>
      </c>
    </row>
    <row r="278" spans="1:28" ht="15" customHeight="1" x14ac:dyDescent="0.25">
      <c r="B278" s="85" t="s">
        <v>503</v>
      </c>
      <c r="C278" s="13"/>
      <c r="D278" s="13" t="s">
        <v>605</v>
      </c>
      <c r="E278" s="13"/>
      <c r="F278" s="13"/>
      <c r="G278" s="16" t="s">
        <v>122</v>
      </c>
      <c r="H278" s="13" t="s">
        <v>755</v>
      </c>
      <c r="I278" s="13" t="s">
        <v>756</v>
      </c>
      <c r="J278" s="13">
        <v>106950</v>
      </c>
      <c r="K278" s="17" t="s">
        <v>791</v>
      </c>
      <c r="L278" s="13">
        <v>40</v>
      </c>
      <c r="M278" s="13">
        <v>0</v>
      </c>
      <c r="N278" s="13" t="s">
        <v>199</v>
      </c>
      <c r="O278" s="13">
        <v>0</v>
      </c>
      <c r="P278" s="74"/>
      <c r="Q278" s="13"/>
      <c r="R278" s="13"/>
      <c r="S278" s="13"/>
      <c r="T278" s="75">
        <v>0</v>
      </c>
      <c r="U278" s="75">
        <v>11040</v>
      </c>
      <c r="V278" s="75">
        <v>11040</v>
      </c>
      <c r="W278" s="75">
        <v>0</v>
      </c>
      <c r="X278" s="75">
        <v>0</v>
      </c>
      <c r="Y278" s="76">
        <v>41732</v>
      </c>
      <c r="Z278" s="152"/>
      <c r="AA278" s="13"/>
      <c r="AB278" s="86" t="s">
        <v>202</v>
      </c>
    </row>
    <row r="279" spans="1:28" ht="15" customHeight="1" x14ac:dyDescent="0.25">
      <c r="B279" s="85" t="s">
        <v>502</v>
      </c>
      <c r="C279" s="13"/>
      <c r="D279" s="14" t="s">
        <v>605</v>
      </c>
      <c r="E279" s="15"/>
      <c r="F279" s="15"/>
      <c r="G279" s="16" t="s">
        <v>122</v>
      </c>
      <c r="H279" s="13" t="s">
        <v>763</v>
      </c>
      <c r="I279" s="13" t="s">
        <v>963</v>
      </c>
      <c r="J279" s="13">
        <v>107251</v>
      </c>
      <c r="K279" s="17" t="s">
        <v>177</v>
      </c>
      <c r="L279" s="13">
        <v>40</v>
      </c>
      <c r="M279" s="13">
        <v>0</v>
      </c>
      <c r="N279" s="13" t="s">
        <v>199</v>
      </c>
      <c r="O279" s="13">
        <v>-0.8</v>
      </c>
      <c r="P279" s="74"/>
      <c r="Q279" s="13"/>
      <c r="R279" s="13"/>
      <c r="S279" s="13"/>
      <c r="T279" s="77" t="s">
        <v>1090</v>
      </c>
      <c r="U279" s="77" t="s">
        <v>1073</v>
      </c>
      <c r="V279" s="77" t="s">
        <v>1073</v>
      </c>
      <c r="W279" s="77" t="s">
        <v>996</v>
      </c>
      <c r="X279" s="72" t="s">
        <v>996</v>
      </c>
      <c r="Y279" s="76">
        <v>41733</v>
      </c>
      <c r="Z279" s="15"/>
      <c r="AA279" s="15"/>
      <c r="AB279" s="86" t="s">
        <v>202</v>
      </c>
    </row>
    <row r="280" spans="1:28" ht="15" customHeight="1" x14ac:dyDescent="0.25">
      <c r="B280" s="85" t="s">
        <v>502</v>
      </c>
      <c r="C280" s="72" t="s">
        <v>511</v>
      </c>
      <c r="D280" s="12" t="s">
        <v>111</v>
      </c>
      <c r="E280" s="33"/>
      <c r="F280" s="33"/>
      <c r="G280" s="16" t="s">
        <v>122</v>
      </c>
      <c r="H280" s="12" t="s">
        <v>403</v>
      </c>
      <c r="I280" s="12" t="s">
        <v>404</v>
      </c>
      <c r="J280" s="12" t="s">
        <v>125</v>
      </c>
      <c r="K280" s="57" t="s">
        <v>237</v>
      </c>
      <c r="L280" s="12">
        <v>98</v>
      </c>
      <c r="M280" s="12">
        <v>0</v>
      </c>
      <c r="N280" s="13">
        <v>900</v>
      </c>
      <c r="O280" s="12">
        <v>0</v>
      </c>
      <c r="P280" s="41"/>
      <c r="Q280" s="13"/>
      <c r="R280" s="13"/>
      <c r="S280" s="13"/>
      <c r="T280" s="38">
        <f>(O280*P280)+Q280+R280+S280</f>
        <v>0</v>
      </c>
      <c r="U280" s="12" t="s">
        <v>1037</v>
      </c>
      <c r="V280" s="12" t="s">
        <v>1037</v>
      </c>
      <c r="W280" s="12" t="s">
        <v>996</v>
      </c>
      <c r="X280" s="12" t="s">
        <v>996</v>
      </c>
      <c r="Y280" s="51">
        <v>41737</v>
      </c>
      <c r="Z280" s="15"/>
      <c r="AA280" s="15"/>
      <c r="AB280" s="87" t="s">
        <v>133</v>
      </c>
    </row>
    <row r="281" spans="1:28" ht="15" customHeight="1" x14ac:dyDescent="0.25">
      <c r="B281" s="85" t="s">
        <v>502</v>
      </c>
      <c r="C281" s="13"/>
      <c r="D281" s="14" t="s">
        <v>841</v>
      </c>
      <c r="E281" s="15"/>
      <c r="F281" s="15"/>
      <c r="G281" s="16" t="s">
        <v>122</v>
      </c>
      <c r="H281" s="13" t="s">
        <v>964</v>
      </c>
      <c r="I281" s="13" t="s">
        <v>965</v>
      </c>
      <c r="J281" s="13">
        <v>106594</v>
      </c>
      <c r="K281" s="17" t="s">
        <v>177</v>
      </c>
      <c r="L281" s="13">
        <v>6</v>
      </c>
      <c r="M281" s="13">
        <v>0</v>
      </c>
      <c r="N281" s="13">
        <v>900</v>
      </c>
      <c r="O281" s="13">
        <v>0.8</v>
      </c>
      <c r="P281" s="74"/>
      <c r="Q281" s="13"/>
      <c r="R281" s="13"/>
      <c r="S281" s="13"/>
      <c r="T281" s="77" t="s">
        <v>1091</v>
      </c>
      <c r="U281" s="77" t="s">
        <v>1092</v>
      </c>
      <c r="V281" s="77" t="s">
        <v>1005</v>
      </c>
      <c r="W281" s="77" t="s">
        <v>1117</v>
      </c>
      <c r="X281" s="72" t="s">
        <v>1136</v>
      </c>
      <c r="Y281" s="76">
        <v>41737</v>
      </c>
      <c r="Z281" s="15"/>
      <c r="AA281" s="15"/>
      <c r="AB281" s="86" t="s">
        <v>202</v>
      </c>
    </row>
    <row r="282" spans="1:28" ht="15" customHeight="1" x14ac:dyDescent="0.25">
      <c r="B282" s="85" t="s">
        <v>503</v>
      </c>
      <c r="C282" s="13" t="s">
        <v>1459</v>
      </c>
      <c r="D282" s="12" t="s">
        <v>841</v>
      </c>
      <c r="E282" s="33"/>
      <c r="F282" s="33"/>
      <c r="G282" s="16" t="s">
        <v>188</v>
      </c>
      <c r="H282" s="29" t="s">
        <v>127</v>
      </c>
      <c r="I282" s="29" t="s">
        <v>127</v>
      </c>
      <c r="J282" s="29">
        <v>0</v>
      </c>
      <c r="K282" s="30" t="s">
        <v>791</v>
      </c>
      <c r="L282" s="35">
        <v>130</v>
      </c>
      <c r="M282" s="39">
        <v>0</v>
      </c>
      <c r="N282" s="13" t="s">
        <v>199</v>
      </c>
      <c r="O282" s="40">
        <v>-10</v>
      </c>
      <c r="P282" s="41">
        <v>58</v>
      </c>
      <c r="Q282" s="13"/>
      <c r="R282" s="13"/>
      <c r="S282" s="13"/>
      <c r="T282" s="38">
        <f>(O282*P282)+Q282+R282+S282</f>
        <v>-580</v>
      </c>
      <c r="U282" s="36">
        <v>0</v>
      </c>
      <c r="V282" s="36">
        <v>0</v>
      </c>
      <c r="W282" s="36">
        <v>0</v>
      </c>
      <c r="X282" s="36">
        <v>0</v>
      </c>
      <c r="Y282" s="37">
        <v>41733</v>
      </c>
      <c r="Z282" s="152"/>
      <c r="AA282" s="15"/>
      <c r="AB282" s="87" t="s">
        <v>133</v>
      </c>
    </row>
    <row r="283" spans="1:28" ht="15" customHeight="1" x14ac:dyDescent="0.25">
      <c r="B283" s="85" t="s">
        <v>502</v>
      </c>
      <c r="C283" s="72" t="s">
        <v>510</v>
      </c>
      <c r="D283" s="12" t="s">
        <v>57</v>
      </c>
      <c r="E283" s="33"/>
      <c r="F283" s="33"/>
      <c r="G283" s="16" t="s">
        <v>206</v>
      </c>
      <c r="H283" s="12" t="s">
        <v>244</v>
      </c>
      <c r="I283" s="12" t="s">
        <v>245</v>
      </c>
      <c r="J283" s="12">
        <v>107525</v>
      </c>
      <c r="K283" s="57" t="s">
        <v>177</v>
      </c>
      <c r="L283" s="12">
        <v>64</v>
      </c>
      <c r="M283" s="12">
        <v>0</v>
      </c>
      <c r="N283" s="13">
        <v>900</v>
      </c>
      <c r="O283" s="12">
        <v>-10</v>
      </c>
      <c r="P283" s="41">
        <v>58</v>
      </c>
      <c r="Q283" s="52">
        <v>-170</v>
      </c>
      <c r="R283" s="13"/>
      <c r="S283" s="13"/>
      <c r="T283" s="38">
        <f>(O283*P283)+Q283+R283+S283</f>
        <v>-750</v>
      </c>
      <c r="U283" s="12" t="s">
        <v>1389</v>
      </c>
      <c r="V283" s="12" t="s">
        <v>1005</v>
      </c>
      <c r="W283" s="12" t="s">
        <v>1117</v>
      </c>
      <c r="X283" s="12" t="s">
        <v>996</v>
      </c>
      <c r="Y283" s="51">
        <v>41744</v>
      </c>
      <c r="Z283" s="15"/>
      <c r="AA283" s="15"/>
      <c r="AB283" s="87" t="s">
        <v>226</v>
      </c>
    </row>
    <row r="284" spans="1:28" ht="15" customHeight="1" x14ac:dyDescent="0.25">
      <c r="B284" s="85" t="s">
        <v>502</v>
      </c>
      <c r="C284" s="13" t="s">
        <v>1459</v>
      </c>
      <c r="D284" s="12" t="s">
        <v>59</v>
      </c>
      <c r="E284" s="33"/>
      <c r="F284" s="33"/>
      <c r="G284" s="16" t="s">
        <v>206</v>
      </c>
      <c r="H284" s="12" t="s">
        <v>244</v>
      </c>
      <c r="I284" s="12" t="s">
        <v>245</v>
      </c>
      <c r="J284" s="12">
        <v>107525</v>
      </c>
      <c r="K284" s="57" t="s">
        <v>177</v>
      </c>
      <c r="L284" s="12">
        <v>64</v>
      </c>
      <c r="M284" s="12">
        <v>0</v>
      </c>
      <c r="N284" s="13">
        <v>900</v>
      </c>
      <c r="O284" s="12">
        <v>0</v>
      </c>
      <c r="P284" s="41"/>
      <c r="Q284" s="13"/>
      <c r="R284" s="13"/>
      <c r="S284" s="13"/>
      <c r="T284" s="38">
        <f>(O284*P284)+Q284+R284+S284</f>
        <v>0</v>
      </c>
      <c r="U284" s="12" t="s">
        <v>1005</v>
      </c>
      <c r="V284" s="12" t="s">
        <v>1005</v>
      </c>
      <c r="W284" s="12" t="s">
        <v>996</v>
      </c>
      <c r="X284" s="12" t="s">
        <v>996</v>
      </c>
      <c r="Y284" s="51">
        <v>41745</v>
      </c>
      <c r="Z284" s="15"/>
      <c r="AA284" s="15"/>
      <c r="AB284" s="87" t="s">
        <v>196</v>
      </c>
    </row>
    <row r="285" spans="1:28" ht="15" customHeight="1" x14ac:dyDescent="0.25">
      <c r="B285" s="85" t="s">
        <v>503</v>
      </c>
      <c r="C285" s="13"/>
      <c r="D285" s="13" t="s">
        <v>64</v>
      </c>
      <c r="E285" s="13"/>
      <c r="F285" s="13"/>
      <c r="G285" s="16" t="s">
        <v>188</v>
      </c>
      <c r="H285" s="13" t="s">
        <v>127</v>
      </c>
      <c r="I285" s="13" t="s">
        <v>127</v>
      </c>
      <c r="J285" s="13">
        <v>0</v>
      </c>
      <c r="K285" s="17" t="s">
        <v>791</v>
      </c>
      <c r="L285" s="13">
        <v>1</v>
      </c>
      <c r="M285" s="13">
        <v>0</v>
      </c>
      <c r="N285" s="13">
        <v>900</v>
      </c>
      <c r="O285" s="13">
        <v>14</v>
      </c>
      <c r="P285" s="74"/>
      <c r="Q285" s="13"/>
      <c r="R285" s="13"/>
      <c r="S285" s="13"/>
      <c r="T285" s="75">
        <v>811.99999999999989</v>
      </c>
      <c r="U285" s="75">
        <v>0</v>
      </c>
      <c r="V285" s="75">
        <v>0</v>
      </c>
      <c r="W285" s="75">
        <v>0</v>
      </c>
      <c r="X285" s="75">
        <v>0</v>
      </c>
      <c r="Y285" s="76">
        <v>41733</v>
      </c>
      <c r="Z285" s="152"/>
      <c r="AA285" s="13"/>
      <c r="AB285" s="86" t="s">
        <v>202</v>
      </c>
    </row>
    <row r="286" spans="1:28" ht="15" customHeight="1" x14ac:dyDescent="0.25">
      <c r="B286" s="85" t="s">
        <v>502</v>
      </c>
      <c r="C286" s="13" t="s">
        <v>508</v>
      </c>
      <c r="D286" s="12" t="s">
        <v>64</v>
      </c>
      <c r="E286" s="33"/>
      <c r="F286" s="33"/>
      <c r="G286" s="16" t="s">
        <v>206</v>
      </c>
      <c r="H286" s="12"/>
      <c r="I286" s="12">
        <v>0</v>
      </c>
      <c r="J286" s="12">
        <v>0</v>
      </c>
      <c r="K286" s="57" t="s">
        <v>274</v>
      </c>
      <c r="L286" s="12">
        <v>64</v>
      </c>
      <c r="M286" s="12">
        <v>0</v>
      </c>
      <c r="N286" s="13" t="s">
        <v>199</v>
      </c>
      <c r="O286" s="12">
        <v>0</v>
      </c>
      <c r="P286" s="41"/>
      <c r="Q286" s="13"/>
      <c r="R286" s="13"/>
      <c r="S286" s="13"/>
      <c r="T286" s="38">
        <f>(O286*P286)+Q286+R286+S286</f>
        <v>0</v>
      </c>
      <c r="U286" s="12" t="s">
        <v>996</v>
      </c>
      <c r="V286" s="12" t="s">
        <v>996</v>
      </c>
      <c r="W286" s="12" t="s">
        <v>996</v>
      </c>
      <c r="X286" s="12" t="s">
        <v>996</v>
      </c>
      <c r="Y286" s="51">
        <v>41747</v>
      </c>
      <c r="Z286" s="15"/>
      <c r="AA286" s="15"/>
      <c r="AB286" s="87" t="s">
        <v>191</v>
      </c>
    </row>
    <row r="287" spans="1:28" ht="15" customHeight="1" x14ac:dyDescent="0.25">
      <c r="B287" s="85" t="s">
        <v>503</v>
      </c>
      <c r="C287" s="13"/>
      <c r="D287" s="13" t="s">
        <v>83</v>
      </c>
      <c r="E287" s="13"/>
      <c r="F287" s="13"/>
      <c r="G287" s="16" t="s">
        <v>188</v>
      </c>
      <c r="H287" s="13" t="s">
        <v>127</v>
      </c>
      <c r="I287" s="13" t="s">
        <v>127</v>
      </c>
      <c r="J287" s="13">
        <v>0</v>
      </c>
      <c r="K287" s="17" t="s">
        <v>791</v>
      </c>
      <c r="L287" s="13">
        <v>11</v>
      </c>
      <c r="M287" s="13">
        <v>0</v>
      </c>
      <c r="N287" s="13" t="s">
        <v>199</v>
      </c>
      <c r="O287" s="13">
        <v>2</v>
      </c>
      <c r="P287" s="74"/>
      <c r="Q287" s="13"/>
      <c r="R287" s="13"/>
      <c r="S287" s="13"/>
      <c r="T287" s="75">
        <v>115.99999999999999</v>
      </c>
      <c r="U287" s="75">
        <v>0</v>
      </c>
      <c r="V287" s="75">
        <v>0</v>
      </c>
      <c r="W287" s="75">
        <v>0</v>
      </c>
      <c r="X287" s="75">
        <v>0</v>
      </c>
      <c r="Y287" s="76">
        <v>41733</v>
      </c>
      <c r="Z287" s="152"/>
      <c r="AA287" s="13"/>
      <c r="AB287" s="86" t="s">
        <v>202</v>
      </c>
    </row>
    <row r="288" spans="1:28" ht="15" customHeight="1" x14ac:dyDescent="0.25">
      <c r="B288" s="85" t="s">
        <v>502</v>
      </c>
      <c r="C288" s="72" t="s">
        <v>510</v>
      </c>
      <c r="D288" s="12" t="s">
        <v>83</v>
      </c>
      <c r="E288" s="33"/>
      <c r="F288" s="33"/>
      <c r="G288" s="16" t="s">
        <v>122</v>
      </c>
      <c r="H288" s="12" t="s">
        <v>338</v>
      </c>
      <c r="I288" s="12" t="s">
        <v>339</v>
      </c>
      <c r="J288" s="12">
        <v>0</v>
      </c>
      <c r="K288" s="57" t="s">
        <v>274</v>
      </c>
      <c r="L288" s="12">
        <v>88</v>
      </c>
      <c r="M288" s="12">
        <v>0</v>
      </c>
      <c r="N288" s="13">
        <v>1000</v>
      </c>
      <c r="O288" s="12">
        <v>0</v>
      </c>
      <c r="P288" s="41"/>
      <c r="Q288" s="13"/>
      <c r="R288" s="13"/>
      <c r="S288" s="13"/>
      <c r="T288" s="38">
        <f>(O288*P288)+Q288+R288+S288</f>
        <v>0</v>
      </c>
      <c r="U288" s="12" t="s">
        <v>1390</v>
      </c>
      <c r="V288" s="12" t="s">
        <v>1037</v>
      </c>
      <c r="W288" s="12" t="s">
        <v>1391</v>
      </c>
      <c r="X288" s="12" t="s">
        <v>996</v>
      </c>
      <c r="Y288" s="51">
        <v>41747</v>
      </c>
      <c r="Z288" s="15"/>
      <c r="AA288" s="15"/>
      <c r="AB288" s="87" t="s">
        <v>133</v>
      </c>
    </row>
    <row r="289" spans="1:28" ht="15" customHeight="1" x14ac:dyDescent="0.25">
      <c r="B289" s="85" t="s">
        <v>502</v>
      </c>
      <c r="C289" s="72" t="s">
        <v>511</v>
      </c>
      <c r="D289" s="12" t="s">
        <v>58</v>
      </c>
      <c r="E289" s="33"/>
      <c r="F289" s="33"/>
      <c r="G289" s="16" t="s">
        <v>122</v>
      </c>
      <c r="H289" s="12" t="s">
        <v>287</v>
      </c>
      <c r="I289" s="12" t="s">
        <v>288</v>
      </c>
      <c r="J289" s="12">
        <v>107208</v>
      </c>
      <c r="K289" s="57" t="s">
        <v>177</v>
      </c>
      <c r="L289" s="12">
        <v>64</v>
      </c>
      <c r="M289" s="12">
        <v>0</v>
      </c>
      <c r="N289" s="13">
        <v>900</v>
      </c>
      <c r="O289" s="12">
        <v>0</v>
      </c>
      <c r="P289" s="41"/>
      <c r="Q289" s="13"/>
      <c r="R289" s="13"/>
      <c r="S289" s="13"/>
      <c r="T289" s="38">
        <f>(O289*P289)+Q289+R289+S289</f>
        <v>0</v>
      </c>
      <c r="U289" s="12" t="s">
        <v>1392</v>
      </c>
      <c r="V289" s="12" t="s">
        <v>1005</v>
      </c>
      <c r="W289" s="12" t="s">
        <v>1393</v>
      </c>
      <c r="X289" s="12" t="s">
        <v>996</v>
      </c>
      <c r="Y289" s="51">
        <v>41758</v>
      </c>
      <c r="Z289" s="15"/>
      <c r="AA289" s="15"/>
      <c r="AB289" s="87" t="s">
        <v>133</v>
      </c>
    </row>
    <row r="290" spans="1:28" ht="15" customHeight="1" x14ac:dyDescent="0.25">
      <c r="B290" s="85" t="s">
        <v>502</v>
      </c>
      <c r="C290" s="13"/>
      <c r="D290" s="14" t="s">
        <v>842</v>
      </c>
      <c r="E290" s="15"/>
      <c r="F290" s="15"/>
      <c r="G290" s="16" t="s">
        <v>122</v>
      </c>
      <c r="H290" s="13" t="s">
        <v>966</v>
      </c>
      <c r="I290" s="13">
        <v>0</v>
      </c>
      <c r="J290" s="13">
        <v>0</v>
      </c>
      <c r="K290" s="17" t="s">
        <v>274</v>
      </c>
      <c r="L290" s="13">
        <v>59</v>
      </c>
      <c r="M290" s="13">
        <v>0</v>
      </c>
      <c r="N290" s="13">
        <v>1000</v>
      </c>
      <c r="O290" s="13">
        <v>0</v>
      </c>
      <c r="P290" s="74"/>
      <c r="Q290" s="13"/>
      <c r="R290" s="13"/>
      <c r="S290" s="13"/>
      <c r="T290" s="77" t="s">
        <v>996</v>
      </c>
      <c r="U290" s="77" t="s">
        <v>996</v>
      </c>
      <c r="V290" s="77" t="s">
        <v>996</v>
      </c>
      <c r="W290" s="77" t="s">
        <v>996</v>
      </c>
      <c r="X290" s="72" t="s">
        <v>996</v>
      </c>
      <c r="Y290" s="76">
        <v>41765</v>
      </c>
      <c r="Z290" s="15"/>
      <c r="AA290" s="15"/>
      <c r="AB290" s="86" t="s">
        <v>202</v>
      </c>
    </row>
    <row r="291" spans="1:28" ht="15" customHeight="1" x14ac:dyDescent="0.25">
      <c r="B291" s="85" t="s">
        <v>503</v>
      </c>
      <c r="C291" s="42" t="s">
        <v>513</v>
      </c>
      <c r="D291" s="12" t="s">
        <v>1168</v>
      </c>
      <c r="E291" s="33"/>
      <c r="F291" s="33"/>
      <c r="G291" s="16" t="s">
        <v>122</v>
      </c>
      <c r="H291" s="29" t="s">
        <v>1290</v>
      </c>
      <c r="I291" s="29" t="s">
        <v>1291</v>
      </c>
      <c r="J291" s="32">
        <v>107208</v>
      </c>
      <c r="K291" s="56" t="s">
        <v>791</v>
      </c>
      <c r="L291" s="35">
        <v>64</v>
      </c>
      <c r="M291" s="39">
        <v>0</v>
      </c>
      <c r="N291" s="13">
        <v>900</v>
      </c>
      <c r="O291" s="40">
        <v>0</v>
      </c>
      <c r="P291" s="41"/>
      <c r="Q291" s="13"/>
      <c r="R291" s="13"/>
      <c r="S291" s="13"/>
      <c r="T291" s="38">
        <f>(O291*P291)+Q291+R291+S291</f>
        <v>0</v>
      </c>
      <c r="U291" s="36">
        <v>1320</v>
      </c>
      <c r="V291" s="36">
        <v>1320</v>
      </c>
      <c r="W291" s="36">
        <v>0</v>
      </c>
      <c r="X291" s="36">
        <v>0</v>
      </c>
      <c r="Y291" s="37">
        <v>41740</v>
      </c>
      <c r="Z291" s="152"/>
      <c r="AA291" s="15"/>
      <c r="AB291" s="87" t="s">
        <v>196</v>
      </c>
    </row>
    <row r="292" spans="1:28" ht="15" customHeight="1" x14ac:dyDescent="0.25">
      <c r="A292" s="120"/>
      <c r="B292" s="85" t="s">
        <v>502</v>
      </c>
      <c r="C292" s="42" t="s">
        <v>1149</v>
      </c>
      <c r="D292" s="12" t="s">
        <v>169</v>
      </c>
      <c r="E292" s="33"/>
      <c r="F292" s="33"/>
      <c r="G292" s="16" t="s">
        <v>188</v>
      </c>
      <c r="H292" s="12"/>
      <c r="I292" s="12">
        <v>0</v>
      </c>
      <c r="J292" s="12">
        <v>0</v>
      </c>
      <c r="K292" s="57" t="s">
        <v>177</v>
      </c>
      <c r="L292" s="12">
        <v>130</v>
      </c>
      <c r="M292" s="12">
        <v>0</v>
      </c>
      <c r="N292" s="13">
        <v>1000</v>
      </c>
      <c r="O292" s="12">
        <v>0</v>
      </c>
      <c r="P292" s="41"/>
      <c r="Q292" s="13"/>
      <c r="R292" s="13"/>
      <c r="S292" s="13"/>
      <c r="T292" s="38">
        <f>(O292*P292)+Q292+R292+S292</f>
        <v>0</v>
      </c>
      <c r="U292" s="12" t="s">
        <v>996</v>
      </c>
      <c r="V292" s="12" t="s">
        <v>996</v>
      </c>
      <c r="W292" s="12" t="s">
        <v>996</v>
      </c>
      <c r="X292" s="12" t="s">
        <v>996</v>
      </c>
      <c r="Y292" s="51">
        <v>41780</v>
      </c>
      <c r="Z292" s="15"/>
      <c r="AA292" s="15"/>
      <c r="AB292" s="87" t="s">
        <v>191</v>
      </c>
    </row>
    <row r="293" spans="1:28" ht="15" customHeight="1" x14ac:dyDescent="0.25">
      <c r="B293" s="85" t="s">
        <v>502</v>
      </c>
      <c r="C293" s="13"/>
      <c r="D293" s="14" t="s">
        <v>606</v>
      </c>
      <c r="E293" s="15"/>
      <c r="F293" s="15"/>
      <c r="G293" s="16" t="s">
        <v>206</v>
      </c>
      <c r="H293" s="13" t="s">
        <v>220</v>
      </c>
      <c r="I293" s="13" t="s">
        <v>224</v>
      </c>
      <c r="J293" s="13">
        <v>107114</v>
      </c>
      <c r="K293" s="17" t="s">
        <v>131</v>
      </c>
      <c r="L293" s="13">
        <v>40</v>
      </c>
      <c r="M293" s="13">
        <v>0</v>
      </c>
      <c r="N293" s="13">
        <v>900</v>
      </c>
      <c r="O293" s="13">
        <v>0</v>
      </c>
      <c r="P293" s="74"/>
      <c r="Q293" s="13"/>
      <c r="R293" s="13"/>
      <c r="S293" s="13"/>
      <c r="T293" s="77" t="s">
        <v>996</v>
      </c>
      <c r="U293" s="77" t="s">
        <v>1093</v>
      </c>
      <c r="V293" s="77" t="s">
        <v>1093</v>
      </c>
      <c r="W293" s="77" t="s">
        <v>996</v>
      </c>
      <c r="X293" s="13" t="s">
        <v>996</v>
      </c>
      <c r="Y293" s="76">
        <v>41780</v>
      </c>
      <c r="Z293" s="15"/>
      <c r="AA293" s="15"/>
      <c r="AB293" s="86" t="s">
        <v>202</v>
      </c>
    </row>
    <row r="294" spans="1:28" ht="15" customHeight="1" x14ac:dyDescent="0.25">
      <c r="B294" s="85" t="s">
        <v>503</v>
      </c>
      <c r="C294" s="13"/>
      <c r="D294" s="13" t="s">
        <v>606</v>
      </c>
      <c r="E294" s="13"/>
      <c r="F294" s="13"/>
      <c r="G294" s="16" t="s">
        <v>188</v>
      </c>
      <c r="H294" s="13" t="s">
        <v>127</v>
      </c>
      <c r="I294" s="13" t="s">
        <v>127</v>
      </c>
      <c r="J294" s="13">
        <v>0</v>
      </c>
      <c r="K294" s="17" t="s">
        <v>793</v>
      </c>
      <c r="L294" s="13">
        <v>48</v>
      </c>
      <c r="M294" s="13">
        <v>0</v>
      </c>
      <c r="N294" s="13" t="s">
        <v>199</v>
      </c>
      <c r="O294" s="13">
        <v>0</v>
      </c>
      <c r="P294" s="74"/>
      <c r="Q294" s="13"/>
      <c r="R294" s="13"/>
      <c r="S294" s="13"/>
      <c r="T294" s="75">
        <v>-1500</v>
      </c>
      <c r="U294" s="75">
        <v>0</v>
      </c>
      <c r="V294" s="75">
        <v>0</v>
      </c>
      <c r="W294" s="75">
        <v>0</v>
      </c>
      <c r="X294" s="75">
        <v>0</v>
      </c>
      <c r="Y294" s="76">
        <v>41747</v>
      </c>
      <c r="Z294" s="152"/>
      <c r="AA294" s="13"/>
      <c r="AB294" s="86" t="s">
        <v>202</v>
      </c>
    </row>
    <row r="295" spans="1:28" ht="15" customHeight="1" x14ac:dyDescent="0.25">
      <c r="B295" s="85" t="s">
        <v>503</v>
      </c>
      <c r="C295" s="13"/>
      <c r="D295" s="13" t="s">
        <v>607</v>
      </c>
      <c r="E295" s="13"/>
      <c r="F295" s="13"/>
      <c r="G295" s="16" t="s">
        <v>122</v>
      </c>
      <c r="H295" s="13" t="s">
        <v>757</v>
      </c>
      <c r="I295" s="13" t="s">
        <v>758</v>
      </c>
      <c r="J295" s="13" t="s">
        <v>690</v>
      </c>
      <c r="K295" s="17" t="s">
        <v>791</v>
      </c>
      <c r="L295" s="13">
        <v>6</v>
      </c>
      <c r="M295" s="13">
        <v>0</v>
      </c>
      <c r="N295" s="13">
        <v>900</v>
      </c>
      <c r="O295" s="13">
        <v>25.8</v>
      </c>
      <c r="P295" s="74"/>
      <c r="Q295" s="13"/>
      <c r="R295" s="13"/>
      <c r="S295" s="13"/>
      <c r="T295" s="75">
        <v>1496.3999999999999</v>
      </c>
      <c r="U295" s="75">
        <v>79400</v>
      </c>
      <c r="V295" s="75">
        <v>2400</v>
      </c>
      <c r="W295" s="75">
        <v>77000</v>
      </c>
      <c r="X295" s="75">
        <v>99760</v>
      </c>
      <c r="Y295" s="76">
        <v>41747</v>
      </c>
      <c r="Z295" s="152"/>
      <c r="AA295" s="13"/>
      <c r="AB295" s="86" t="s">
        <v>202</v>
      </c>
    </row>
    <row r="296" spans="1:28" ht="15" customHeight="1" x14ac:dyDescent="0.25">
      <c r="B296" s="85" t="s">
        <v>502</v>
      </c>
      <c r="C296" s="13"/>
      <c r="D296" s="14" t="s">
        <v>607</v>
      </c>
      <c r="E296" s="15"/>
      <c r="F296" s="15"/>
      <c r="G296" s="16" t="s">
        <v>206</v>
      </c>
      <c r="H296" s="13" t="s">
        <v>220</v>
      </c>
      <c r="I296" s="13" t="s">
        <v>224</v>
      </c>
      <c r="J296" s="13">
        <v>107114</v>
      </c>
      <c r="K296" s="17" t="s">
        <v>177</v>
      </c>
      <c r="L296" s="13">
        <v>40</v>
      </c>
      <c r="M296" s="13">
        <v>0</v>
      </c>
      <c r="N296" s="13">
        <v>900</v>
      </c>
      <c r="O296" s="13">
        <v>-0.5</v>
      </c>
      <c r="P296" s="74"/>
      <c r="Q296" s="13"/>
      <c r="R296" s="13"/>
      <c r="S296" s="13"/>
      <c r="T296" s="77" t="s">
        <v>1094</v>
      </c>
      <c r="U296" s="77" t="s">
        <v>1005</v>
      </c>
      <c r="V296" s="77" t="s">
        <v>1005</v>
      </c>
      <c r="W296" s="77" t="s">
        <v>996</v>
      </c>
      <c r="X296" s="13" t="s">
        <v>996</v>
      </c>
      <c r="Y296" s="76">
        <v>41780</v>
      </c>
      <c r="Z296" s="15"/>
      <c r="AA296" s="15"/>
      <c r="AB296" s="86" t="s">
        <v>202</v>
      </c>
    </row>
    <row r="297" spans="1:28" ht="15" customHeight="1" x14ac:dyDescent="0.25">
      <c r="A297" s="150"/>
      <c r="B297" s="85" t="s">
        <v>502</v>
      </c>
      <c r="C297" s="13" t="s">
        <v>1458</v>
      </c>
      <c r="D297" s="12" t="s">
        <v>28</v>
      </c>
      <c r="E297" s="33"/>
      <c r="F297" s="33"/>
      <c r="G297" s="16" t="s">
        <v>122</v>
      </c>
      <c r="H297" s="12" t="s">
        <v>216</v>
      </c>
      <c r="I297" s="12" t="s">
        <v>217</v>
      </c>
      <c r="J297" s="12">
        <v>106823</v>
      </c>
      <c r="K297" s="57" t="s">
        <v>218</v>
      </c>
      <c r="L297" s="12">
        <v>50</v>
      </c>
      <c r="M297" s="12">
        <v>0</v>
      </c>
      <c r="N297" s="13">
        <v>900</v>
      </c>
      <c r="O297" s="12">
        <v>0.5</v>
      </c>
      <c r="P297" s="41">
        <v>60</v>
      </c>
      <c r="Q297" s="52">
        <v>1470</v>
      </c>
      <c r="R297" s="13"/>
      <c r="S297" s="13"/>
      <c r="T297" s="38">
        <f>(O297*P297)+Q297+R297+S297</f>
        <v>1500</v>
      </c>
      <c r="U297" s="12" t="s">
        <v>1394</v>
      </c>
      <c r="V297" s="12" t="s">
        <v>1124</v>
      </c>
      <c r="W297" s="12" t="s">
        <v>1395</v>
      </c>
      <c r="X297" s="12" t="s">
        <v>996</v>
      </c>
      <c r="Y297" s="51">
        <v>41785</v>
      </c>
      <c r="Z297" s="15"/>
      <c r="AA297" s="15"/>
      <c r="AB297" s="87" t="s">
        <v>133</v>
      </c>
    </row>
    <row r="298" spans="1:28" ht="15" customHeight="1" x14ac:dyDescent="0.25">
      <c r="B298" s="85" t="s">
        <v>503</v>
      </c>
      <c r="C298" s="13" t="s">
        <v>508</v>
      </c>
      <c r="D298" s="12" t="s">
        <v>1219</v>
      </c>
      <c r="E298" s="33"/>
      <c r="F298" s="33"/>
      <c r="G298" s="16" t="s">
        <v>122</v>
      </c>
      <c r="H298" s="29" t="s">
        <v>1332</v>
      </c>
      <c r="I298" s="29" t="s">
        <v>1333</v>
      </c>
      <c r="J298" s="34">
        <v>106863</v>
      </c>
      <c r="K298" s="56" t="s">
        <v>1358</v>
      </c>
      <c r="L298" s="35">
        <v>110</v>
      </c>
      <c r="M298" s="39">
        <v>0</v>
      </c>
      <c r="N298" s="13" t="s">
        <v>199</v>
      </c>
      <c r="O298" s="40">
        <v>-1</v>
      </c>
      <c r="P298" s="41">
        <v>60</v>
      </c>
      <c r="Q298" s="52">
        <v>-40</v>
      </c>
      <c r="R298" s="13"/>
      <c r="S298" s="13"/>
      <c r="T298" s="38">
        <f>(O298*P298)+Q298+R298+S298</f>
        <v>-100</v>
      </c>
      <c r="U298" s="36">
        <v>1320</v>
      </c>
      <c r="V298" s="36">
        <v>1320</v>
      </c>
      <c r="W298" s="36">
        <v>0</v>
      </c>
      <c r="X298" s="36">
        <v>0</v>
      </c>
      <c r="Y298" s="37">
        <v>41747</v>
      </c>
      <c r="Z298" s="152"/>
      <c r="AA298" s="15"/>
      <c r="AB298" s="87" t="s">
        <v>133</v>
      </c>
    </row>
    <row r="299" spans="1:28" ht="15" customHeight="1" x14ac:dyDescent="0.25">
      <c r="B299" s="85" t="s">
        <v>502</v>
      </c>
      <c r="C299" s="13" t="s">
        <v>506</v>
      </c>
      <c r="D299" s="12" t="s">
        <v>171</v>
      </c>
      <c r="E299" s="33"/>
      <c r="F299" s="33"/>
      <c r="G299" s="16" t="s">
        <v>188</v>
      </c>
      <c r="H299" s="12"/>
      <c r="I299" s="12">
        <v>0</v>
      </c>
      <c r="J299" s="12">
        <v>0</v>
      </c>
      <c r="K299" s="57" t="s">
        <v>214</v>
      </c>
      <c r="L299" s="12">
        <v>130</v>
      </c>
      <c r="M299" s="12">
        <v>0</v>
      </c>
      <c r="N299" s="13">
        <v>1000</v>
      </c>
      <c r="O299" s="12">
        <v>-44.5</v>
      </c>
      <c r="P299" s="41">
        <v>53.5</v>
      </c>
      <c r="Q299" s="13"/>
      <c r="R299" s="13"/>
      <c r="S299" s="13"/>
      <c r="T299" s="38">
        <f>(O299*P299)+Q299+R299+S299</f>
        <v>-2380.75</v>
      </c>
      <c r="U299" s="12" t="s">
        <v>1396</v>
      </c>
      <c r="V299" s="12" t="s">
        <v>996</v>
      </c>
      <c r="W299" s="12" t="s">
        <v>1396</v>
      </c>
      <c r="X299" s="12" t="s">
        <v>996</v>
      </c>
      <c r="Y299" s="51">
        <v>41794</v>
      </c>
      <c r="Z299" s="15"/>
      <c r="AA299" s="15"/>
      <c r="AB299" s="87" t="s">
        <v>205</v>
      </c>
    </row>
    <row r="300" spans="1:28" ht="15" customHeight="1" x14ac:dyDescent="0.25">
      <c r="B300" s="85" t="s">
        <v>503</v>
      </c>
      <c r="C300" s="13" t="s">
        <v>1458</v>
      </c>
      <c r="D300" s="12" t="s">
        <v>1184</v>
      </c>
      <c r="E300" s="33"/>
      <c r="F300" s="33"/>
      <c r="G300" s="16" t="s">
        <v>122</v>
      </c>
      <c r="H300" s="29" t="s">
        <v>1305</v>
      </c>
      <c r="I300" s="29" t="s">
        <v>1306</v>
      </c>
      <c r="J300" s="32">
        <v>0</v>
      </c>
      <c r="K300" s="56" t="s">
        <v>376</v>
      </c>
      <c r="L300" s="35">
        <v>81</v>
      </c>
      <c r="M300" s="39">
        <v>0</v>
      </c>
      <c r="N300" s="13" t="s">
        <v>199</v>
      </c>
      <c r="O300" s="40">
        <v>0</v>
      </c>
      <c r="P300" s="41"/>
      <c r="Q300" s="13"/>
      <c r="R300" s="13"/>
      <c r="S300" s="13"/>
      <c r="T300" s="38">
        <f>(O300*P300)+Q300+R300+S300</f>
        <v>0</v>
      </c>
      <c r="U300" s="36">
        <v>0</v>
      </c>
      <c r="V300" s="36">
        <v>0</v>
      </c>
      <c r="W300" s="36">
        <v>0</v>
      </c>
      <c r="X300" s="36">
        <v>0</v>
      </c>
      <c r="Y300" s="37">
        <v>41758</v>
      </c>
      <c r="Z300" s="152"/>
      <c r="AA300" s="15"/>
      <c r="AB300" s="87" t="s">
        <v>191</v>
      </c>
    </row>
    <row r="301" spans="1:28" ht="15" customHeight="1" x14ac:dyDescent="0.25">
      <c r="B301" s="85" t="s">
        <v>503</v>
      </c>
      <c r="C301" s="42" t="s">
        <v>1149</v>
      </c>
      <c r="D301" s="12" t="s">
        <v>1169</v>
      </c>
      <c r="E301" s="33"/>
      <c r="F301" s="33"/>
      <c r="G301" s="16" t="s">
        <v>206</v>
      </c>
      <c r="H301" s="29" t="s">
        <v>747</v>
      </c>
      <c r="I301" s="29" t="s">
        <v>748</v>
      </c>
      <c r="J301" s="32">
        <v>107522</v>
      </c>
      <c r="K301" s="56" t="s">
        <v>274</v>
      </c>
      <c r="L301" s="35">
        <v>64</v>
      </c>
      <c r="M301" s="39">
        <v>0</v>
      </c>
      <c r="N301" s="13">
        <v>900</v>
      </c>
      <c r="O301" s="40">
        <v>-15</v>
      </c>
      <c r="P301" s="41">
        <v>57.999999999999993</v>
      </c>
      <c r="Q301" s="13"/>
      <c r="R301" s="13"/>
      <c r="S301" s="13"/>
      <c r="T301" s="38">
        <f>(O301*P301)+Q301+R301+S301</f>
        <v>-869.99999999999989</v>
      </c>
      <c r="U301" s="36">
        <v>610</v>
      </c>
      <c r="V301" s="36">
        <v>610</v>
      </c>
      <c r="W301" s="36">
        <v>0</v>
      </c>
      <c r="X301" s="36">
        <v>0</v>
      </c>
      <c r="Y301" s="37">
        <v>41761</v>
      </c>
      <c r="Z301" s="152"/>
      <c r="AA301" s="15"/>
      <c r="AB301" s="87" t="s">
        <v>196</v>
      </c>
    </row>
    <row r="302" spans="1:28" ht="15" customHeight="1" x14ac:dyDescent="0.25">
      <c r="B302" s="85" t="s">
        <v>503</v>
      </c>
      <c r="C302" s="13"/>
      <c r="D302" s="13" t="s">
        <v>155</v>
      </c>
      <c r="E302" s="13"/>
      <c r="F302" s="13"/>
      <c r="G302" s="16" t="s">
        <v>188</v>
      </c>
      <c r="H302" s="13" t="s">
        <v>127</v>
      </c>
      <c r="I302" s="13" t="s">
        <v>127</v>
      </c>
      <c r="J302" s="13">
        <v>0</v>
      </c>
      <c r="K302" s="17" t="s">
        <v>274</v>
      </c>
      <c r="L302" s="13">
        <v>48</v>
      </c>
      <c r="M302" s="13">
        <v>0</v>
      </c>
      <c r="N302" s="13" t="s">
        <v>199</v>
      </c>
      <c r="O302" s="13">
        <v>-64</v>
      </c>
      <c r="P302" s="74"/>
      <c r="Q302" s="13"/>
      <c r="R302" s="13"/>
      <c r="S302" s="13"/>
      <c r="T302" s="75">
        <v>-3711.9999999999995</v>
      </c>
      <c r="U302" s="75">
        <v>580000</v>
      </c>
      <c r="V302" s="75">
        <v>0</v>
      </c>
      <c r="W302" s="75">
        <v>580000</v>
      </c>
      <c r="X302" s="75">
        <v>0</v>
      </c>
      <c r="Y302" s="76">
        <v>41761</v>
      </c>
      <c r="Z302" s="152"/>
      <c r="AA302" s="13"/>
      <c r="AB302" s="86" t="s">
        <v>202</v>
      </c>
    </row>
    <row r="303" spans="1:28" ht="15" customHeight="1" x14ac:dyDescent="0.25">
      <c r="B303" s="85" t="s">
        <v>502</v>
      </c>
      <c r="C303" s="13" t="s">
        <v>506</v>
      </c>
      <c r="D303" s="12" t="s">
        <v>155</v>
      </c>
      <c r="E303" s="33"/>
      <c r="F303" s="33"/>
      <c r="G303" s="16" t="s">
        <v>206</v>
      </c>
      <c r="H303" s="12" t="s">
        <v>244</v>
      </c>
      <c r="I303" s="12" t="s">
        <v>245</v>
      </c>
      <c r="J303" s="12">
        <v>107525</v>
      </c>
      <c r="K303" s="57" t="s">
        <v>448</v>
      </c>
      <c r="L303" s="12">
        <v>105</v>
      </c>
      <c r="M303" s="12">
        <v>0</v>
      </c>
      <c r="N303" s="13">
        <v>900</v>
      </c>
      <c r="O303" s="12">
        <v>0</v>
      </c>
      <c r="P303" s="41"/>
      <c r="Q303" s="13"/>
      <c r="R303" s="13"/>
      <c r="S303" s="13"/>
      <c r="T303" s="38">
        <f>(O303*P303)+Q303+R303+S303</f>
        <v>0</v>
      </c>
      <c r="U303" s="12" t="s">
        <v>1397</v>
      </c>
      <c r="V303" s="12" t="s">
        <v>1398</v>
      </c>
      <c r="W303" s="12" t="s">
        <v>1399</v>
      </c>
      <c r="X303" s="12" t="s">
        <v>996</v>
      </c>
      <c r="Y303" s="51">
        <v>41814</v>
      </c>
      <c r="Z303" s="15"/>
      <c r="AA303" s="15"/>
      <c r="AB303" s="87" t="s">
        <v>133</v>
      </c>
    </row>
    <row r="304" spans="1:28" ht="15" customHeight="1" x14ac:dyDescent="0.25">
      <c r="B304" s="85" t="s">
        <v>503</v>
      </c>
      <c r="C304" s="13"/>
      <c r="D304" s="13" t="s">
        <v>152</v>
      </c>
      <c r="E304" s="13"/>
      <c r="F304" s="13"/>
      <c r="G304" s="16" t="s">
        <v>122</v>
      </c>
      <c r="H304" s="13" t="s">
        <v>759</v>
      </c>
      <c r="I304" s="13" t="s">
        <v>760</v>
      </c>
      <c r="J304" s="13">
        <v>106830</v>
      </c>
      <c r="K304" s="17" t="s">
        <v>791</v>
      </c>
      <c r="L304" s="13">
        <v>21</v>
      </c>
      <c r="M304" s="13">
        <v>0</v>
      </c>
      <c r="N304" s="13">
        <v>900</v>
      </c>
      <c r="O304" s="13">
        <v>1</v>
      </c>
      <c r="P304" s="74"/>
      <c r="Q304" s="13"/>
      <c r="R304" s="13"/>
      <c r="S304" s="13"/>
      <c r="T304" s="75">
        <v>57.999999999999993</v>
      </c>
      <c r="U304" s="75">
        <v>1320</v>
      </c>
      <c r="V304" s="75">
        <v>1320</v>
      </c>
      <c r="W304" s="75">
        <v>0</v>
      </c>
      <c r="X304" s="75">
        <v>4408</v>
      </c>
      <c r="Y304" s="76">
        <v>41764</v>
      </c>
      <c r="Z304" s="152"/>
      <c r="AA304" s="13"/>
      <c r="AB304" s="86" t="s">
        <v>202</v>
      </c>
    </row>
    <row r="305" spans="2:28" ht="15" customHeight="1" x14ac:dyDescent="0.25">
      <c r="B305" s="85" t="s">
        <v>502</v>
      </c>
      <c r="C305" s="42" t="s">
        <v>510</v>
      </c>
      <c r="D305" s="12" t="s">
        <v>152</v>
      </c>
      <c r="E305" s="33"/>
      <c r="F305" s="33"/>
      <c r="G305" s="16" t="s">
        <v>188</v>
      </c>
      <c r="H305" s="12"/>
      <c r="I305" s="12">
        <v>0</v>
      </c>
      <c r="J305" s="12">
        <v>0</v>
      </c>
      <c r="K305" s="57" t="s">
        <v>386</v>
      </c>
      <c r="L305" s="12">
        <v>100</v>
      </c>
      <c r="M305" s="12">
        <v>0</v>
      </c>
      <c r="N305" s="13">
        <v>900</v>
      </c>
      <c r="O305" s="12">
        <v>0</v>
      </c>
      <c r="P305" s="41"/>
      <c r="Q305" s="13"/>
      <c r="R305" s="13"/>
      <c r="S305" s="13"/>
      <c r="T305" s="38">
        <f>(O305*P305)+Q305+R305+S305</f>
        <v>0</v>
      </c>
      <c r="U305" s="12" t="s">
        <v>996</v>
      </c>
      <c r="V305" s="12" t="s">
        <v>996</v>
      </c>
      <c r="W305" s="12" t="s">
        <v>996</v>
      </c>
      <c r="X305" s="12" t="s">
        <v>996</v>
      </c>
      <c r="Y305" s="51">
        <v>41815</v>
      </c>
      <c r="Z305" s="15"/>
      <c r="AA305" s="15"/>
      <c r="AB305" s="87" t="s">
        <v>205</v>
      </c>
    </row>
    <row r="306" spans="2:28" ht="15" customHeight="1" x14ac:dyDescent="0.25">
      <c r="B306" s="85" t="s">
        <v>502</v>
      </c>
      <c r="C306" s="42" t="s">
        <v>1149</v>
      </c>
      <c r="D306" s="12" t="s">
        <v>103</v>
      </c>
      <c r="E306" s="33"/>
      <c r="F306" s="33"/>
      <c r="G306" s="16" t="s">
        <v>188</v>
      </c>
      <c r="H306" s="12"/>
      <c r="I306" s="12">
        <v>0</v>
      </c>
      <c r="J306" s="12">
        <v>0</v>
      </c>
      <c r="K306" s="57" t="s">
        <v>386</v>
      </c>
      <c r="L306" s="12">
        <v>98</v>
      </c>
      <c r="M306" s="12">
        <v>0</v>
      </c>
      <c r="N306" s="13" t="s">
        <v>199</v>
      </c>
      <c r="O306" s="12">
        <v>0</v>
      </c>
      <c r="P306" s="41"/>
      <c r="Q306" s="13"/>
      <c r="R306" s="13"/>
      <c r="S306" s="13"/>
      <c r="T306" s="38">
        <f>(O306*P306)+Q306+R306+S306</f>
        <v>0</v>
      </c>
      <c r="U306" s="12" t="s">
        <v>996</v>
      </c>
      <c r="V306" s="12" t="s">
        <v>996</v>
      </c>
      <c r="W306" s="12" t="s">
        <v>996</v>
      </c>
      <c r="X306" s="12" t="s">
        <v>996</v>
      </c>
      <c r="Y306" s="51">
        <v>41830</v>
      </c>
      <c r="Z306" s="15"/>
      <c r="AA306" s="15"/>
      <c r="AB306" s="87" t="s">
        <v>205</v>
      </c>
    </row>
    <row r="307" spans="2:28" ht="15" customHeight="1" x14ac:dyDescent="0.25">
      <c r="B307" s="85" t="s">
        <v>503</v>
      </c>
      <c r="C307" s="13"/>
      <c r="D307" s="13" t="s">
        <v>103</v>
      </c>
      <c r="E307" s="13"/>
      <c r="F307" s="13"/>
      <c r="G307" s="16" t="s">
        <v>188</v>
      </c>
      <c r="H307" s="13" t="s">
        <v>127</v>
      </c>
      <c r="I307" s="13" t="s">
        <v>127</v>
      </c>
      <c r="J307" s="13">
        <v>0</v>
      </c>
      <c r="K307" s="17" t="s">
        <v>794</v>
      </c>
      <c r="L307" s="13">
        <v>98</v>
      </c>
      <c r="M307" s="13">
        <v>0</v>
      </c>
      <c r="N307" s="13" t="s">
        <v>199</v>
      </c>
      <c r="O307" s="13">
        <v>-0.4</v>
      </c>
      <c r="P307" s="74"/>
      <c r="Q307" s="13"/>
      <c r="R307" s="13"/>
      <c r="S307" s="13"/>
      <c r="T307" s="75">
        <v>-23.2</v>
      </c>
      <c r="U307" s="75">
        <v>0</v>
      </c>
      <c r="V307" s="75">
        <v>0</v>
      </c>
      <c r="W307" s="75">
        <v>0</v>
      </c>
      <c r="X307" s="75">
        <v>0</v>
      </c>
      <c r="Y307" s="76">
        <v>41765</v>
      </c>
      <c r="Z307" s="152"/>
      <c r="AA307" s="13"/>
      <c r="AB307" s="86" t="s">
        <v>202</v>
      </c>
    </row>
    <row r="308" spans="2:28" ht="15" customHeight="1" x14ac:dyDescent="0.25">
      <c r="B308" s="85" t="s">
        <v>503</v>
      </c>
      <c r="C308" s="13"/>
      <c r="D308" s="13" t="s">
        <v>156</v>
      </c>
      <c r="E308" s="13"/>
      <c r="F308" s="13"/>
      <c r="G308" s="16" t="s">
        <v>522</v>
      </c>
      <c r="H308" s="13" t="s">
        <v>747</v>
      </c>
      <c r="I308" s="13" t="s">
        <v>748</v>
      </c>
      <c r="J308" s="13">
        <v>107522</v>
      </c>
      <c r="K308" s="17" t="s">
        <v>791</v>
      </c>
      <c r="L308" s="13">
        <v>64</v>
      </c>
      <c r="M308" s="13">
        <v>0</v>
      </c>
      <c r="N308" s="13">
        <v>900</v>
      </c>
      <c r="O308" s="13">
        <v>0</v>
      </c>
      <c r="P308" s="74"/>
      <c r="Q308" s="13"/>
      <c r="R308" s="13"/>
      <c r="S308" s="13"/>
      <c r="T308" s="75">
        <v>0</v>
      </c>
      <c r="U308" s="75">
        <v>790</v>
      </c>
      <c r="V308" s="75">
        <v>790</v>
      </c>
      <c r="W308" s="75">
        <v>0</v>
      </c>
      <c r="X308" s="75">
        <v>0</v>
      </c>
      <c r="Y308" s="76">
        <v>41766</v>
      </c>
      <c r="Z308" s="152"/>
      <c r="AA308" s="13"/>
      <c r="AB308" s="86" t="s">
        <v>202</v>
      </c>
    </row>
    <row r="309" spans="2:28" ht="15" customHeight="1" x14ac:dyDescent="0.25">
      <c r="B309" s="85" t="s">
        <v>502</v>
      </c>
      <c r="C309" s="42" t="s">
        <v>1149</v>
      </c>
      <c r="D309" s="12" t="s">
        <v>156</v>
      </c>
      <c r="E309" s="33"/>
      <c r="F309" s="33"/>
      <c r="G309" s="16" t="s">
        <v>188</v>
      </c>
      <c r="H309" s="12"/>
      <c r="I309" s="12">
        <v>0</v>
      </c>
      <c r="J309" s="12">
        <v>0</v>
      </c>
      <c r="K309" s="57" t="s">
        <v>386</v>
      </c>
      <c r="L309" s="12">
        <v>110</v>
      </c>
      <c r="M309" s="12">
        <v>0</v>
      </c>
      <c r="N309" s="13" t="s">
        <v>199</v>
      </c>
      <c r="O309" s="12">
        <v>-18</v>
      </c>
      <c r="P309" s="41">
        <v>58</v>
      </c>
      <c r="Q309" s="13"/>
      <c r="R309" s="13"/>
      <c r="S309" s="13"/>
      <c r="T309" s="38">
        <f>(O309*P309)+Q309+R309+S309</f>
        <v>-1044</v>
      </c>
      <c r="U309" s="12" t="s">
        <v>996</v>
      </c>
      <c r="V309" s="12" t="s">
        <v>996</v>
      </c>
      <c r="W309" s="12" t="s">
        <v>996</v>
      </c>
      <c r="X309" s="12" t="s">
        <v>996</v>
      </c>
      <c r="Y309" s="51">
        <v>41830</v>
      </c>
      <c r="Z309" s="15"/>
      <c r="AA309" s="15"/>
      <c r="AB309" s="87" t="s">
        <v>413</v>
      </c>
    </row>
    <row r="310" spans="2:28" ht="15" customHeight="1" x14ac:dyDescent="0.25">
      <c r="B310" s="85" t="s">
        <v>502</v>
      </c>
      <c r="C310" s="42" t="s">
        <v>511</v>
      </c>
      <c r="D310" s="12" t="s">
        <v>172</v>
      </c>
      <c r="E310" s="33"/>
      <c r="F310" s="33"/>
      <c r="G310" s="16" t="s">
        <v>188</v>
      </c>
      <c r="H310" s="12"/>
      <c r="I310" s="12">
        <v>0</v>
      </c>
      <c r="J310" s="12">
        <v>0</v>
      </c>
      <c r="K310" s="57" t="s">
        <v>474</v>
      </c>
      <c r="L310" s="12">
        <v>130</v>
      </c>
      <c r="M310" s="12">
        <v>0</v>
      </c>
      <c r="N310" s="13" t="s">
        <v>199</v>
      </c>
      <c r="O310" s="12">
        <v>-7</v>
      </c>
      <c r="P310" s="41">
        <v>58</v>
      </c>
      <c r="Q310" s="13"/>
      <c r="R310" s="13"/>
      <c r="S310" s="13"/>
      <c r="T310" s="38">
        <f>(O310*P310)+Q310+R310+S310</f>
        <v>-406</v>
      </c>
      <c r="U310" s="12" t="s">
        <v>996</v>
      </c>
      <c r="V310" s="12" t="s">
        <v>996</v>
      </c>
      <c r="W310" s="12" t="s">
        <v>996</v>
      </c>
      <c r="X310" s="12" t="s">
        <v>996</v>
      </c>
      <c r="Y310" s="51">
        <v>41830</v>
      </c>
      <c r="Z310" s="15"/>
      <c r="AA310" s="15"/>
      <c r="AB310" s="87" t="s">
        <v>191</v>
      </c>
    </row>
    <row r="311" spans="2:28" ht="15" customHeight="1" x14ac:dyDescent="0.25">
      <c r="B311" s="85" t="s">
        <v>502</v>
      </c>
      <c r="C311" s="13"/>
      <c r="D311" s="14" t="s">
        <v>843</v>
      </c>
      <c r="E311" s="15"/>
      <c r="F311" s="15"/>
      <c r="G311" s="16" t="s">
        <v>122</v>
      </c>
      <c r="H311" s="13" t="s">
        <v>967</v>
      </c>
      <c r="I311" s="13" t="s">
        <v>968</v>
      </c>
      <c r="J311" s="13">
        <v>107023</v>
      </c>
      <c r="K311" s="17" t="s">
        <v>177</v>
      </c>
      <c r="L311" s="13">
        <v>6</v>
      </c>
      <c r="M311" s="13">
        <v>0</v>
      </c>
      <c r="N311" s="13">
        <v>900</v>
      </c>
      <c r="O311" s="13">
        <v>1</v>
      </c>
      <c r="P311" s="74"/>
      <c r="Q311" s="13"/>
      <c r="R311" s="13"/>
      <c r="S311" s="13"/>
      <c r="T311" s="77" t="s">
        <v>1074</v>
      </c>
      <c r="U311" s="77" t="s">
        <v>1037</v>
      </c>
      <c r="V311" s="77" t="s">
        <v>1037</v>
      </c>
      <c r="W311" s="77" t="s">
        <v>996</v>
      </c>
      <c r="X311" s="13" t="s">
        <v>1137</v>
      </c>
      <c r="Y311" s="76">
        <v>41828</v>
      </c>
      <c r="Z311" s="15"/>
      <c r="AA311" s="15"/>
      <c r="AB311" s="86" t="s">
        <v>202</v>
      </c>
    </row>
    <row r="312" spans="2:28" ht="15" customHeight="1" x14ac:dyDescent="0.25">
      <c r="B312" s="85" t="s">
        <v>503</v>
      </c>
      <c r="C312" s="42" t="s">
        <v>1149</v>
      </c>
      <c r="D312" s="12" t="s">
        <v>843</v>
      </c>
      <c r="E312" s="33"/>
      <c r="F312" s="33"/>
      <c r="G312" s="16" t="s">
        <v>188</v>
      </c>
      <c r="H312" s="29" t="s">
        <v>127</v>
      </c>
      <c r="I312" s="29" t="s">
        <v>127</v>
      </c>
      <c r="J312" s="32">
        <v>0</v>
      </c>
      <c r="K312" s="56" t="s">
        <v>376</v>
      </c>
      <c r="L312" s="35">
        <v>100</v>
      </c>
      <c r="M312" s="39">
        <v>0</v>
      </c>
      <c r="N312" s="13">
        <v>900</v>
      </c>
      <c r="O312" s="40">
        <v>-2.8</v>
      </c>
      <c r="P312" s="41">
        <v>57.999999999999993</v>
      </c>
      <c r="Q312" s="13"/>
      <c r="R312" s="13"/>
      <c r="S312" s="13"/>
      <c r="T312" s="38">
        <f>(O312*P312)+Q312+R312+S312</f>
        <v>-162.39999999999998</v>
      </c>
      <c r="U312" s="36">
        <v>-5576</v>
      </c>
      <c r="V312" s="36">
        <v>424</v>
      </c>
      <c r="W312" s="36">
        <v>-6000</v>
      </c>
      <c r="X312" s="36">
        <v>0</v>
      </c>
      <c r="Y312" s="37">
        <v>41774</v>
      </c>
      <c r="Z312" s="152"/>
      <c r="AA312" s="15"/>
      <c r="AB312" s="87" t="s">
        <v>205</v>
      </c>
    </row>
    <row r="313" spans="2:28" ht="15" customHeight="1" x14ac:dyDescent="0.25">
      <c r="B313" s="85" t="s">
        <v>502</v>
      </c>
      <c r="C313" s="13" t="s">
        <v>506</v>
      </c>
      <c r="D313" s="72" t="s">
        <v>84</v>
      </c>
      <c r="E313" s="33"/>
      <c r="F313" s="33"/>
      <c r="G313" s="16" t="s">
        <v>122</v>
      </c>
      <c r="H313" s="12" t="s">
        <v>341</v>
      </c>
      <c r="I313" s="12">
        <v>0</v>
      </c>
      <c r="J313" s="12">
        <v>0</v>
      </c>
      <c r="K313" s="57" t="s">
        <v>177</v>
      </c>
      <c r="L313" s="12">
        <v>88</v>
      </c>
      <c r="M313" s="12">
        <v>0</v>
      </c>
      <c r="N313" s="13">
        <v>1000</v>
      </c>
      <c r="O313" s="12">
        <v>-9</v>
      </c>
      <c r="P313" s="41">
        <v>58</v>
      </c>
      <c r="Q313" s="52">
        <v>-10048</v>
      </c>
      <c r="R313" s="13"/>
      <c r="S313" s="13"/>
      <c r="T313" s="38">
        <f>(O313*P313)+Q313+R313+S313</f>
        <v>-10570</v>
      </c>
      <c r="U313" s="12" t="s">
        <v>1400</v>
      </c>
      <c r="V313" s="12" t="s">
        <v>1401</v>
      </c>
      <c r="W313" s="12" t="s">
        <v>1017</v>
      </c>
      <c r="X313" s="12" t="s">
        <v>996</v>
      </c>
      <c r="Y313" s="51">
        <v>41836</v>
      </c>
      <c r="Z313" s="15"/>
      <c r="AA313" s="15"/>
      <c r="AB313" s="87" t="s">
        <v>133</v>
      </c>
    </row>
    <row r="314" spans="2:28" ht="15" customHeight="1" x14ac:dyDescent="0.25">
      <c r="B314" s="85" t="s">
        <v>502</v>
      </c>
      <c r="C314" s="72" t="s">
        <v>511</v>
      </c>
      <c r="D314" s="13" t="s">
        <v>84</v>
      </c>
      <c r="E314" s="13"/>
      <c r="F314" s="13"/>
      <c r="G314" s="16" t="s">
        <v>122</v>
      </c>
      <c r="H314" s="13" t="s">
        <v>341</v>
      </c>
      <c r="I314" s="12" t="s">
        <v>1474</v>
      </c>
      <c r="J314" s="12">
        <v>107919</v>
      </c>
      <c r="K314" s="17" t="s">
        <v>177</v>
      </c>
      <c r="L314" s="13">
        <v>88</v>
      </c>
      <c r="M314" s="13">
        <v>0</v>
      </c>
      <c r="N314" s="13">
        <v>1000</v>
      </c>
      <c r="O314" s="13">
        <v>-17</v>
      </c>
      <c r="P314" s="74">
        <v>58</v>
      </c>
      <c r="Q314" s="52">
        <v>-1500</v>
      </c>
      <c r="R314" s="13"/>
      <c r="S314" s="13"/>
      <c r="T314" s="75">
        <f>O314*P314+Q314+R314+R315</f>
        <v>-2486</v>
      </c>
      <c r="U314" s="75">
        <v>1700</v>
      </c>
      <c r="V314" s="75" t="s">
        <v>1401</v>
      </c>
      <c r="W314" s="75" t="s">
        <v>1017</v>
      </c>
      <c r="X314" s="75" t="s">
        <v>996</v>
      </c>
      <c r="Y314" s="76">
        <v>41836</v>
      </c>
      <c r="Z314" s="13"/>
      <c r="AA314" s="13"/>
      <c r="AB314" s="86" t="s">
        <v>133</v>
      </c>
    </row>
    <row r="315" spans="2:28" ht="15" customHeight="1" x14ac:dyDescent="0.25">
      <c r="B315" s="85" t="s">
        <v>502</v>
      </c>
      <c r="C315" s="72" t="s">
        <v>506</v>
      </c>
      <c r="D315" s="13" t="s">
        <v>84</v>
      </c>
      <c r="E315" s="13"/>
      <c r="F315" s="13"/>
      <c r="G315" s="16" t="s">
        <v>122</v>
      </c>
      <c r="H315" s="13" t="s">
        <v>341</v>
      </c>
      <c r="I315" s="12" t="s">
        <v>1474</v>
      </c>
      <c r="J315" s="12">
        <v>107919</v>
      </c>
      <c r="K315" s="17" t="s">
        <v>177</v>
      </c>
      <c r="L315" s="13">
        <v>88</v>
      </c>
      <c r="M315" s="13">
        <v>0</v>
      </c>
      <c r="N315" s="13">
        <v>1000</v>
      </c>
      <c r="O315" s="13"/>
      <c r="P315" s="74"/>
      <c r="Q315" s="52">
        <v>-16040</v>
      </c>
      <c r="R315" s="13"/>
      <c r="S315" s="13"/>
      <c r="T315" s="75">
        <f>O315*P315+Q315+R315+R316</f>
        <v>-16040</v>
      </c>
      <c r="U315" s="75" t="s">
        <v>1400</v>
      </c>
      <c r="V315" s="75">
        <v>14000</v>
      </c>
      <c r="W315" s="75">
        <v>236500</v>
      </c>
      <c r="X315" s="75" t="s">
        <v>996</v>
      </c>
      <c r="Y315" s="76">
        <v>41836</v>
      </c>
      <c r="Z315" s="13"/>
      <c r="AA315" s="13"/>
      <c r="AB315" s="86" t="s">
        <v>133</v>
      </c>
    </row>
    <row r="316" spans="2:28" ht="15" customHeight="1" x14ac:dyDescent="0.25">
      <c r="B316" s="85" t="s">
        <v>502</v>
      </c>
      <c r="C316" s="72" t="s">
        <v>281</v>
      </c>
      <c r="D316" s="13" t="s">
        <v>84</v>
      </c>
      <c r="E316" s="13"/>
      <c r="F316" s="13"/>
      <c r="G316" s="16" t="s">
        <v>122</v>
      </c>
      <c r="H316" s="13" t="s">
        <v>341</v>
      </c>
      <c r="I316" s="12" t="s">
        <v>1474</v>
      </c>
      <c r="J316" s="12">
        <v>107919</v>
      </c>
      <c r="K316" s="17" t="s">
        <v>177</v>
      </c>
      <c r="L316" s="13">
        <v>88</v>
      </c>
      <c r="M316" s="13">
        <v>0</v>
      </c>
      <c r="N316" s="13">
        <v>1000</v>
      </c>
      <c r="O316" s="13">
        <v>-8</v>
      </c>
      <c r="P316" s="74">
        <v>58</v>
      </c>
      <c r="Q316" s="52">
        <v>-1500</v>
      </c>
      <c r="R316" s="13"/>
      <c r="S316" s="13"/>
      <c r="T316" s="75">
        <f>O316*P316+Q316+R316+R317</f>
        <v>-1964</v>
      </c>
      <c r="U316" s="75">
        <v>3000</v>
      </c>
      <c r="V316" s="75">
        <v>3000</v>
      </c>
      <c r="W316" s="75"/>
      <c r="X316" s="75" t="s">
        <v>996</v>
      </c>
      <c r="Y316" s="76">
        <v>41836</v>
      </c>
      <c r="Z316" s="13"/>
      <c r="AA316" s="13"/>
      <c r="AB316" s="86" t="s">
        <v>133</v>
      </c>
    </row>
    <row r="317" spans="2:28" ht="15" customHeight="1" x14ac:dyDescent="0.25">
      <c r="B317" s="85" t="s">
        <v>502</v>
      </c>
      <c r="C317" s="72" t="s">
        <v>1458</v>
      </c>
      <c r="D317" s="72" t="s">
        <v>84</v>
      </c>
      <c r="E317" s="33"/>
      <c r="F317" s="33"/>
      <c r="G317" s="16" t="s">
        <v>122</v>
      </c>
      <c r="H317" s="12" t="s">
        <v>341</v>
      </c>
      <c r="I317" s="12">
        <v>0</v>
      </c>
      <c r="J317" s="12">
        <v>0</v>
      </c>
      <c r="K317" s="57" t="s">
        <v>177</v>
      </c>
      <c r="L317" s="12">
        <v>88</v>
      </c>
      <c r="M317" s="12">
        <v>0</v>
      </c>
      <c r="N317" s="13">
        <v>1000</v>
      </c>
      <c r="O317" s="12">
        <v>-7</v>
      </c>
      <c r="P317" s="41">
        <v>60</v>
      </c>
      <c r="Q317" s="13"/>
      <c r="R317" s="13"/>
      <c r="S317" s="13"/>
      <c r="T317" s="38">
        <f>(O317*P317)+Q317+R317+S317</f>
        <v>-420</v>
      </c>
      <c r="U317" s="12" t="s">
        <v>1400</v>
      </c>
      <c r="V317" s="12" t="s">
        <v>1401</v>
      </c>
      <c r="W317" s="12" t="s">
        <v>1017</v>
      </c>
      <c r="X317" s="12" t="s">
        <v>996</v>
      </c>
      <c r="Y317" s="51">
        <v>41836</v>
      </c>
      <c r="Z317" s="15"/>
      <c r="AA317" s="15"/>
      <c r="AB317" s="87" t="s">
        <v>133</v>
      </c>
    </row>
    <row r="318" spans="2:28" ht="15" customHeight="1" x14ac:dyDescent="0.25">
      <c r="B318" s="85" t="s">
        <v>502</v>
      </c>
      <c r="C318" s="72" t="s">
        <v>1459</v>
      </c>
      <c r="D318" s="13" t="s">
        <v>84</v>
      </c>
      <c r="E318" s="13"/>
      <c r="F318" s="13"/>
      <c r="G318" s="16" t="s">
        <v>122</v>
      </c>
      <c r="H318" s="13" t="s">
        <v>341</v>
      </c>
      <c r="I318" s="12" t="s">
        <v>1474</v>
      </c>
      <c r="J318" s="12">
        <v>107919</v>
      </c>
      <c r="K318" s="17" t="s">
        <v>177</v>
      </c>
      <c r="L318" s="13">
        <v>88</v>
      </c>
      <c r="M318" s="13">
        <v>0</v>
      </c>
      <c r="N318" s="13">
        <v>1000</v>
      </c>
      <c r="O318" s="13">
        <v>-7</v>
      </c>
      <c r="P318" s="74">
        <v>58</v>
      </c>
      <c r="Q318" s="52">
        <v>-370</v>
      </c>
      <c r="R318" s="13"/>
      <c r="S318" s="13"/>
      <c r="T318" s="75">
        <f>O318*P318+Q318+R318+R319</f>
        <v>-776</v>
      </c>
      <c r="U318" s="75">
        <v>1700</v>
      </c>
      <c r="V318" s="75" t="s">
        <v>1401</v>
      </c>
      <c r="W318" s="75" t="s">
        <v>1017</v>
      </c>
      <c r="X318" s="75" t="s">
        <v>996</v>
      </c>
      <c r="Y318" s="76">
        <v>41836</v>
      </c>
      <c r="Z318" s="13"/>
      <c r="AA318" s="13"/>
      <c r="AB318" s="86" t="s">
        <v>133</v>
      </c>
    </row>
    <row r="319" spans="2:28" ht="15" customHeight="1" x14ac:dyDescent="0.25">
      <c r="B319" s="85" t="s">
        <v>503</v>
      </c>
      <c r="C319" s="42" t="s">
        <v>1149</v>
      </c>
      <c r="D319" s="12" t="s">
        <v>84</v>
      </c>
      <c r="E319" s="33"/>
      <c r="F319" s="33"/>
      <c r="G319" s="16" t="s">
        <v>188</v>
      </c>
      <c r="H319" s="29" t="s">
        <v>127</v>
      </c>
      <c r="I319" s="29" t="s">
        <v>127</v>
      </c>
      <c r="J319" s="32">
        <v>0</v>
      </c>
      <c r="K319" s="56" t="s">
        <v>376</v>
      </c>
      <c r="L319" s="35">
        <v>64</v>
      </c>
      <c r="M319" s="39">
        <v>0</v>
      </c>
      <c r="N319" s="13" t="s">
        <v>199</v>
      </c>
      <c r="O319" s="40">
        <v>-2.2999999999999998</v>
      </c>
      <c r="P319" s="41">
        <v>58</v>
      </c>
      <c r="Q319" s="13"/>
      <c r="R319" s="13"/>
      <c r="S319" s="13"/>
      <c r="T319" s="38">
        <f>(O319*P319)+Q319+R319+S319</f>
        <v>-133.39999999999998</v>
      </c>
      <c r="U319" s="36">
        <v>-4476</v>
      </c>
      <c r="V319" s="36">
        <v>424</v>
      </c>
      <c r="W319" s="36">
        <v>-4900</v>
      </c>
      <c r="X319" s="36">
        <v>0</v>
      </c>
      <c r="Y319" s="37">
        <v>41775</v>
      </c>
      <c r="Z319" s="152"/>
      <c r="AA319" s="15"/>
      <c r="AB319" s="87" t="s">
        <v>205</v>
      </c>
    </row>
    <row r="320" spans="2:28" ht="15" customHeight="1" x14ac:dyDescent="0.25">
      <c r="B320" s="85" t="s">
        <v>503</v>
      </c>
      <c r="C320" s="13"/>
      <c r="D320" s="13" t="s">
        <v>60</v>
      </c>
      <c r="E320" s="13"/>
      <c r="F320" s="13"/>
      <c r="G320" s="16" t="s">
        <v>188</v>
      </c>
      <c r="H320" s="13" t="s">
        <v>127</v>
      </c>
      <c r="I320" s="13" t="s">
        <v>127</v>
      </c>
      <c r="J320" s="13">
        <v>0</v>
      </c>
      <c r="K320" s="17" t="s">
        <v>274</v>
      </c>
      <c r="L320" s="13">
        <v>21</v>
      </c>
      <c r="M320" s="13">
        <v>0</v>
      </c>
      <c r="N320" s="13">
        <v>900</v>
      </c>
      <c r="O320" s="13">
        <v>74.38</v>
      </c>
      <c r="P320" s="74"/>
      <c r="Q320" s="13"/>
      <c r="R320" s="13"/>
      <c r="S320" s="13"/>
      <c r="T320" s="75">
        <v>4314.0399999999991</v>
      </c>
      <c r="U320" s="75">
        <v>0</v>
      </c>
      <c r="V320" s="75">
        <v>0</v>
      </c>
      <c r="W320" s="75">
        <v>0</v>
      </c>
      <c r="X320" s="75">
        <v>0</v>
      </c>
      <c r="Y320" s="76">
        <v>41784</v>
      </c>
      <c r="Z320" s="152"/>
      <c r="AA320" s="13"/>
      <c r="AB320" s="86" t="s">
        <v>202</v>
      </c>
    </row>
    <row r="321" spans="1:28" ht="15" customHeight="1" x14ac:dyDescent="0.25">
      <c r="B321" s="85" t="s">
        <v>502</v>
      </c>
      <c r="C321" s="72" t="s">
        <v>511</v>
      </c>
      <c r="D321" s="12" t="s">
        <v>60</v>
      </c>
      <c r="E321" s="33"/>
      <c r="F321" s="33"/>
      <c r="G321" s="16" t="s">
        <v>206</v>
      </c>
      <c r="H321" s="12" t="s">
        <v>244</v>
      </c>
      <c r="I321" s="12" t="s">
        <v>245</v>
      </c>
      <c r="J321" s="12">
        <v>107525</v>
      </c>
      <c r="K321" s="57" t="s">
        <v>291</v>
      </c>
      <c r="L321" s="12">
        <v>64</v>
      </c>
      <c r="M321" s="12">
        <v>0</v>
      </c>
      <c r="N321" s="13">
        <v>900</v>
      </c>
      <c r="O321" s="12">
        <v>0</v>
      </c>
      <c r="P321" s="41"/>
      <c r="Q321" s="13"/>
      <c r="R321" s="13"/>
      <c r="S321" s="13"/>
      <c r="T321" s="38">
        <f>(O321*P321)+Q321+R321+S321</f>
        <v>0</v>
      </c>
      <c r="U321" s="12" t="s">
        <v>1402</v>
      </c>
      <c r="V321" s="12" t="s">
        <v>1005</v>
      </c>
      <c r="W321" s="12" t="s">
        <v>1403</v>
      </c>
      <c r="X321" s="12" t="s">
        <v>996</v>
      </c>
      <c r="Y321" s="51">
        <v>41850</v>
      </c>
      <c r="Z321" s="15"/>
      <c r="AA321" s="15"/>
      <c r="AB321" s="87" t="s">
        <v>191</v>
      </c>
    </row>
    <row r="322" spans="1:28" ht="15" customHeight="1" x14ac:dyDescent="0.25">
      <c r="B322" s="85" t="s">
        <v>503</v>
      </c>
      <c r="C322" s="13"/>
      <c r="D322" s="13" t="s">
        <v>608</v>
      </c>
      <c r="E322" s="13"/>
      <c r="F322" s="13"/>
      <c r="G322" s="16" t="s">
        <v>122</v>
      </c>
      <c r="H322" s="13" t="s">
        <v>761</v>
      </c>
      <c r="I322" s="13" t="s">
        <v>762</v>
      </c>
      <c r="J322" s="13">
        <v>106935</v>
      </c>
      <c r="K322" s="17" t="s">
        <v>791</v>
      </c>
      <c r="L322" s="13">
        <v>59</v>
      </c>
      <c r="M322" s="13">
        <v>0</v>
      </c>
      <c r="N322" s="13">
        <v>1000</v>
      </c>
      <c r="O322" s="13">
        <v>0</v>
      </c>
      <c r="P322" s="74"/>
      <c r="Q322" s="13"/>
      <c r="R322" s="13"/>
      <c r="S322" s="13"/>
      <c r="T322" s="75">
        <v>0</v>
      </c>
      <c r="U322" s="75">
        <v>0</v>
      </c>
      <c r="V322" s="75">
        <v>0</v>
      </c>
      <c r="W322" s="75">
        <v>0</v>
      </c>
      <c r="X322" s="75">
        <v>0</v>
      </c>
      <c r="Y322" s="76">
        <v>41787</v>
      </c>
      <c r="Z322" s="152"/>
      <c r="AA322" s="13"/>
      <c r="AB322" s="86" t="s">
        <v>202</v>
      </c>
    </row>
    <row r="323" spans="1:28" ht="15" customHeight="1" x14ac:dyDescent="0.25">
      <c r="B323" s="85" t="s">
        <v>502</v>
      </c>
      <c r="C323" s="13"/>
      <c r="D323" s="14" t="s">
        <v>608</v>
      </c>
      <c r="E323" s="15"/>
      <c r="F323" s="15"/>
      <c r="G323" s="16" t="s">
        <v>122</v>
      </c>
      <c r="H323" s="13" t="s">
        <v>969</v>
      </c>
      <c r="I323" s="13" t="s">
        <v>970</v>
      </c>
      <c r="J323" s="13">
        <v>107127</v>
      </c>
      <c r="K323" s="17" t="s">
        <v>177</v>
      </c>
      <c r="L323" s="13">
        <v>21</v>
      </c>
      <c r="M323" s="13">
        <v>0</v>
      </c>
      <c r="N323" s="13" t="s">
        <v>199</v>
      </c>
      <c r="O323" s="13">
        <v>0</v>
      </c>
      <c r="P323" s="74"/>
      <c r="Q323" s="13"/>
      <c r="R323" s="13"/>
      <c r="S323" s="13"/>
      <c r="T323" s="77" t="s">
        <v>996</v>
      </c>
      <c r="U323" s="77" t="s">
        <v>1037</v>
      </c>
      <c r="V323" s="77" t="s">
        <v>1037</v>
      </c>
      <c r="W323" s="77" t="s">
        <v>996</v>
      </c>
      <c r="X323" s="13" t="s">
        <v>1138</v>
      </c>
      <c r="Y323" s="76">
        <v>41851</v>
      </c>
      <c r="Z323" s="15"/>
      <c r="AA323" s="15"/>
      <c r="AB323" s="86" t="s">
        <v>202</v>
      </c>
    </row>
    <row r="324" spans="1:28" ht="15" customHeight="1" x14ac:dyDescent="0.25">
      <c r="B324" s="85" t="s">
        <v>503</v>
      </c>
      <c r="C324" s="13"/>
      <c r="D324" s="13" t="s">
        <v>609</v>
      </c>
      <c r="E324" s="13"/>
      <c r="F324" s="13"/>
      <c r="G324" s="16" t="s">
        <v>188</v>
      </c>
      <c r="H324" s="13" t="s">
        <v>127</v>
      </c>
      <c r="I324" s="13" t="s">
        <v>127</v>
      </c>
      <c r="J324" s="13">
        <v>0</v>
      </c>
      <c r="K324" s="17" t="s">
        <v>791</v>
      </c>
      <c r="L324" s="13">
        <v>1</v>
      </c>
      <c r="M324" s="13">
        <v>0</v>
      </c>
      <c r="N324" s="13">
        <v>900</v>
      </c>
      <c r="O324" s="13">
        <v>2.7</v>
      </c>
      <c r="P324" s="74"/>
      <c r="Q324" s="13"/>
      <c r="R324" s="13"/>
      <c r="S324" s="13"/>
      <c r="T324" s="75">
        <v>156.6</v>
      </c>
      <c r="U324" s="75">
        <v>375000</v>
      </c>
      <c r="V324" s="75">
        <v>0</v>
      </c>
      <c r="W324" s="75">
        <v>375000</v>
      </c>
      <c r="X324" s="75">
        <v>0</v>
      </c>
      <c r="Y324" s="76">
        <v>41802</v>
      </c>
      <c r="Z324" s="152"/>
      <c r="AA324" s="13"/>
      <c r="AB324" s="86" t="s">
        <v>202</v>
      </c>
    </row>
    <row r="325" spans="1:28" ht="15" customHeight="1" x14ac:dyDescent="0.25">
      <c r="B325" s="85" t="s">
        <v>503</v>
      </c>
      <c r="C325" s="13" t="s">
        <v>1458</v>
      </c>
      <c r="D325" s="12" t="s">
        <v>609</v>
      </c>
      <c r="E325" s="33"/>
      <c r="F325" s="33"/>
      <c r="G325" s="16" t="s">
        <v>188</v>
      </c>
      <c r="H325" s="29" t="s">
        <v>127</v>
      </c>
      <c r="I325" s="29" t="s">
        <v>127</v>
      </c>
      <c r="J325" s="32">
        <v>0</v>
      </c>
      <c r="K325" s="56" t="s">
        <v>791</v>
      </c>
      <c r="L325" s="35">
        <v>130</v>
      </c>
      <c r="M325" s="39">
        <v>0</v>
      </c>
      <c r="N325" s="13">
        <v>900</v>
      </c>
      <c r="O325" s="40">
        <v>0</v>
      </c>
      <c r="P325" s="41"/>
      <c r="Q325" s="13"/>
      <c r="R325" s="13"/>
      <c r="S325" s="13"/>
      <c r="T325" s="38">
        <f>(O325*P325)+Q325+R325+S325</f>
        <v>0</v>
      </c>
      <c r="U325" s="36">
        <v>0</v>
      </c>
      <c r="V325" s="36">
        <v>0</v>
      </c>
      <c r="W325" s="36">
        <v>0</v>
      </c>
      <c r="X325" s="36">
        <v>0</v>
      </c>
      <c r="Y325" s="37">
        <v>41426</v>
      </c>
      <c r="Z325" s="152"/>
      <c r="AA325" s="15"/>
      <c r="AB325" s="87">
        <v>0</v>
      </c>
    </row>
    <row r="326" spans="1:28" ht="15" customHeight="1" x14ac:dyDescent="0.25">
      <c r="B326" s="85" t="s">
        <v>502</v>
      </c>
      <c r="C326" s="13"/>
      <c r="D326" s="14" t="s">
        <v>609</v>
      </c>
      <c r="E326" s="15"/>
      <c r="F326" s="15"/>
      <c r="G326" s="16" t="s">
        <v>122</v>
      </c>
      <c r="H326" s="13" t="s">
        <v>971</v>
      </c>
      <c r="I326" s="13" t="s">
        <v>972</v>
      </c>
      <c r="J326" s="13" t="s">
        <v>125</v>
      </c>
      <c r="K326" s="17" t="s">
        <v>177</v>
      </c>
      <c r="L326" s="13">
        <v>21</v>
      </c>
      <c r="M326" s="13">
        <v>0</v>
      </c>
      <c r="N326" s="13" t="s">
        <v>199</v>
      </c>
      <c r="O326" s="13">
        <v>0</v>
      </c>
      <c r="P326" s="74"/>
      <c r="Q326" s="13"/>
      <c r="R326" s="13"/>
      <c r="S326" s="13"/>
      <c r="T326" s="77" t="s">
        <v>996</v>
      </c>
      <c r="U326" s="77" t="s">
        <v>996</v>
      </c>
      <c r="V326" s="77" t="s">
        <v>996</v>
      </c>
      <c r="W326" s="77" t="s">
        <v>996</v>
      </c>
      <c r="X326" s="13" t="s">
        <v>1139</v>
      </c>
      <c r="Y326" s="76">
        <v>41851</v>
      </c>
      <c r="Z326" s="15"/>
      <c r="AA326" s="15"/>
      <c r="AB326" s="86" t="s">
        <v>202</v>
      </c>
    </row>
    <row r="327" spans="1:28" ht="15" customHeight="1" x14ac:dyDescent="0.25">
      <c r="B327" s="85" t="s">
        <v>503</v>
      </c>
      <c r="C327" s="42" t="s">
        <v>1149</v>
      </c>
      <c r="D327" s="12" t="s">
        <v>1170</v>
      </c>
      <c r="E327" s="33"/>
      <c r="F327" s="33"/>
      <c r="G327" s="16" t="s">
        <v>122</v>
      </c>
      <c r="H327" s="29" t="s">
        <v>307</v>
      </c>
      <c r="I327" s="29" t="s">
        <v>1292</v>
      </c>
      <c r="J327" s="32" t="s">
        <v>690</v>
      </c>
      <c r="K327" s="56" t="s">
        <v>791</v>
      </c>
      <c r="L327" s="35">
        <v>64</v>
      </c>
      <c r="M327" s="39">
        <v>0</v>
      </c>
      <c r="N327" s="13" t="s">
        <v>199</v>
      </c>
      <c r="O327" s="40">
        <v>0</v>
      </c>
      <c r="P327" s="41"/>
      <c r="Q327" s="13"/>
      <c r="R327" s="13"/>
      <c r="S327" s="13"/>
      <c r="T327" s="38">
        <f>(O327*P327)+Q327+R327+S327</f>
        <v>0</v>
      </c>
      <c r="U327" s="36">
        <v>0</v>
      </c>
      <c r="V327" s="36">
        <v>0</v>
      </c>
      <c r="W327" s="36">
        <v>0</v>
      </c>
      <c r="X327" s="36">
        <v>0</v>
      </c>
      <c r="Y327" s="37">
        <v>41803</v>
      </c>
      <c r="Z327" s="152"/>
      <c r="AA327" s="15"/>
      <c r="AB327" s="87" t="s">
        <v>196</v>
      </c>
    </row>
    <row r="328" spans="1:28" ht="15" customHeight="1" x14ac:dyDescent="0.25">
      <c r="A328" s="120"/>
      <c r="B328" s="85" t="s">
        <v>502</v>
      </c>
      <c r="C328" s="13"/>
      <c r="D328" s="14" t="s">
        <v>844</v>
      </c>
      <c r="E328" s="15"/>
      <c r="F328" s="15"/>
      <c r="G328" s="16" t="s">
        <v>122</v>
      </c>
      <c r="H328" s="13" t="s">
        <v>973</v>
      </c>
      <c r="I328" s="13" t="s">
        <v>974</v>
      </c>
      <c r="J328" s="13" t="s">
        <v>125</v>
      </c>
      <c r="K328" s="17" t="s">
        <v>177</v>
      </c>
      <c r="L328" s="13">
        <v>6</v>
      </c>
      <c r="M328" s="13">
        <v>0</v>
      </c>
      <c r="N328" s="13">
        <v>900</v>
      </c>
      <c r="O328" s="13">
        <v>0</v>
      </c>
      <c r="P328" s="74"/>
      <c r="Q328" s="13"/>
      <c r="R328" s="13"/>
      <c r="S328" s="13"/>
      <c r="T328" s="77" t="s">
        <v>996</v>
      </c>
      <c r="U328" s="77" t="s">
        <v>1037</v>
      </c>
      <c r="V328" s="77" t="s">
        <v>1037</v>
      </c>
      <c r="W328" s="77" t="s">
        <v>996</v>
      </c>
      <c r="X328" s="13" t="s">
        <v>1140</v>
      </c>
      <c r="Y328" s="76">
        <v>41871</v>
      </c>
      <c r="Z328" s="15"/>
      <c r="AA328" s="15"/>
      <c r="AB328" s="86" t="s">
        <v>202</v>
      </c>
    </row>
    <row r="329" spans="1:28" ht="15" customHeight="1" x14ac:dyDescent="0.25">
      <c r="B329" s="85" t="s">
        <v>503</v>
      </c>
      <c r="C329" s="72" t="s">
        <v>509</v>
      </c>
      <c r="D329" s="12" t="s">
        <v>844</v>
      </c>
      <c r="E329" s="33"/>
      <c r="F329" s="33"/>
      <c r="G329" s="16" t="s">
        <v>206</v>
      </c>
      <c r="H329" s="29" t="s">
        <v>127</v>
      </c>
      <c r="I329" s="29" t="s">
        <v>127</v>
      </c>
      <c r="J329" s="34">
        <v>0</v>
      </c>
      <c r="K329" s="56" t="s">
        <v>376</v>
      </c>
      <c r="L329" s="35">
        <v>146</v>
      </c>
      <c r="M329" s="39">
        <v>0</v>
      </c>
      <c r="N329" s="13">
        <v>900</v>
      </c>
      <c r="O329" s="40">
        <v>-15</v>
      </c>
      <c r="P329" s="41">
        <v>58</v>
      </c>
      <c r="Q329" s="52"/>
      <c r="R329" s="52"/>
      <c r="S329" s="13"/>
      <c r="T329" s="38">
        <f>(O329*P329)+Q329+R329+S329</f>
        <v>-870</v>
      </c>
      <c r="U329" s="36">
        <v>3900</v>
      </c>
      <c r="V329" s="36">
        <v>3900</v>
      </c>
      <c r="W329" s="36">
        <v>0</v>
      </c>
      <c r="X329" s="36">
        <v>0</v>
      </c>
      <c r="Y329" s="37">
        <v>41806</v>
      </c>
      <c r="Z329" s="152"/>
      <c r="AA329" s="15"/>
      <c r="AB329" s="87" t="s">
        <v>205</v>
      </c>
    </row>
    <row r="330" spans="1:28" ht="15" customHeight="1" x14ac:dyDescent="0.25">
      <c r="B330" s="85" t="s">
        <v>502</v>
      </c>
      <c r="C330" s="13" t="s">
        <v>1458</v>
      </c>
      <c r="D330" s="12" t="s">
        <v>102</v>
      </c>
      <c r="E330" s="33"/>
      <c r="F330" s="33"/>
      <c r="G330" s="16" t="s">
        <v>188</v>
      </c>
      <c r="H330" s="12"/>
      <c r="I330" s="12">
        <v>0</v>
      </c>
      <c r="J330" s="12">
        <v>0</v>
      </c>
      <c r="K330" s="57" t="s">
        <v>384</v>
      </c>
      <c r="L330" s="12">
        <v>110</v>
      </c>
      <c r="M330" s="12">
        <v>0</v>
      </c>
      <c r="N330" s="13">
        <v>900</v>
      </c>
      <c r="O330" s="12">
        <v>0</v>
      </c>
      <c r="P330" s="41"/>
      <c r="Q330" s="13"/>
      <c r="R330" s="13"/>
      <c r="S330" s="13"/>
      <c r="T330" s="38">
        <f>(O330*P330)+Q330+R330+S330</f>
        <v>0</v>
      </c>
      <c r="U330" s="12" t="s">
        <v>996</v>
      </c>
      <c r="V330" s="12" t="s">
        <v>996</v>
      </c>
      <c r="W330" s="12" t="s">
        <v>996</v>
      </c>
      <c r="X330" s="12" t="s">
        <v>996</v>
      </c>
      <c r="Y330" s="51">
        <v>41878</v>
      </c>
      <c r="Z330" s="15"/>
      <c r="AA330" s="15"/>
      <c r="AB330" s="87" t="s">
        <v>205</v>
      </c>
    </row>
    <row r="331" spans="1:28" ht="15" customHeight="1" x14ac:dyDescent="0.25">
      <c r="B331" s="85" t="s">
        <v>503</v>
      </c>
      <c r="C331" s="13"/>
      <c r="D331" s="13" t="s">
        <v>73</v>
      </c>
      <c r="E331" s="13"/>
      <c r="F331" s="13"/>
      <c r="G331" s="16" t="s">
        <v>188</v>
      </c>
      <c r="H331" s="13" t="s">
        <v>127</v>
      </c>
      <c r="I331" s="13" t="s">
        <v>127</v>
      </c>
      <c r="J331" s="13">
        <v>0</v>
      </c>
      <c r="K331" s="17" t="s">
        <v>795</v>
      </c>
      <c r="L331" s="13">
        <v>64</v>
      </c>
      <c r="M331" s="13">
        <v>0</v>
      </c>
      <c r="N331" s="13" t="s">
        <v>199</v>
      </c>
      <c r="O331" s="13">
        <v>-3.2</v>
      </c>
      <c r="P331" s="74"/>
      <c r="Q331" s="13"/>
      <c r="R331" s="13"/>
      <c r="S331" s="13"/>
      <c r="T331" s="75">
        <v>-185.6</v>
      </c>
      <c r="U331" s="75">
        <v>0</v>
      </c>
      <c r="V331" s="75">
        <v>0</v>
      </c>
      <c r="W331" s="75">
        <v>0</v>
      </c>
      <c r="X331" s="75">
        <v>0</v>
      </c>
      <c r="Y331" s="76">
        <v>41807</v>
      </c>
      <c r="Z331" s="152"/>
      <c r="AA331" s="13"/>
      <c r="AB331" s="86" t="s">
        <v>202</v>
      </c>
    </row>
    <row r="332" spans="1:28" ht="15" customHeight="1" x14ac:dyDescent="0.25">
      <c r="B332" s="85" t="s">
        <v>502</v>
      </c>
      <c r="C332" s="72" t="s">
        <v>511</v>
      </c>
      <c r="D332" s="12" t="s">
        <v>73</v>
      </c>
      <c r="E332" s="33"/>
      <c r="F332" s="33"/>
      <c r="G332" s="16" t="s">
        <v>122</v>
      </c>
      <c r="H332" s="12" t="s">
        <v>235</v>
      </c>
      <c r="I332" s="12" t="s">
        <v>319</v>
      </c>
      <c r="J332" s="12">
        <v>0</v>
      </c>
      <c r="K332" s="57" t="s">
        <v>177</v>
      </c>
      <c r="L332" s="12">
        <v>71</v>
      </c>
      <c r="M332" s="12">
        <v>71</v>
      </c>
      <c r="N332" s="13">
        <v>1000</v>
      </c>
      <c r="O332" s="12">
        <v>15</v>
      </c>
      <c r="P332" s="41"/>
      <c r="Q332" s="13"/>
      <c r="R332" s="13"/>
      <c r="S332" s="13"/>
      <c r="T332" s="38">
        <f>(O332*P332)+Q332+R332+S332</f>
        <v>0</v>
      </c>
      <c r="U332" s="75">
        <v>26620</v>
      </c>
      <c r="V332" s="75">
        <v>8620</v>
      </c>
      <c r="W332" s="75">
        <v>18000</v>
      </c>
      <c r="X332" s="12" t="s">
        <v>996</v>
      </c>
      <c r="Y332" s="51">
        <v>41893</v>
      </c>
      <c r="Z332" s="15"/>
      <c r="AA332" s="15"/>
      <c r="AB332" s="87" t="s">
        <v>191</v>
      </c>
    </row>
    <row r="333" spans="1:28" ht="15" customHeight="1" x14ac:dyDescent="0.25">
      <c r="B333" s="85" t="s">
        <v>502</v>
      </c>
      <c r="C333" s="72" t="s">
        <v>511</v>
      </c>
      <c r="D333" s="12" t="s">
        <v>35</v>
      </c>
      <c r="E333" s="33"/>
      <c r="F333" s="33"/>
      <c r="G333" s="16" t="s">
        <v>122</v>
      </c>
      <c r="H333" s="12" t="s">
        <v>235</v>
      </c>
      <c r="I333" s="12" t="s">
        <v>319</v>
      </c>
      <c r="J333" s="12">
        <v>0</v>
      </c>
      <c r="K333" s="57" t="s">
        <v>177</v>
      </c>
      <c r="L333" s="12">
        <v>71</v>
      </c>
      <c r="M333" s="12">
        <v>71</v>
      </c>
      <c r="N333" s="13">
        <v>1000</v>
      </c>
      <c r="O333" s="12">
        <v>15</v>
      </c>
      <c r="P333" s="41"/>
      <c r="Q333" s="13"/>
      <c r="R333" s="13"/>
      <c r="S333" s="13"/>
      <c r="T333" s="38">
        <f>(O333*P333)+Q333+R333+S333</f>
        <v>0</v>
      </c>
      <c r="U333" s="75">
        <v>26620</v>
      </c>
      <c r="V333" s="75">
        <v>8620</v>
      </c>
      <c r="W333" s="75">
        <v>18000</v>
      </c>
      <c r="X333" s="12" t="s">
        <v>996</v>
      </c>
      <c r="Y333" s="51">
        <v>41893</v>
      </c>
      <c r="Z333" s="15"/>
      <c r="AA333" s="15"/>
      <c r="AB333" s="87" t="s">
        <v>191</v>
      </c>
    </row>
    <row r="334" spans="1:28" ht="15" customHeight="1" x14ac:dyDescent="0.25">
      <c r="B334" s="85" t="s">
        <v>503</v>
      </c>
      <c r="C334" s="42" t="s">
        <v>1149</v>
      </c>
      <c r="D334" s="12" t="s">
        <v>35</v>
      </c>
      <c r="E334" s="33"/>
      <c r="F334" s="33"/>
      <c r="G334" s="16" t="s">
        <v>206</v>
      </c>
      <c r="H334" s="29" t="s">
        <v>127</v>
      </c>
      <c r="I334" s="29" t="s">
        <v>127</v>
      </c>
      <c r="J334" s="32">
        <v>0</v>
      </c>
      <c r="K334" s="56" t="s">
        <v>791</v>
      </c>
      <c r="L334" s="35">
        <v>98</v>
      </c>
      <c r="M334" s="39">
        <v>0</v>
      </c>
      <c r="N334" s="13" t="s">
        <v>199</v>
      </c>
      <c r="O334" s="40">
        <v>0</v>
      </c>
      <c r="P334" s="41"/>
      <c r="Q334" s="13"/>
      <c r="R334" s="13"/>
      <c r="S334" s="13"/>
      <c r="T334" s="38">
        <f>(O334*P334)+Q334+R334+S334</f>
        <v>0</v>
      </c>
      <c r="U334" s="36">
        <v>10020</v>
      </c>
      <c r="V334" s="36">
        <v>4420</v>
      </c>
      <c r="W334" s="36">
        <v>5600</v>
      </c>
      <c r="X334" s="36">
        <v>5040</v>
      </c>
      <c r="Y334" s="37">
        <v>41809</v>
      </c>
      <c r="Z334" s="152"/>
      <c r="AA334" s="15"/>
      <c r="AB334" s="87" t="s">
        <v>1144</v>
      </c>
    </row>
    <row r="335" spans="1:28" ht="15" customHeight="1" x14ac:dyDescent="0.25">
      <c r="B335" s="85" t="s">
        <v>502</v>
      </c>
      <c r="C335" s="13"/>
      <c r="D335" s="14" t="s">
        <v>845</v>
      </c>
      <c r="E335" s="15"/>
      <c r="F335" s="15"/>
      <c r="G335" s="16" t="s">
        <v>122</v>
      </c>
      <c r="H335" s="13" t="s">
        <v>975</v>
      </c>
      <c r="I335" s="13" t="s">
        <v>976</v>
      </c>
      <c r="J335" s="13" t="s">
        <v>125</v>
      </c>
      <c r="K335" s="17" t="s">
        <v>237</v>
      </c>
      <c r="L335" s="13">
        <v>40</v>
      </c>
      <c r="M335" s="13">
        <v>0</v>
      </c>
      <c r="N335" s="13" t="s">
        <v>199</v>
      </c>
      <c r="O335" s="13">
        <v>0</v>
      </c>
      <c r="P335" s="74"/>
      <c r="Q335" s="13"/>
      <c r="R335" s="13"/>
      <c r="S335" s="13"/>
      <c r="T335" s="77" t="s">
        <v>996</v>
      </c>
      <c r="U335" s="77" t="s">
        <v>1073</v>
      </c>
      <c r="V335" s="77" t="s">
        <v>1073</v>
      </c>
      <c r="W335" s="77" t="s">
        <v>996</v>
      </c>
      <c r="X335" s="13" t="s">
        <v>996</v>
      </c>
      <c r="Y335" s="76">
        <v>41912</v>
      </c>
      <c r="Z335" s="15"/>
      <c r="AA335" s="15"/>
      <c r="AB335" s="86" t="s">
        <v>202</v>
      </c>
    </row>
    <row r="336" spans="1:28" ht="15" customHeight="1" x14ac:dyDescent="0.25">
      <c r="B336" s="85" t="s">
        <v>503</v>
      </c>
      <c r="C336" s="13"/>
      <c r="D336" s="13" t="s">
        <v>96</v>
      </c>
      <c r="E336" s="13"/>
      <c r="F336" s="13"/>
      <c r="G336" s="16" t="s">
        <v>122</v>
      </c>
      <c r="H336" s="13" t="s">
        <v>763</v>
      </c>
      <c r="I336" s="13" t="s">
        <v>764</v>
      </c>
      <c r="J336" s="13">
        <v>107251</v>
      </c>
      <c r="K336" s="17" t="s">
        <v>791</v>
      </c>
      <c r="L336" s="13">
        <v>40</v>
      </c>
      <c r="M336" s="13">
        <v>0</v>
      </c>
      <c r="N336" s="13" t="s">
        <v>199</v>
      </c>
      <c r="O336" s="13">
        <v>0</v>
      </c>
      <c r="P336" s="74"/>
      <c r="Q336" s="13"/>
      <c r="R336" s="13"/>
      <c r="S336" s="13"/>
      <c r="T336" s="75">
        <v>0</v>
      </c>
      <c r="U336" s="75">
        <v>1320</v>
      </c>
      <c r="V336" s="75">
        <v>1320</v>
      </c>
      <c r="W336" s="75">
        <v>0</v>
      </c>
      <c r="X336" s="75">
        <v>0</v>
      </c>
      <c r="Y336" s="76">
        <v>41814</v>
      </c>
      <c r="Z336" s="152"/>
      <c r="AA336" s="13"/>
      <c r="AB336" s="86" t="s">
        <v>202</v>
      </c>
    </row>
    <row r="337" spans="1:28" ht="15" customHeight="1" x14ac:dyDescent="0.25">
      <c r="B337" s="85" t="s">
        <v>502</v>
      </c>
      <c r="C337" s="13" t="s">
        <v>1458</v>
      </c>
      <c r="D337" s="12" t="s">
        <v>96</v>
      </c>
      <c r="E337" s="33"/>
      <c r="F337" s="33"/>
      <c r="G337" s="16" t="s">
        <v>188</v>
      </c>
      <c r="H337" s="12"/>
      <c r="I337" s="12">
        <v>0</v>
      </c>
      <c r="J337" s="12">
        <v>0</v>
      </c>
      <c r="K337" s="57" t="s">
        <v>197</v>
      </c>
      <c r="L337" s="12">
        <v>100</v>
      </c>
      <c r="M337" s="12">
        <v>0</v>
      </c>
      <c r="N337" s="13">
        <v>900</v>
      </c>
      <c r="O337" s="12">
        <v>0</v>
      </c>
      <c r="P337" s="41"/>
      <c r="Q337" s="13"/>
      <c r="R337" s="13"/>
      <c r="S337" s="13"/>
      <c r="T337" s="38">
        <f>(O337*P337)+Q337+R337+S337</f>
        <v>0</v>
      </c>
      <c r="U337" s="12" t="s">
        <v>996</v>
      </c>
      <c r="V337" s="12" t="s">
        <v>996</v>
      </c>
      <c r="W337" s="12" t="s">
        <v>996</v>
      </c>
      <c r="X337" s="12" t="s">
        <v>996</v>
      </c>
      <c r="Y337" s="51">
        <v>41907</v>
      </c>
      <c r="Z337" s="15"/>
      <c r="AA337" s="15"/>
      <c r="AB337" s="87" t="s">
        <v>205</v>
      </c>
    </row>
    <row r="338" spans="1:28" ht="15" customHeight="1" x14ac:dyDescent="0.25">
      <c r="B338" s="85" t="s">
        <v>502</v>
      </c>
      <c r="C338" s="72" t="s">
        <v>1458</v>
      </c>
      <c r="D338" s="12" t="s">
        <v>24</v>
      </c>
      <c r="E338" s="33"/>
      <c r="F338" s="33"/>
      <c r="G338" s="16" t="s">
        <v>206</v>
      </c>
      <c r="H338" s="12"/>
      <c r="I338" s="12">
        <v>0</v>
      </c>
      <c r="J338" s="12">
        <v>0</v>
      </c>
      <c r="K338" s="57" t="s">
        <v>197</v>
      </c>
      <c r="L338" s="12">
        <v>43</v>
      </c>
      <c r="M338" s="12">
        <v>70</v>
      </c>
      <c r="N338" s="13">
        <v>900</v>
      </c>
      <c r="O338" s="12">
        <v>6</v>
      </c>
      <c r="P338" s="41">
        <v>59.35</v>
      </c>
      <c r="Q338" s="13"/>
      <c r="R338" s="13"/>
      <c r="S338" s="13"/>
      <c r="T338" s="38">
        <f>(O338*P338)+Q338+R338+S338</f>
        <v>356.1</v>
      </c>
      <c r="U338" s="12" t="s">
        <v>996</v>
      </c>
      <c r="V338" s="12" t="s">
        <v>996</v>
      </c>
      <c r="W338" s="12" t="s">
        <v>996</v>
      </c>
      <c r="X338" s="12" t="s">
        <v>996</v>
      </c>
      <c r="Y338" s="51">
        <v>41907</v>
      </c>
      <c r="Z338" s="15"/>
      <c r="AA338" s="15"/>
      <c r="AB338" s="87" t="s">
        <v>196</v>
      </c>
    </row>
    <row r="339" spans="1:28" ht="15" customHeight="1" x14ac:dyDescent="0.25">
      <c r="B339" s="85" t="s">
        <v>503</v>
      </c>
      <c r="C339" s="72" t="s">
        <v>513</v>
      </c>
      <c r="D339" s="12" t="s">
        <v>24</v>
      </c>
      <c r="E339" s="33"/>
      <c r="F339" s="33"/>
      <c r="G339" s="16" t="s">
        <v>122</v>
      </c>
      <c r="H339" s="29" t="s">
        <v>295</v>
      </c>
      <c r="I339" s="29" t="s">
        <v>296</v>
      </c>
      <c r="J339" s="79">
        <v>107979</v>
      </c>
      <c r="K339" s="56" t="s">
        <v>376</v>
      </c>
      <c r="L339" s="35">
        <v>64</v>
      </c>
      <c r="M339" s="39">
        <v>0</v>
      </c>
      <c r="N339" s="13">
        <v>900</v>
      </c>
      <c r="O339" s="40">
        <v>-4.0999999999999996</v>
      </c>
      <c r="P339" s="41">
        <v>57.999999999999993</v>
      </c>
      <c r="Q339" s="13"/>
      <c r="R339" s="13"/>
      <c r="S339" s="13"/>
      <c r="T339" s="38">
        <f>(O339*P339)+Q339+R339+S339</f>
        <v>-237.79999999999995</v>
      </c>
      <c r="U339" s="36">
        <v>13200</v>
      </c>
      <c r="V339" s="36">
        <v>13200</v>
      </c>
      <c r="W339" s="36">
        <v>0</v>
      </c>
      <c r="X339" s="36">
        <v>0</v>
      </c>
      <c r="Y339" s="37">
        <v>41815</v>
      </c>
      <c r="Z339" s="152"/>
      <c r="AA339" s="15"/>
      <c r="AB339" s="87" t="s">
        <v>196</v>
      </c>
    </row>
    <row r="340" spans="1:28" ht="15" customHeight="1" x14ac:dyDescent="0.25">
      <c r="A340" s="150"/>
      <c r="B340" s="85" t="s">
        <v>502</v>
      </c>
      <c r="C340" s="13" t="s">
        <v>1459</v>
      </c>
      <c r="D340" s="12" t="s">
        <v>21</v>
      </c>
      <c r="E340" s="33"/>
      <c r="F340" s="33"/>
      <c r="G340" s="16" t="s">
        <v>188</v>
      </c>
      <c r="H340" s="12"/>
      <c r="I340" s="12">
        <v>0</v>
      </c>
      <c r="J340" s="12">
        <v>0</v>
      </c>
      <c r="K340" s="57" t="s">
        <v>197</v>
      </c>
      <c r="L340" s="12">
        <v>1</v>
      </c>
      <c r="M340" s="12">
        <v>0</v>
      </c>
      <c r="N340" s="13" t="s">
        <v>199</v>
      </c>
      <c r="O340" s="12">
        <v>45.8</v>
      </c>
      <c r="P340" s="41">
        <v>59.35</v>
      </c>
      <c r="Q340" s="13"/>
      <c r="R340" s="13"/>
      <c r="S340" s="13"/>
      <c r="T340" s="38">
        <f>(O340*P340)+Q340+R340+S340</f>
        <v>2718.23</v>
      </c>
      <c r="U340" s="12" t="s">
        <v>996</v>
      </c>
      <c r="V340" s="12" t="s">
        <v>996</v>
      </c>
      <c r="W340" s="12" t="s">
        <v>996</v>
      </c>
      <c r="X340" s="12" t="s">
        <v>996</v>
      </c>
      <c r="Y340" s="51">
        <v>41907</v>
      </c>
      <c r="Z340" s="15"/>
      <c r="AA340" s="15"/>
      <c r="AB340" s="87" t="s">
        <v>196</v>
      </c>
    </row>
    <row r="341" spans="1:28" ht="15" customHeight="1" x14ac:dyDescent="0.25">
      <c r="B341" s="85" t="s">
        <v>503</v>
      </c>
      <c r="C341" s="13"/>
      <c r="D341" s="13" t="s">
        <v>21</v>
      </c>
      <c r="E341" s="13"/>
      <c r="F341" s="13"/>
      <c r="G341" s="16" t="s">
        <v>188</v>
      </c>
      <c r="H341" s="13" t="s">
        <v>127</v>
      </c>
      <c r="I341" s="13" t="s">
        <v>127</v>
      </c>
      <c r="J341" s="13">
        <v>0</v>
      </c>
      <c r="K341" s="17" t="s">
        <v>242</v>
      </c>
      <c r="L341" s="13">
        <v>48</v>
      </c>
      <c r="M341" s="13">
        <v>0</v>
      </c>
      <c r="N341" s="13" t="s">
        <v>199</v>
      </c>
      <c r="O341" s="13">
        <v>0</v>
      </c>
      <c r="P341" s="74"/>
      <c r="Q341" s="13"/>
      <c r="R341" s="13"/>
      <c r="S341" s="13"/>
      <c r="T341" s="75">
        <v>0</v>
      </c>
      <c r="U341" s="75">
        <v>0</v>
      </c>
      <c r="V341" s="75">
        <v>0</v>
      </c>
      <c r="W341" s="75">
        <v>0</v>
      </c>
      <c r="X341" s="75">
        <v>0</v>
      </c>
      <c r="Y341" s="76">
        <v>41823</v>
      </c>
      <c r="Z341" s="152"/>
      <c r="AA341" s="13"/>
      <c r="AB341" s="86" t="s">
        <v>202</v>
      </c>
    </row>
    <row r="342" spans="1:28" ht="15" customHeight="1" x14ac:dyDescent="0.25">
      <c r="B342" s="85" t="s">
        <v>503</v>
      </c>
      <c r="C342" s="13"/>
      <c r="D342" s="13" t="s">
        <v>610</v>
      </c>
      <c r="E342" s="13"/>
      <c r="F342" s="13"/>
      <c r="G342" s="16" t="s">
        <v>188</v>
      </c>
      <c r="H342" s="13" t="s">
        <v>127</v>
      </c>
      <c r="I342" s="13" t="s">
        <v>127</v>
      </c>
      <c r="J342" s="13">
        <v>0</v>
      </c>
      <c r="K342" s="17" t="s">
        <v>242</v>
      </c>
      <c r="L342" s="13">
        <v>48</v>
      </c>
      <c r="M342" s="13">
        <v>0</v>
      </c>
      <c r="N342" s="13" t="s">
        <v>199</v>
      </c>
      <c r="O342" s="13">
        <v>0</v>
      </c>
      <c r="P342" s="74"/>
      <c r="Q342" s="13"/>
      <c r="R342" s="13"/>
      <c r="S342" s="13"/>
      <c r="T342" s="75">
        <v>0</v>
      </c>
      <c r="U342" s="75">
        <v>0</v>
      </c>
      <c r="V342" s="75">
        <v>0</v>
      </c>
      <c r="W342" s="75">
        <v>0</v>
      </c>
      <c r="X342" s="75">
        <v>0</v>
      </c>
      <c r="Y342" s="76">
        <v>41823</v>
      </c>
      <c r="Z342" s="152"/>
      <c r="AA342" s="13"/>
      <c r="AB342" s="86" t="s">
        <v>202</v>
      </c>
    </row>
    <row r="343" spans="1:28" ht="15" customHeight="1" x14ac:dyDescent="0.25">
      <c r="B343" s="85" t="s">
        <v>503</v>
      </c>
      <c r="C343" s="13" t="s">
        <v>1458</v>
      </c>
      <c r="D343" s="12" t="s">
        <v>1171</v>
      </c>
      <c r="E343" s="33"/>
      <c r="F343" s="33"/>
      <c r="G343" s="16" t="s">
        <v>206</v>
      </c>
      <c r="H343" s="29" t="s">
        <v>747</v>
      </c>
      <c r="I343" s="29" t="s">
        <v>748</v>
      </c>
      <c r="J343" s="79">
        <v>107522</v>
      </c>
      <c r="K343" s="56" t="s">
        <v>791</v>
      </c>
      <c r="L343" s="35">
        <v>64</v>
      </c>
      <c r="M343" s="39">
        <v>0</v>
      </c>
      <c r="N343" s="13">
        <v>900</v>
      </c>
      <c r="O343" s="40">
        <v>0</v>
      </c>
      <c r="P343" s="41"/>
      <c r="Q343" s="13"/>
      <c r="R343" s="13"/>
      <c r="S343" s="13"/>
      <c r="T343" s="38">
        <f>(O343*P343)+Q343+R343+S343</f>
        <v>0</v>
      </c>
      <c r="U343" s="36">
        <v>3390</v>
      </c>
      <c r="V343" s="36">
        <v>1320</v>
      </c>
      <c r="W343" s="36">
        <v>2070</v>
      </c>
      <c r="X343" s="36">
        <v>0</v>
      </c>
      <c r="Y343" s="37">
        <v>41829</v>
      </c>
      <c r="Z343" s="152"/>
      <c r="AA343" s="15"/>
      <c r="AB343" s="87" t="s">
        <v>133</v>
      </c>
    </row>
    <row r="344" spans="1:28" ht="15" customHeight="1" x14ac:dyDescent="0.25">
      <c r="B344" s="85" t="s">
        <v>503</v>
      </c>
      <c r="C344" s="13"/>
      <c r="D344" s="13" t="s">
        <v>36</v>
      </c>
      <c r="E344" s="13"/>
      <c r="F344" s="13"/>
      <c r="G344" s="16" t="s">
        <v>188</v>
      </c>
      <c r="H344" s="13" t="s">
        <v>127</v>
      </c>
      <c r="I344" s="13" t="s">
        <v>127</v>
      </c>
      <c r="J344" s="13">
        <v>0</v>
      </c>
      <c r="K344" s="17" t="s">
        <v>242</v>
      </c>
      <c r="L344" s="13">
        <v>48</v>
      </c>
      <c r="M344" s="13">
        <v>0</v>
      </c>
      <c r="N344" s="13" t="s">
        <v>199</v>
      </c>
      <c r="O344" s="13">
        <v>-21</v>
      </c>
      <c r="P344" s="74"/>
      <c r="Q344" s="13"/>
      <c r="R344" s="13"/>
      <c r="S344" s="13"/>
      <c r="T344" s="75">
        <v>-1218</v>
      </c>
      <c r="U344" s="75">
        <v>0</v>
      </c>
      <c r="V344" s="75">
        <v>0</v>
      </c>
      <c r="W344" s="75">
        <v>0</v>
      </c>
      <c r="X344" s="75">
        <v>0</v>
      </c>
      <c r="Y344" s="76">
        <v>41829</v>
      </c>
      <c r="Z344" s="152"/>
      <c r="AA344" s="13"/>
      <c r="AB344" s="86" t="s">
        <v>202</v>
      </c>
    </row>
    <row r="345" spans="1:28" ht="15" customHeight="1" x14ac:dyDescent="0.25">
      <c r="B345" s="85" t="s">
        <v>502</v>
      </c>
      <c r="C345" s="72" t="s">
        <v>509</v>
      </c>
      <c r="D345" s="12" t="s">
        <v>36</v>
      </c>
      <c r="E345" s="33"/>
      <c r="F345" s="33"/>
      <c r="G345" s="16" t="s">
        <v>122</v>
      </c>
      <c r="H345" s="12" t="s">
        <v>239</v>
      </c>
      <c r="I345" s="12" t="s">
        <v>240</v>
      </c>
      <c r="J345" s="12" t="s">
        <v>125</v>
      </c>
      <c r="K345" s="57" t="s">
        <v>177</v>
      </c>
      <c r="L345" s="12">
        <v>59</v>
      </c>
      <c r="M345" s="12">
        <v>0</v>
      </c>
      <c r="N345" s="13">
        <v>1000</v>
      </c>
      <c r="O345" s="12">
        <v>5.4</v>
      </c>
      <c r="P345" s="41">
        <v>58</v>
      </c>
      <c r="Q345" s="13"/>
      <c r="R345" s="13"/>
      <c r="S345" s="13"/>
      <c r="T345" s="38">
        <f>(O345*P345)+Q345+R345+S345</f>
        <v>313.20000000000005</v>
      </c>
      <c r="U345" s="12" t="s">
        <v>1404</v>
      </c>
      <c r="V345" s="12" t="s">
        <v>1077</v>
      </c>
      <c r="W345" s="12" t="s">
        <v>1405</v>
      </c>
      <c r="X345" s="12" t="s">
        <v>996</v>
      </c>
      <c r="Y345" s="51">
        <v>41914</v>
      </c>
      <c r="Z345" s="15"/>
      <c r="AA345" s="15"/>
      <c r="AB345" s="87" t="s">
        <v>196</v>
      </c>
    </row>
    <row r="346" spans="1:28" ht="15" customHeight="1" x14ac:dyDescent="0.25">
      <c r="B346" s="85" t="s">
        <v>503</v>
      </c>
      <c r="C346" s="13"/>
      <c r="D346" s="13" t="s">
        <v>74</v>
      </c>
      <c r="E346" s="13"/>
      <c r="F346" s="13"/>
      <c r="G346" s="16" t="s">
        <v>122</v>
      </c>
      <c r="H346" s="13" t="s">
        <v>765</v>
      </c>
      <c r="I346" s="13" t="s">
        <v>766</v>
      </c>
      <c r="J346" s="13">
        <v>107300</v>
      </c>
      <c r="K346" s="17" t="s">
        <v>791</v>
      </c>
      <c r="L346" s="13">
        <v>44</v>
      </c>
      <c r="M346" s="13">
        <v>0</v>
      </c>
      <c r="N346" s="13">
        <v>900</v>
      </c>
      <c r="O346" s="13">
        <v>0</v>
      </c>
      <c r="P346" s="74"/>
      <c r="Q346" s="13"/>
      <c r="R346" s="13"/>
      <c r="S346" s="13"/>
      <c r="T346" s="75">
        <v>-1000</v>
      </c>
      <c r="U346" s="75">
        <v>4560</v>
      </c>
      <c r="V346" s="75">
        <v>4560</v>
      </c>
      <c r="W346" s="75">
        <v>0</v>
      </c>
      <c r="X346" s="75">
        <v>0</v>
      </c>
      <c r="Y346" s="76">
        <v>41830</v>
      </c>
      <c r="Z346" s="152"/>
      <c r="AA346" s="13"/>
      <c r="AB346" s="86" t="s">
        <v>202</v>
      </c>
    </row>
    <row r="347" spans="1:28" ht="15" customHeight="1" x14ac:dyDescent="0.25">
      <c r="B347" s="85" t="s">
        <v>502</v>
      </c>
      <c r="C347" s="42" t="s">
        <v>1149</v>
      </c>
      <c r="D347" s="12" t="s">
        <v>74</v>
      </c>
      <c r="E347" s="33"/>
      <c r="F347" s="33"/>
      <c r="G347" s="16" t="s">
        <v>188</v>
      </c>
      <c r="H347" s="12"/>
      <c r="I347" s="12">
        <v>0</v>
      </c>
      <c r="J347" s="12">
        <v>0</v>
      </c>
      <c r="K347" s="57" t="s">
        <v>321</v>
      </c>
      <c r="L347" s="12">
        <v>80</v>
      </c>
      <c r="M347" s="12">
        <v>0</v>
      </c>
      <c r="N347" s="13" t="s">
        <v>199</v>
      </c>
      <c r="O347" s="12">
        <v>-58</v>
      </c>
      <c r="P347" s="41">
        <v>58</v>
      </c>
      <c r="Q347" s="52">
        <v>-6000</v>
      </c>
      <c r="R347" s="13"/>
      <c r="S347" s="13"/>
      <c r="T347" s="38">
        <f>(O347*P347)+Q347+R347+S347</f>
        <v>-9364</v>
      </c>
      <c r="U347" s="12" t="s">
        <v>1406</v>
      </c>
      <c r="V347" s="12" t="s">
        <v>1407</v>
      </c>
      <c r="W347" s="12" t="s">
        <v>1408</v>
      </c>
      <c r="X347" s="12" t="s">
        <v>996</v>
      </c>
      <c r="Y347" s="51">
        <v>41915</v>
      </c>
      <c r="Z347" s="15"/>
      <c r="AA347" s="15"/>
      <c r="AB347" s="87" t="s">
        <v>133</v>
      </c>
    </row>
    <row r="348" spans="1:28" ht="15" customHeight="1" x14ac:dyDescent="0.25">
      <c r="B348" s="85" t="s">
        <v>503</v>
      </c>
      <c r="C348" s="42" t="s">
        <v>1149</v>
      </c>
      <c r="D348" s="12" t="s">
        <v>1185</v>
      </c>
      <c r="E348" s="33"/>
      <c r="F348" s="33"/>
      <c r="G348" s="16" t="s">
        <v>188</v>
      </c>
      <c r="H348" s="29" t="s">
        <v>127</v>
      </c>
      <c r="I348" s="29" t="s">
        <v>127</v>
      </c>
      <c r="J348" s="32">
        <v>0</v>
      </c>
      <c r="K348" s="56" t="s">
        <v>1355</v>
      </c>
      <c r="L348" s="35">
        <v>87</v>
      </c>
      <c r="M348" s="39">
        <v>0</v>
      </c>
      <c r="N348" s="13">
        <v>1000</v>
      </c>
      <c r="O348" s="40">
        <v>0</v>
      </c>
      <c r="P348" s="41"/>
      <c r="Q348" s="13"/>
      <c r="R348" s="13"/>
      <c r="S348" s="13"/>
      <c r="T348" s="38">
        <f>(O348*P348)+Q348+R348+S348</f>
        <v>0</v>
      </c>
      <c r="U348" s="36">
        <v>0</v>
      </c>
      <c r="V348" s="36">
        <v>0</v>
      </c>
      <c r="W348" s="36">
        <v>0</v>
      </c>
      <c r="X348" s="36">
        <v>0</v>
      </c>
      <c r="Y348" s="37">
        <v>41830</v>
      </c>
      <c r="Z348" s="152"/>
      <c r="AA348" s="15"/>
      <c r="AB348" s="87" t="s">
        <v>205</v>
      </c>
    </row>
    <row r="349" spans="1:28" ht="15" customHeight="1" x14ac:dyDescent="0.25">
      <c r="B349" s="85" t="s">
        <v>503</v>
      </c>
      <c r="C349" s="42" t="s">
        <v>1149</v>
      </c>
      <c r="D349" s="12" t="s">
        <v>1193</v>
      </c>
      <c r="E349" s="33"/>
      <c r="F349" s="33"/>
      <c r="G349" s="16" t="s">
        <v>188</v>
      </c>
      <c r="H349" s="29" t="s">
        <v>127</v>
      </c>
      <c r="I349" s="29" t="s">
        <v>127</v>
      </c>
      <c r="J349" s="32">
        <v>0</v>
      </c>
      <c r="K349" s="56" t="s">
        <v>1355</v>
      </c>
      <c r="L349" s="35">
        <v>98</v>
      </c>
      <c r="M349" s="39">
        <v>0</v>
      </c>
      <c r="N349" s="13">
        <v>900</v>
      </c>
      <c r="O349" s="40">
        <v>0</v>
      </c>
      <c r="P349" s="41"/>
      <c r="Q349" s="13"/>
      <c r="R349" s="13"/>
      <c r="S349" s="13"/>
      <c r="T349" s="38">
        <f>(O349*P349)+Q349+R349+S349</f>
        <v>0</v>
      </c>
      <c r="U349" s="36">
        <v>0</v>
      </c>
      <c r="V349" s="36">
        <v>0</v>
      </c>
      <c r="W349" s="36">
        <v>0</v>
      </c>
      <c r="X349" s="36">
        <v>0</v>
      </c>
      <c r="Y349" s="37">
        <v>41830</v>
      </c>
      <c r="Z349" s="152"/>
      <c r="AA349" s="15"/>
      <c r="AB349" s="87" t="s">
        <v>205</v>
      </c>
    </row>
    <row r="350" spans="1:28" ht="15" customHeight="1" x14ac:dyDescent="0.25">
      <c r="B350" s="85" t="s">
        <v>503</v>
      </c>
      <c r="C350" s="13"/>
      <c r="D350" s="13" t="s">
        <v>611</v>
      </c>
      <c r="E350" s="13"/>
      <c r="F350" s="13"/>
      <c r="G350" s="16" t="s">
        <v>122</v>
      </c>
      <c r="H350" s="13" t="s">
        <v>767</v>
      </c>
      <c r="I350" s="13" t="s">
        <v>768</v>
      </c>
      <c r="J350" s="13">
        <v>107059</v>
      </c>
      <c r="K350" s="17" t="s">
        <v>376</v>
      </c>
      <c r="L350" s="13">
        <v>21</v>
      </c>
      <c r="M350" s="13">
        <v>0</v>
      </c>
      <c r="N350" s="13">
        <v>900</v>
      </c>
      <c r="O350" s="13">
        <v>3.7</v>
      </c>
      <c r="P350" s="74"/>
      <c r="Q350" s="13"/>
      <c r="R350" s="13"/>
      <c r="S350" s="13"/>
      <c r="T350" s="75">
        <v>214.6</v>
      </c>
      <c r="U350" s="75">
        <v>46880</v>
      </c>
      <c r="V350" s="75">
        <v>14880</v>
      </c>
      <c r="W350" s="75">
        <v>32000</v>
      </c>
      <c r="X350" s="75">
        <v>21112</v>
      </c>
      <c r="Y350" s="76">
        <v>41830</v>
      </c>
      <c r="Z350" s="152"/>
      <c r="AA350" s="13"/>
      <c r="AB350" s="86" t="s">
        <v>202</v>
      </c>
    </row>
    <row r="351" spans="1:28" ht="15" customHeight="1" x14ac:dyDescent="0.25">
      <c r="B351" s="85" t="s">
        <v>502</v>
      </c>
      <c r="C351" s="13"/>
      <c r="D351" s="14" t="s">
        <v>611</v>
      </c>
      <c r="E351" s="15"/>
      <c r="F351" s="15"/>
      <c r="G351" s="16" t="s">
        <v>188</v>
      </c>
      <c r="H351" s="13"/>
      <c r="I351" s="13">
        <v>0</v>
      </c>
      <c r="J351" s="13">
        <v>0</v>
      </c>
      <c r="K351" s="17" t="s">
        <v>990</v>
      </c>
      <c r="L351" s="13">
        <v>21</v>
      </c>
      <c r="M351" s="13">
        <v>0</v>
      </c>
      <c r="N351" s="13">
        <v>900</v>
      </c>
      <c r="O351" s="13">
        <v>-37.9</v>
      </c>
      <c r="P351" s="74"/>
      <c r="Q351" s="13"/>
      <c r="R351" s="13"/>
      <c r="S351" s="13"/>
      <c r="T351" s="77" t="s">
        <v>1095</v>
      </c>
      <c r="U351" s="77" t="s">
        <v>996</v>
      </c>
      <c r="V351" s="77" t="s">
        <v>996</v>
      </c>
      <c r="W351" s="77" t="s">
        <v>996</v>
      </c>
      <c r="X351" s="13" t="s">
        <v>996</v>
      </c>
      <c r="Y351" s="76">
        <v>41919</v>
      </c>
      <c r="Z351" s="15"/>
      <c r="AA351" s="15"/>
      <c r="AB351" s="86" t="s">
        <v>202</v>
      </c>
    </row>
    <row r="352" spans="1:28" ht="15" customHeight="1" x14ac:dyDescent="0.25">
      <c r="A352" s="150"/>
      <c r="B352" s="85" t="s">
        <v>502</v>
      </c>
      <c r="C352" s="72" t="s">
        <v>1459</v>
      </c>
      <c r="D352" s="12" t="s">
        <v>45</v>
      </c>
      <c r="E352" s="33"/>
      <c r="F352" s="33"/>
      <c r="G352" s="16" t="s">
        <v>122</v>
      </c>
      <c r="H352" s="12" t="s">
        <v>259</v>
      </c>
      <c r="I352" s="12" t="s">
        <v>260</v>
      </c>
      <c r="J352" s="12" t="s">
        <v>125</v>
      </c>
      <c r="K352" s="57" t="s">
        <v>177</v>
      </c>
      <c r="L352" s="12">
        <v>64</v>
      </c>
      <c r="M352" s="12">
        <v>0</v>
      </c>
      <c r="N352" s="13" t="s">
        <v>199</v>
      </c>
      <c r="O352" s="12">
        <v>-0.4</v>
      </c>
      <c r="P352" s="41">
        <v>58.45</v>
      </c>
      <c r="Q352" s="13"/>
      <c r="R352" s="13"/>
      <c r="S352" s="13"/>
      <c r="T352" s="38">
        <f>(O352*P352)+Q352+R352+S352</f>
        <v>-23.380000000000003</v>
      </c>
      <c r="U352" s="12" t="s">
        <v>1409</v>
      </c>
      <c r="V352" s="12" t="s">
        <v>1066</v>
      </c>
      <c r="W352" s="12" t="s">
        <v>996</v>
      </c>
      <c r="X352" s="12" t="s">
        <v>996</v>
      </c>
      <c r="Y352" s="51">
        <v>41921</v>
      </c>
      <c r="Z352" s="15"/>
      <c r="AA352" s="15"/>
      <c r="AB352" s="87" t="s">
        <v>226</v>
      </c>
    </row>
    <row r="353" spans="2:28" ht="15" customHeight="1" x14ac:dyDescent="0.25">
      <c r="B353" s="85" t="s">
        <v>502</v>
      </c>
      <c r="C353" s="72" t="s">
        <v>511</v>
      </c>
      <c r="D353" s="12" t="s">
        <v>45</v>
      </c>
      <c r="E353" s="33"/>
      <c r="F353" s="33"/>
      <c r="G353" s="16" t="s">
        <v>122</v>
      </c>
      <c r="H353" s="12" t="s">
        <v>259</v>
      </c>
      <c r="I353" s="12" t="s">
        <v>260</v>
      </c>
      <c r="J353" s="12" t="s">
        <v>125</v>
      </c>
      <c r="K353" s="57" t="s">
        <v>177</v>
      </c>
      <c r="L353" s="12">
        <v>64</v>
      </c>
      <c r="M353" s="12">
        <v>0</v>
      </c>
      <c r="N353" s="13" t="s">
        <v>199</v>
      </c>
      <c r="O353" s="12">
        <v>-0.8</v>
      </c>
      <c r="P353" s="41">
        <v>58.45</v>
      </c>
      <c r="Q353" s="13"/>
      <c r="R353" s="13"/>
      <c r="S353" s="13"/>
      <c r="T353" s="38">
        <f>(O353*P353)+Q353+R353+S353</f>
        <v>-46.760000000000005</v>
      </c>
      <c r="U353" s="12" t="s">
        <v>1409</v>
      </c>
      <c r="V353" s="12" t="s">
        <v>1066</v>
      </c>
      <c r="W353" s="12" t="s">
        <v>996</v>
      </c>
      <c r="X353" s="12" t="s">
        <v>996</v>
      </c>
      <c r="Y353" s="51">
        <v>41921</v>
      </c>
      <c r="Z353" s="15"/>
      <c r="AA353" s="15"/>
      <c r="AB353" s="87" t="s">
        <v>226</v>
      </c>
    </row>
    <row r="354" spans="2:28" ht="15" customHeight="1" x14ac:dyDescent="0.25">
      <c r="B354" s="85" t="s">
        <v>502</v>
      </c>
      <c r="C354" s="72" t="s">
        <v>511</v>
      </c>
      <c r="D354" s="12" t="s">
        <v>62</v>
      </c>
      <c r="E354" s="33"/>
      <c r="F354" s="33"/>
      <c r="G354" s="16" t="s">
        <v>122</v>
      </c>
      <c r="H354" s="12" t="s">
        <v>295</v>
      </c>
      <c r="I354" s="12" t="s">
        <v>296</v>
      </c>
      <c r="J354" s="12" t="s">
        <v>125</v>
      </c>
      <c r="K354" s="57" t="s">
        <v>177</v>
      </c>
      <c r="L354" s="12">
        <v>64</v>
      </c>
      <c r="M354" s="12">
        <v>0</v>
      </c>
      <c r="N354" s="13">
        <v>900</v>
      </c>
      <c r="O354" s="12">
        <v>-23.3</v>
      </c>
      <c r="P354" s="41">
        <v>58</v>
      </c>
      <c r="Q354" s="13"/>
      <c r="R354" s="13"/>
      <c r="S354" s="13"/>
      <c r="T354" s="38">
        <f>(O354*P354)+Q354+R354+S354</f>
        <v>-1351.4</v>
      </c>
      <c r="U354" s="12" t="s">
        <v>1410</v>
      </c>
      <c r="V354" s="12" t="s">
        <v>1410</v>
      </c>
      <c r="W354" s="12" t="s">
        <v>996</v>
      </c>
      <c r="X354" s="12" t="s">
        <v>996</v>
      </c>
      <c r="Y354" s="51">
        <v>41921</v>
      </c>
      <c r="Z354" s="15"/>
      <c r="AA354" s="15"/>
      <c r="AB354" s="87" t="s">
        <v>226</v>
      </c>
    </row>
    <row r="355" spans="2:28" ht="15" customHeight="1" x14ac:dyDescent="0.25">
      <c r="B355" s="85" t="s">
        <v>503</v>
      </c>
      <c r="C355" s="42" t="s">
        <v>1149</v>
      </c>
      <c r="D355" s="12" t="s">
        <v>62</v>
      </c>
      <c r="E355" s="33"/>
      <c r="F355" s="33"/>
      <c r="G355" s="16" t="s">
        <v>122</v>
      </c>
      <c r="H355" s="29" t="s">
        <v>1293</v>
      </c>
      <c r="I355" s="29" t="s">
        <v>1294</v>
      </c>
      <c r="J355" s="32">
        <v>107714</v>
      </c>
      <c r="K355" s="56" t="s">
        <v>376</v>
      </c>
      <c r="L355" s="35">
        <v>64</v>
      </c>
      <c r="M355" s="39">
        <v>0</v>
      </c>
      <c r="N355" s="13">
        <v>900</v>
      </c>
      <c r="O355" s="40">
        <v>-2</v>
      </c>
      <c r="P355" s="41">
        <v>57.999999999999993</v>
      </c>
      <c r="Q355" s="13"/>
      <c r="R355" s="13"/>
      <c r="S355" s="13"/>
      <c r="T355" s="38">
        <f>(O355*P355)+Q355+R355+S355</f>
        <v>-115.99999999999999</v>
      </c>
      <c r="U355" s="36">
        <v>1320</v>
      </c>
      <c r="V355" s="36">
        <v>1320</v>
      </c>
      <c r="W355" s="36">
        <v>0</v>
      </c>
      <c r="X355" s="36">
        <v>0</v>
      </c>
      <c r="Y355" s="37">
        <v>41863</v>
      </c>
      <c r="Z355" s="152"/>
      <c r="AA355" s="15"/>
      <c r="AB355" s="87" t="s">
        <v>196</v>
      </c>
    </row>
    <row r="356" spans="2:28" ht="15" customHeight="1" x14ac:dyDescent="0.25">
      <c r="B356" s="85" t="s">
        <v>502</v>
      </c>
      <c r="C356" s="13"/>
      <c r="D356" s="14" t="s">
        <v>612</v>
      </c>
      <c r="E356" s="15"/>
      <c r="F356" s="15"/>
      <c r="G356" s="16" t="s">
        <v>122</v>
      </c>
      <c r="H356" s="13" t="s">
        <v>977</v>
      </c>
      <c r="I356" s="13" t="s">
        <v>978</v>
      </c>
      <c r="J356" s="13">
        <v>105549</v>
      </c>
      <c r="K356" s="17" t="s">
        <v>177</v>
      </c>
      <c r="L356" s="13">
        <v>21</v>
      </c>
      <c r="M356" s="13">
        <v>0</v>
      </c>
      <c r="N356" s="13" t="s">
        <v>199</v>
      </c>
      <c r="O356" s="13">
        <v>0</v>
      </c>
      <c r="P356" s="74"/>
      <c r="Q356" s="13"/>
      <c r="R356" s="13"/>
      <c r="S356" s="13"/>
      <c r="T356" s="77" t="s">
        <v>996</v>
      </c>
      <c r="U356" s="77" t="s">
        <v>1005</v>
      </c>
      <c r="V356" s="77" t="s">
        <v>1005</v>
      </c>
      <c r="W356" s="77" t="s">
        <v>996</v>
      </c>
      <c r="X356" s="13" t="s">
        <v>1141</v>
      </c>
      <c r="Y356" s="76">
        <v>41925</v>
      </c>
      <c r="Z356" s="15"/>
      <c r="AA356" s="15"/>
      <c r="AB356" s="86" t="s">
        <v>202</v>
      </c>
    </row>
    <row r="357" spans="2:28" ht="15" customHeight="1" x14ac:dyDescent="0.25">
      <c r="B357" s="85" t="s">
        <v>503</v>
      </c>
      <c r="C357" s="13"/>
      <c r="D357" s="13" t="s">
        <v>612</v>
      </c>
      <c r="E357" s="13"/>
      <c r="F357" s="13"/>
      <c r="G357" s="16" t="s">
        <v>122</v>
      </c>
      <c r="H357" s="13" t="s">
        <v>769</v>
      </c>
      <c r="I357" s="13" t="s">
        <v>770</v>
      </c>
      <c r="J357" s="13">
        <v>107297</v>
      </c>
      <c r="K357" s="17" t="s">
        <v>376</v>
      </c>
      <c r="L357" s="13">
        <v>59</v>
      </c>
      <c r="M357" s="13">
        <v>0</v>
      </c>
      <c r="N357" s="13">
        <v>1000</v>
      </c>
      <c r="O357" s="13">
        <v>30.3</v>
      </c>
      <c r="P357" s="74"/>
      <c r="Q357" s="13"/>
      <c r="R357" s="13"/>
      <c r="S357" s="13"/>
      <c r="T357" s="75">
        <v>1757.3999999999999</v>
      </c>
      <c r="U357" s="75">
        <v>225800</v>
      </c>
      <c r="V357" s="75">
        <v>0</v>
      </c>
      <c r="W357" s="75">
        <v>225800</v>
      </c>
      <c r="X357" s="75">
        <v>0</v>
      </c>
      <c r="Y357" s="76">
        <v>41864</v>
      </c>
      <c r="Z357" s="152"/>
      <c r="AA357" s="13"/>
      <c r="AB357" s="86" t="s">
        <v>202</v>
      </c>
    </row>
    <row r="358" spans="2:28" ht="15" customHeight="1" x14ac:dyDescent="0.25">
      <c r="B358" s="85" t="s">
        <v>503</v>
      </c>
      <c r="C358" s="13"/>
      <c r="D358" s="13" t="s">
        <v>185</v>
      </c>
      <c r="E358" s="13"/>
      <c r="F358" s="13"/>
      <c r="G358" s="16" t="s">
        <v>122</v>
      </c>
      <c r="H358" s="13" t="s">
        <v>771</v>
      </c>
      <c r="I358" s="13" t="s">
        <v>772</v>
      </c>
      <c r="J358" s="13">
        <v>107201</v>
      </c>
      <c r="K358" s="17" t="s">
        <v>376</v>
      </c>
      <c r="L358" s="13">
        <v>6</v>
      </c>
      <c r="M358" s="13">
        <v>0</v>
      </c>
      <c r="N358" s="13" t="s">
        <v>199</v>
      </c>
      <c r="O358" s="13">
        <v>1</v>
      </c>
      <c r="P358" s="74"/>
      <c r="Q358" s="13"/>
      <c r="R358" s="13"/>
      <c r="S358" s="13"/>
      <c r="T358" s="75">
        <v>57.999999999999993</v>
      </c>
      <c r="U358" s="75">
        <v>19420</v>
      </c>
      <c r="V358" s="75">
        <v>5520</v>
      </c>
      <c r="W358" s="75">
        <v>13900</v>
      </c>
      <c r="X358" s="75">
        <v>11832</v>
      </c>
      <c r="Y358" s="76">
        <v>41880</v>
      </c>
      <c r="Z358" s="152"/>
      <c r="AA358" s="13"/>
      <c r="AB358" s="86" t="s">
        <v>202</v>
      </c>
    </row>
    <row r="359" spans="2:28" ht="15" customHeight="1" x14ac:dyDescent="0.25">
      <c r="B359" s="85" t="s">
        <v>502</v>
      </c>
      <c r="C359" s="13" t="s">
        <v>1458</v>
      </c>
      <c r="D359" s="12" t="s">
        <v>185</v>
      </c>
      <c r="E359" s="33"/>
      <c r="F359" s="33"/>
      <c r="G359" s="16" t="s">
        <v>188</v>
      </c>
      <c r="H359" s="12"/>
      <c r="I359" s="12">
        <v>0</v>
      </c>
      <c r="J359" s="12">
        <v>0</v>
      </c>
      <c r="K359" s="57" t="s">
        <v>492</v>
      </c>
      <c r="L359" s="12">
        <v>130</v>
      </c>
      <c r="M359" s="12">
        <v>0</v>
      </c>
      <c r="N359" s="13" t="s">
        <v>199</v>
      </c>
      <c r="O359" s="12">
        <v>0</v>
      </c>
      <c r="P359" s="41"/>
      <c r="Q359" s="13"/>
      <c r="R359" s="13"/>
      <c r="S359" s="13"/>
      <c r="T359" s="38">
        <f t="shared" ref="T359:T375" si="1">(O359*P359)+Q359+R359+S359</f>
        <v>0</v>
      </c>
      <c r="U359" s="12" t="s">
        <v>1411</v>
      </c>
      <c r="V359" s="12" t="s">
        <v>1411</v>
      </c>
      <c r="W359" s="12" t="s">
        <v>996</v>
      </c>
      <c r="X359" s="12" t="s">
        <v>996</v>
      </c>
      <c r="Y359" s="51">
        <v>41933</v>
      </c>
      <c r="Z359" s="15"/>
      <c r="AA359" s="15"/>
      <c r="AB359" s="87" t="s">
        <v>133</v>
      </c>
    </row>
    <row r="360" spans="2:28" ht="15" customHeight="1" x14ac:dyDescent="0.25">
      <c r="B360" s="85" t="s">
        <v>503</v>
      </c>
      <c r="C360" s="42" t="s">
        <v>512</v>
      </c>
      <c r="D360" s="12" t="s">
        <v>1172</v>
      </c>
      <c r="E360" s="33"/>
      <c r="F360" s="33"/>
      <c r="G360" s="16" t="s">
        <v>206</v>
      </c>
      <c r="H360" s="29" t="s">
        <v>747</v>
      </c>
      <c r="I360" s="29" t="s">
        <v>748</v>
      </c>
      <c r="J360" s="32">
        <v>107522</v>
      </c>
      <c r="K360" s="56" t="s">
        <v>791</v>
      </c>
      <c r="L360" s="35">
        <v>64</v>
      </c>
      <c r="M360" s="39">
        <v>0</v>
      </c>
      <c r="N360" s="13">
        <v>900</v>
      </c>
      <c r="O360" s="40">
        <v>-0.3</v>
      </c>
      <c r="P360" s="41">
        <v>58</v>
      </c>
      <c r="Q360" s="13"/>
      <c r="R360" s="13"/>
      <c r="S360" s="13"/>
      <c r="T360" s="38">
        <f t="shared" si="1"/>
        <v>-17.399999999999999</v>
      </c>
      <c r="U360" s="36">
        <v>420</v>
      </c>
      <c r="V360" s="36">
        <v>420</v>
      </c>
      <c r="W360" s="36">
        <v>0</v>
      </c>
      <c r="X360" s="36">
        <v>0</v>
      </c>
      <c r="Y360" s="37">
        <v>41885</v>
      </c>
      <c r="Z360" s="152"/>
      <c r="AA360" s="15"/>
      <c r="AB360" s="87" t="s">
        <v>196</v>
      </c>
    </row>
    <row r="361" spans="2:28" ht="15" customHeight="1" x14ac:dyDescent="0.25">
      <c r="B361" s="85" t="s">
        <v>502</v>
      </c>
      <c r="C361" s="42" t="s">
        <v>1149</v>
      </c>
      <c r="D361" s="12" t="s">
        <v>85</v>
      </c>
      <c r="E361" s="33"/>
      <c r="F361" s="33"/>
      <c r="G361" s="16" t="s">
        <v>122</v>
      </c>
      <c r="H361" s="12" t="s">
        <v>343</v>
      </c>
      <c r="I361" s="12" t="s">
        <v>344</v>
      </c>
      <c r="J361" s="12" t="s">
        <v>125</v>
      </c>
      <c r="K361" s="57" t="s">
        <v>177</v>
      </c>
      <c r="L361" s="12">
        <v>88</v>
      </c>
      <c r="M361" s="12">
        <v>0</v>
      </c>
      <c r="N361" s="13">
        <v>1000</v>
      </c>
      <c r="O361" s="12">
        <v>0</v>
      </c>
      <c r="P361" s="41"/>
      <c r="Q361" s="13"/>
      <c r="R361" s="13"/>
      <c r="S361" s="13"/>
      <c r="T361" s="38">
        <f t="shared" si="1"/>
        <v>0</v>
      </c>
      <c r="U361" s="12" t="s">
        <v>1005</v>
      </c>
      <c r="V361" s="12" t="s">
        <v>1005</v>
      </c>
      <c r="W361" s="12" t="s">
        <v>996</v>
      </c>
      <c r="X361" s="12" t="s">
        <v>996</v>
      </c>
      <c r="Y361" s="51">
        <v>41940</v>
      </c>
      <c r="Z361" s="15"/>
      <c r="AA361" s="15"/>
      <c r="AB361" s="87" t="s">
        <v>1145</v>
      </c>
    </row>
    <row r="362" spans="2:28" ht="15" customHeight="1" x14ac:dyDescent="0.25">
      <c r="B362" s="85" t="s">
        <v>503</v>
      </c>
      <c r="C362" s="42" t="s">
        <v>1149</v>
      </c>
      <c r="D362" s="12" t="s">
        <v>85</v>
      </c>
      <c r="E362" s="33"/>
      <c r="F362" s="33"/>
      <c r="G362" s="16" t="s">
        <v>206</v>
      </c>
      <c r="H362" s="29" t="s">
        <v>747</v>
      </c>
      <c r="I362" s="29" t="s">
        <v>748</v>
      </c>
      <c r="J362" s="32">
        <v>107522</v>
      </c>
      <c r="K362" s="56" t="s">
        <v>791</v>
      </c>
      <c r="L362" s="35">
        <v>64</v>
      </c>
      <c r="M362" s="39">
        <v>0</v>
      </c>
      <c r="N362" s="13">
        <v>900</v>
      </c>
      <c r="O362" s="40">
        <v>-2.5</v>
      </c>
      <c r="P362" s="41">
        <v>58</v>
      </c>
      <c r="Q362" s="13"/>
      <c r="R362" s="13"/>
      <c r="S362" s="13"/>
      <c r="T362" s="38">
        <f t="shared" si="1"/>
        <v>-145</v>
      </c>
      <c r="U362" s="36">
        <v>3620</v>
      </c>
      <c r="V362" s="36">
        <v>620</v>
      </c>
      <c r="W362" s="36">
        <v>3000</v>
      </c>
      <c r="X362" s="36">
        <v>0</v>
      </c>
      <c r="Y362" s="37">
        <v>41887</v>
      </c>
      <c r="Z362" s="152"/>
      <c r="AA362" s="15"/>
      <c r="AB362" s="87" t="s">
        <v>196</v>
      </c>
    </row>
    <row r="363" spans="2:28" ht="15" customHeight="1" x14ac:dyDescent="0.25">
      <c r="B363" s="85" t="s">
        <v>502</v>
      </c>
      <c r="C363" s="72" t="s">
        <v>511</v>
      </c>
      <c r="D363" s="12" t="s">
        <v>112</v>
      </c>
      <c r="E363" s="33"/>
      <c r="F363" s="33"/>
      <c r="G363" s="16" t="s">
        <v>122</v>
      </c>
      <c r="H363" s="12" t="s">
        <v>406</v>
      </c>
      <c r="I363" s="12" t="s">
        <v>407</v>
      </c>
      <c r="J363" s="12">
        <v>0</v>
      </c>
      <c r="K363" s="57" t="s">
        <v>177</v>
      </c>
      <c r="L363" s="12">
        <v>146</v>
      </c>
      <c r="M363" s="12"/>
      <c r="N363" s="13">
        <v>900</v>
      </c>
      <c r="O363" s="12">
        <v>0</v>
      </c>
      <c r="P363" s="41"/>
      <c r="Q363" s="13"/>
      <c r="R363" s="13"/>
      <c r="S363" s="13"/>
      <c r="T363" s="38">
        <f t="shared" si="1"/>
        <v>0</v>
      </c>
      <c r="U363" s="12" t="s">
        <v>996</v>
      </c>
      <c r="V363" s="12" t="s">
        <v>996</v>
      </c>
      <c r="W363" s="12" t="s">
        <v>996</v>
      </c>
      <c r="X363" s="12" t="s">
        <v>996</v>
      </c>
      <c r="Y363" s="51">
        <v>41961</v>
      </c>
      <c r="Z363" s="15"/>
      <c r="AA363" s="15"/>
      <c r="AB363" s="87" t="s">
        <v>205</v>
      </c>
    </row>
    <row r="364" spans="2:28" ht="15" customHeight="1" x14ac:dyDescent="0.25">
      <c r="B364" s="85" t="s">
        <v>503</v>
      </c>
      <c r="C364" s="13" t="s">
        <v>1458</v>
      </c>
      <c r="D364" s="12" t="s">
        <v>112</v>
      </c>
      <c r="E364" s="33"/>
      <c r="F364" s="33"/>
      <c r="G364" s="16" t="s">
        <v>188</v>
      </c>
      <c r="H364" s="29" t="s">
        <v>127</v>
      </c>
      <c r="I364" s="29" t="s">
        <v>127</v>
      </c>
      <c r="J364" s="32">
        <v>0</v>
      </c>
      <c r="K364" s="56" t="s">
        <v>197</v>
      </c>
      <c r="L364" s="35">
        <v>80</v>
      </c>
      <c r="M364" s="39">
        <v>0</v>
      </c>
      <c r="N364" s="13">
        <v>900</v>
      </c>
      <c r="O364" s="40">
        <v>0</v>
      </c>
      <c r="P364" s="41"/>
      <c r="Q364" s="13"/>
      <c r="R364" s="13"/>
      <c r="S364" s="13"/>
      <c r="T364" s="38">
        <f t="shared" si="1"/>
        <v>0</v>
      </c>
      <c r="U364" s="36">
        <v>0</v>
      </c>
      <c r="V364" s="36">
        <v>0</v>
      </c>
      <c r="W364" s="36">
        <v>0</v>
      </c>
      <c r="X364" s="36">
        <v>0</v>
      </c>
      <c r="Y364" s="37">
        <v>41886</v>
      </c>
      <c r="Z364" s="152"/>
      <c r="AA364" s="15"/>
      <c r="AB364" s="87" t="s">
        <v>133</v>
      </c>
    </row>
    <row r="365" spans="2:28" ht="15" customHeight="1" x14ac:dyDescent="0.25">
      <c r="B365" s="85" t="s">
        <v>502</v>
      </c>
      <c r="C365" s="72" t="s">
        <v>511</v>
      </c>
      <c r="D365" s="12" t="s">
        <v>115</v>
      </c>
      <c r="E365" s="33"/>
      <c r="F365" s="33"/>
      <c r="G365" s="16" t="s">
        <v>122</v>
      </c>
      <c r="H365" s="12" t="s">
        <v>414</v>
      </c>
      <c r="I365" s="12" t="s">
        <v>415</v>
      </c>
      <c r="J365" s="12" t="s">
        <v>125</v>
      </c>
      <c r="K365" s="57" t="s">
        <v>177</v>
      </c>
      <c r="L365" s="12">
        <v>146</v>
      </c>
      <c r="M365" s="12"/>
      <c r="N365" s="13">
        <v>900</v>
      </c>
      <c r="O365" s="12">
        <v>0</v>
      </c>
      <c r="P365" s="41"/>
      <c r="Q365" s="13"/>
      <c r="R365" s="13"/>
      <c r="S365" s="13"/>
      <c r="T365" s="38">
        <f t="shared" si="1"/>
        <v>0</v>
      </c>
      <c r="U365" s="12" t="s">
        <v>996</v>
      </c>
      <c r="V365" s="12" t="s">
        <v>996</v>
      </c>
      <c r="W365" s="12" t="s">
        <v>996</v>
      </c>
      <c r="X365" s="12" t="s">
        <v>996</v>
      </c>
      <c r="Y365" s="51">
        <v>41961</v>
      </c>
      <c r="Z365" s="15"/>
      <c r="AA365" s="15"/>
      <c r="AB365" s="87" t="s">
        <v>205</v>
      </c>
    </row>
    <row r="366" spans="2:28" ht="15" customHeight="1" x14ac:dyDescent="0.25">
      <c r="B366" s="85" t="s">
        <v>503</v>
      </c>
      <c r="C366" s="13" t="s">
        <v>1458</v>
      </c>
      <c r="D366" s="12" t="s">
        <v>115</v>
      </c>
      <c r="E366" s="33"/>
      <c r="F366" s="33"/>
      <c r="G366" s="16" t="s">
        <v>188</v>
      </c>
      <c r="H366" s="29" t="s">
        <v>127</v>
      </c>
      <c r="I366" s="29" t="s">
        <v>127</v>
      </c>
      <c r="J366" s="32">
        <v>0</v>
      </c>
      <c r="K366" s="56" t="s">
        <v>197</v>
      </c>
      <c r="L366" s="35">
        <v>70</v>
      </c>
      <c r="M366" s="39">
        <v>0</v>
      </c>
      <c r="N366" s="13" t="s">
        <v>199</v>
      </c>
      <c r="O366" s="40">
        <v>0</v>
      </c>
      <c r="P366" s="41"/>
      <c r="Q366" s="13"/>
      <c r="R366" s="13"/>
      <c r="S366" s="13"/>
      <c r="T366" s="38">
        <f t="shared" si="1"/>
        <v>0</v>
      </c>
      <c r="U366" s="36">
        <v>0</v>
      </c>
      <c r="V366" s="36">
        <v>0</v>
      </c>
      <c r="W366" s="36">
        <v>0</v>
      </c>
      <c r="X366" s="36">
        <v>0</v>
      </c>
      <c r="Y366" s="37">
        <v>41886</v>
      </c>
      <c r="Z366" s="152"/>
      <c r="AA366" s="15"/>
      <c r="AB366" s="87" t="s">
        <v>133</v>
      </c>
    </row>
    <row r="367" spans="2:28" ht="15" customHeight="1" x14ac:dyDescent="0.25">
      <c r="B367" s="85" t="s">
        <v>502</v>
      </c>
      <c r="C367" s="13" t="s">
        <v>1458</v>
      </c>
      <c r="D367" s="12" t="s">
        <v>113</v>
      </c>
      <c r="E367" s="33"/>
      <c r="F367" s="33"/>
      <c r="G367" s="16" t="s">
        <v>188</v>
      </c>
      <c r="H367" s="12"/>
      <c r="I367" s="12">
        <v>0</v>
      </c>
      <c r="J367" s="12">
        <v>0</v>
      </c>
      <c r="K367" s="57" t="s">
        <v>409</v>
      </c>
      <c r="L367" s="12">
        <v>110</v>
      </c>
      <c r="M367" s="12"/>
      <c r="N367" s="13" t="s">
        <v>199</v>
      </c>
      <c r="O367" s="12">
        <v>0</v>
      </c>
      <c r="P367" s="41"/>
      <c r="Q367" s="13"/>
      <c r="R367" s="13"/>
      <c r="S367" s="13"/>
      <c r="T367" s="38">
        <f t="shared" si="1"/>
        <v>0</v>
      </c>
      <c r="U367" s="12" t="s">
        <v>996</v>
      </c>
      <c r="V367" s="12" t="s">
        <v>996</v>
      </c>
      <c r="W367" s="12" t="s">
        <v>996</v>
      </c>
      <c r="X367" s="12" t="s">
        <v>996</v>
      </c>
      <c r="Y367" s="51">
        <v>41970</v>
      </c>
      <c r="Z367" s="15"/>
      <c r="AA367" s="15"/>
      <c r="AB367" s="87" t="s">
        <v>205</v>
      </c>
    </row>
    <row r="368" spans="2:28" ht="15" customHeight="1" x14ac:dyDescent="0.25">
      <c r="B368" s="85" t="s">
        <v>503</v>
      </c>
      <c r="C368" s="42" t="s">
        <v>1149</v>
      </c>
      <c r="D368" s="12" t="s">
        <v>113</v>
      </c>
      <c r="E368" s="33"/>
      <c r="F368" s="33"/>
      <c r="G368" s="16" t="s">
        <v>188</v>
      </c>
      <c r="H368" s="29" t="s">
        <v>127</v>
      </c>
      <c r="I368" s="29" t="s">
        <v>127</v>
      </c>
      <c r="J368" s="32">
        <v>0</v>
      </c>
      <c r="K368" s="56" t="s">
        <v>376</v>
      </c>
      <c r="L368" s="35">
        <v>100</v>
      </c>
      <c r="M368" s="39">
        <v>0</v>
      </c>
      <c r="N368" s="13">
        <v>900</v>
      </c>
      <c r="O368" s="40">
        <v>-1.24</v>
      </c>
      <c r="P368" s="41">
        <v>58</v>
      </c>
      <c r="Q368" s="13"/>
      <c r="R368" s="13"/>
      <c r="S368" s="13"/>
      <c r="T368" s="38">
        <f t="shared" si="1"/>
        <v>-71.92</v>
      </c>
      <c r="U368" s="36">
        <v>400</v>
      </c>
      <c r="V368" s="36">
        <v>2400</v>
      </c>
      <c r="W368" s="36">
        <v>-2000</v>
      </c>
      <c r="X368" s="36">
        <v>0</v>
      </c>
      <c r="Y368" s="37">
        <v>41891</v>
      </c>
      <c r="Z368" s="152"/>
      <c r="AA368" s="15"/>
      <c r="AB368" s="87" t="s">
        <v>205</v>
      </c>
    </row>
    <row r="369" spans="2:28" ht="15" customHeight="1" x14ac:dyDescent="0.25">
      <c r="B369" s="85" t="s">
        <v>502</v>
      </c>
      <c r="C369" s="13" t="s">
        <v>1459</v>
      </c>
      <c r="D369" s="12" t="s">
        <v>32</v>
      </c>
      <c r="E369" s="33"/>
      <c r="F369" s="33"/>
      <c r="G369" s="16" t="s">
        <v>188</v>
      </c>
      <c r="H369" s="12"/>
      <c r="I369" s="12">
        <v>0</v>
      </c>
      <c r="J369" s="12">
        <v>0</v>
      </c>
      <c r="K369" s="57" t="s">
        <v>227</v>
      </c>
      <c r="L369" s="12">
        <v>50</v>
      </c>
      <c r="M369" s="12"/>
      <c r="N369" s="13" t="s">
        <v>199</v>
      </c>
      <c r="O369" s="12">
        <v>-5.0999999999999996</v>
      </c>
      <c r="P369" s="41">
        <v>59.35</v>
      </c>
      <c r="Q369" s="13"/>
      <c r="R369" s="13"/>
      <c r="S369" s="13"/>
      <c r="T369" s="38">
        <f t="shared" si="1"/>
        <v>-302.685</v>
      </c>
      <c r="U369" s="12" t="s">
        <v>996</v>
      </c>
      <c r="V369" s="12" t="s">
        <v>996</v>
      </c>
      <c r="W369" s="12" t="s">
        <v>996</v>
      </c>
      <c r="X369" s="12" t="s">
        <v>996</v>
      </c>
      <c r="Y369" s="51">
        <v>41970</v>
      </c>
      <c r="Z369" s="15"/>
      <c r="AA369" s="15"/>
      <c r="AB369" s="87" t="s">
        <v>1144</v>
      </c>
    </row>
    <row r="370" spans="2:28" ht="15" customHeight="1" x14ac:dyDescent="0.25">
      <c r="B370" s="85" t="s">
        <v>503</v>
      </c>
      <c r="C370" s="13" t="s">
        <v>1459</v>
      </c>
      <c r="D370" s="12" t="s">
        <v>32</v>
      </c>
      <c r="E370" s="33"/>
      <c r="F370" s="33"/>
      <c r="G370" s="16" t="s">
        <v>188</v>
      </c>
      <c r="H370" s="29" t="s">
        <v>127</v>
      </c>
      <c r="I370" s="29" t="s">
        <v>127</v>
      </c>
      <c r="J370" s="32">
        <v>0</v>
      </c>
      <c r="K370" s="56" t="s">
        <v>1359</v>
      </c>
      <c r="L370" s="35">
        <v>110</v>
      </c>
      <c r="M370" s="39">
        <v>0</v>
      </c>
      <c r="N370" s="13" t="s">
        <v>199</v>
      </c>
      <c r="O370" s="40">
        <v>0</v>
      </c>
      <c r="P370" s="41"/>
      <c r="Q370" s="13"/>
      <c r="R370" s="13"/>
      <c r="S370" s="13"/>
      <c r="T370" s="38">
        <f t="shared" si="1"/>
        <v>0</v>
      </c>
      <c r="U370" s="36">
        <v>0</v>
      </c>
      <c r="V370" s="36">
        <v>0</v>
      </c>
      <c r="W370" s="36">
        <v>0</v>
      </c>
      <c r="X370" s="36">
        <v>0</v>
      </c>
      <c r="Y370" s="37">
        <v>41892</v>
      </c>
      <c r="Z370" s="152"/>
      <c r="AA370" s="15"/>
      <c r="AB370" s="87" t="s">
        <v>205</v>
      </c>
    </row>
    <row r="371" spans="2:28" ht="15" customHeight="1" x14ac:dyDescent="0.25">
      <c r="B371" s="85" t="s">
        <v>503</v>
      </c>
      <c r="C371" s="13" t="s">
        <v>1459</v>
      </c>
      <c r="D371" s="12" t="s">
        <v>1220</v>
      </c>
      <c r="E371" s="33"/>
      <c r="F371" s="33"/>
      <c r="G371" s="16" t="s">
        <v>188</v>
      </c>
      <c r="H371" s="29" t="s">
        <v>127</v>
      </c>
      <c r="I371" s="29" t="s">
        <v>127</v>
      </c>
      <c r="J371" s="32">
        <v>0</v>
      </c>
      <c r="K371" s="56" t="s">
        <v>1359</v>
      </c>
      <c r="L371" s="35">
        <v>110</v>
      </c>
      <c r="M371" s="39">
        <v>0</v>
      </c>
      <c r="N371" s="13">
        <v>900</v>
      </c>
      <c r="O371" s="40">
        <v>0</v>
      </c>
      <c r="P371" s="41"/>
      <c r="Q371" s="13"/>
      <c r="R371" s="13"/>
      <c r="S371" s="13"/>
      <c r="T371" s="38">
        <f t="shared" si="1"/>
        <v>0</v>
      </c>
      <c r="U371" s="36">
        <v>0</v>
      </c>
      <c r="V371" s="36">
        <v>0</v>
      </c>
      <c r="W371" s="36">
        <v>0</v>
      </c>
      <c r="X371" s="36">
        <v>0</v>
      </c>
      <c r="Y371" s="37">
        <v>41892</v>
      </c>
      <c r="Z371" s="152"/>
      <c r="AA371" s="15"/>
      <c r="AB371" s="87" t="s">
        <v>205</v>
      </c>
    </row>
    <row r="372" spans="2:28" ht="15" customHeight="1" x14ac:dyDescent="0.25">
      <c r="B372" s="85" t="s">
        <v>503</v>
      </c>
      <c r="C372" s="13" t="s">
        <v>1459</v>
      </c>
      <c r="D372" s="12" t="s">
        <v>1221</v>
      </c>
      <c r="E372" s="33"/>
      <c r="F372" s="33"/>
      <c r="G372" s="16" t="s">
        <v>188</v>
      </c>
      <c r="H372" s="29" t="s">
        <v>127</v>
      </c>
      <c r="I372" s="29" t="s">
        <v>127</v>
      </c>
      <c r="J372" s="34">
        <v>0</v>
      </c>
      <c r="K372" s="56" t="s">
        <v>1359</v>
      </c>
      <c r="L372" s="35">
        <v>110</v>
      </c>
      <c r="M372" s="39">
        <v>0</v>
      </c>
      <c r="N372" s="13" t="s">
        <v>199</v>
      </c>
      <c r="O372" s="40">
        <v>-5.5</v>
      </c>
      <c r="P372" s="41">
        <v>58</v>
      </c>
      <c r="Q372" s="52">
        <v>-830</v>
      </c>
      <c r="R372" s="13"/>
      <c r="S372" s="13"/>
      <c r="T372" s="38">
        <f t="shared" si="1"/>
        <v>-1149</v>
      </c>
      <c r="U372" s="36">
        <v>45700</v>
      </c>
      <c r="V372" s="36">
        <v>32700</v>
      </c>
      <c r="W372" s="36">
        <v>0</v>
      </c>
      <c r="X372" s="36">
        <v>0</v>
      </c>
      <c r="Y372" s="37">
        <v>41892</v>
      </c>
      <c r="Z372" s="152"/>
      <c r="AA372" s="15"/>
      <c r="AB372" s="87" t="s">
        <v>191</v>
      </c>
    </row>
    <row r="373" spans="2:28" ht="15" customHeight="1" x14ac:dyDescent="0.25">
      <c r="B373" s="85" t="s">
        <v>502</v>
      </c>
      <c r="C373" s="13" t="s">
        <v>1458</v>
      </c>
      <c r="D373" s="12" t="s">
        <v>23</v>
      </c>
      <c r="E373" s="33"/>
      <c r="F373" s="33"/>
      <c r="G373" s="16" t="s">
        <v>188</v>
      </c>
      <c r="H373" s="12"/>
      <c r="I373" s="12">
        <v>0</v>
      </c>
      <c r="J373" s="12">
        <v>0</v>
      </c>
      <c r="K373" s="57" t="s">
        <v>203</v>
      </c>
      <c r="L373" s="12">
        <v>21</v>
      </c>
      <c r="M373" s="12"/>
      <c r="N373" s="13">
        <v>900</v>
      </c>
      <c r="O373" s="12">
        <v>0</v>
      </c>
      <c r="P373" s="41"/>
      <c r="Q373" s="13"/>
      <c r="R373" s="13"/>
      <c r="S373" s="13"/>
      <c r="T373" s="38">
        <f t="shared" si="1"/>
        <v>0</v>
      </c>
      <c r="U373" s="12" t="s">
        <v>996</v>
      </c>
      <c r="V373" s="12" t="s">
        <v>996</v>
      </c>
      <c r="W373" s="12" t="s">
        <v>996</v>
      </c>
      <c r="X373" s="12" t="s">
        <v>996</v>
      </c>
      <c r="Y373" s="51">
        <v>41975</v>
      </c>
      <c r="Z373" s="15"/>
      <c r="AA373" s="15"/>
      <c r="AB373" s="87" t="s">
        <v>205</v>
      </c>
    </row>
    <row r="374" spans="2:28" ht="15" customHeight="1" x14ac:dyDescent="0.25">
      <c r="B374" s="85" t="s">
        <v>503</v>
      </c>
      <c r="C374" s="13" t="s">
        <v>1458</v>
      </c>
      <c r="D374" s="12" t="s">
        <v>23</v>
      </c>
      <c r="E374" s="33"/>
      <c r="F374" s="33"/>
      <c r="G374" s="16" t="s">
        <v>188</v>
      </c>
      <c r="H374" s="29" t="s">
        <v>127</v>
      </c>
      <c r="I374" s="29" t="s">
        <v>127</v>
      </c>
      <c r="J374" s="32">
        <v>0</v>
      </c>
      <c r="K374" s="56" t="s">
        <v>1359</v>
      </c>
      <c r="L374" s="35">
        <v>171</v>
      </c>
      <c r="M374" s="39">
        <v>0</v>
      </c>
      <c r="N374" s="13">
        <v>900</v>
      </c>
      <c r="O374" s="40">
        <v>-34</v>
      </c>
      <c r="P374" s="41">
        <v>58</v>
      </c>
      <c r="Q374" s="13"/>
      <c r="R374" s="13"/>
      <c r="S374" s="13"/>
      <c r="T374" s="38">
        <f t="shared" si="1"/>
        <v>-1972</v>
      </c>
      <c r="U374" s="36">
        <v>0</v>
      </c>
      <c r="V374" s="36">
        <v>0</v>
      </c>
      <c r="W374" s="36">
        <v>0</v>
      </c>
      <c r="X374" s="36">
        <v>0</v>
      </c>
      <c r="Y374" s="37">
        <v>41892</v>
      </c>
      <c r="Z374" s="152"/>
      <c r="AA374" s="15"/>
      <c r="AB374" s="87" t="s">
        <v>133</v>
      </c>
    </row>
    <row r="375" spans="2:28" ht="15" customHeight="1" x14ac:dyDescent="0.25">
      <c r="B375" s="85" t="s">
        <v>503</v>
      </c>
      <c r="C375" s="42" t="s">
        <v>1149</v>
      </c>
      <c r="D375" s="12" t="s">
        <v>846</v>
      </c>
      <c r="E375" s="33"/>
      <c r="F375" s="33"/>
      <c r="G375" s="16" t="s">
        <v>206</v>
      </c>
      <c r="H375" s="29" t="s">
        <v>747</v>
      </c>
      <c r="I375" s="29" t="s">
        <v>748</v>
      </c>
      <c r="J375" s="32">
        <v>107522</v>
      </c>
      <c r="K375" s="56" t="s">
        <v>791</v>
      </c>
      <c r="L375" s="35">
        <v>64</v>
      </c>
      <c r="M375" s="39">
        <v>0</v>
      </c>
      <c r="N375" s="13">
        <v>900</v>
      </c>
      <c r="O375" s="40">
        <v>0</v>
      </c>
      <c r="P375" s="41"/>
      <c r="Q375" s="13"/>
      <c r="R375" s="13"/>
      <c r="S375" s="13"/>
      <c r="T375" s="38">
        <f t="shared" si="1"/>
        <v>0</v>
      </c>
      <c r="U375" s="36">
        <v>180</v>
      </c>
      <c r="V375" s="36">
        <v>180</v>
      </c>
      <c r="W375" s="36">
        <v>0</v>
      </c>
      <c r="X375" s="36">
        <v>0</v>
      </c>
      <c r="Y375" s="37">
        <v>41897</v>
      </c>
      <c r="Z375" s="152"/>
      <c r="AA375" s="15"/>
      <c r="AB375" s="87" t="s">
        <v>196</v>
      </c>
    </row>
    <row r="376" spans="2:28" ht="15" customHeight="1" x14ac:dyDescent="0.25">
      <c r="B376" s="85" t="s">
        <v>502</v>
      </c>
      <c r="C376" s="13"/>
      <c r="D376" s="14" t="s">
        <v>846</v>
      </c>
      <c r="E376" s="15"/>
      <c r="F376" s="15"/>
      <c r="G376" s="16" t="s">
        <v>188</v>
      </c>
      <c r="H376" s="13"/>
      <c r="I376" s="13">
        <v>0</v>
      </c>
      <c r="J376" s="13">
        <v>0</v>
      </c>
      <c r="K376" s="17" t="s">
        <v>991</v>
      </c>
      <c r="L376" s="13">
        <v>100</v>
      </c>
      <c r="M376" s="13"/>
      <c r="N376" s="13" t="s">
        <v>199</v>
      </c>
      <c r="O376" s="13">
        <v>-8.15</v>
      </c>
      <c r="P376" s="74"/>
      <c r="Q376" s="13"/>
      <c r="R376" s="13"/>
      <c r="S376" s="13"/>
      <c r="T376" s="77" t="s">
        <v>1096</v>
      </c>
      <c r="U376" s="77" t="s">
        <v>996</v>
      </c>
      <c r="V376" s="77" t="s">
        <v>996</v>
      </c>
      <c r="W376" s="77" t="s">
        <v>996</v>
      </c>
      <c r="X376" s="13" t="s">
        <v>996</v>
      </c>
      <c r="Y376" s="76">
        <v>41975</v>
      </c>
      <c r="Z376" s="15"/>
      <c r="AA376" s="15"/>
      <c r="AB376" s="86" t="s">
        <v>202</v>
      </c>
    </row>
    <row r="377" spans="2:28" ht="15" customHeight="1" x14ac:dyDescent="0.25">
      <c r="B377" s="85" t="s">
        <v>502</v>
      </c>
      <c r="C377" s="13" t="s">
        <v>1458</v>
      </c>
      <c r="D377" s="12" t="s">
        <v>105</v>
      </c>
      <c r="E377" s="33"/>
      <c r="F377" s="33"/>
      <c r="G377" s="16" t="s">
        <v>188</v>
      </c>
      <c r="H377" s="12"/>
      <c r="I377" s="12">
        <v>0</v>
      </c>
      <c r="J377" s="12">
        <v>0</v>
      </c>
      <c r="K377" s="57" t="s">
        <v>390</v>
      </c>
      <c r="L377" s="12">
        <v>100</v>
      </c>
      <c r="M377" s="12"/>
      <c r="N377" s="13" t="s">
        <v>199</v>
      </c>
      <c r="O377" s="12">
        <v>-0.44</v>
      </c>
      <c r="P377" s="41">
        <v>59.35</v>
      </c>
      <c r="Q377" s="13"/>
      <c r="R377" s="13"/>
      <c r="S377" s="13"/>
      <c r="T377" s="38">
        <f t="shared" ref="T377:T382" si="2">(O377*P377)+Q377+R377+S377</f>
        <v>-26.114000000000001</v>
      </c>
      <c r="U377" s="12" t="s">
        <v>996</v>
      </c>
      <c r="V377" s="12" t="s">
        <v>996</v>
      </c>
      <c r="W377" s="12" t="s">
        <v>996</v>
      </c>
      <c r="X377" s="12" t="s">
        <v>996</v>
      </c>
      <c r="Y377" s="51">
        <v>41975</v>
      </c>
      <c r="Z377" s="15"/>
      <c r="AA377" s="15"/>
      <c r="AB377" s="87" t="s">
        <v>196</v>
      </c>
    </row>
    <row r="378" spans="2:28" ht="15" customHeight="1" x14ac:dyDescent="0.25">
      <c r="B378" s="85" t="s">
        <v>502</v>
      </c>
      <c r="C378" s="72" t="s">
        <v>511</v>
      </c>
      <c r="D378" s="12" t="s">
        <v>116</v>
      </c>
      <c r="E378" s="33"/>
      <c r="F378" s="33"/>
      <c r="G378" s="16" t="s">
        <v>122</v>
      </c>
      <c r="H378" s="12" t="s">
        <v>381</v>
      </c>
      <c r="I378" s="12" t="s">
        <v>382</v>
      </c>
      <c r="J378" s="12">
        <v>107706</v>
      </c>
      <c r="K378" s="57" t="s">
        <v>177</v>
      </c>
      <c r="L378" s="12">
        <v>146</v>
      </c>
      <c r="M378" s="12"/>
      <c r="N378" s="13">
        <v>900</v>
      </c>
      <c r="O378" s="12">
        <v>-5.9</v>
      </c>
      <c r="P378" s="41">
        <v>58</v>
      </c>
      <c r="Q378" s="13"/>
      <c r="R378" s="13"/>
      <c r="S378" s="13"/>
      <c r="T378" s="38">
        <f t="shared" si="2"/>
        <v>-342.20000000000005</v>
      </c>
      <c r="U378" s="12" t="s">
        <v>1037</v>
      </c>
      <c r="V378" s="12" t="s">
        <v>1037</v>
      </c>
      <c r="W378" s="12" t="s">
        <v>996</v>
      </c>
      <c r="X378" s="12" t="s">
        <v>996</v>
      </c>
      <c r="Y378" s="51">
        <v>41977</v>
      </c>
      <c r="Z378" s="15"/>
      <c r="AA378" s="15"/>
      <c r="AB378" s="87" t="s">
        <v>133</v>
      </c>
    </row>
    <row r="379" spans="2:28" ht="15" customHeight="1" x14ac:dyDescent="0.25">
      <c r="B379" s="85" t="s">
        <v>503</v>
      </c>
      <c r="C379" s="42" t="s">
        <v>1149</v>
      </c>
      <c r="D379" s="12" t="s">
        <v>116</v>
      </c>
      <c r="E379" s="33"/>
      <c r="F379" s="33"/>
      <c r="G379" s="16" t="s">
        <v>188</v>
      </c>
      <c r="H379" s="29" t="s">
        <v>127</v>
      </c>
      <c r="I379" s="29" t="s">
        <v>127</v>
      </c>
      <c r="J379" s="32">
        <v>0</v>
      </c>
      <c r="K379" s="56" t="s">
        <v>274</v>
      </c>
      <c r="L379" s="35">
        <v>110</v>
      </c>
      <c r="M379" s="39">
        <v>0</v>
      </c>
      <c r="N379" s="13">
        <v>900</v>
      </c>
      <c r="O379" s="40">
        <v>0</v>
      </c>
      <c r="P379" s="41"/>
      <c r="Q379" s="13"/>
      <c r="R379" s="13"/>
      <c r="S379" s="13"/>
      <c r="T379" s="38">
        <f t="shared" si="2"/>
        <v>0</v>
      </c>
      <c r="U379" s="36">
        <v>0</v>
      </c>
      <c r="V379" s="36">
        <v>0</v>
      </c>
      <c r="W379" s="36">
        <v>0</v>
      </c>
      <c r="X379" s="36">
        <v>0</v>
      </c>
      <c r="Y379" s="37">
        <v>41905</v>
      </c>
      <c r="Z379" s="152"/>
      <c r="AA379" s="15"/>
      <c r="AB379" s="87" t="s">
        <v>413</v>
      </c>
    </row>
    <row r="380" spans="2:28" ht="15" customHeight="1" x14ac:dyDescent="0.25">
      <c r="B380" s="85" t="s">
        <v>502</v>
      </c>
      <c r="C380" s="42" t="s">
        <v>1149</v>
      </c>
      <c r="D380" s="12" t="s">
        <v>19</v>
      </c>
      <c r="E380" s="33"/>
      <c r="F380" s="33"/>
      <c r="G380" s="16" t="s">
        <v>188</v>
      </c>
      <c r="H380" s="12"/>
      <c r="I380" s="12">
        <v>0</v>
      </c>
      <c r="J380" s="12">
        <v>0</v>
      </c>
      <c r="K380" s="57" t="s">
        <v>189</v>
      </c>
      <c r="L380" s="12">
        <v>21</v>
      </c>
      <c r="M380" s="12"/>
      <c r="N380" s="13">
        <v>900</v>
      </c>
      <c r="O380" s="12">
        <v>105</v>
      </c>
      <c r="P380" s="41">
        <v>58</v>
      </c>
      <c r="Q380" s="13"/>
      <c r="R380" s="13"/>
      <c r="S380" s="13"/>
      <c r="T380" s="38">
        <f t="shared" si="2"/>
        <v>6090</v>
      </c>
      <c r="U380" s="12" t="s">
        <v>996</v>
      </c>
      <c r="V380" s="12" t="s">
        <v>996</v>
      </c>
      <c r="W380" s="12" t="s">
        <v>996</v>
      </c>
      <c r="X380" s="12" t="s">
        <v>996</v>
      </c>
      <c r="Y380" s="51">
        <v>41977</v>
      </c>
      <c r="Z380" s="15"/>
      <c r="AA380" s="15"/>
      <c r="AB380" s="87" t="s">
        <v>191</v>
      </c>
    </row>
    <row r="381" spans="2:28" ht="15" customHeight="1" x14ac:dyDescent="0.25">
      <c r="B381" s="85" t="s">
        <v>502</v>
      </c>
      <c r="C381" s="42" t="s">
        <v>1150</v>
      </c>
      <c r="D381" s="12" t="s">
        <v>71</v>
      </c>
      <c r="E381" s="33"/>
      <c r="F381" s="33"/>
      <c r="G381" s="16" t="s">
        <v>188</v>
      </c>
      <c r="H381" s="12"/>
      <c r="I381" s="12">
        <v>0</v>
      </c>
      <c r="J381" s="12">
        <v>0</v>
      </c>
      <c r="K381" s="57" t="s">
        <v>315</v>
      </c>
      <c r="L381" s="12">
        <v>66</v>
      </c>
      <c r="M381" s="12"/>
      <c r="N381" s="13" t="s">
        <v>199</v>
      </c>
      <c r="O381" s="12">
        <v>-4</v>
      </c>
      <c r="P381" s="41">
        <v>59.35</v>
      </c>
      <c r="Q381" s="13"/>
      <c r="R381" s="13"/>
      <c r="S381" s="13"/>
      <c r="T381" s="38">
        <f t="shared" si="2"/>
        <v>-237.4</v>
      </c>
      <c r="U381" s="12" t="s">
        <v>996</v>
      </c>
      <c r="V381" s="12" t="s">
        <v>996</v>
      </c>
      <c r="W381" s="12" t="s">
        <v>996</v>
      </c>
      <c r="X381" s="12" t="s">
        <v>996</v>
      </c>
      <c r="Y381" s="51">
        <v>41981</v>
      </c>
      <c r="Z381" s="15"/>
      <c r="AA381" s="15"/>
      <c r="AB381" s="87" t="s">
        <v>1144</v>
      </c>
    </row>
    <row r="382" spans="2:28" ht="15" customHeight="1" x14ac:dyDescent="0.25">
      <c r="B382" s="85" t="s">
        <v>502</v>
      </c>
      <c r="C382" s="72" t="s">
        <v>511</v>
      </c>
      <c r="D382" s="12" t="s">
        <v>87</v>
      </c>
      <c r="E382" s="33"/>
      <c r="F382" s="33"/>
      <c r="G382" s="16" t="s">
        <v>122</v>
      </c>
      <c r="H382" s="12" t="s">
        <v>123</v>
      </c>
      <c r="I382" s="12" t="s">
        <v>347</v>
      </c>
      <c r="J382" s="12" t="s">
        <v>125</v>
      </c>
      <c r="K382" s="57" t="s">
        <v>177</v>
      </c>
      <c r="L382" s="12">
        <v>88</v>
      </c>
      <c r="M382" s="12"/>
      <c r="N382" s="13">
        <v>1000</v>
      </c>
      <c r="O382" s="12">
        <v>0</v>
      </c>
      <c r="P382" s="41"/>
      <c r="Q382" s="13"/>
      <c r="R382" s="13"/>
      <c r="S382" s="13"/>
      <c r="T382" s="38">
        <f t="shared" si="2"/>
        <v>0</v>
      </c>
      <c r="U382" s="12" t="s">
        <v>1412</v>
      </c>
      <c r="V382" s="12" t="s">
        <v>1413</v>
      </c>
      <c r="W382" s="12" t="s">
        <v>1414</v>
      </c>
      <c r="X382" s="12" t="s">
        <v>996</v>
      </c>
      <c r="Y382" s="51">
        <v>41982</v>
      </c>
      <c r="Z382" s="15"/>
      <c r="AA382" s="15"/>
      <c r="AB382" s="87" t="s">
        <v>205</v>
      </c>
    </row>
    <row r="383" spans="2:28" ht="15" customHeight="1" x14ac:dyDescent="0.25">
      <c r="B383" s="85" t="s">
        <v>503</v>
      </c>
      <c r="C383" s="13"/>
      <c r="D383" s="13" t="s">
        <v>153</v>
      </c>
      <c r="E383" s="13"/>
      <c r="F383" s="13"/>
      <c r="G383" s="16" t="s">
        <v>122</v>
      </c>
      <c r="H383" s="13" t="s">
        <v>773</v>
      </c>
      <c r="I383" s="13" t="s">
        <v>774</v>
      </c>
      <c r="J383" s="13">
        <v>104429</v>
      </c>
      <c r="K383" s="17" t="s">
        <v>376</v>
      </c>
      <c r="L383" s="13">
        <v>21</v>
      </c>
      <c r="M383" s="13">
        <v>26</v>
      </c>
      <c r="N383" s="13">
        <v>900</v>
      </c>
      <c r="O383" s="13">
        <v>0</v>
      </c>
      <c r="P383" s="74"/>
      <c r="Q383" s="13"/>
      <c r="R383" s="13"/>
      <c r="S383" s="13"/>
      <c r="T383" s="75">
        <v>0</v>
      </c>
      <c r="U383" s="75">
        <v>424</v>
      </c>
      <c r="V383" s="75">
        <v>424</v>
      </c>
      <c r="W383" s="75">
        <v>0</v>
      </c>
      <c r="X383" s="75">
        <v>348</v>
      </c>
      <c r="Y383" s="76">
        <v>41908</v>
      </c>
      <c r="Z383" s="152"/>
      <c r="AA383" s="13"/>
      <c r="AB383" s="86" t="s">
        <v>202</v>
      </c>
    </row>
    <row r="384" spans="2:28" ht="15" customHeight="1" x14ac:dyDescent="0.25">
      <c r="B384" s="85" t="s">
        <v>502</v>
      </c>
      <c r="C384" s="72" t="s">
        <v>511</v>
      </c>
      <c r="D384" s="12" t="s">
        <v>153</v>
      </c>
      <c r="E384" s="33"/>
      <c r="F384" s="33"/>
      <c r="G384" s="16" t="s">
        <v>122</v>
      </c>
      <c r="H384" s="12" t="s">
        <v>123</v>
      </c>
      <c r="I384" s="12" t="s">
        <v>347</v>
      </c>
      <c r="J384" s="12" t="s">
        <v>125</v>
      </c>
      <c r="K384" s="57" t="s">
        <v>177</v>
      </c>
      <c r="L384" s="12">
        <v>146</v>
      </c>
      <c r="M384" s="12"/>
      <c r="N384" s="13">
        <v>900</v>
      </c>
      <c r="O384" s="12">
        <v>0</v>
      </c>
      <c r="P384" s="41"/>
      <c r="Q384" s="13"/>
      <c r="R384" s="13"/>
      <c r="S384" s="13"/>
      <c r="T384" s="38">
        <f>(O384*P384)+Q384+R384+S384</f>
        <v>0</v>
      </c>
      <c r="U384" s="12" t="s">
        <v>996</v>
      </c>
      <c r="V384" s="12" t="s">
        <v>996</v>
      </c>
      <c r="W384" s="12" t="s">
        <v>996</v>
      </c>
      <c r="X384" s="12" t="s">
        <v>996</v>
      </c>
      <c r="Y384" s="51">
        <v>41982</v>
      </c>
      <c r="Z384" s="15"/>
      <c r="AA384" s="15"/>
      <c r="AB384" s="87" t="s">
        <v>205</v>
      </c>
    </row>
    <row r="385" spans="2:28" ht="15" customHeight="1" x14ac:dyDescent="0.25">
      <c r="B385" s="85" t="s">
        <v>502</v>
      </c>
      <c r="C385" s="13"/>
      <c r="D385" s="14" t="s">
        <v>847</v>
      </c>
      <c r="E385" s="15"/>
      <c r="F385" s="15"/>
      <c r="G385" s="16" t="s">
        <v>122</v>
      </c>
      <c r="H385" s="13" t="s">
        <v>979</v>
      </c>
      <c r="I385" s="13" t="s">
        <v>980</v>
      </c>
      <c r="J385" s="13">
        <v>107652</v>
      </c>
      <c r="K385" s="17" t="s">
        <v>177</v>
      </c>
      <c r="L385" s="13">
        <v>8</v>
      </c>
      <c r="M385" s="13"/>
      <c r="N385" s="13">
        <v>900</v>
      </c>
      <c r="O385" s="13">
        <v>0.2</v>
      </c>
      <c r="P385" s="74"/>
      <c r="Q385" s="13"/>
      <c r="R385" s="13"/>
      <c r="S385" s="13"/>
      <c r="T385" s="77" t="s">
        <v>1097</v>
      </c>
      <c r="U385" s="77" t="s">
        <v>1005</v>
      </c>
      <c r="V385" s="77" t="s">
        <v>1005</v>
      </c>
      <c r="W385" s="77" t="s">
        <v>996</v>
      </c>
      <c r="X385" s="13" t="s">
        <v>1142</v>
      </c>
      <c r="Y385" s="76">
        <v>41982</v>
      </c>
      <c r="Z385" s="15"/>
      <c r="AA385" s="15"/>
      <c r="AB385" s="86" t="s">
        <v>202</v>
      </c>
    </row>
    <row r="386" spans="2:28" ht="15" customHeight="1" x14ac:dyDescent="0.25">
      <c r="B386" s="85" t="s">
        <v>502</v>
      </c>
      <c r="C386" s="13" t="s">
        <v>1458</v>
      </c>
      <c r="D386" s="12" t="s">
        <v>86</v>
      </c>
      <c r="E386" s="33"/>
      <c r="F386" s="33"/>
      <c r="G386" s="16" t="s">
        <v>206</v>
      </c>
      <c r="H386" s="12"/>
      <c r="I386" s="12">
        <v>0</v>
      </c>
      <c r="J386" s="12">
        <v>0</v>
      </c>
      <c r="K386" s="57" t="s">
        <v>189</v>
      </c>
      <c r="L386" s="12">
        <v>98</v>
      </c>
      <c r="M386" s="12"/>
      <c r="N386" s="13">
        <v>900</v>
      </c>
      <c r="O386" s="12">
        <v>0</v>
      </c>
      <c r="P386" s="41"/>
      <c r="Q386" s="13"/>
      <c r="R386" s="13"/>
      <c r="S386" s="13"/>
      <c r="T386" s="38">
        <f t="shared" ref="T386:T393" si="3">(O386*P386)+Q386+R386+S386</f>
        <v>0</v>
      </c>
      <c r="U386" s="12" t="s">
        <v>1415</v>
      </c>
      <c r="V386" s="12" t="s">
        <v>1416</v>
      </c>
      <c r="W386" s="12" t="s">
        <v>1417</v>
      </c>
      <c r="X386" s="12" t="s">
        <v>996</v>
      </c>
      <c r="Y386" s="51">
        <v>41984</v>
      </c>
      <c r="Z386" s="15"/>
      <c r="AA386" s="15"/>
      <c r="AB386" s="87" t="s">
        <v>191</v>
      </c>
    </row>
    <row r="387" spans="2:28" ht="15" customHeight="1" x14ac:dyDescent="0.25">
      <c r="B387" s="85" t="s">
        <v>503</v>
      </c>
      <c r="C387" s="42" t="s">
        <v>1149</v>
      </c>
      <c r="D387" s="12" t="s">
        <v>86</v>
      </c>
      <c r="E387" s="33"/>
      <c r="F387" s="33"/>
      <c r="G387" s="16" t="s">
        <v>206</v>
      </c>
      <c r="H387" s="29" t="s">
        <v>127</v>
      </c>
      <c r="I387" s="29" t="s">
        <v>127</v>
      </c>
      <c r="J387" s="32">
        <v>0</v>
      </c>
      <c r="K387" s="56" t="s">
        <v>791</v>
      </c>
      <c r="L387" s="35">
        <v>98</v>
      </c>
      <c r="M387" s="39">
        <v>0</v>
      </c>
      <c r="N387" s="13">
        <v>900</v>
      </c>
      <c r="O387" s="40">
        <v>0</v>
      </c>
      <c r="P387" s="41"/>
      <c r="Q387" s="13"/>
      <c r="R387" s="13"/>
      <c r="S387" s="13"/>
      <c r="T387" s="38">
        <f t="shared" si="3"/>
        <v>0</v>
      </c>
      <c r="U387" s="36">
        <v>640</v>
      </c>
      <c r="V387" s="36">
        <v>640</v>
      </c>
      <c r="W387" s="36">
        <v>0</v>
      </c>
      <c r="X387" s="36">
        <v>0</v>
      </c>
      <c r="Y387" s="37">
        <v>41913</v>
      </c>
      <c r="Z387" s="152"/>
      <c r="AA387" s="15"/>
      <c r="AB387" s="87" t="s">
        <v>1144</v>
      </c>
    </row>
    <row r="388" spans="2:28" ht="15" customHeight="1" x14ac:dyDescent="0.25">
      <c r="B388" s="85" t="s">
        <v>502</v>
      </c>
      <c r="C388" s="13" t="s">
        <v>1459</v>
      </c>
      <c r="D388" s="12" t="s">
        <v>22</v>
      </c>
      <c r="E388" s="33"/>
      <c r="F388" s="33"/>
      <c r="G388" s="16" t="s">
        <v>188</v>
      </c>
      <c r="H388" s="12"/>
      <c r="I388" s="12">
        <v>0</v>
      </c>
      <c r="J388" s="12">
        <v>0</v>
      </c>
      <c r="K388" s="57" t="s">
        <v>200</v>
      </c>
      <c r="L388" s="12">
        <v>6</v>
      </c>
      <c r="M388" s="12"/>
      <c r="N388" s="13" t="s">
        <v>199</v>
      </c>
      <c r="O388" s="12">
        <v>5.0999999999999996</v>
      </c>
      <c r="P388" s="41">
        <v>59.35</v>
      </c>
      <c r="Q388" s="13"/>
      <c r="R388" s="13"/>
      <c r="S388" s="13"/>
      <c r="T388" s="38">
        <f t="shared" si="3"/>
        <v>302.685</v>
      </c>
      <c r="U388" s="12" t="s">
        <v>996</v>
      </c>
      <c r="V388" s="12" t="s">
        <v>996</v>
      </c>
      <c r="W388" s="12" t="s">
        <v>996</v>
      </c>
      <c r="X388" s="12" t="s">
        <v>996</v>
      </c>
      <c r="Y388" s="51">
        <v>41988</v>
      </c>
      <c r="Z388" s="15"/>
      <c r="AA388" s="15"/>
      <c r="AB388" s="87" t="s">
        <v>202</v>
      </c>
    </row>
    <row r="389" spans="2:28" ht="15" customHeight="1" x14ac:dyDescent="0.25">
      <c r="B389" s="85" t="s">
        <v>503</v>
      </c>
      <c r="C389" s="42" t="s">
        <v>1149</v>
      </c>
      <c r="D389" s="12" t="s">
        <v>22</v>
      </c>
      <c r="E389" s="33"/>
      <c r="F389" s="33"/>
      <c r="G389" s="16" t="s">
        <v>206</v>
      </c>
      <c r="H389" s="29" t="s">
        <v>127</v>
      </c>
      <c r="I389" s="29" t="s">
        <v>127</v>
      </c>
      <c r="J389" s="32">
        <v>0</v>
      </c>
      <c r="K389" s="56" t="s">
        <v>376</v>
      </c>
      <c r="L389" s="35">
        <v>98</v>
      </c>
      <c r="M389" s="39">
        <v>0</v>
      </c>
      <c r="N389" s="13">
        <v>900</v>
      </c>
      <c r="O389" s="40">
        <v>-1.5</v>
      </c>
      <c r="P389" s="41">
        <v>57.999999999999993</v>
      </c>
      <c r="Q389" s="13"/>
      <c r="R389" s="13"/>
      <c r="S389" s="13"/>
      <c r="T389" s="38">
        <f t="shared" si="3"/>
        <v>-86.999999999999986</v>
      </c>
      <c r="U389" s="36">
        <v>0</v>
      </c>
      <c r="V389" s="36">
        <v>0</v>
      </c>
      <c r="W389" s="36">
        <v>0</v>
      </c>
      <c r="X389" s="36">
        <v>0</v>
      </c>
      <c r="Y389" s="37">
        <v>41913</v>
      </c>
      <c r="Z389" s="152"/>
      <c r="AA389" s="15"/>
      <c r="AB389" s="87" t="s">
        <v>1144</v>
      </c>
    </row>
    <row r="390" spans="2:28" ht="15" customHeight="1" x14ac:dyDescent="0.25">
      <c r="B390" s="85" t="s">
        <v>502</v>
      </c>
      <c r="C390" s="13" t="s">
        <v>506</v>
      </c>
      <c r="D390" s="12" t="s">
        <v>154</v>
      </c>
      <c r="E390" s="33"/>
      <c r="F390" s="33"/>
      <c r="G390" s="16" t="s">
        <v>188</v>
      </c>
      <c r="H390" s="12"/>
      <c r="I390" s="12">
        <v>0</v>
      </c>
      <c r="J390" s="12">
        <v>0</v>
      </c>
      <c r="K390" s="57" t="s">
        <v>189</v>
      </c>
      <c r="L390" s="12">
        <v>105</v>
      </c>
      <c r="M390" s="12"/>
      <c r="N390" s="13" t="s">
        <v>199</v>
      </c>
      <c r="O390" s="12">
        <v>0</v>
      </c>
      <c r="P390" s="41"/>
      <c r="Q390" s="13"/>
      <c r="R390" s="13"/>
      <c r="S390" s="13"/>
      <c r="T390" s="38">
        <f t="shared" si="3"/>
        <v>0</v>
      </c>
      <c r="U390" s="12" t="s">
        <v>1418</v>
      </c>
      <c r="V390" s="12" t="s">
        <v>1419</v>
      </c>
      <c r="W390" s="12" t="s">
        <v>1017</v>
      </c>
      <c r="X390" s="12" t="s">
        <v>996</v>
      </c>
      <c r="Y390" s="51">
        <v>41990</v>
      </c>
      <c r="Z390" s="15"/>
      <c r="AA390" s="15"/>
      <c r="AB390" s="87" t="s">
        <v>133</v>
      </c>
    </row>
    <row r="391" spans="2:28" ht="15" customHeight="1" x14ac:dyDescent="0.25">
      <c r="B391" s="85" t="s">
        <v>502</v>
      </c>
      <c r="C391" s="72" t="s">
        <v>511</v>
      </c>
      <c r="D391" s="12" t="s">
        <v>49</v>
      </c>
      <c r="E391" s="33"/>
      <c r="F391" s="33"/>
      <c r="G391" s="16" t="s">
        <v>122</v>
      </c>
      <c r="H391" s="12" t="s">
        <v>270</v>
      </c>
      <c r="I391" s="12" t="s">
        <v>271</v>
      </c>
      <c r="J391" s="12" t="s">
        <v>125</v>
      </c>
      <c r="K391" s="57" t="s">
        <v>177</v>
      </c>
      <c r="L391" s="12">
        <v>64</v>
      </c>
      <c r="M391" s="12"/>
      <c r="N391" s="13" t="s">
        <v>199</v>
      </c>
      <c r="O391" s="12">
        <v>0</v>
      </c>
      <c r="P391" s="41"/>
      <c r="Q391" s="13"/>
      <c r="R391" s="13"/>
      <c r="S391" s="13"/>
      <c r="T391" s="38">
        <f t="shared" si="3"/>
        <v>0</v>
      </c>
      <c r="U391" s="12" t="s">
        <v>1420</v>
      </c>
      <c r="V391" s="12" t="s">
        <v>1420</v>
      </c>
      <c r="W391" s="12" t="s">
        <v>996</v>
      </c>
      <c r="X391" s="12" t="s">
        <v>996</v>
      </c>
      <c r="Y391" s="51">
        <v>41991</v>
      </c>
      <c r="Z391" s="15"/>
      <c r="AA391" s="15"/>
      <c r="AB391" s="87" t="s">
        <v>133</v>
      </c>
    </row>
    <row r="392" spans="2:28" ht="15" customHeight="1" x14ac:dyDescent="0.25">
      <c r="B392" s="85" t="s">
        <v>502</v>
      </c>
      <c r="C392" s="72" t="s">
        <v>511</v>
      </c>
      <c r="D392" s="12" t="s">
        <v>88</v>
      </c>
      <c r="E392" s="33"/>
      <c r="F392" s="33"/>
      <c r="G392" s="16" t="s">
        <v>122</v>
      </c>
      <c r="H392" s="12" t="s">
        <v>270</v>
      </c>
      <c r="I392" s="12" t="s">
        <v>271</v>
      </c>
      <c r="J392" s="12" t="s">
        <v>125</v>
      </c>
      <c r="K392" s="57" t="s">
        <v>177</v>
      </c>
      <c r="L392" s="12">
        <v>88</v>
      </c>
      <c r="M392" s="12"/>
      <c r="N392" s="13" t="s">
        <v>199</v>
      </c>
      <c r="O392" s="12">
        <v>0</v>
      </c>
      <c r="P392" s="41"/>
      <c r="Q392" s="13"/>
      <c r="R392" s="13"/>
      <c r="S392" s="13"/>
      <c r="T392" s="38">
        <f t="shared" si="3"/>
        <v>0</v>
      </c>
      <c r="U392" s="12" t="s">
        <v>996</v>
      </c>
      <c r="V392" s="12" t="s">
        <v>996</v>
      </c>
      <c r="W392" s="12" t="s">
        <v>996</v>
      </c>
      <c r="X392" s="12" t="s">
        <v>996</v>
      </c>
      <c r="Y392" s="51">
        <v>41991</v>
      </c>
      <c r="Z392" s="15"/>
      <c r="AA392" s="15"/>
      <c r="AB392" s="87" t="s">
        <v>133</v>
      </c>
    </row>
    <row r="393" spans="2:28" ht="15" customHeight="1" x14ac:dyDescent="0.25">
      <c r="B393" s="85" t="s">
        <v>503</v>
      </c>
      <c r="C393" s="72" t="s">
        <v>512</v>
      </c>
      <c r="D393" s="12" t="s">
        <v>88</v>
      </c>
      <c r="E393" s="33"/>
      <c r="F393" s="33"/>
      <c r="G393" s="16" t="s">
        <v>206</v>
      </c>
      <c r="H393" s="29" t="s">
        <v>127</v>
      </c>
      <c r="I393" s="29" t="s">
        <v>127</v>
      </c>
      <c r="J393" s="32">
        <v>0</v>
      </c>
      <c r="K393" s="56" t="s">
        <v>791</v>
      </c>
      <c r="L393" s="35">
        <v>146</v>
      </c>
      <c r="M393" s="39">
        <v>0</v>
      </c>
      <c r="N393" s="13">
        <v>900</v>
      </c>
      <c r="O393" s="40">
        <v>0.5</v>
      </c>
      <c r="P393" s="41">
        <v>57.999999999999993</v>
      </c>
      <c r="Q393" s="13"/>
      <c r="R393" s="13"/>
      <c r="S393" s="13"/>
      <c r="T393" s="38">
        <f t="shared" si="3"/>
        <v>28.999999999999996</v>
      </c>
      <c r="U393" s="36">
        <v>448</v>
      </c>
      <c r="V393" s="36">
        <v>448</v>
      </c>
      <c r="W393" s="36">
        <v>0</v>
      </c>
      <c r="X393" s="36">
        <v>0</v>
      </c>
      <c r="Y393" s="37">
        <v>41913</v>
      </c>
      <c r="Z393" s="152"/>
      <c r="AA393" s="15"/>
      <c r="AB393" s="87" t="s">
        <v>205</v>
      </c>
    </row>
    <row r="394" spans="2:28" ht="15" customHeight="1" x14ac:dyDescent="0.25">
      <c r="B394" s="85" t="s">
        <v>502</v>
      </c>
      <c r="C394" s="13"/>
      <c r="D394" s="14" t="s">
        <v>848</v>
      </c>
      <c r="E394" s="15"/>
      <c r="F394" s="15"/>
      <c r="G394" s="16" t="s">
        <v>188</v>
      </c>
      <c r="H394" s="13"/>
      <c r="I394" s="13">
        <v>0</v>
      </c>
      <c r="J394" s="13">
        <v>0</v>
      </c>
      <c r="K394" s="17" t="s">
        <v>189</v>
      </c>
      <c r="L394" s="13">
        <v>0</v>
      </c>
      <c r="M394" s="13"/>
      <c r="N394" s="13">
        <v>900</v>
      </c>
      <c r="O394" s="13">
        <v>0</v>
      </c>
      <c r="P394" s="74"/>
      <c r="Q394" s="13"/>
      <c r="R394" s="13"/>
      <c r="S394" s="13"/>
      <c r="T394" s="77" t="s">
        <v>1098</v>
      </c>
      <c r="U394" s="77" t="s">
        <v>996</v>
      </c>
      <c r="V394" s="77" t="s">
        <v>996</v>
      </c>
      <c r="W394" s="77" t="s">
        <v>996</v>
      </c>
      <c r="X394" s="13" t="s">
        <v>996</v>
      </c>
      <c r="Y394" s="76">
        <v>41995</v>
      </c>
      <c r="Z394" s="15"/>
      <c r="AA394" s="15"/>
      <c r="AB394" s="86" t="s">
        <v>202</v>
      </c>
    </row>
    <row r="395" spans="2:28" ht="15" customHeight="1" x14ac:dyDescent="0.25">
      <c r="B395" s="85" t="s">
        <v>502</v>
      </c>
      <c r="C395" s="13" t="s">
        <v>1458</v>
      </c>
      <c r="D395" s="12" t="s">
        <v>89</v>
      </c>
      <c r="E395" s="33"/>
      <c r="F395" s="33"/>
      <c r="G395" s="16" t="s">
        <v>188</v>
      </c>
      <c r="H395" s="12"/>
      <c r="I395" s="12">
        <v>0</v>
      </c>
      <c r="J395" s="12">
        <v>0</v>
      </c>
      <c r="K395" s="57" t="s">
        <v>348</v>
      </c>
      <c r="L395" s="12">
        <v>98</v>
      </c>
      <c r="M395" s="12"/>
      <c r="N395" s="13">
        <v>900</v>
      </c>
      <c r="O395" s="12">
        <v>0</v>
      </c>
      <c r="P395" s="41"/>
      <c r="Q395" s="13"/>
      <c r="R395" s="13"/>
      <c r="S395" s="13"/>
      <c r="T395" s="38">
        <f t="shared" ref="T395:T407" si="4">(O395*P395)+Q395+R395+S395</f>
        <v>0</v>
      </c>
      <c r="U395" s="12" t="s">
        <v>1421</v>
      </c>
      <c r="V395" s="12" t="s">
        <v>1422</v>
      </c>
      <c r="W395" s="12" t="s">
        <v>1423</v>
      </c>
      <c r="X395" s="12" t="s">
        <v>996</v>
      </c>
      <c r="Y395" s="51">
        <v>41995</v>
      </c>
      <c r="Z395" s="15"/>
      <c r="AA395" s="15"/>
      <c r="AB395" s="87" t="s">
        <v>205</v>
      </c>
    </row>
    <row r="396" spans="2:28" ht="15" customHeight="1" x14ac:dyDescent="0.25">
      <c r="B396" s="85" t="s">
        <v>503</v>
      </c>
      <c r="C396" s="42" t="s">
        <v>513</v>
      </c>
      <c r="D396" s="12" t="s">
        <v>89</v>
      </c>
      <c r="E396" s="33"/>
      <c r="F396" s="33"/>
      <c r="G396" s="16" t="s">
        <v>206</v>
      </c>
      <c r="H396" s="29" t="s">
        <v>1320</v>
      </c>
      <c r="I396" s="29" t="s">
        <v>351</v>
      </c>
      <c r="J396" s="32">
        <v>0</v>
      </c>
      <c r="K396" s="56" t="s">
        <v>791</v>
      </c>
      <c r="L396" s="35">
        <v>98</v>
      </c>
      <c r="M396" s="39">
        <v>0</v>
      </c>
      <c r="N396" s="13">
        <v>900</v>
      </c>
      <c r="O396" s="40">
        <v>-8</v>
      </c>
      <c r="P396" s="41">
        <v>57.999999999999993</v>
      </c>
      <c r="Q396" s="13"/>
      <c r="R396" s="13"/>
      <c r="S396" s="13"/>
      <c r="T396" s="38">
        <f t="shared" si="4"/>
        <v>-463.99999999999994</v>
      </c>
      <c r="U396" s="36">
        <v>1600</v>
      </c>
      <c r="V396" s="36">
        <v>1600</v>
      </c>
      <c r="W396" s="36">
        <v>0</v>
      </c>
      <c r="X396" s="36">
        <v>0</v>
      </c>
      <c r="Y396" s="37">
        <v>41913</v>
      </c>
      <c r="Z396" s="152"/>
      <c r="AA396" s="15"/>
      <c r="AB396" s="87" t="s">
        <v>191</v>
      </c>
    </row>
    <row r="397" spans="2:28" ht="15" customHeight="1" x14ac:dyDescent="0.25">
      <c r="B397" s="85" t="s">
        <v>502</v>
      </c>
      <c r="C397" s="72"/>
      <c r="D397" s="12" t="s">
        <v>66</v>
      </c>
      <c r="E397" s="33"/>
      <c r="F397" s="33"/>
      <c r="G397" s="16" t="s">
        <v>122</v>
      </c>
      <c r="H397" s="12" t="s">
        <v>301</v>
      </c>
      <c r="I397" s="12" t="s">
        <v>302</v>
      </c>
      <c r="J397" s="12" t="s">
        <v>125</v>
      </c>
      <c r="K397" s="57" t="s">
        <v>177</v>
      </c>
      <c r="L397" s="12">
        <v>64</v>
      </c>
      <c r="M397" s="12"/>
      <c r="N397" s="13">
        <v>900</v>
      </c>
      <c r="O397" s="12">
        <v>0</v>
      </c>
      <c r="P397" s="41"/>
      <c r="Q397" s="13"/>
      <c r="R397" s="13"/>
      <c r="S397" s="13"/>
      <c r="T397" s="38">
        <f t="shared" si="4"/>
        <v>0</v>
      </c>
      <c r="U397" s="12" t="s">
        <v>996</v>
      </c>
      <c r="V397" s="12" t="s">
        <v>996</v>
      </c>
      <c r="W397" s="12" t="s">
        <v>996</v>
      </c>
      <c r="X397" s="12" t="s">
        <v>996</v>
      </c>
      <c r="Y397" s="51">
        <v>42016</v>
      </c>
      <c r="Z397" s="15"/>
      <c r="AA397" s="15"/>
      <c r="AB397" s="87" t="s">
        <v>1144</v>
      </c>
    </row>
    <row r="398" spans="2:28" ht="15" customHeight="1" x14ac:dyDescent="0.25">
      <c r="B398" s="85" t="s">
        <v>503</v>
      </c>
      <c r="C398" s="42" t="s">
        <v>1149</v>
      </c>
      <c r="D398" s="12" t="s">
        <v>66</v>
      </c>
      <c r="E398" s="33"/>
      <c r="F398" s="33"/>
      <c r="G398" s="16" t="s">
        <v>206</v>
      </c>
      <c r="H398" s="29" t="s">
        <v>127</v>
      </c>
      <c r="I398" s="29" t="s">
        <v>127</v>
      </c>
      <c r="J398" s="32">
        <v>0</v>
      </c>
      <c r="K398" s="56" t="s">
        <v>791</v>
      </c>
      <c r="L398" s="35">
        <v>146</v>
      </c>
      <c r="M398" s="39">
        <v>0</v>
      </c>
      <c r="N398" s="13">
        <v>900</v>
      </c>
      <c r="O398" s="40">
        <v>-5</v>
      </c>
      <c r="P398" s="41">
        <v>58</v>
      </c>
      <c r="Q398" s="13"/>
      <c r="R398" s="13"/>
      <c r="S398" s="13"/>
      <c r="T398" s="38">
        <f t="shared" si="4"/>
        <v>-290</v>
      </c>
      <c r="U398" s="36">
        <v>0</v>
      </c>
      <c r="V398" s="36">
        <v>0</v>
      </c>
      <c r="W398" s="36">
        <v>0</v>
      </c>
      <c r="X398" s="36">
        <v>0</v>
      </c>
      <c r="Y398" s="37">
        <v>41913</v>
      </c>
      <c r="Z398" s="152"/>
      <c r="AA398" s="15"/>
      <c r="AB398" s="87" t="s">
        <v>205</v>
      </c>
    </row>
    <row r="399" spans="2:28" ht="15" customHeight="1" x14ac:dyDescent="0.25">
      <c r="B399" s="85" t="s">
        <v>502</v>
      </c>
      <c r="C399" s="72"/>
      <c r="D399" s="12" t="s">
        <v>67</v>
      </c>
      <c r="E399" s="33"/>
      <c r="F399" s="33"/>
      <c r="G399" s="16" t="s">
        <v>122</v>
      </c>
      <c r="H399" s="12" t="s">
        <v>304</v>
      </c>
      <c r="I399" s="12" t="s">
        <v>305</v>
      </c>
      <c r="J399" s="12" t="s">
        <v>125</v>
      </c>
      <c r="K399" s="57" t="s">
        <v>177</v>
      </c>
      <c r="L399" s="12">
        <v>64</v>
      </c>
      <c r="M399" s="12"/>
      <c r="N399" s="13">
        <v>900</v>
      </c>
      <c r="O399" s="12">
        <v>0</v>
      </c>
      <c r="P399" s="41"/>
      <c r="Q399" s="13"/>
      <c r="R399" s="13"/>
      <c r="S399" s="13"/>
      <c r="T399" s="38">
        <f t="shared" si="4"/>
        <v>0</v>
      </c>
      <c r="U399" s="12" t="s">
        <v>996</v>
      </c>
      <c r="V399" s="12" t="s">
        <v>996</v>
      </c>
      <c r="W399" s="12" t="s">
        <v>996</v>
      </c>
      <c r="X399" s="12" t="s">
        <v>996</v>
      </c>
      <c r="Y399" s="51">
        <v>42016</v>
      </c>
      <c r="Z399" s="15"/>
      <c r="AA399" s="15"/>
      <c r="AB399" s="87" t="s">
        <v>1145</v>
      </c>
    </row>
    <row r="400" spans="2:28" ht="15" customHeight="1" x14ac:dyDescent="0.25">
      <c r="B400" s="85" t="s">
        <v>502</v>
      </c>
      <c r="C400" s="72" t="s">
        <v>511</v>
      </c>
      <c r="D400" s="12" t="s">
        <v>68</v>
      </c>
      <c r="E400" s="33"/>
      <c r="F400" s="33"/>
      <c r="G400" s="16" t="s">
        <v>122</v>
      </c>
      <c r="H400" s="12" t="s">
        <v>307</v>
      </c>
      <c r="I400" s="12" t="s">
        <v>308</v>
      </c>
      <c r="J400" s="12">
        <v>103185</v>
      </c>
      <c r="K400" s="57" t="s">
        <v>177</v>
      </c>
      <c r="L400" s="12">
        <v>64</v>
      </c>
      <c r="M400" s="12"/>
      <c r="N400" s="13">
        <v>900</v>
      </c>
      <c r="O400" s="12">
        <v>0</v>
      </c>
      <c r="P400" s="41"/>
      <c r="Q400" s="13"/>
      <c r="R400" s="13"/>
      <c r="S400" s="13"/>
      <c r="T400" s="38">
        <f t="shared" si="4"/>
        <v>0</v>
      </c>
      <c r="U400" s="12" t="s">
        <v>996</v>
      </c>
      <c r="V400" s="12" t="s">
        <v>996</v>
      </c>
      <c r="W400" s="12" t="s">
        <v>996</v>
      </c>
      <c r="X400" s="12" t="s">
        <v>996</v>
      </c>
      <c r="Y400" s="51">
        <v>42016</v>
      </c>
      <c r="Z400" s="15"/>
      <c r="AA400" s="15"/>
      <c r="AB400" s="87" t="s">
        <v>205</v>
      </c>
    </row>
    <row r="401" spans="2:28" ht="15" customHeight="1" x14ac:dyDescent="0.25">
      <c r="B401" s="85" t="s">
        <v>503</v>
      </c>
      <c r="C401" s="42" t="s">
        <v>1149</v>
      </c>
      <c r="D401" s="12" t="s">
        <v>68</v>
      </c>
      <c r="E401" s="33"/>
      <c r="F401" s="33"/>
      <c r="G401" s="16" t="s">
        <v>206</v>
      </c>
      <c r="H401" s="29" t="s">
        <v>127</v>
      </c>
      <c r="I401" s="29" t="s">
        <v>127</v>
      </c>
      <c r="J401" s="32">
        <v>0</v>
      </c>
      <c r="K401" s="56" t="s">
        <v>791</v>
      </c>
      <c r="L401" s="35">
        <v>146</v>
      </c>
      <c r="M401" s="39">
        <v>0</v>
      </c>
      <c r="N401" s="13">
        <v>900</v>
      </c>
      <c r="O401" s="40">
        <v>0</v>
      </c>
      <c r="P401" s="41"/>
      <c r="Q401" s="13"/>
      <c r="R401" s="13"/>
      <c r="S401" s="13"/>
      <c r="T401" s="38">
        <f t="shared" si="4"/>
        <v>0</v>
      </c>
      <c r="U401" s="36">
        <v>1400</v>
      </c>
      <c r="V401" s="36">
        <v>1400</v>
      </c>
      <c r="W401" s="36">
        <v>0</v>
      </c>
      <c r="X401" s="36">
        <v>0</v>
      </c>
      <c r="Y401" s="37">
        <v>41913</v>
      </c>
      <c r="Z401" s="152"/>
      <c r="AA401" s="15"/>
      <c r="AB401" s="87" t="s">
        <v>205</v>
      </c>
    </row>
    <row r="402" spans="2:28" ht="15" customHeight="1" x14ac:dyDescent="0.25">
      <c r="B402" s="85" t="s">
        <v>502</v>
      </c>
      <c r="C402" s="13" t="s">
        <v>508</v>
      </c>
      <c r="D402" s="12" t="s">
        <v>118</v>
      </c>
      <c r="E402" s="33"/>
      <c r="F402" s="33"/>
      <c r="G402" s="16" t="s">
        <v>188</v>
      </c>
      <c r="H402" s="12"/>
      <c r="I402" s="12">
        <v>0</v>
      </c>
      <c r="J402" s="12">
        <v>0</v>
      </c>
      <c r="K402" s="57" t="s">
        <v>419</v>
      </c>
      <c r="L402" s="12">
        <v>64</v>
      </c>
      <c r="M402" s="12"/>
      <c r="N402" s="13">
        <v>900</v>
      </c>
      <c r="O402" s="12">
        <v>4</v>
      </c>
      <c r="P402" s="41">
        <v>59.35</v>
      </c>
      <c r="Q402" s="13"/>
      <c r="R402" s="13"/>
      <c r="S402" s="13"/>
      <c r="T402" s="38">
        <f t="shared" si="4"/>
        <v>237.4</v>
      </c>
      <c r="U402" s="12" t="s">
        <v>996</v>
      </c>
      <c r="V402" s="12" t="s">
        <v>996</v>
      </c>
      <c r="W402" s="12" t="s">
        <v>996</v>
      </c>
      <c r="X402" s="12" t="s">
        <v>996</v>
      </c>
      <c r="Y402" s="51">
        <v>42075</v>
      </c>
      <c r="Z402" s="15"/>
      <c r="AA402" s="15"/>
      <c r="AB402" s="87" t="s">
        <v>191</v>
      </c>
    </row>
    <row r="403" spans="2:28" ht="15" customHeight="1" x14ac:dyDescent="0.25">
      <c r="B403" s="85" t="s">
        <v>503</v>
      </c>
      <c r="C403" s="42" t="s">
        <v>1149</v>
      </c>
      <c r="D403" s="12" t="s">
        <v>118</v>
      </c>
      <c r="E403" s="33"/>
      <c r="F403" s="33"/>
      <c r="G403" s="16" t="s">
        <v>206</v>
      </c>
      <c r="H403" s="29" t="s">
        <v>127</v>
      </c>
      <c r="I403" s="29" t="s">
        <v>127</v>
      </c>
      <c r="J403" s="32">
        <v>0</v>
      </c>
      <c r="K403" s="56" t="s">
        <v>791</v>
      </c>
      <c r="L403" s="35">
        <v>146</v>
      </c>
      <c r="M403" s="39">
        <v>0</v>
      </c>
      <c r="N403" s="13">
        <v>900</v>
      </c>
      <c r="O403" s="40">
        <v>-6</v>
      </c>
      <c r="P403" s="41">
        <v>57.999999999999993</v>
      </c>
      <c r="Q403" s="13"/>
      <c r="R403" s="13"/>
      <c r="S403" s="13"/>
      <c r="T403" s="38">
        <f t="shared" si="4"/>
        <v>-347.99999999999994</v>
      </c>
      <c r="U403" s="36">
        <v>0</v>
      </c>
      <c r="V403" s="36">
        <v>0</v>
      </c>
      <c r="W403" s="36">
        <v>0</v>
      </c>
      <c r="X403" s="36">
        <v>0</v>
      </c>
      <c r="Y403" s="37">
        <v>41913</v>
      </c>
      <c r="Z403" s="152"/>
      <c r="AA403" s="15"/>
      <c r="AB403" s="87" t="s">
        <v>205</v>
      </c>
    </row>
    <row r="404" spans="2:28" ht="15" customHeight="1" x14ac:dyDescent="0.25">
      <c r="B404" s="85" t="s">
        <v>502</v>
      </c>
      <c r="C404" s="72" t="s">
        <v>511</v>
      </c>
      <c r="D404" s="12" t="s">
        <v>40</v>
      </c>
      <c r="E404" s="33"/>
      <c r="F404" s="33"/>
      <c r="G404" s="16" t="s">
        <v>122</v>
      </c>
      <c r="H404" s="12" t="s">
        <v>249</v>
      </c>
      <c r="I404" s="12" t="s">
        <v>250</v>
      </c>
      <c r="J404" s="12">
        <v>107543</v>
      </c>
      <c r="K404" s="57" t="s">
        <v>177</v>
      </c>
      <c r="L404" s="12">
        <v>59</v>
      </c>
      <c r="M404" s="12"/>
      <c r="N404" s="13">
        <v>1000</v>
      </c>
      <c r="O404" s="12">
        <v>0</v>
      </c>
      <c r="P404" s="41"/>
      <c r="Q404" s="13"/>
      <c r="R404" s="13"/>
      <c r="S404" s="13"/>
      <c r="T404" s="38">
        <f t="shared" si="4"/>
        <v>0</v>
      </c>
      <c r="U404" s="12" t="s">
        <v>996</v>
      </c>
      <c r="V404" s="12" t="s">
        <v>996</v>
      </c>
      <c r="W404" s="12" t="s">
        <v>996</v>
      </c>
      <c r="X404" s="12" t="s">
        <v>996</v>
      </c>
      <c r="Y404" s="51">
        <v>42019</v>
      </c>
      <c r="Z404" s="15"/>
      <c r="AA404" s="15"/>
      <c r="AB404" s="87" t="s">
        <v>205</v>
      </c>
    </row>
    <row r="405" spans="2:28" ht="15" customHeight="1" x14ac:dyDescent="0.25">
      <c r="B405" s="85" t="s">
        <v>502</v>
      </c>
      <c r="C405" s="72" t="s">
        <v>511</v>
      </c>
      <c r="D405" s="12" t="s">
        <v>117</v>
      </c>
      <c r="E405" s="33"/>
      <c r="F405" s="33"/>
      <c r="G405" s="16" t="s">
        <v>122</v>
      </c>
      <c r="H405" s="12" t="s">
        <v>417</v>
      </c>
      <c r="I405" s="12" t="s">
        <v>418</v>
      </c>
      <c r="J405" s="12" t="s">
        <v>125</v>
      </c>
      <c r="K405" s="57" t="s">
        <v>177</v>
      </c>
      <c r="L405" s="12">
        <v>146</v>
      </c>
      <c r="M405" s="12"/>
      <c r="N405" s="13">
        <v>900</v>
      </c>
      <c r="O405" s="12">
        <v>5.5</v>
      </c>
      <c r="P405" s="41">
        <v>58</v>
      </c>
      <c r="Q405" s="13"/>
      <c r="R405" s="13"/>
      <c r="S405" s="13"/>
      <c r="T405" s="38">
        <f t="shared" si="4"/>
        <v>319</v>
      </c>
      <c r="U405" s="12" t="s">
        <v>1424</v>
      </c>
      <c r="V405" s="12" t="s">
        <v>1425</v>
      </c>
      <c r="W405" s="12" t="s">
        <v>1426</v>
      </c>
      <c r="X405" s="12" t="s">
        <v>996</v>
      </c>
      <c r="Y405" s="51">
        <v>42033</v>
      </c>
      <c r="Z405" s="15"/>
      <c r="AA405" s="15"/>
      <c r="AB405" s="87" t="s">
        <v>133</v>
      </c>
    </row>
    <row r="406" spans="2:28" ht="15" customHeight="1" x14ac:dyDescent="0.25">
      <c r="B406" s="85" t="s">
        <v>502</v>
      </c>
      <c r="C406" s="72" t="s">
        <v>511</v>
      </c>
      <c r="D406" s="12" t="s">
        <v>92</v>
      </c>
      <c r="E406" s="33"/>
      <c r="F406" s="33"/>
      <c r="G406" s="16" t="s">
        <v>122</v>
      </c>
      <c r="H406" s="12" t="s">
        <v>354</v>
      </c>
      <c r="I406" s="12" t="s">
        <v>355</v>
      </c>
      <c r="J406" s="12" t="s">
        <v>125</v>
      </c>
      <c r="K406" s="57" t="s">
        <v>177</v>
      </c>
      <c r="L406" s="12">
        <v>88</v>
      </c>
      <c r="M406" s="12"/>
      <c r="N406" s="13">
        <v>1000</v>
      </c>
      <c r="O406" s="12">
        <v>10</v>
      </c>
      <c r="P406" s="41">
        <v>58</v>
      </c>
      <c r="Q406" s="13"/>
      <c r="R406" s="13"/>
      <c r="S406" s="13"/>
      <c r="T406" s="38">
        <f t="shared" si="4"/>
        <v>580</v>
      </c>
      <c r="U406" s="12" t="s">
        <v>1427</v>
      </c>
      <c r="V406" s="12" t="s">
        <v>1041</v>
      </c>
      <c r="W406" s="12" t="s">
        <v>1426</v>
      </c>
      <c r="X406" s="12" t="s">
        <v>996</v>
      </c>
      <c r="Y406" s="51">
        <v>42033</v>
      </c>
      <c r="Z406" s="15"/>
      <c r="AA406" s="15"/>
      <c r="AB406" s="87" t="s">
        <v>133</v>
      </c>
    </row>
    <row r="407" spans="2:28" ht="15" customHeight="1" x14ac:dyDescent="0.25">
      <c r="B407" s="85" t="s">
        <v>503</v>
      </c>
      <c r="C407" s="13" t="s">
        <v>1458</v>
      </c>
      <c r="D407" s="12" t="s">
        <v>92</v>
      </c>
      <c r="E407" s="33"/>
      <c r="F407" s="33"/>
      <c r="G407" s="16" t="s">
        <v>206</v>
      </c>
      <c r="H407" s="29" t="s">
        <v>127</v>
      </c>
      <c r="I407" s="29" t="s">
        <v>127</v>
      </c>
      <c r="J407" s="34">
        <v>0</v>
      </c>
      <c r="K407" s="56" t="s">
        <v>376</v>
      </c>
      <c r="L407" s="35">
        <v>146</v>
      </c>
      <c r="M407" s="39">
        <v>0</v>
      </c>
      <c r="N407" s="13">
        <v>900</v>
      </c>
      <c r="O407" s="40">
        <v>-3</v>
      </c>
      <c r="P407" s="41">
        <v>58</v>
      </c>
      <c r="Q407" s="52">
        <v>40</v>
      </c>
      <c r="R407" s="13"/>
      <c r="S407" s="52">
        <v>-120</v>
      </c>
      <c r="T407" s="38">
        <f t="shared" si="4"/>
        <v>-254</v>
      </c>
      <c r="U407" s="36">
        <v>1200</v>
      </c>
      <c r="V407" s="36">
        <v>1200</v>
      </c>
      <c r="W407" s="36">
        <v>0</v>
      </c>
      <c r="X407" s="36">
        <v>0</v>
      </c>
      <c r="Y407" s="37">
        <v>41914</v>
      </c>
      <c r="Z407" s="152"/>
      <c r="AA407" s="15"/>
      <c r="AB407" s="87" t="s">
        <v>205</v>
      </c>
    </row>
    <row r="408" spans="2:28" ht="15" customHeight="1" x14ac:dyDescent="0.25">
      <c r="B408" s="85" t="s">
        <v>503</v>
      </c>
      <c r="C408" s="13"/>
      <c r="D408" s="13" t="s">
        <v>93</v>
      </c>
      <c r="E408" s="13"/>
      <c r="F408" s="13"/>
      <c r="G408" s="16" t="s">
        <v>188</v>
      </c>
      <c r="H408" s="13" t="s">
        <v>127</v>
      </c>
      <c r="I408" s="13" t="s">
        <v>127</v>
      </c>
      <c r="J408" s="13">
        <v>0</v>
      </c>
      <c r="K408" s="17" t="s">
        <v>787</v>
      </c>
      <c r="L408" s="13">
        <v>42</v>
      </c>
      <c r="M408" s="13">
        <v>0</v>
      </c>
      <c r="N408" s="13">
        <v>900</v>
      </c>
      <c r="O408" s="13">
        <v>-6</v>
      </c>
      <c r="P408" s="74"/>
      <c r="Q408" s="13"/>
      <c r="R408" s="13"/>
      <c r="S408" s="13"/>
      <c r="T408" s="75">
        <v>-347.99999999999994</v>
      </c>
      <c r="U408" s="75">
        <v>0</v>
      </c>
      <c r="V408" s="75">
        <v>0</v>
      </c>
      <c r="W408" s="75">
        <v>0</v>
      </c>
      <c r="X408" s="75">
        <v>0</v>
      </c>
      <c r="Y408" s="76">
        <v>41914</v>
      </c>
      <c r="Z408" s="152"/>
      <c r="AA408" s="13"/>
      <c r="AB408" s="86" t="s">
        <v>202</v>
      </c>
    </row>
    <row r="409" spans="2:28" ht="15" customHeight="1" x14ac:dyDescent="0.25">
      <c r="B409" s="85" t="s">
        <v>502</v>
      </c>
      <c r="C409" s="72" t="s">
        <v>511</v>
      </c>
      <c r="D409" s="12" t="s">
        <v>93</v>
      </c>
      <c r="E409" s="33"/>
      <c r="F409" s="33"/>
      <c r="G409" s="16" t="s">
        <v>122</v>
      </c>
      <c r="H409" s="12" t="s">
        <v>357</v>
      </c>
      <c r="I409" s="12" t="s">
        <v>358</v>
      </c>
      <c r="J409" s="12" t="s">
        <v>125</v>
      </c>
      <c r="K409" s="57" t="s">
        <v>177</v>
      </c>
      <c r="L409" s="12">
        <v>88</v>
      </c>
      <c r="M409" s="12"/>
      <c r="N409" s="13">
        <v>1000</v>
      </c>
      <c r="O409" s="12">
        <v>0</v>
      </c>
      <c r="P409" s="41"/>
      <c r="Q409" s="13"/>
      <c r="R409" s="13"/>
      <c r="S409" s="13"/>
      <c r="T409" s="38">
        <f>(O409*P409)+Q409+R409+S409</f>
        <v>0</v>
      </c>
      <c r="U409" s="12" t="s">
        <v>1066</v>
      </c>
      <c r="V409" s="12" t="s">
        <v>1066</v>
      </c>
      <c r="W409" s="12" t="s">
        <v>996</v>
      </c>
      <c r="X409" s="12" t="s">
        <v>996</v>
      </c>
      <c r="Y409" s="51">
        <v>42033</v>
      </c>
      <c r="Z409" s="15"/>
      <c r="AA409" s="15"/>
      <c r="AB409" s="87" t="s">
        <v>360</v>
      </c>
    </row>
    <row r="410" spans="2:28" ht="15" customHeight="1" x14ac:dyDescent="0.25">
      <c r="B410" s="85" t="s">
        <v>503</v>
      </c>
      <c r="C410" s="13"/>
      <c r="D410" s="13" t="s">
        <v>119</v>
      </c>
      <c r="E410" s="13"/>
      <c r="F410" s="13"/>
      <c r="G410" s="16" t="s">
        <v>188</v>
      </c>
      <c r="H410" s="13" t="s">
        <v>127</v>
      </c>
      <c r="I410" s="13" t="s">
        <v>127</v>
      </c>
      <c r="J410" s="13">
        <v>0</v>
      </c>
      <c r="K410" s="17" t="s">
        <v>787</v>
      </c>
      <c r="L410" s="13">
        <v>6</v>
      </c>
      <c r="M410" s="13">
        <v>0</v>
      </c>
      <c r="N410" s="13">
        <v>900</v>
      </c>
      <c r="O410" s="13">
        <v>16</v>
      </c>
      <c r="P410" s="74"/>
      <c r="Q410" s="13"/>
      <c r="R410" s="13"/>
      <c r="S410" s="13"/>
      <c r="T410" s="75">
        <v>927.99999999999989</v>
      </c>
      <c r="U410" s="75">
        <v>0</v>
      </c>
      <c r="V410" s="75">
        <v>0</v>
      </c>
      <c r="W410" s="75">
        <v>0</v>
      </c>
      <c r="X410" s="75">
        <v>0</v>
      </c>
      <c r="Y410" s="76">
        <v>41914</v>
      </c>
      <c r="Z410" s="152"/>
      <c r="AA410" s="13"/>
      <c r="AB410" s="86" t="s">
        <v>202</v>
      </c>
    </row>
    <row r="411" spans="2:28" ht="15" customHeight="1" x14ac:dyDescent="0.25">
      <c r="B411" s="85" t="s">
        <v>502</v>
      </c>
      <c r="C411" s="72" t="s">
        <v>511</v>
      </c>
      <c r="D411" s="12" t="s">
        <v>119</v>
      </c>
      <c r="E411" s="33"/>
      <c r="F411" s="33"/>
      <c r="G411" s="16" t="s">
        <v>122</v>
      </c>
      <c r="H411" s="12" t="s">
        <v>421</v>
      </c>
      <c r="I411" s="12" t="s">
        <v>422</v>
      </c>
      <c r="J411" s="12" t="s">
        <v>125</v>
      </c>
      <c r="K411" s="57" t="s">
        <v>177</v>
      </c>
      <c r="L411" s="12">
        <v>146</v>
      </c>
      <c r="M411" s="12"/>
      <c r="N411" s="13">
        <v>900</v>
      </c>
      <c r="O411" s="12">
        <v>0</v>
      </c>
      <c r="P411" s="41"/>
      <c r="Q411" s="13"/>
      <c r="R411" s="13"/>
      <c r="S411" s="13"/>
      <c r="T411" s="38">
        <f>(O411*P411)+Q411+R411+S411</f>
        <v>0</v>
      </c>
      <c r="U411" s="12" t="s">
        <v>1005</v>
      </c>
      <c r="V411" s="12" t="s">
        <v>1005</v>
      </c>
      <c r="W411" s="12" t="s">
        <v>996</v>
      </c>
      <c r="X411" s="12" t="s">
        <v>996</v>
      </c>
      <c r="Y411" s="51">
        <v>42033</v>
      </c>
      <c r="Z411" s="15"/>
      <c r="AA411" s="15"/>
      <c r="AB411" s="87" t="s">
        <v>133</v>
      </c>
    </row>
    <row r="412" spans="2:28" ht="15" customHeight="1" x14ac:dyDescent="0.25">
      <c r="B412" s="85" t="s">
        <v>503</v>
      </c>
      <c r="C412" s="13"/>
      <c r="D412" s="13" t="s">
        <v>94</v>
      </c>
      <c r="E412" s="13"/>
      <c r="F412" s="13"/>
      <c r="G412" s="16" t="s">
        <v>188</v>
      </c>
      <c r="H412" s="13" t="s">
        <v>127</v>
      </c>
      <c r="I412" s="13" t="s">
        <v>127</v>
      </c>
      <c r="J412" s="13">
        <v>0</v>
      </c>
      <c r="K412" s="17" t="s">
        <v>787</v>
      </c>
      <c r="L412" s="13">
        <v>37</v>
      </c>
      <c r="M412" s="13">
        <v>0</v>
      </c>
      <c r="N412" s="13">
        <v>900</v>
      </c>
      <c r="O412" s="13">
        <v>-18</v>
      </c>
      <c r="P412" s="74"/>
      <c r="Q412" s="13"/>
      <c r="R412" s="13"/>
      <c r="S412" s="13"/>
      <c r="T412" s="75">
        <v>-1044</v>
      </c>
      <c r="U412" s="75">
        <v>0</v>
      </c>
      <c r="V412" s="75">
        <v>0</v>
      </c>
      <c r="W412" s="75">
        <v>0</v>
      </c>
      <c r="X412" s="75">
        <v>0</v>
      </c>
      <c r="Y412" s="76">
        <v>41914</v>
      </c>
      <c r="Z412" s="152"/>
      <c r="AA412" s="13"/>
      <c r="AB412" s="86" t="s">
        <v>202</v>
      </c>
    </row>
    <row r="413" spans="2:28" ht="15" customHeight="1" x14ac:dyDescent="0.25">
      <c r="B413" s="85" t="s">
        <v>502</v>
      </c>
      <c r="C413" s="72" t="s">
        <v>511</v>
      </c>
      <c r="D413" s="12" t="s">
        <v>94</v>
      </c>
      <c r="E413" s="33"/>
      <c r="F413" s="33"/>
      <c r="G413" s="16" t="s">
        <v>122</v>
      </c>
      <c r="H413" s="12" t="s">
        <v>361</v>
      </c>
      <c r="I413" s="12" t="s">
        <v>362</v>
      </c>
      <c r="J413" s="12" t="s">
        <v>125</v>
      </c>
      <c r="K413" s="57" t="s">
        <v>177</v>
      </c>
      <c r="L413" s="12">
        <v>88</v>
      </c>
      <c r="M413" s="12"/>
      <c r="N413" s="13">
        <v>1000</v>
      </c>
      <c r="O413" s="12">
        <v>-1.4</v>
      </c>
      <c r="P413" s="41">
        <v>58</v>
      </c>
      <c r="Q413" s="13"/>
      <c r="R413" s="13"/>
      <c r="S413" s="13"/>
      <c r="T413" s="38">
        <f>(O413*P413)+Q413+R413+S413</f>
        <v>-81.199999999999989</v>
      </c>
      <c r="U413" s="12" t="s">
        <v>1428</v>
      </c>
      <c r="V413" s="12" t="s">
        <v>1428</v>
      </c>
      <c r="W413" s="12" t="s">
        <v>996</v>
      </c>
      <c r="X413" s="12" t="s">
        <v>996</v>
      </c>
      <c r="Y413" s="51">
        <v>42033</v>
      </c>
      <c r="Z413" s="15"/>
      <c r="AA413" s="15"/>
      <c r="AB413" s="87" t="s">
        <v>360</v>
      </c>
    </row>
    <row r="414" spans="2:28" ht="15" customHeight="1" x14ac:dyDescent="0.25">
      <c r="B414" s="85" t="s">
        <v>503</v>
      </c>
      <c r="C414" s="13"/>
      <c r="D414" s="13" t="s">
        <v>613</v>
      </c>
      <c r="E414" s="13"/>
      <c r="F414" s="13"/>
      <c r="G414" s="16" t="s">
        <v>188</v>
      </c>
      <c r="H414" s="13" t="s">
        <v>127</v>
      </c>
      <c r="I414" s="13" t="s">
        <v>127</v>
      </c>
      <c r="J414" s="13">
        <v>0</v>
      </c>
      <c r="K414" s="17" t="s">
        <v>787</v>
      </c>
      <c r="L414" s="13">
        <v>1</v>
      </c>
      <c r="M414" s="13">
        <v>0</v>
      </c>
      <c r="N414" s="13">
        <v>900</v>
      </c>
      <c r="O414" s="13">
        <v>21</v>
      </c>
      <c r="P414" s="74"/>
      <c r="Q414" s="13"/>
      <c r="R414" s="13"/>
      <c r="S414" s="13"/>
      <c r="T414" s="75">
        <v>1218</v>
      </c>
      <c r="U414" s="75">
        <v>0</v>
      </c>
      <c r="V414" s="75">
        <v>0</v>
      </c>
      <c r="W414" s="75">
        <v>0</v>
      </c>
      <c r="X414" s="75">
        <v>0</v>
      </c>
      <c r="Y414" s="76">
        <v>41914</v>
      </c>
      <c r="Z414" s="152"/>
      <c r="AA414" s="13"/>
      <c r="AB414" s="86" t="s">
        <v>202</v>
      </c>
    </row>
    <row r="415" spans="2:28" ht="15" customHeight="1" x14ac:dyDescent="0.25">
      <c r="B415" s="85" t="s">
        <v>503</v>
      </c>
      <c r="C415" s="13" t="s">
        <v>1459</v>
      </c>
      <c r="D415" s="12" t="s">
        <v>1241</v>
      </c>
      <c r="E415" s="33"/>
      <c r="F415" s="33"/>
      <c r="G415" s="16" t="s">
        <v>206</v>
      </c>
      <c r="H415" s="29" t="s">
        <v>127</v>
      </c>
      <c r="I415" s="31" t="s">
        <v>127</v>
      </c>
      <c r="J415" s="32">
        <v>0</v>
      </c>
      <c r="K415" s="56" t="s">
        <v>376</v>
      </c>
      <c r="L415" s="35">
        <v>130</v>
      </c>
      <c r="M415" s="39">
        <v>0</v>
      </c>
      <c r="N415" s="13" t="s">
        <v>199</v>
      </c>
      <c r="O415" s="40">
        <v>0</v>
      </c>
      <c r="P415" s="41"/>
      <c r="Q415" s="13"/>
      <c r="R415" s="13"/>
      <c r="S415" s="13"/>
      <c r="T415" s="38">
        <f t="shared" ref="T415:T427" si="5">(O415*P415)+Q415+R415+S415</f>
        <v>0</v>
      </c>
      <c r="U415" s="36">
        <v>172900</v>
      </c>
      <c r="V415" s="36">
        <v>32900</v>
      </c>
      <c r="W415" s="36">
        <v>140000</v>
      </c>
      <c r="X415" s="36">
        <v>0</v>
      </c>
      <c r="Y415" s="37">
        <v>41919</v>
      </c>
      <c r="Z415" s="152"/>
      <c r="AA415" s="15"/>
      <c r="AB415" s="87" t="s">
        <v>1144</v>
      </c>
    </row>
    <row r="416" spans="2:28" ht="15" customHeight="1" x14ac:dyDescent="0.25">
      <c r="B416" s="85" t="s">
        <v>502</v>
      </c>
      <c r="C416" s="13" t="s">
        <v>1459</v>
      </c>
      <c r="D416" s="12" t="s">
        <v>141</v>
      </c>
      <c r="E416" s="33"/>
      <c r="F416" s="33"/>
      <c r="G416" s="16" t="s">
        <v>188</v>
      </c>
      <c r="H416" s="12"/>
      <c r="I416" s="12">
        <v>0</v>
      </c>
      <c r="J416" s="12">
        <v>0</v>
      </c>
      <c r="K416" s="57" t="s">
        <v>424</v>
      </c>
      <c r="L416" s="12">
        <v>110</v>
      </c>
      <c r="M416" s="12"/>
      <c r="N416" s="13">
        <v>900</v>
      </c>
      <c r="O416" s="12">
        <v>-8</v>
      </c>
      <c r="P416" s="41">
        <v>58</v>
      </c>
      <c r="Q416" s="52">
        <v>-1130</v>
      </c>
      <c r="R416" s="13"/>
      <c r="S416" s="13"/>
      <c r="T416" s="38">
        <f t="shared" si="5"/>
        <v>-1594</v>
      </c>
      <c r="U416" s="12" t="s">
        <v>1429</v>
      </c>
      <c r="V416" s="12" t="s">
        <v>1430</v>
      </c>
      <c r="W416" s="12" t="s">
        <v>996</v>
      </c>
      <c r="X416" s="12" t="s">
        <v>996</v>
      </c>
      <c r="Y416" s="51">
        <v>42033</v>
      </c>
      <c r="Z416" s="15"/>
      <c r="AA416" s="15"/>
      <c r="AB416" s="87" t="s">
        <v>191</v>
      </c>
    </row>
    <row r="417" spans="2:28" ht="15" customHeight="1" x14ac:dyDescent="0.25">
      <c r="B417" s="85" t="s">
        <v>503</v>
      </c>
      <c r="C417" s="13" t="s">
        <v>1459</v>
      </c>
      <c r="D417" s="12" t="s">
        <v>141</v>
      </c>
      <c r="E417" s="33"/>
      <c r="F417" s="33"/>
      <c r="G417" s="16" t="s">
        <v>206</v>
      </c>
      <c r="H417" s="29" t="s">
        <v>127</v>
      </c>
      <c r="I417" s="31" t="s">
        <v>127</v>
      </c>
      <c r="J417" s="32">
        <v>0</v>
      </c>
      <c r="K417" s="56" t="s">
        <v>376</v>
      </c>
      <c r="L417" s="35">
        <v>146</v>
      </c>
      <c r="M417" s="39">
        <v>0</v>
      </c>
      <c r="N417" s="13">
        <v>900</v>
      </c>
      <c r="O417" s="40">
        <v>0</v>
      </c>
      <c r="P417" s="41"/>
      <c r="Q417" s="13"/>
      <c r="R417" s="13"/>
      <c r="S417" s="13"/>
      <c r="T417" s="38">
        <f t="shared" si="5"/>
        <v>0</v>
      </c>
      <c r="U417" s="36">
        <v>0</v>
      </c>
      <c r="V417" s="36">
        <v>0</v>
      </c>
      <c r="W417" s="36">
        <v>0</v>
      </c>
      <c r="X417" s="36">
        <v>0</v>
      </c>
      <c r="Y417" s="37">
        <v>41920</v>
      </c>
      <c r="Z417" s="152"/>
      <c r="AA417" s="15"/>
      <c r="AB417" s="87" t="s">
        <v>205</v>
      </c>
    </row>
    <row r="418" spans="2:28" ht="15" customHeight="1" x14ac:dyDescent="0.25">
      <c r="B418" s="85" t="s">
        <v>502</v>
      </c>
      <c r="C418" s="13" t="s">
        <v>1458</v>
      </c>
      <c r="D418" s="12" t="s">
        <v>109</v>
      </c>
      <c r="E418" s="33"/>
      <c r="F418" s="33"/>
      <c r="G418" s="16" t="s">
        <v>188</v>
      </c>
      <c r="H418" s="12"/>
      <c r="I418" s="12">
        <v>0</v>
      </c>
      <c r="J418" s="12">
        <v>0</v>
      </c>
      <c r="K418" s="57" t="s">
        <v>400</v>
      </c>
      <c r="L418" s="12">
        <v>110</v>
      </c>
      <c r="M418" s="12"/>
      <c r="N418" s="13">
        <v>900</v>
      </c>
      <c r="O418" s="12">
        <v>-5</v>
      </c>
      <c r="P418" s="41">
        <v>58</v>
      </c>
      <c r="Q418" s="52">
        <v>-860</v>
      </c>
      <c r="R418" s="13"/>
      <c r="S418" s="13"/>
      <c r="T418" s="38">
        <f t="shared" si="5"/>
        <v>-1150</v>
      </c>
      <c r="U418" s="12" t="s">
        <v>1431</v>
      </c>
      <c r="V418" s="12" t="s">
        <v>1432</v>
      </c>
      <c r="W418" s="12" t="s">
        <v>996</v>
      </c>
      <c r="X418" s="12" t="s">
        <v>996</v>
      </c>
      <c r="Y418" s="51">
        <v>42276</v>
      </c>
      <c r="Z418" s="15"/>
      <c r="AA418" s="15"/>
      <c r="AB418" s="87" t="s">
        <v>191</v>
      </c>
    </row>
    <row r="419" spans="2:28" ht="15" customHeight="1" x14ac:dyDescent="0.25">
      <c r="B419" s="85" t="s">
        <v>503</v>
      </c>
      <c r="C419" s="13" t="s">
        <v>1459</v>
      </c>
      <c r="D419" s="12" t="s">
        <v>109</v>
      </c>
      <c r="E419" s="33"/>
      <c r="F419" s="33"/>
      <c r="G419" s="16" t="s">
        <v>206</v>
      </c>
      <c r="H419" s="29" t="s">
        <v>127</v>
      </c>
      <c r="I419" s="29" t="s">
        <v>127</v>
      </c>
      <c r="J419" s="32">
        <v>0</v>
      </c>
      <c r="K419" s="56" t="s">
        <v>376</v>
      </c>
      <c r="L419" s="35">
        <v>146</v>
      </c>
      <c r="M419" s="39">
        <v>0</v>
      </c>
      <c r="N419" s="13">
        <v>900</v>
      </c>
      <c r="O419" s="40">
        <v>0</v>
      </c>
      <c r="P419" s="41"/>
      <c r="Q419" s="13"/>
      <c r="R419" s="13"/>
      <c r="S419" s="13"/>
      <c r="T419" s="38">
        <f t="shared" si="5"/>
        <v>0</v>
      </c>
      <c r="U419" s="36">
        <v>0</v>
      </c>
      <c r="V419" s="36">
        <v>0</v>
      </c>
      <c r="W419" s="36">
        <v>0</v>
      </c>
      <c r="X419" s="36">
        <v>0</v>
      </c>
      <c r="Y419" s="37">
        <v>41920</v>
      </c>
      <c r="Z419" s="152"/>
      <c r="AA419" s="15"/>
      <c r="AB419" s="87" t="s">
        <v>205</v>
      </c>
    </row>
    <row r="420" spans="2:28" ht="15" customHeight="1" x14ac:dyDescent="0.25">
      <c r="B420" s="85" t="s">
        <v>503</v>
      </c>
      <c r="C420" s="42" t="s">
        <v>1149</v>
      </c>
      <c r="D420" s="12" t="s">
        <v>143</v>
      </c>
      <c r="E420" s="33"/>
      <c r="F420" s="33"/>
      <c r="G420" s="16" t="s">
        <v>122</v>
      </c>
      <c r="H420" s="29" t="s">
        <v>1270</v>
      </c>
      <c r="I420" s="29" t="s">
        <v>1271</v>
      </c>
      <c r="J420" s="32">
        <v>106466</v>
      </c>
      <c r="K420" s="56" t="s">
        <v>376</v>
      </c>
      <c r="L420" s="35">
        <v>59</v>
      </c>
      <c r="M420" s="39">
        <v>0</v>
      </c>
      <c r="N420" s="13">
        <v>1000</v>
      </c>
      <c r="O420" s="40">
        <v>0</v>
      </c>
      <c r="P420" s="41"/>
      <c r="Q420" s="13"/>
      <c r="R420" s="13"/>
      <c r="S420" s="13"/>
      <c r="T420" s="38">
        <f t="shared" si="5"/>
        <v>0</v>
      </c>
      <c r="U420" s="36">
        <v>7104</v>
      </c>
      <c r="V420" s="36">
        <v>7104</v>
      </c>
      <c r="W420" s="36">
        <v>0</v>
      </c>
      <c r="X420" s="36">
        <v>130499.99999999999</v>
      </c>
      <c r="Y420" s="37">
        <v>41921</v>
      </c>
      <c r="Z420" s="152"/>
      <c r="AA420" s="15"/>
      <c r="AB420" s="87" t="s">
        <v>133</v>
      </c>
    </row>
    <row r="421" spans="2:28" ht="15" customHeight="1" x14ac:dyDescent="0.25">
      <c r="B421" s="85" t="s">
        <v>502</v>
      </c>
      <c r="C421" s="42" t="s">
        <v>1150</v>
      </c>
      <c r="D421" s="12" t="s">
        <v>143</v>
      </c>
      <c r="E421" s="33"/>
      <c r="F421" s="33"/>
      <c r="G421" s="16" t="s">
        <v>188</v>
      </c>
      <c r="H421" s="12"/>
      <c r="I421" s="12">
        <v>0</v>
      </c>
      <c r="J421" s="12">
        <v>0</v>
      </c>
      <c r="K421" s="57" t="s">
        <v>428</v>
      </c>
      <c r="L421" s="12">
        <v>110</v>
      </c>
      <c r="M421" s="12"/>
      <c r="N421" s="13">
        <v>900</v>
      </c>
      <c r="O421" s="12">
        <v>-21</v>
      </c>
      <c r="P421" s="41">
        <v>58</v>
      </c>
      <c r="Q421" s="13"/>
      <c r="R421" s="13"/>
      <c r="S421" s="13"/>
      <c r="T421" s="38">
        <f t="shared" si="5"/>
        <v>-1218</v>
      </c>
      <c r="U421" s="12" t="s">
        <v>1433</v>
      </c>
      <c r="V421" s="12" t="s">
        <v>1433</v>
      </c>
      <c r="W421" s="12" t="s">
        <v>996</v>
      </c>
      <c r="X421" s="12" t="s">
        <v>996</v>
      </c>
      <c r="Y421" s="51">
        <v>42033</v>
      </c>
      <c r="Z421" s="15"/>
      <c r="AA421" s="15"/>
      <c r="AB421" s="87" t="s">
        <v>1144</v>
      </c>
    </row>
    <row r="422" spans="2:28" ht="15" customHeight="1" x14ac:dyDescent="0.25">
      <c r="B422" s="85" t="s">
        <v>503</v>
      </c>
      <c r="C422" s="42" t="s">
        <v>1149</v>
      </c>
      <c r="D422" s="12" t="s">
        <v>144</v>
      </c>
      <c r="E422" s="33"/>
      <c r="F422" s="33"/>
      <c r="G422" s="16" t="s">
        <v>122</v>
      </c>
      <c r="H422" s="29" t="s">
        <v>977</v>
      </c>
      <c r="I422" s="29" t="s">
        <v>978</v>
      </c>
      <c r="J422" s="32">
        <v>107549</v>
      </c>
      <c r="K422" s="56" t="s">
        <v>376</v>
      </c>
      <c r="L422" s="35">
        <v>64</v>
      </c>
      <c r="M422" s="39">
        <v>0</v>
      </c>
      <c r="N422" s="13">
        <v>900</v>
      </c>
      <c r="O422" s="40">
        <v>7.3</v>
      </c>
      <c r="P422" s="41">
        <v>58</v>
      </c>
      <c r="Q422" s="13"/>
      <c r="R422" s="13"/>
      <c r="S422" s="13"/>
      <c r="T422" s="38">
        <f t="shared" si="5"/>
        <v>423.4</v>
      </c>
      <c r="U422" s="36">
        <v>81112</v>
      </c>
      <c r="V422" s="36">
        <v>15112</v>
      </c>
      <c r="W422" s="36">
        <v>66000</v>
      </c>
      <c r="X422" s="36">
        <v>0</v>
      </c>
      <c r="Y422" s="37">
        <v>41922</v>
      </c>
      <c r="Z422" s="152"/>
      <c r="AA422" s="15"/>
      <c r="AB422" s="87" t="s">
        <v>196</v>
      </c>
    </row>
    <row r="423" spans="2:28" ht="15" customHeight="1" x14ac:dyDescent="0.25">
      <c r="B423" s="85" t="s">
        <v>502</v>
      </c>
      <c r="C423" s="42" t="s">
        <v>1150</v>
      </c>
      <c r="D423" s="12" t="s">
        <v>144</v>
      </c>
      <c r="E423" s="33"/>
      <c r="F423" s="33"/>
      <c r="G423" s="16" t="s">
        <v>188</v>
      </c>
      <c r="H423" s="12"/>
      <c r="I423" s="12">
        <v>0</v>
      </c>
      <c r="J423" s="12">
        <v>0</v>
      </c>
      <c r="K423" s="57" t="s">
        <v>430</v>
      </c>
      <c r="L423" s="12">
        <v>100</v>
      </c>
      <c r="M423" s="12"/>
      <c r="N423" s="13">
        <v>900</v>
      </c>
      <c r="O423" s="12">
        <v>-8.5</v>
      </c>
      <c r="P423" s="41">
        <v>58</v>
      </c>
      <c r="Q423" s="13"/>
      <c r="R423" s="13"/>
      <c r="S423" s="13"/>
      <c r="T423" s="38">
        <f t="shared" si="5"/>
        <v>-493</v>
      </c>
      <c r="U423" s="12" t="s">
        <v>1434</v>
      </c>
      <c r="V423" s="12" t="s">
        <v>1434</v>
      </c>
      <c r="W423" s="12" t="s">
        <v>996</v>
      </c>
      <c r="X423" s="12" t="s">
        <v>996</v>
      </c>
      <c r="Y423" s="51">
        <v>42033</v>
      </c>
      <c r="Z423" s="15"/>
      <c r="AA423" s="15"/>
      <c r="AB423" s="87" t="s">
        <v>1144</v>
      </c>
    </row>
    <row r="424" spans="2:28" ht="15" customHeight="1" x14ac:dyDescent="0.25">
      <c r="B424" s="85" t="s">
        <v>502</v>
      </c>
      <c r="C424" s="42" t="s">
        <v>1149</v>
      </c>
      <c r="D424" s="12" t="s">
        <v>147</v>
      </c>
      <c r="E424" s="33"/>
      <c r="F424" s="33"/>
      <c r="G424" s="16" t="s">
        <v>188</v>
      </c>
      <c r="H424" s="12"/>
      <c r="I424" s="12">
        <v>0</v>
      </c>
      <c r="J424" s="12">
        <v>0</v>
      </c>
      <c r="K424" s="57" t="s">
        <v>436</v>
      </c>
      <c r="L424" s="12">
        <v>110</v>
      </c>
      <c r="M424" s="12"/>
      <c r="N424" s="13">
        <v>1000</v>
      </c>
      <c r="O424" s="12">
        <v>0</v>
      </c>
      <c r="P424" s="41"/>
      <c r="Q424" s="13"/>
      <c r="R424" s="13"/>
      <c r="S424" s="13"/>
      <c r="T424" s="38">
        <f t="shared" si="5"/>
        <v>0</v>
      </c>
      <c r="U424" s="12" t="s">
        <v>1435</v>
      </c>
      <c r="V424" s="12" t="s">
        <v>1433</v>
      </c>
      <c r="W424" s="12" t="s">
        <v>1436</v>
      </c>
      <c r="X424" s="12" t="s">
        <v>996</v>
      </c>
      <c r="Y424" s="51">
        <v>42033</v>
      </c>
      <c r="Z424" s="15"/>
      <c r="AA424" s="15"/>
      <c r="AB424" s="87" t="s">
        <v>205</v>
      </c>
    </row>
    <row r="425" spans="2:28" ht="15" customHeight="1" x14ac:dyDescent="0.25">
      <c r="B425" s="85" t="s">
        <v>502</v>
      </c>
      <c r="C425" s="42" t="s">
        <v>1149</v>
      </c>
      <c r="D425" s="12" t="s">
        <v>160</v>
      </c>
      <c r="E425" s="33"/>
      <c r="F425" s="33"/>
      <c r="G425" s="16" t="s">
        <v>188</v>
      </c>
      <c r="H425" s="12"/>
      <c r="I425" s="12">
        <v>0</v>
      </c>
      <c r="J425" s="12">
        <v>0</v>
      </c>
      <c r="K425" s="57" t="s">
        <v>386</v>
      </c>
      <c r="L425" s="12">
        <v>110</v>
      </c>
      <c r="M425" s="12"/>
      <c r="N425" s="13">
        <v>900</v>
      </c>
      <c r="O425" s="12">
        <v>0</v>
      </c>
      <c r="P425" s="41"/>
      <c r="Q425" s="13"/>
      <c r="R425" s="13"/>
      <c r="S425" s="13"/>
      <c r="T425" s="38">
        <f t="shared" si="5"/>
        <v>0</v>
      </c>
      <c r="U425" s="12" t="s">
        <v>1437</v>
      </c>
      <c r="V425" s="12" t="s">
        <v>996</v>
      </c>
      <c r="W425" s="12" t="s">
        <v>1437</v>
      </c>
      <c r="X425" s="12" t="s">
        <v>996</v>
      </c>
      <c r="Y425" s="51">
        <v>42033</v>
      </c>
      <c r="Z425" s="15"/>
      <c r="AA425" s="15"/>
      <c r="AB425" s="87" t="s">
        <v>205</v>
      </c>
    </row>
    <row r="426" spans="2:28" ht="15" customHeight="1" x14ac:dyDescent="0.25">
      <c r="B426" s="85" t="s">
        <v>502</v>
      </c>
      <c r="C426" s="13" t="s">
        <v>1458</v>
      </c>
      <c r="D426" s="12" t="s">
        <v>110</v>
      </c>
      <c r="E426" s="33"/>
      <c r="F426" s="33"/>
      <c r="G426" s="16" t="s">
        <v>188</v>
      </c>
      <c r="H426" s="12"/>
      <c r="I426" s="12">
        <v>0</v>
      </c>
      <c r="J426" s="12">
        <v>0</v>
      </c>
      <c r="K426" s="57" t="s">
        <v>386</v>
      </c>
      <c r="L426" s="12">
        <v>110</v>
      </c>
      <c r="M426" s="12"/>
      <c r="N426" s="13">
        <v>900</v>
      </c>
      <c r="O426" s="12">
        <v>0</v>
      </c>
      <c r="P426" s="41"/>
      <c r="Q426" s="13"/>
      <c r="R426" s="13"/>
      <c r="S426" s="13"/>
      <c r="T426" s="38">
        <f t="shared" si="5"/>
        <v>0</v>
      </c>
      <c r="U426" s="12" t="s">
        <v>1438</v>
      </c>
      <c r="V426" s="12" t="s">
        <v>1438</v>
      </c>
      <c r="W426" s="12" t="s">
        <v>996</v>
      </c>
      <c r="X426" s="12" t="s">
        <v>996</v>
      </c>
      <c r="Y426" s="51">
        <v>42033</v>
      </c>
      <c r="Z426" s="15"/>
      <c r="AA426" s="15"/>
      <c r="AB426" s="87" t="s">
        <v>1144</v>
      </c>
    </row>
    <row r="427" spans="2:28" ht="15" customHeight="1" x14ac:dyDescent="0.25">
      <c r="B427" s="85" t="s">
        <v>502</v>
      </c>
      <c r="C427" s="13" t="s">
        <v>1458</v>
      </c>
      <c r="D427" s="12" t="s">
        <v>114</v>
      </c>
      <c r="E427" s="33"/>
      <c r="F427" s="33"/>
      <c r="G427" s="16" t="s">
        <v>188</v>
      </c>
      <c r="H427" s="12"/>
      <c r="I427" s="12">
        <v>0</v>
      </c>
      <c r="J427" s="12">
        <v>0</v>
      </c>
      <c r="K427" s="57" t="s">
        <v>411</v>
      </c>
      <c r="L427" s="12">
        <v>110</v>
      </c>
      <c r="M427" s="12"/>
      <c r="N427" s="13">
        <v>900</v>
      </c>
      <c r="O427" s="12">
        <v>0</v>
      </c>
      <c r="P427" s="41"/>
      <c r="Q427" s="13"/>
      <c r="R427" s="13"/>
      <c r="S427" s="13"/>
      <c r="T427" s="38">
        <f t="shared" si="5"/>
        <v>0</v>
      </c>
      <c r="U427" s="12" t="s">
        <v>996</v>
      </c>
      <c r="V427" s="12" t="s">
        <v>996</v>
      </c>
      <c r="W427" s="12" t="s">
        <v>996</v>
      </c>
      <c r="X427" s="12" t="s">
        <v>996</v>
      </c>
      <c r="Y427" s="51">
        <v>42034</v>
      </c>
      <c r="Z427" s="15"/>
      <c r="AA427" s="15"/>
      <c r="AB427" s="87" t="s">
        <v>413</v>
      </c>
    </row>
    <row r="428" spans="2:28" ht="15" customHeight="1" x14ac:dyDescent="0.25">
      <c r="B428" s="85" t="s">
        <v>503</v>
      </c>
      <c r="C428" s="13"/>
      <c r="D428" s="13" t="s">
        <v>170</v>
      </c>
      <c r="E428" s="13"/>
      <c r="F428" s="13"/>
      <c r="G428" s="16" t="s">
        <v>122</v>
      </c>
      <c r="H428" s="13" t="s">
        <v>775</v>
      </c>
      <c r="I428" s="13" t="s">
        <v>776</v>
      </c>
      <c r="J428" s="13">
        <v>107462</v>
      </c>
      <c r="K428" s="17" t="s">
        <v>376</v>
      </c>
      <c r="L428" s="13">
        <v>40</v>
      </c>
      <c r="M428" s="13" t="s">
        <v>674</v>
      </c>
      <c r="N428" s="13">
        <v>900</v>
      </c>
      <c r="O428" s="13">
        <v>0</v>
      </c>
      <c r="P428" s="74"/>
      <c r="Q428" s="13"/>
      <c r="R428" s="13"/>
      <c r="S428" s="13"/>
      <c r="T428" s="75">
        <v>0</v>
      </c>
      <c r="U428" s="75">
        <v>5960</v>
      </c>
      <c r="V428" s="75">
        <v>5960</v>
      </c>
      <c r="W428" s="75">
        <v>0</v>
      </c>
      <c r="X428" s="75">
        <v>0</v>
      </c>
      <c r="Y428" s="76">
        <v>41940</v>
      </c>
      <c r="Z428" s="152"/>
      <c r="AA428" s="13"/>
      <c r="AB428" s="86" t="s">
        <v>202</v>
      </c>
    </row>
    <row r="429" spans="2:28" ht="15" customHeight="1" x14ac:dyDescent="0.25">
      <c r="B429" s="85" t="s">
        <v>502</v>
      </c>
      <c r="C429" s="42" t="s">
        <v>1149</v>
      </c>
      <c r="D429" s="12" t="s">
        <v>170</v>
      </c>
      <c r="E429" s="33"/>
      <c r="F429" s="33"/>
      <c r="G429" s="16" t="s">
        <v>188</v>
      </c>
      <c r="H429" s="12"/>
      <c r="I429" s="12">
        <v>0</v>
      </c>
      <c r="J429" s="12">
        <v>0</v>
      </c>
      <c r="K429" s="57" t="s">
        <v>291</v>
      </c>
      <c r="L429" s="12">
        <v>130</v>
      </c>
      <c r="M429" s="12"/>
      <c r="N429" s="13">
        <v>900</v>
      </c>
      <c r="O429" s="12">
        <v>1</v>
      </c>
      <c r="P429" s="41">
        <v>58</v>
      </c>
      <c r="Q429" s="13"/>
      <c r="R429" s="13"/>
      <c r="S429" s="13"/>
      <c r="T429" s="38">
        <f t="shared" ref="T429:T435" si="6">(O429*P429)+Q429+R429+S429</f>
        <v>58</v>
      </c>
      <c r="U429" s="12" t="s">
        <v>996</v>
      </c>
      <c r="V429" s="12" t="s">
        <v>996</v>
      </c>
      <c r="W429" s="12" t="s">
        <v>996</v>
      </c>
      <c r="X429" s="12" t="s">
        <v>996</v>
      </c>
      <c r="Y429" s="51">
        <v>42038</v>
      </c>
      <c r="Z429" s="15"/>
      <c r="AA429" s="15"/>
      <c r="AB429" s="87" t="s">
        <v>205</v>
      </c>
    </row>
    <row r="430" spans="2:28" ht="15" customHeight="1" x14ac:dyDescent="0.25">
      <c r="B430" s="85" t="s">
        <v>503</v>
      </c>
      <c r="C430" s="72" t="s">
        <v>509</v>
      </c>
      <c r="D430" s="12" t="s">
        <v>184</v>
      </c>
      <c r="E430" s="33"/>
      <c r="F430" s="33"/>
      <c r="G430" s="16" t="s">
        <v>122</v>
      </c>
      <c r="H430" s="29" t="s">
        <v>1272</v>
      </c>
      <c r="I430" s="29" t="s">
        <v>1273</v>
      </c>
      <c r="J430" s="32">
        <v>107535</v>
      </c>
      <c r="K430" s="56" t="s">
        <v>376</v>
      </c>
      <c r="L430" s="35">
        <v>59</v>
      </c>
      <c r="M430" s="39">
        <v>0</v>
      </c>
      <c r="N430" s="13">
        <v>1000</v>
      </c>
      <c r="O430" s="40">
        <v>8.17</v>
      </c>
      <c r="P430" s="41">
        <v>58</v>
      </c>
      <c r="Q430" s="13"/>
      <c r="R430" s="13"/>
      <c r="S430" s="13"/>
      <c r="T430" s="38">
        <f t="shared" si="6"/>
        <v>473.86</v>
      </c>
      <c r="U430" s="36">
        <v>48730</v>
      </c>
      <c r="V430" s="36">
        <v>11680</v>
      </c>
      <c r="W430" s="36">
        <v>37050</v>
      </c>
      <c r="X430" s="36">
        <v>1160</v>
      </c>
      <c r="Y430" s="37">
        <v>41941</v>
      </c>
      <c r="Z430" s="152"/>
      <c r="AA430" s="15"/>
      <c r="AB430" s="87" t="s">
        <v>133</v>
      </c>
    </row>
    <row r="431" spans="2:28" ht="15" customHeight="1" x14ac:dyDescent="0.25">
      <c r="B431" s="85" t="s">
        <v>503</v>
      </c>
      <c r="C431" s="72" t="s">
        <v>281</v>
      </c>
      <c r="D431" s="12" t="s">
        <v>184</v>
      </c>
      <c r="E431" s="33"/>
      <c r="F431" s="33"/>
      <c r="G431" s="16" t="s">
        <v>122</v>
      </c>
      <c r="H431" s="29" t="s">
        <v>1272</v>
      </c>
      <c r="I431" s="29" t="s">
        <v>1273</v>
      </c>
      <c r="J431" s="32">
        <v>107535</v>
      </c>
      <c r="K431" s="56" t="s">
        <v>376</v>
      </c>
      <c r="L431" s="35">
        <v>59</v>
      </c>
      <c r="M431" s="39">
        <v>0</v>
      </c>
      <c r="N431" s="13">
        <v>1000</v>
      </c>
      <c r="O431" s="40">
        <v>5</v>
      </c>
      <c r="P431" s="41">
        <v>58</v>
      </c>
      <c r="Q431" s="13"/>
      <c r="R431" s="13"/>
      <c r="S431" s="13"/>
      <c r="T431" s="38">
        <f t="shared" si="6"/>
        <v>290</v>
      </c>
      <c r="U431" s="36">
        <v>48730</v>
      </c>
      <c r="V431" s="36">
        <v>11680</v>
      </c>
      <c r="W431" s="36">
        <v>37050</v>
      </c>
      <c r="X431" s="36">
        <v>1160</v>
      </c>
      <c r="Y431" s="37">
        <v>41941</v>
      </c>
      <c r="Z431" s="152"/>
      <c r="AA431" s="15"/>
      <c r="AB431" s="87" t="s">
        <v>133</v>
      </c>
    </row>
    <row r="432" spans="2:28" ht="15" customHeight="1" x14ac:dyDescent="0.25">
      <c r="B432" s="85" t="s">
        <v>502</v>
      </c>
      <c r="C432" s="13" t="s">
        <v>1459</v>
      </c>
      <c r="D432" s="12" t="s">
        <v>184</v>
      </c>
      <c r="E432" s="33"/>
      <c r="F432" s="33"/>
      <c r="G432" s="16" t="s">
        <v>188</v>
      </c>
      <c r="H432" s="12"/>
      <c r="I432" s="12">
        <v>0</v>
      </c>
      <c r="J432" s="12">
        <v>0</v>
      </c>
      <c r="K432" s="57" t="s">
        <v>291</v>
      </c>
      <c r="L432" s="12">
        <v>130</v>
      </c>
      <c r="M432" s="12"/>
      <c r="N432" s="13">
        <v>900</v>
      </c>
      <c r="O432" s="12">
        <v>0</v>
      </c>
      <c r="P432" s="41"/>
      <c r="Q432" s="13"/>
      <c r="R432" s="13"/>
      <c r="S432" s="13"/>
      <c r="T432" s="38">
        <f t="shared" si="6"/>
        <v>0</v>
      </c>
      <c r="U432" s="12" t="s">
        <v>996</v>
      </c>
      <c r="V432" s="12" t="s">
        <v>996</v>
      </c>
      <c r="W432" s="12" t="s">
        <v>996</v>
      </c>
      <c r="X432" s="12" t="s">
        <v>996</v>
      </c>
      <c r="Y432" s="51">
        <v>42038</v>
      </c>
      <c r="Z432" s="15"/>
      <c r="AA432" s="15"/>
      <c r="AB432" s="87" t="s">
        <v>205</v>
      </c>
    </row>
    <row r="433" spans="2:28" ht="15" customHeight="1" x14ac:dyDescent="0.25">
      <c r="B433" s="85" t="s">
        <v>502</v>
      </c>
      <c r="C433" s="72" t="s">
        <v>509</v>
      </c>
      <c r="D433" s="73" t="s">
        <v>95</v>
      </c>
      <c r="E433" s="33"/>
      <c r="F433" s="33"/>
      <c r="G433" s="16" t="s">
        <v>122</v>
      </c>
      <c r="H433" s="12" t="s">
        <v>364</v>
      </c>
      <c r="I433" s="12" t="s">
        <v>365</v>
      </c>
      <c r="J433" s="12" t="s">
        <v>125</v>
      </c>
      <c r="K433" s="57" t="s">
        <v>177</v>
      </c>
      <c r="L433" s="12">
        <v>88</v>
      </c>
      <c r="M433" s="12"/>
      <c r="N433" s="13">
        <v>1000</v>
      </c>
      <c r="O433" s="12">
        <v>0</v>
      </c>
      <c r="P433" s="41"/>
      <c r="Q433" s="13"/>
      <c r="R433" s="13"/>
      <c r="S433" s="13"/>
      <c r="T433" s="38">
        <f t="shared" si="6"/>
        <v>0</v>
      </c>
      <c r="U433" s="12" t="s">
        <v>1439</v>
      </c>
      <c r="V433" s="12" t="s">
        <v>1440</v>
      </c>
      <c r="W433" s="12" t="s">
        <v>1441</v>
      </c>
      <c r="X433" s="12" t="s">
        <v>996</v>
      </c>
      <c r="Y433" s="51">
        <v>42040</v>
      </c>
      <c r="Z433" s="15"/>
      <c r="AA433" s="15"/>
      <c r="AB433" s="87" t="s">
        <v>133</v>
      </c>
    </row>
    <row r="434" spans="2:28" ht="15" customHeight="1" x14ac:dyDescent="0.25">
      <c r="B434" s="85" t="s">
        <v>503</v>
      </c>
      <c r="C434" s="42" t="s">
        <v>1149</v>
      </c>
      <c r="D434" s="12" t="s">
        <v>97</v>
      </c>
      <c r="E434" s="33"/>
      <c r="F434" s="33"/>
      <c r="G434" s="16" t="s">
        <v>122</v>
      </c>
      <c r="H434" s="29" t="s">
        <v>747</v>
      </c>
      <c r="I434" s="29" t="s">
        <v>748</v>
      </c>
      <c r="J434" s="34">
        <v>107522</v>
      </c>
      <c r="K434" s="56" t="s">
        <v>376</v>
      </c>
      <c r="L434" s="35">
        <v>64</v>
      </c>
      <c r="M434" s="39" t="s">
        <v>674</v>
      </c>
      <c r="N434" s="13" t="s">
        <v>199</v>
      </c>
      <c r="O434" s="40">
        <v>-9</v>
      </c>
      <c r="P434" s="41">
        <v>54.444444444444443</v>
      </c>
      <c r="Q434" s="13"/>
      <c r="R434" s="13"/>
      <c r="S434" s="13"/>
      <c r="T434" s="38">
        <f t="shared" si="6"/>
        <v>-490</v>
      </c>
      <c r="U434" s="36">
        <v>3480</v>
      </c>
      <c r="V434" s="36">
        <v>3480</v>
      </c>
      <c r="W434" s="36">
        <v>0</v>
      </c>
      <c r="X434" s="36">
        <v>0</v>
      </c>
      <c r="Y434" s="37">
        <v>41947</v>
      </c>
      <c r="Z434" s="152"/>
      <c r="AA434" s="15"/>
      <c r="AB434" s="87" t="s">
        <v>196</v>
      </c>
    </row>
    <row r="435" spans="2:28" ht="15" customHeight="1" x14ac:dyDescent="0.25">
      <c r="B435" s="85" t="s">
        <v>502</v>
      </c>
      <c r="C435" s="72" t="s">
        <v>509</v>
      </c>
      <c r="D435" s="73" t="s">
        <v>97</v>
      </c>
      <c r="E435" s="33"/>
      <c r="F435" s="33"/>
      <c r="G435" s="16" t="s">
        <v>122</v>
      </c>
      <c r="H435" s="12" t="s">
        <v>368</v>
      </c>
      <c r="I435" s="12" t="s">
        <v>369</v>
      </c>
      <c r="J435" s="12" t="s">
        <v>125</v>
      </c>
      <c r="K435" s="57" t="s">
        <v>177</v>
      </c>
      <c r="L435" s="12">
        <v>88</v>
      </c>
      <c r="M435" s="12"/>
      <c r="N435" s="13">
        <v>1000</v>
      </c>
      <c r="O435" s="12">
        <v>0</v>
      </c>
      <c r="P435" s="41"/>
      <c r="Q435" s="13"/>
      <c r="R435" s="13"/>
      <c r="S435" s="13"/>
      <c r="T435" s="38">
        <f t="shared" si="6"/>
        <v>0</v>
      </c>
      <c r="U435" s="12" t="s">
        <v>1442</v>
      </c>
      <c r="V435" s="12" t="s">
        <v>1011</v>
      </c>
      <c r="W435" s="12" t="s">
        <v>1443</v>
      </c>
      <c r="X435" s="12" t="s">
        <v>996</v>
      </c>
      <c r="Y435" s="51">
        <v>42040</v>
      </c>
      <c r="Z435" s="15"/>
      <c r="AA435" s="15"/>
      <c r="AB435" s="87" t="s">
        <v>133</v>
      </c>
    </row>
    <row r="436" spans="2:28" ht="15" customHeight="1" x14ac:dyDescent="0.25">
      <c r="B436" s="85" t="s">
        <v>502</v>
      </c>
      <c r="C436" s="13"/>
      <c r="D436" s="14" t="s">
        <v>849</v>
      </c>
      <c r="E436" s="15"/>
      <c r="F436" s="15"/>
      <c r="G436" s="16" t="s">
        <v>122</v>
      </c>
      <c r="H436" s="13" t="s">
        <v>981</v>
      </c>
      <c r="I436" s="13" t="s">
        <v>982</v>
      </c>
      <c r="J436" s="13" t="s">
        <v>125</v>
      </c>
      <c r="K436" s="17" t="s">
        <v>992</v>
      </c>
      <c r="L436" s="13">
        <v>14</v>
      </c>
      <c r="M436" s="13"/>
      <c r="N436" s="13">
        <v>900</v>
      </c>
      <c r="O436" s="13">
        <v>1</v>
      </c>
      <c r="P436" s="74"/>
      <c r="Q436" s="13"/>
      <c r="R436" s="13"/>
      <c r="S436" s="13"/>
      <c r="T436" s="77" t="s">
        <v>1074</v>
      </c>
      <c r="U436" s="77" t="s">
        <v>1037</v>
      </c>
      <c r="V436" s="77" t="s">
        <v>1037</v>
      </c>
      <c r="W436" s="77" t="s">
        <v>996</v>
      </c>
      <c r="X436" s="13" t="s">
        <v>1143</v>
      </c>
      <c r="Y436" s="76">
        <v>42079</v>
      </c>
      <c r="Z436" s="15"/>
      <c r="AA436" s="15"/>
      <c r="AB436" s="86" t="s">
        <v>202</v>
      </c>
    </row>
    <row r="437" spans="2:28" ht="15" customHeight="1" x14ac:dyDescent="0.25">
      <c r="B437" s="85" t="s">
        <v>503</v>
      </c>
      <c r="C437" s="13"/>
      <c r="D437" s="13" t="s">
        <v>98</v>
      </c>
      <c r="E437" s="13"/>
      <c r="F437" s="13"/>
      <c r="G437" s="16" t="s">
        <v>188</v>
      </c>
      <c r="H437" s="13" t="s">
        <v>127</v>
      </c>
      <c r="I437" s="13" t="s">
        <v>127</v>
      </c>
      <c r="J437" s="13">
        <v>0</v>
      </c>
      <c r="K437" s="17" t="s">
        <v>796</v>
      </c>
      <c r="L437" s="13">
        <v>21</v>
      </c>
      <c r="M437" s="13">
        <v>0</v>
      </c>
      <c r="N437" s="13" t="s">
        <v>199</v>
      </c>
      <c r="O437" s="13">
        <v>4.0999999999999996</v>
      </c>
      <c r="P437" s="74"/>
      <c r="Q437" s="13"/>
      <c r="R437" s="13"/>
      <c r="S437" s="13"/>
      <c r="T437" s="75">
        <v>237.79999999999995</v>
      </c>
      <c r="U437" s="75">
        <v>0</v>
      </c>
      <c r="V437" s="75">
        <v>0</v>
      </c>
      <c r="W437" s="75">
        <v>0</v>
      </c>
      <c r="X437" s="75">
        <v>0</v>
      </c>
      <c r="Y437" s="76">
        <v>41949</v>
      </c>
      <c r="Z437" s="152"/>
      <c r="AA437" s="13"/>
      <c r="AB437" s="86" t="s">
        <v>202</v>
      </c>
    </row>
    <row r="438" spans="2:28" ht="15" customHeight="1" x14ac:dyDescent="0.25">
      <c r="B438" s="85" t="s">
        <v>502</v>
      </c>
      <c r="C438" s="72" t="s">
        <v>511</v>
      </c>
      <c r="D438" s="12" t="s">
        <v>98</v>
      </c>
      <c r="E438" s="33"/>
      <c r="F438" s="33"/>
      <c r="G438" s="16" t="s">
        <v>122</v>
      </c>
      <c r="H438" s="12" t="s">
        <v>371</v>
      </c>
      <c r="I438" s="12" t="s">
        <v>372</v>
      </c>
      <c r="J438" s="12" t="s">
        <v>125</v>
      </c>
      <c r="K438" s="57" t="s">
        <v>177</v>
      </c>
      <c r="L438" s="12">
        <v>88</v>
      </c>
      <c r="M438" s="12"/>
      <c r="N438" s="13">
        <v>1000</v>
      </c>
      <c r="O438" s="12">
        <v>0</v>
      </c>
      <c r="P438" s="41"/>
      <c r="Q438" s="13"/>
      <c r="R438" s="13"/>
      <c r="S438" s="13"/>
      <c r="T438" s="38">
        <f>(O438*P438)+Q438+R438+S438</f>
        <v>0</v>
      </c>
      <c r="U438" s="12" t="s">
        <v>996</v>
      </c>
      <c r="V438" s="12" t="s">
        <v>996</v>
      </c>
      <c r="W438" s="12" t="s">
        <v>996</v>
      </c>
      <c r="X438" s="12" t="s">
        <v>996</v>
      </c>
      <c r="Y438" s="51">
        <v>42081</v>
      </c>
      <c r="Z438" s="15"/>
      <c r="AA438" s="15"/>
      <c r="AB438" s="87" t="s">
        <v>133</v>
      </c>
    </row>
    <row r="439" spans="2:28" ht="15" customHeight="1" x14ac:dyDescent="0.25">
      <c r="B439" s="85" t="s">
        <v>503</v>
      </c>
      <c r="C439" s="13"/>
      <c r="D439" s="13" t="s">
        <v>150</v>
      </c>
      <c r="E439" s="13"/>
      <c r="F439" s="13"/>
      <c r="G439" s="16" t="s">
        <v>188</v>
      </c>
      <c r="H439" s="13" t="s">
        <v>127</v>
      </c>
      <c r="I439" s="13" t="s">
        <v>127</v>
      </c>
      <c r="J439" s="13">
        <v>0</v>
      </c>
      <c r="K439" s="17" t="s">
        <v>197</v>
      </c>
      <c r="L439" s="13">
        <v>38</v>
      </c>
      <c r="M439" s="13">
        <v>0</v>
      </c>
      <c r="N439" s="13">
        <v>900</v>
      </c>
      <c r="O439" s="13">
        <v>0</v>
      </c>
      <c r="P439" s="74"/>
      <c r="Q439" s="13"/>
      <c r="R439" s="13"/>
      <c r="S439" s="13"/>
      <c r="T439" s="75">
        <v>0</v>
      </c>
      <c r="U439" s="75">
        <v>0</v>
      </c>
      <c r="V439" s="75">
        <v>0</v>
      </c>
      <c r="W439" s="75">
        <v>0</v>
      </c>
      <c r="X439" s="75">
        <v>0</v>
      </c>
      <c r="Y439" s="76">
        <v>41949</v>
      </c>
      <c r="Z439" s="152"/>
      <c r="AA439" s="13"/>
      <c r="AB439" s="86" t="s">
        <v>202</v>
      </c>
    </row>
    <row r="440" spans="2:28" ht="15" customHeight="1" x14ac:dyDescent="0.25">
      <c r="B440" s="85" t="s">
        <v>502</v>
      </c>
      <c r="C440" s="72" t="s">
        <v>511</v>
      </c>
      <c r="D440" s="12" t="s">
        <v>150</v>
      </c>
      <c r="E440" s="33"/>
      <c r="F440" s="33"/>
      <c r="G440" s="16" t="s">
        <v>122</v>
      </c>
      <c r="H440" s="12" t="s">
        <v>406</v>
      </c>
      <c r="I440" s="12" t="s">
        <v>407</v>
      </c>
      <c r="J440" s="12" t="s">
        <v>125</v>
      </c>
      <c r="K440" s="57" t="s">
        <v>177</v>
      </c>
      <c r="L440" s="12">
        <v>118</v>
      </c>
      <c r="M440" s="12"/>
      <c r="N440" s="13">
        <v>1000</v>
      </c>
      <c r="O440" s="12">
        <v>0</v>
      </c>
      <c r="P440" s="41"/>
      <c r="Q440" s="13"/>
      <c r="R440" s="13"/>
      <c r="S440" s="13"/>
      <c r="T440" s="38">
        <f>(O440*P440)+Q440+R440+S440</f>
        <v>0</v>
      </c>
      <c r="U440" s="12" t="s">
        <v>996</v>
      </c>
      <c r="V440" s="12" t="s">
        <v>996</v>
      </c>
      <c r="W440" s="12" t="s">
        <v>996</v>
      </c>
      <c r="X440" s="12" t="s">
        <v>996</v>
      </c>
      <c r="Y440" s="51">
        <v>42081</v>
      </c>
      <c r="Z440" s="15"/>
      <c r="AA440" s="15"/>
      <c r="AB440" s="87" t="s">
        <v>133</v>
      </c>
    </row>
    <row r="441" spans="2:28" ht="15" customHeight="1" x14ac:dyDescent="0.25">
      <c r="B441" s="85" t="s">
        <v>502</v>
      </c>
      <c r="C441" s="72" t="s">
        <v>511</v>
      </c>
      <c r="D441" s="12" t="s">
        <v>69</v>
      </c>
      <c r="E441" s="33"/>
      <c r="F441" s="33"/>
      <c r="G441" s="16" t="s">
        <v>122</v>
      </c>
      <c r="H441" s="12" t="s">
        <v>310</v>
      </c>
      <c r="I441" s="12" t="s">
        <v>311</v>
      </c>
      <c r="J441" s="12" t="s">
        <v>125</v>
      </c>
      <c r="K441" s="57" t="s">
        <v>131</v>
      </c>
      <c r="L441" s="12">
        <v>64</v>
      </c>
      <c r="M441" s="12"/>
      <c r="N441" s="13">
        <v>900</v>
      </c>
      <c r="O441" s="12">
        <v>0</v>
      </c>
      <c r="P441" s="41"/>
      <c r="Q441" s="13"/>
      <c r="R441" s="13"/>
      <c r="S441" s="13"/>
      <c r="T441" s="38">
        <f>(O441*P441)+Q441+R441+S441</f>
        <v>0</v>
      </c>
      <c r="U441" s="12" t="s">
        <v>1073</v>
      </c>
      <c r="V441" s="12" t="s">
        <v>1073</v>
      </c>
      <c r="W441" s="12" t="s">
        <v>996</v>
      </c>
      <c r="X441" s="12" t="s">
        <v>996</v>
      </c>
      <c r="Y441" s="51">
        <v>42101</v>
      </c>
      <c r="Z441" s="15"/>
      <c r="AA441" s="15"/>
      <c r="AB441" s="87" t="s">
        <v>133</v>
      </c>
    </row>
    <row r="442" spans="2:28" ht="15" customHeight="1" x14ac:dyDescent="0.25">
      <c r="B442" s="85" t="s">
        <v>503</v>
      </c>
      <c r="C442" s="13"/>
      <c r="D442" s="13" t="s">
        <v>99</v>
      </c>
      <c r="E442" s="13"/>
      <c r="F442" s="13"/>
      <c r="G442" s="16" t="s">
        <v>188</v>
      </c>
      <c r="H442" s="13" t="s">
        <v>127</v>
      </c>
      <c r="I442" s="13" t="s">
        <v>127</v>
      </c>
      <c r="J442" s="13">
        <v>0</v>
      </c>
      <c r="K442" s="17" t="s">
        <v>797</v>
      </c>
      <c r="L442" s="13">
        <v>56</v>
      </c>
      <c r="M442" s="13">
        <v>64</v>
      </c>
      <c r="N442" s="13" t="s">
        <v>199</v>
      </c>
      <c r="O442" s="13">
        <v>2</v>
      </c>
      <c r="P442" s="74"/>
      <c r="Q442" s="13"/>
      <c r="R442" s="13"/>
      <c r="S442" s="13"/>
      <c r="T442" s="75">
        <v>115.99999999999999</v>
      </c>
      <c r="U442" s="75">
        <v>0</v>
      </c>
      <c r="V442" s="75">
        <v>0</v>
      </c>
      <c r="W442" s="75">
        <v>0</v>
      </c>
      <c r="X442" s="75">
        <v>0</v>
      </c>
      <c r="Y442" s="76">
        <v>41955</v>
      </c>
      <c r="Z442" s="152"/>
      <c r="AA442" s="13"/>
      <c r="AB442" s="86" t="s">
        <v>202</v>
      </c>
    </row>
    <row r="443" spans="2:28" ht="15" customHeight="1" x14ac:dyDescent="0.25">
      <c r="B443" s="85" t="s">
        <v>502</v>
      </c>
      <c r="C443" s="72" t="s">
        <v>509</v>
      </c>
      <c r="D443" s="12" t="s">
        <v>99</v>
      </c>
      <c r="E443" s="33"/>
      <c r="F443" s="33"/>
      <c r="G443" s="16" t="s">
        <v>122</v>
      </c>
      <c r="H443" s="12" t="s">
        <v>374</v>
      </c>
      <c r="I443" s="12" t="s">
        <v>375</v>
      </c>
      <c r="J443" s="12">
        <v>0</v>
      </c>
      <c r="K443" s="57" t="s">
        <v>376</v>
      </c>
      <c r="L443" s="12">
        <v>88</v>
      </c>
      <c r="M443" s="12"/>
      <c r="N443" s="13">
        <v>1000</v>
      </c>
      <c r="O443" s="12">
        <v>-3.5</v>
      </c>
      <c r="P443" s="41">
        <v>58</v>
      </c>
      <c r="Q443" s="13"/>
      <c r="R443" s="13"/>
      <c r="S443" s="13"/>
      <c r="T443" s="38">
        <f t="shared" ref="T443:T460" si="7">(O443*P443)+Q443+R443+S443</f>
        <v>-203</v>
      </c>
      <c r="U443" s="12" t="s">
        <v>1444</v>
      </c>
      <c r="V443" s="12" t="s">
        <v>1445</v>
      </c>
      <c r="W443" s="12" t="s">
        <v>1446</v>
      </c>
      <c r="X443" s="12" t="s">
        <v>996</v>
      </c>
      <c r="Y443" s="51">
        <v>42116</v>
      </c>
      <c r="Z443" s="15"/>
      <c r="AA443" s="15"/>
      <c r="AB443" s="87" t="s">
        <v>133</v>
      </c>
    </row>
    <row r="444" spans="2:28" ht="15" customHeight="1" x14ac:dyDescent="0.25">
      <c r="B444" s="85" t="s">
        <v>502</v>
      </c>
      <c r="C444" s="72" t="s">
        <v>511</v>
      </c>
      <c r="D444" s="12" t="s">
        <v>100</v>
      </c>
      <c r="E444" s="33"/>
      <c r="F444" s="33"/>
      <c r="G444" s="16" t="s">
        <v>122</v>
      </c>
      <c r="H444" s="12" t="s">
        <v>378</v>
      </c>
      <c r="I444" s="12" t="s">
        <v>379</v>
      </c>
      <c r="J444" s="12" t="s">
        <v>125</v>
      </c>
      <c r="K444" s="57" t="s">
        <v>131</v>
      </c>
      <c r="L444" s="12">
        <v>88</v>
      </c>
      <c r="M444" s="12"/>
      <c r="N444" s="13">
        <v>1000</v>
      </c>
      <c r="O444" s="12">
        <v>-0.5</v>
      </c>
      <c r="P444" s="41">
        <v>58</v>
      </c>
      <c r="Q444" s="13"/>
      <c r="R444" s="13"/>
      <c r="S444" s="13"/>
      <c r="T444" s="38">
        <f t="shared" si="7"/>
        <v>-29</v>
      </c>
      <c r="U444" s="12" t="s">
        <v>1073</v>
      </c>
      <c r="V444" s="12" t="s">
        <v>1073</v>
      </c>
      <c r="W444" s="12" t="s">
        <v>996</v>
      </c>
      <c r="X444" s="12" t="s">
        <v>996</v>
      </c>
      <c r="Y444" s="51">
        <v>42129</v>
      </c>
      <c r="Z444" s="15"/>
      <c r="AA444" s="15"/>
      <c r="AB444" s="87" t="s">
        <v>133</v>
      </c>
    </row>
    <row r="445" spans="2:28" ht="15" customHeight="1" x14ac:dyDescent="0.25">
      <c r="B445" s="85" t="s">
        <v>503</v>
      </c>
      <c r="C445" s="42" t="s">
        <v>1149</v>
      </c>
      <c r="D445" s="12" t="s">
        <v>100</v>
      </c>
      <c r="E445" s="33"/>
      <c r="F445" s="33"/>
      <c r="G445" s="16" t="s">
        <v>188</v>
      </c>
      <c r="H445" s="29" t="s">
        <v>127</v>
      </c>
      <c r="I445" s="29" t="s">
        <v>127</v>
      </c>
      <c r="J445" s="32">
        <v>0</v>
      </c>
      <c r="K445" s="56" t="s">
        <v>1361</v>
      </c>
      <c r="L445" s="35">
        <v>130</v>
      </c>
      <c r="M445" s="39">
        <v>0</v>
      </c>
      <c r="N445" s="13" t="s">
        <v>199</v>
      </c>
      <c r="O445" s="40">
        <v>0.5</v>
      </c>
      <c r="P445" s="41">
        <v>57.999999999999993</v>
      </c>
      <c r="Q445" s="13"/>
      <c r="R445" s="13"/>
      <c r="S445" s="13"/>
      <c r="T445" s="38">
        <f t="shared" si="7"/>
        <v>28.999999999999996</v>
      </c>
      <c r="U445" s="36">
        <v>0</v>
      </c>
      <c r="V445" s="36">
        <v>0</v>
      </c>
      <c r="W445" s="36">
        <v>0</v>
      </c>
      <c r="X445" s="36">
        <v>0</v>
      </c>
      <c r="Y445" s="37">
        <v>41957</v>
      </c>
      <c r="Z445" s="152"/>
      <c r="AA445" s="15"/>
      <c r="AB445" s="87" t="s">
        <v>133</v>
      </c>
    </row>
    <row r="446" spans="2:28" ht="15" customHeight="1" x14ac:dyDescent="0.25">
      <c r="B446" s="85" t="s">
        <v>503</v>
      </c>
      <c r="C446" s="42" t="s">
        <v>1149</v>
      </c>
      <c r="D446" s="12" t="s">
        <v>1158</v>
      </c>
      <c r="E446" s="33"/>
      <c r="F446" s="33"/>
      <c r="G446" s="16" t="s">
        <v>122</v>
      </c>
      <c r="H446" s="29" t="s">
        <v>769</v>
      </c>
      <c r="I446" s="29" t="s">
        <v>1274</v>
      </c>
      <c r="J446" s="32">
        <v>107297</v>
      </c>
      <c r="K446" s="56" t="s">
        <v>376</v>
      </c>
      <c r="L446" s="35">
        <v>59</v>
      </c>
      <c r="M446" s="39">
        <v>0</v>
      </c>
      <c r="N446" s="13">
        <v>1000</v>
      </c>
      <c r="O446" s="40">
        <v>0.6</v>
      </c>
      <c r="P446" s="41">
        <v>58</v>
      </c>
      <c r="Q446" s="13"/>
      <c r="R446" s="13"/>
      <c r="S446" s="13"/>
      <c r="T446" s="38">
        <f t="shared" si="7"/>
        <v>34.799999999999997</v>
      </c>
      <c r="U446" s="36">
        <v>3560</v>
      </c>
      <c r="V446" s="36">
        <v>2760</v>
      </c>
      <c r="W446" s="36">
        <v>800</v>
      </c>
      <c r="X446" s="36">
        <v>0</v>
      </c>
      <c r="Y446" s="37">
        <v>41963</v>
      </c>
      <c r="Z446" s="152"/>
      <c r="AA446" s="15"/>
      <c r="AB446" s="87" t="s">
        <v>133</v>
      </c>
    </row>
    <row r="447" spans="2:28" ht="15" customHeight="1" x14ac:dyDescent="0.25">
      <c r="B447" s="85" t="s">
        <v>503</v>
      </c>
      <c r="C447" s="42" t="s">
        <v>1149</v>
      </c>
      <c r="D447" s="12" t="s">
        <v>121</v>
      </c>
      <c r="E447" s="33"/>
      <c r="F447" s="33"/>
      <c r="G447" s="16" t="s">
        <v>122</v>
      </c>
      <c r="H447" s="29" t="s">
        <v>1295</v>
      </c>
      <c r="I447" s="29" t="s">
        <v>1296</v>
      </c>
      <c r="J447" s="32" t="s">
        <v>690</v>
      </c>
      <c r="K447" s="56" t="s">
        <v>376</v>
      </c>
      <c r="L447" s="35">
        <v>64</v>
      </c>
      <c r="M447" s="39">
        <v>0</v>
      </c>
      <c r="N447" s="13">
        <v>900</v>
      </c>
      <c r="O447" s="40">
        <v>0</v>
      </c>
      <c r="P447" s="41"/>
      <c r="Q447" s="13"/>
      <c r="R447" s="13"/>
      <c r="S447" s="13"/>
      <c r="T447" s="38">
        <f t="shared" si="7"/>
        <v>0</v>
      </c>
      <c r="U447" s="36">
        <v>0</v>
      </c>
      <c r="V447" s="36">
        <v>0</v>
      </c>
      <c r="W447" s="36">
        <v>0</v>
      </c>
      <c r="X447" s="36">
        <v>0</v>
      </c>
      <c r="Y447" s="37">
        <v>41964</v>
      </c>
      <c r="Z447" s="152"/>
      <c r="AA447" s="15"/>
      <c r="AB447" s="87" t="s">
        <v>191</v>
      </c>
    </row>
    <row r="448" spans="2:28" ht="15" customHeight="1" x14ac:dyDescent="0.25">
      <c r="B448" s="85" t="s">
        <v>502</v>
      </c>
      <c r="C448" s="42" t="s">
        <v>511</v>
      </c>
      <c r="D448" s="12" t="s">
        <v>121</v>
      </c>
      <c r="E448" s="33"/>
      <c r="F448" s="33"/>
      <c r="G448" s="16" t="s">
        <v>122</v>
      </c>
      <c r="H448" s="12" t="s">
        <v>123</v>
      </c>
      <c r="I448" s="12" t="s">
        <v>124</v>
      </c>
      <c r="J448" s="12" t="s">
        <v>125</v>
      </c>
      <c r="K448" s="57" t="s">
        <v>131</v>
      </c>
      <c r="L448" s="12">
        <v>146</v>
      </c>
      <c r="M448" s="12"/>
      <c r="N448" s="13">
        <v>900</v>
      </c>
      <c r="O448" s="12">
        <v>0</v>
      </c>
      <c r="P448" s="41"/>
      <c r="Q448" s="13"/>
      <c r="R448" s="13"/>
      <c r="S448" s="13"/>
      <c r="T448" s="38">
        <f t="shared" si="7"/>
        <v>0</v>
      </c>
      <c r="U448" s="12" t="s">
        <v>1037</v>
      </c>
      <c r="V448" s="12" t="s">
        <v>1037</v>
      </c>
      <c r="W448" s="12" t="s">
        <v>996</v>
      </c>
      <c r="X448" s="12" t="s">
        <v>996</v>
      </c>
      <c r="Y448" s="51">
        <v>42135</v>
      </c>
      <c r="Z448" s="15"/>
      <c r="AA448" s="15"/>
      <c r="AB448" s="87">
        <v>0</v>
      </c>
    </row>
    <row r="449" spans="2:28" ht="15" customHeight="1" x14ac:dyDescent="0.25">
      <c r="B449" s="85" t="s">
        <v>503</v>
      </c>
      <c r="C449" s="42" t="s">
        <v>1149</v>
      </c>
      <c r="D449" s="12" t="s">
        <v>128</v>
      </c>
      <c r="E449" s="33"/>
      <c r="F449" s="33"/>
      <c r="G449" s="16" t="s">
        <v>188</v>
      </c>
      <c r="H449" s="29" t="s">
        <v>127</v>
      </c>
      <c r="I449" s="29" t="s">
        <v>127</v>
      </c>
      <c r="J449" s="32">
        <v>0</v>
      </c>
      <c r="K449" s="56" t="s">
        <v>796</v>
      </c>
      <c r="L449" s="35">
        <v>37</v>
      </c>
      <c r="M449" s="39">
        <v>100</v>
      </c>
      <c r="N449" s="13">
        <v>900</v>
      </c>
      <c r="O449" s="40">
        <v>0</v>
      </c>
      <c r="P449" s="41"/>
      <c r="Q449" s="13"/>
      <c r="R449" s="13"/>
      <c r="S449" s="13"/>
      <c r="T449" s="38">
        <f t="shared" si="7"/>
        <v>0</v>
      </c>
      <c r="U449" s="36">
        <v>0</v>
      </c>
      <c r="V449" s="36">
        <v>0</v>
      </c>
      <c r="W449" s="36">
        <v>0</v>
      </c>
      <c r="X449" s="36">
        <v>0</v>
      </c>
      <c r="Y449" s="37">
        <v>41964</v>
      </c>
      <c r="Z449" s="152"/>
      <c r="AA449" s="15"/>
      <c r="AB449" s="87" t="s">
        <v>133</v>
      </c>
    </row>
    <row r="450" spans="2:28" ht="15" customHeight="1" x14ac:dyDescent="0.25">
      <c r="B450" s="85" t="s">
        <v>502</v>
      </c>
      <c r="C450" s="72" t="s">
        <v>511</v>
      </c>
      <c r="D450" s="12" t="s">
        <v>128</v>
      </c>
      <c r="E450" s="33"/>
      <c r="F450" s="33"/>
      <c r="G450" s="16" t="s">
        <v>122</v>
      </c>
      <c r="H450" s="12" t="s">
        <v>129</v>
      </c>
      <c r="I450" s="12" t="s">
        <v>130</v>
      </c>
      <c r="J450" s="12" t="s">
        <v>125</v>
      </c>
      <c r="K450" s="57" t="s">
        <v>131</v>
      </c>
      <c r="L450" s="12">
        <v>146</v>
      </c>
      <c r="M450" s="12"/>
      <c r="N450" s="13">
        <v>900</v>
      </c>
      <c r="O450" s="12">
        <v>0</v>
      </c>
      <c r="P450" s="41"/>
      <c r="Q450" s="13"/>
      <c r="R450" s="13"/>
      <c r="S450" s="13"/>
      <c r="T450" s="38">
        <f t="shared" si="7"/>
        <v>0</v>
      </c>
      <c r="U450" s="12" t="s">
        <v>1037</v>
      </c>
      <c r="V450" s="12" t="s">
        <v>1037</v>
      </c>
      <c r="W450" s="12" t="s">
        <v>996</v>
      </c>
      <c r="X450" s="12" t="s">
        <v>996</v>
      </c>
      <c r="Y450" s="51">
        <v>42135</v>
      </c>
      <c r="Z450" s="15"/>
      <c r="AA450" s="15"/>
      <c r="AB450" s="87" t="s">
        <v>133</v>
      </c>
    </row>
    <row r="451" spans="2:28" ht="15" customHeight="1" x14ac:dyDescent="0.25">
      <c r="B451" s="85" t="s">
        <v>502</v>
      </c>
      <c r="C451" s="72" t="s">
        <v>511</v>
      </c>
      <c r="D451" s="12" t="s">
        <v>174</v>
      </c>
      <c r="E451" s="33"/>
      <c r="F451" s="33"/>
      <c r="G451" s="16" t="s">
        <v>122</v>
      </c>
      <c r="H451" s="12" t="s">
        <v>175</v>
      </c>
      <c r="I451" s="12" t="s">
        <v>176</v>
      </c>
      <c r="J451" s="12" t="s">
        <v>125</v>
      </c>
      <c r="K451" s="57" t="s">
        <v>177</v>
      </c>
      <c r="L451" s="12">
        <v>144</v>
      </c>
      <c r="M451" s="12"/>
      <c r="N451" s="13">
        <v>900</v>
      </c>
      <c r="O451" s="12">
        <v>0</v>
      </c>
      <c r="P451" s="41"/>
      <c r="Q451" s="13"/>
      <c r="R451" s="13"/>
      <c r="S451" s="13"/>
      <c r="T451" s="38">
        <f t="shared" si="7"/>
        <v>0</v>
      </c>
      <c r="U451" s="12" t="s">
        <v>996</v>
      </c>
      <c r="V451" s="12" t="s">
        <v>996</v>
      </c>
      <c r="W451" s="12" t="s">
        <v>996</v>
      </c>
      <c r="X451" s="12" t="s">
        <v>996</v>
      </c>
      <c r="Y451" s="51">
        <v>42135</v>
      </c>
      <c r="Z451" s="15"/>
      <c r="AA451" s="15"/>
      <c r="AB451" s="87" t="s">
        <v>133</v>
      </c>
    </row>
    <row r="452" spans="2:28" ht="15" customHeight="1" x14ac:dyDescent="0.25">
      <c r="B452" s="85" t="s">
        <v>502</v>
      </c>
      <c r="C452" s="72" t="s">
        <v>511</v>
      </c>
      <c r="D452" s="12" t="s">
        <v>120</v>
      </c>
      <c r="E452" s="33"/>
      <c r="F452" s="33"/>
      <c r="G452" s="16" t="s">
        <v>122</v>
      </c>
      <c r="H452" s="12" t="s">
        <v>378</v>
      </c>
      <c r="I452" s="12" t="s">
        <v>379</v>
      </c>
      <c r="J452" s="12" t="s">
        <v>125</v>
      </c>
      <c r="K452" s="57" t="s">
        <v>131</v>
      </c>
      <c r="L452" s="12">
        <v>146</v>
      </c>
      <c r="M452" s="12"/>
      <c r="N452" s="13">
        <v>900</v>
      </c>
      <c r="O452" s="12">
        <v>0</v>
      </c>
      <c r="P452" s="41"/>
      <c r="Q452" s="13"/>
      <c r="R452" s="13"/>
      <c r="S452" s="13"/>
      <c r="T452" s="38">
        <f t="shared" si="7"/>
        <v>0</v>
      </c>
      <c r="U452" s="12" t="s">
        <v>1073</v>
      </c>
      <c r="V452" s="12" t="s">
        <v>1073</v>
      </c>
      <c r="W452" s="12" t="s">
        <v>996</v>
      </c>
      <c r="X452" s="12" t="s">
        <v>996</v>
      </c>
      <c r="Y452" s="51">
        <v>42136</v>
      </c>
      <c r="Z452" s="15"/>
      <c r="AA452" s="15"/>
      <c r="AB452" s="87" t="s">
        <v>133</v>
      </c>
    </row>
    <row r="453" spans="2:28" ht="15" customHeight="1" x14ac:dyDescent="0.25">
      <c r="B453" s="85" t="s">
        <v>502</v>
      </c>
      <c r="C453" s="72" t="s">
        <v>511</v>
      </c>
      <c r="D453" s="12" t="s">
        <v>120</v>
      </c>
      <c r="E453" s="33"/>
      <c r="F453" s="33"/>
      <c r="G453" s="16" t="s">
        <v>122</v>
      </c>
      <c r="H453" s="12" t="s">
        <v>134</v>
      </c>
      <c r="I453" s="12" t="s">
        <v>135</v>
      </c>
      <c r="J453" s="12" t="s">
        <v>125</v>
      </c>
      <c r="K453" s="57" t="s">
        <v>131</v>
      </c>
      <c r="L453" s="12">
        <v>146</v>
      </c>
      <c r="M453" s="12"/>
      <c r="N453" s="13">
        <v>900</v>
      </c>
      <c r="O453" s="12">
        <v>0</v>
      </c>
      <c r="P453" s="41"/>
      <c r="Q453" s="13"/>
      <c r="R453" s="13"/>
      <c r="S453" s="13"/>
      <c r="T453" s="38">
        <f t="shared" si="7"/>
        <v>0</v>
      </c>
      <c r="U453" s="12" t="s">
        <v>1073</v>
      </c>
      <c r="V453" s="12" t="s">
        <v>1073</v>
      </c>
      <c r="W453" s="12" t="s">
        <v>996</v>
      </c>
      <c r="X453" s="12" t="s">
        <v>996</v>
      </c>
      <c r="Y453" s="51">
        <v>42135</v>
      </c>
      <c r="Z453" s="15"/>
      <c r="AA453" s="15"/>
      <c r="AB453" s="87" t="s">
        <v>133</v>
      </c>
    </row>
    <row r="454" spans="2:28" ht="15" customHeight="1" x14ac:dyDescent="0.25">
      <c r="B454" s="85" t="s">
        <v>503</v>
      </c>
      <c r="C454" s="42" t="s">
        <v>1149</v>
      </c>
      <c r="D454" s="12" t="s">
        <v>120</v>
      </c>
      <c r="E454" s="33"/>
      <c r="F454" s="33"/>
      <c r="G454" s="16" t="s">
        <v>206</v>
      </c>
      <c r="H454" s="29" t="s">
        <v>1320</v>
      </c>
      <c r="I454" s="29" t="s">
        <v>351</v>
      </c>
      <c r="J454" s="32">
        <v>0</v>
      </c>
      <c r="K454" s="56" t="s">
        <v>376</v>
      </c>
      <c r="L454" s="35">
        <v>98</v>
      </c>
      <c r="M454" s="39">
        <v>0</v>
      </c>
      <c r="N454" s="13">
        <v>900</v>
      </c>
      <c r="O454" s="40">
        <v>-2</v>
      </c>
      <c r="P454" s="41">
        <v>57.999999999999993</v>
      </c>
      <c r="Q454" s="13"/>
      <c r="R454" s="13"/>
      <c r="S454" s="13"/>
      <c r="T454" s="38">
        <f t="shared" si="7"/>
        <v>-115.99999999999999</v>
      </c>
      <c r="U454" s="36">
        <v>2900</v>
      </c>
      <c r="V454" s="36">
        <v>1400</v>
      </c>
      <c r="W454" s="36">
        <v>1500</v>
      </c>
      <c r="X454" s="36">
        <v>0</v>
      </c>
      <c r="Y454" s="37">
        <v>41971</v>
      </c>
      <c r="Z454" s="152"/>
      <c r="AA454" s="15"/>
      <c r="AB454" s="87" t="s">
        <v>191</v>
      </c>
    </row>
    <row r="455" spans="2:28" ht="15" customHeight="1" x14ac:dyDescent="0.25">
      <c r="B455" s="85" t="s">
        <v>502</v>
      </c>
      <c r="C455" s="72" t="s">
        <v>511</v>
      </c>
      <c r="D455" s="12" t="s">
        <v>137</v>
      </c>
      <c r="E455" s="33"/>
      <c r="F455" s="33"/>
      <c r="G455" s="16" t="s">
        <v>122</v>
      </c>
      <c r="H455" s="12" t="s">
        <v>138</v>
      </c>
      <c r="I455" s="12" t="s">
        <v>139</v>
      </c>
      <c r="J455" s="12" t="s">
        <v>125</v>
      </c>
      <c r="K455" s="57" t="s">
        <v>131</v>
      </c>
      <c r="L455" s="12">
        <v>98</v>
      </c>
      <c r="M455" s="12"/>
      <c r="N455" s="13">
        <v>900</v>
      </c>
      <c r="O455" s="12">
        <v>0</v>
      </c>
      <c r="P455" s="41"/>
      <c r="Q455" s="13"/>
      <c r="R455" s="13"/>
      <c r="S455" s="13"/>
      <c r="T455" s="38">
        <f t="shared" si="7"/>
        <v>0</v>
      </c>
      <c r="U455" s="12" t="s">
        <v>996</v>
      </c>
      <c r="V455" s="12" t="s">
        <v>996</v>
      </c>
      <c r="W455" s="12" t="s">
        <v>996</v>
      </c>
      <c r="X455" s="12" t="s">
        <v>996</v>
      </c>
      <c r="Y455" s="51">
        <v>42135</v>
      </c>
      <c r="Z455" s="15"/>
      <c r="AA455" s="15"/>
      <c r="AB455" s="87" t="s">
        <v>133</v>
      </c>
    </row>
    <row r="456" spans="2:28" ht="15" customHeight="1" x14ac:dyDescent="0.25">
      <c r="B456" s="85" t="s">
        <v>503</v>
      </c>
      <c r="C456" s="13" t="s">
        <v>1458</v>
      </c>
      <c r="D456" s="12" t="s">
        <v>137</v>
      </c>
      <c r="E456" s="33"/>
      <c r="F456" s="33"/>
      <c r="G456" s="16" t="s">
        <v>206</v>
      </c>
      <c r="H456" s="29" t="s">
        <v>127</v>
      </c>
      <c r="I456" s="29" t="s">
        <v>127</v>
      </c>
      <c r="J456" s="32">
        <v>0</v>
      </c>
      <c r="K456" s="56" t="s">
        <v>1362</v>
      </c>
      <c r="L456" s="35">
        <v>130</v>
      </c>
      <c r="M456" s="39">
        <v>0</v>
      </c>
      <c r="N456" s="13">
        <v>900</v>
      </c>
      <c r="O456" s="40">
        <v>0</v>
      </c>
      <c r="P456" s="41"/>
      <c r="Q456" s="13"/>
      <c r="R456" s="13"/>
      <c r="S456" s="13"/>
      <c r="T456" s="38">
        <f t="shared" si="7"/>
        <v>0</v>
      </c>
      <c r="U456" s="36">
        <v>0</v>
      </c>
      <c r="V456" s="36">
        <v>0</v>
      </c>
      <c r="W456" s="36">
        <v>0</v>
      </c>
      <c r="X456" s="36">
        <v>0</v>
      </c>
      <c r="Y456" s="37">
        <v>41974</v>
      </c>
      <c r="Z456" s="152"/>
      <c r="AA456" s="15"/>
      <c r="AB456" s="87" t="s">
        <v>205</v>
      </c>
    </row>
    <row r="457" spans="2:28" ht="15" customHeight="1" x14ac:dyDescent="0.25">
      <c r="B457" s="85" t="s">
        <v>503</v>
      </c>
      <c r="C457" s="42" t="s">
        <v>1149</v>
      </c>
      <c r="D457" s="12" t="s">
        <v>142</v>
      </c>
      <c r="E457" s="33"/>
      <c r="F457" s="33"/>
      <c r="G457" s="16" t="s">
        <v>122</v>
      </c>
      <c r="H457" s="29" t="s">
        <v>1275</v>
      </c>
      <c r="I457" s="29" t="s">
        <v>1276</v>
      </c>
      <c r="J457" s="32">
        <v>107692</v>
      </c>
      <c r="K457" s="56" t="s">
        <v>376</v>
      </c>
      <c r="L457" s="35">
        <v>59</v>
      </c>
      <c r="M457" s="39">
        <v>0</v>
      </c>
      <c r="N457" s="13">
        <v>1000</v>
      </c>
      <c r="O457" s="40">
        <v>-2.2200000000000002</v>
      </c>
      <c r="P457" s="41">
        <v>58.000000000000007</v>
      </c>
      <c r="Q457" s="13"/>
      <c r="R457" s="13"/>
      <c r="S457" s="13"/>
      <c r="T457" s="38">
        <f t="shared" si="7"/>
        <v>-128.76000000000002</v>
      </c>
      <c r="U457" s="36">
        <v>12740</v>
      </c>
      <c r="V457" s="36">
        <v>10540</v>
      </c>
      <c r="W457" s="36">
        <v>2200</v>
      </c>
      <c r="X457" s="36">
        <v>0</v>
      </c>
      <c r="Y457" s="37">
        <v>41975</v>
      </c>
      <c r="Z457" s="152"/>
      <c r="AA457" s="15"/>
      <c r="AB457" s="87" t="s">
        <v>133</v>
      </c>
    </row>
    <row r="458" spans="2:28" ht="15" customHeight="1" x14ac:dyDescent="0.25">
      <c r="B458" s="85" t="s">
        <v>502</v>
      </c>
      <c r="C458" s="72" t="s">
        <v>509</v>
      </c>
      <c r="D458" s="12" t="s">
        <v>142</v>
      </c>
      <c r="E458" s="33"/>
      <c r="F458" s="33"/>
      <c r="G458" s="16" t="s">
        <v>122</v>
      </c>
      <c r="H458" s="12" t="s">
        <v>426</v>
      </c>
      <c r="I458" s="12" t="s">
        <v>427</v>
      </c>
      <c r="J458" s="12" t="s">
        <v>125</v>
      </c>
      <c r="K458" s="57" t="s">
        <v>131</v>
      </c>
      <c r="L458" s="12">
        <v>98</v>
      </c>
      <c r="M458" s="12"/>
      <c r="N458" s="13">
        <v>900</v>
      </c>
      <c r="O458" s="12">
        <v>0</v>
      </c>
      <c r="P458" s="41"/>
      <c r="Q458" s="13"/>
      <c r="R458" s="13"/>
      <c r="S458" s="13"/>
      <c r="T458" s="38">
        <f t="shared" si="7"/>
        <v>0</v>
      </c>
      <c r="U458" s="12" t="s">
        <v>1447</v>
      </c>
      <c r="V458" s="12" t="s">
        <v>1066</v>
      </c>
      <c r="W458" s="12" t="s">
        <v>1448</v>
      </c>
      <c r="X458" s="12" t="s">
        <v>996</v>
      </c>
      <c r="Y458" s="51">
        <v>42136</v>
      </c>
      <c r="Z458" s="15"/>
      <c r="AA458" s="15"/>
      <c r="AB458" s="87" t="s">
        <v>133</v>
      </c>
    </row>
    <row r="459" spans="2:28" ht="15" customHeight="1" x14ac:dyDescent="0.25">
      <c r="B459" s="85" t="s">
        <v>503</v>
      </c>
      <c r="C459" s="42" t="s">
        <v>1149</v>
      </c>
      <c r="D459" s="12" t="s">
        <v>179</v>
      </c>
      <c r="E459" s="33"/>
      <c r="F459" s="33"/>
      <c r="G459" s="16" t="s">
        <v>122</v>
      </c>
      <c r="H459" s="29" t="s">
        <v>1307</v>
      </c>
      <c r="I459" s="29" t="s">
        <v>1308</v>
      </c>
      <c r="J459" s="32" t="s">
        <v>690</v>
      </c>
      <c r="K459" s="56" t="s">
        <v>376</v>
      </c>
      <c r="L459" s="35">
        <v>88</v>
      </c>
      <c r="M459" s="39">
        <v>0</v>
      </c>
      <c r="N459" s="13">
        <v>1000</v>
      </c>
      <c r="O459" s="40">
        <v>0</v>
      </c>
      <c r="P459" s="41"/>
      <c r="Q459" s="13"/>
      <c r="R459" s="13"/>
      <c r="S459" s="13"/>
      <c r="T459" s="38">
        <f t="shared" si="7"/>
        <v>0</v>
      </c>
      <c r="U459" s="36">
        <v>1400</v>
      </c>
      <c r="V459" s="36">
        <v>1400</v>
      </c>
      <c r="W459" s="36">
        <v>0</v>
      </c>
      <c r="X459" s="36">
        <v>0</v>
      </c>
      <c r="Y459" s="37">
        <v>41975</v>
      </c>
      <c r="Z459" s="152"/>
      <c r="AA459" s="15"/>
      <c r="AB459" s="87" t="s">
        <v>1144</v>
      </c>
    </row>
    <row r="460" spans="2:28" ht="15" customHeight="1" x14ac:dyDescent="0.25">
      <c r="B460" s="85" t="s">
        <v>502</v>
      </c>
      <c r="C460" s="72" t="s">
        <v>509</v>
      </c>
      <c r="D460" s="12" t="s">
        <v>179</v>
      </c>
      <c r="E460" s="33"/>
      <c r="F460" s="33"/>
      <c r="G460" s="16" t="s">
        <v>122</v>
      </c>
      <c r="H460" s="12" t="s">
        <v>478</v>
      </c>
      <c r="I460" s="12" t="s">
        <v>479</v>
      </c>
      <c r="J460" s="12" t="s">
        <v>125</v>
      </c>
      <c r="K460" s="57" t="s">
        <v>177</v>
      </c>
      <c r="L460" s="12">
        <v>146</v>
      </c>
      <c r="M460" s="12"/>
      <c r="N460" s="13">
        <v>900</v>
      </c>
      <c r="O460" s="12">
        <v>0</v>
      </c>
      <c r="P460" s="41"/>
      <c r="Q460" s="13"/>
      <c r="R460" s="13"/>
      <c r="S460" s="13"/>
      <c r="T460" s="38">
        <f t="shared" si="7"/>
        <v>0</v>
      </c>
      <c r="U460" s="12" t="s">
        <v>1449</v>
      </c>
      <c r="V460" s="12" t="s">
        <v>1057</v>
      </c>
      <c r="W460" s="12" t="s">
        <v>1450</v>
      </c>
      <c r="X460" s="12" t="s">
        <v>996</v>
      </c>
      <c r="Y460" s="51">
        <v>42143</v>
      </c>
      <c r="Z460" s="15"/>
      <c r="AA460" s="15"/>
      <c r="AB460" s="87" t="s">
        <v>133</v>
      </c>
    </row>
    <row r="461" spans="2:28" ht="15" customHeight="1" x14ac:dyDescent="0.25">
      <c r="B461" s="85" t="s">
        <v>503</v>
      </c>
      <c r="C461" s="13"/>
      <c r="D461" s="13" t="s">
        <v>157</v>
      </c>
      <c r="E461" s="13"/>
      <c r="F461" s="13"/>
      <c r="G461" s="16" t="s">
        <v>188</v>
      </c>
      <c r="H461" s="13" t="s">
        <v>127</v>
      </c>
      <c r="I461" s="13" t="s">
        <v>127</v>
      </c>
      <c r="J461" s="13">
        <v>0</v>
      </c>
      <c r="K461" s="17" t="s">
        <v>798</v>
      </c>
      <c r="L461" s="13">
        <v>38</v>
      </c>
      <c r="M461" s="13">
        <v>0</v>
      </c>
      <c r="N461" s="13" t="s">
        <v>199</v>
      </c>
      <c r="O461" s="13">
        <v>2</v>
      </c>
      <c r="P461" s="74"/>
      <c r="Q461" s="13"/>
      <c r="R461" s="13"/>
      <c r="S461" s="13"/>
      <c r="T461" s="75">
        <v>115.99999999999999</v>
      </c>
      <c r="U461" s="75">
        <v>0</v>
      </c>
      <c r="V461" s="75">
        <v>0</v>
      </c>
      <c r="W461" s="75">
        <v>0</v>
      </c>
      <c r="X461" s="75">
        <v>0</v>
      </c>
      <c r="Y461" s="76">
        <v>41977</v>
      </c>
      <c r="Z461" s="152"/>
      <c r="AA461" s="13"/>
      <c r="AB461" s="86" t="s">
        <v>202</v>
      </c>
    </row>
    <row r="462" spans="2:28" ht="15" customHeight="1" x14ac:dyDescent="0.25">
      <c r="B462" s="85" t="s">
        <v>502</v>
      </c>
      <c r="C462" s="72" t="s">
        <v>509</v>
      </c>
      <c r="D462" s="12" t="s">
        <v>157</v>
      </c>
      <c r="E462" s="33"/>
      <c r="F462" s="33"/>
      <c r="G462" s="16" t="s">
        <v>122</v>
      </c>
      <c r="H462" s="12" t="s">
        <v>451</v>
      </c>
      <c r="I462" s="12" t="s">
        <v>452</v>
      </c>
      <c r="J462" s="12">
        <v>0</v>
      </c>
      <c r="K462" s="57" t="s">
        <v>177</v>
      </c>
      <c r="L462" s="12">
        <v>118</v>
      </c>
      <c r="M462" s="12"/>
      <c r="N462" s="13">
        <v>1000</v>
      </c>
      <c r="O462" s="12">
        <v>0</v>
      </c>
      <c r="P462" s="41"/>
      <c r="Q462" s="13"/>
      <c r="R462" s="13"/>
      <c r="S462" s="13"/>
      <c r="T462" s="38">
        <f>(O462*P462)+Q462+R462+S462</f>
        <v>0</v>
      </c>
      <c r="U462" s="12" t="s">
        <v>1449</v>
      </c>
      <c r="V462" s="12" t="s">
        <v>1450</v>
      </c>
      <c r="W462" s="12" t="s">
        <v>1057</v>
      </c>
      <c r="X462" s="12" t="s">
        <v>996</v>
      </c>
      <c r="Y462" s="51">
        <v>42143</v>
      </c>
      <c r="Z462" s="15"/>
      <c r="AA462" s="15"/>
      <c r="AB462" s="87" t="s">
        <v>133</v>
      </c>
    </row>
    <row r="463" spans="2:28" ht="15" customHeight="1" x14ac:dyDescent="0.25">
      <c r="B463" s="85" t="s">
        <v>502</v>
      </c>
      <c r="C463" s="72" t="s">
        <v>511</v>
      </c>
      <c r="D463" s="12" t="s">
        <v>145</v>
      </c>
      <c r="E463" s="33"/>
      <c r="F463" s="33"/>
      <c r="G463" s="16" t="s">
        <v>122</v>
      </c>
      <c r="H463" s="12" t="s">
        <v>129</v>
      </c>
      <c r="I463" s="12" t="s">
        <v>432</v>
      </c>
      <c r="J463" s="12" t="s">
        <v>125</v>
      </c>
      <c r="K463" s="57" t="s">
        <v>177</v>
      </c>
      <c r="L463" s="12">
        <v>146</v>
      </c>
      <c r="M463" s="12"/>
      <c r="N463" s="13">
        <v>900</v>
      </c>
      <c r="O463" s="12">
        <v>0.02</v>
      </c>
      <c r="P463" s="41">
        <v>58</v>
      </c>
      <c r="Q463" s="13"/>
      <c r="R463" s="13"/>
      <c r="S463" s="13"/>
      <c r="T463" s="38">
        <f>(O463*P463)+Q463+R463+S463</f>
        <v>1.1599999999999999</v>
      </c>
      <c r="U463" s="12" t="s">
        <v>1037</v>
      </c>
      <c r="V463" s="12" t="s">
        <v>1037</v>
      </c>
      <c r="W463" s="12" t="s">
        <v>996</v>
      </c>
      <c r="X463" s="12" t="s">
        <v>996</v>
      </c>
      <c r="Y463" s="51">
        <v>42143</v>
      </c>
      <c r="Z463" s="15"/>
      <c r="AA463" s="15"/>
      <c r="AB463" s="87" t="s">
        <v>133</v>
      </c>
    </row>
    <row r="464" spans="2:28" ht="15" customHeight="1" x14ac:dyDescent="0.25">
      <c r="B464" s="85" t="s">
        <v>503</v>
      </c>
      <c r="C464" s="13" t="s">
        <v>281</v>
      </c>
      <c r="D464" s="12" t="s">
        <v>145</v>
      </c>
      <c r="E464" s="33"/>
      <c r="F464" s="33"/>
      <c r="G464" s="16" t="s">
        <v>206</v>
      </c>
      <c r="H464" s="29" t="s">
        <v>1320</v>
      </c>
      <c r="I464" s="29" t="s">
        <v>351</v>
      </c>
      <c r="J464" s="32">
        <v>0</v>
      </c>
      <c r="K464" s="56" t="s">
        <v>189</v>
      </c>
      <c r="L464" s="35">
        <v>98</v>
      </c>
      <c r="M464" s="39">
        <v>0</v>
      </c>
      <c r="N464" s="13">
        <v>900</v>
      </c>
      <c r="O464" s="40">
        <v>0</v>
      </c>
      <c r="P464" s="41"/>
      <c r="Q464" s="13"/>
      <c r="R464" s="13"/>
      <c r="S464" s="13"/>
      <c r="T464" s="38">
        <f>(O464*P464)+Q464+R464+S464</f>
        <v>0</v>
      </c>
      <c r="U464" s="36">
        <v>25000</v>
      </c>
      <c r="V464" s="36">
        <v>0</v>
      </c>
      <c r="W464" s="36">
        <v>25000</v>
      </c>
      <c r="X464" s="36">
        <v>0</v>
      </c>
      <c r="Y464" s="37">
        <v>41984</v>
      </c>
      <c r="Z464" s="152"/>
      <c r="AA464" s="15"/>
      <c r="AB464" s="87" t="s">
        <v>191</v>
      </c>
    </row>
    <row r="465" spans="2:28" ht="15" customHeight="1" x14ac:dyDescent="0.25">
      <c r="B465" s="85" t="s">
        <v>503</v>
      </c>
      <c r="C465" s="13"/>
      <c r="D465" s="13" t="s">
        <v>146</v>
      </c>
      <c r="E465" s="13"/>
      <c r="F465" s="13"/>
      <c r="G465" s="16" t="s">
        <v>122</v>
      </c>
      <c r="H465" s="13" t="s">
        <v>777</v>
      </c>
      <c r="I465" s="13" t="s">
        <v>778</v>
      </c>
      <c r="J465" s="13">
        <v>107712</v>
      </c>
      <c r="K465" s="17" t="s">
        <v>376</v>
      </c>
      <c r="L465" s="13">
        <v>21</v>
      </c>
      <c r="M465" s="13">
        <v>0</v>
      </c>
      <c r="N465" s="13">
        <v>900</v>
      </c>
      <c r="O465" s="13">
        <v>0</v>
      </c>
      <c r="P465" s="74"/>
      <c r="Q465" s="13"/>
      <c r="R465" s="13"/>
      <c r="S465" s="13"/>
      <c r="T465" s="75">
        <v>0</v>
      </c>
      <c r="U465" s="75">
        <v>1400</v>
      </c>
      <c r="V465" s="75">
        <v>1400</v>
      </c>
      <c r="W465" s="75">
        <v>0</v>
      </c>
      <c r="X465" s="75">
        <v>1392</v>
      </c>
      <c r="Y465" s="76">
        <v>41990</v>
      </c>
      <c r="Z465" s="152"/>
      <c r="AA465" s="13"/>
      <c r="AB465" s="86" t="s">
        <v>202</v>
      </c>
    </row>
    <row r="466" spans="2:28" ht="15" customHeight="1" x14ac:dyDescent="0.25">
      <c r="B466" s="85" t="s">
        <v>502</v>
      </c>
      <c r="C466" s="72" t="s">
        <v>511</v>
      </c>
      <c r="D466" s="12" t="s">
        <v>146</v>
      </c>
      <c r="E466" s="33"/>
      <c r="F466" s="33"/>
      <c r="G466" s="16" t="s">
        <v>122</v>
      </c>
      <c r="H466" s="12" t="s">
        <v>378</v>
      </c>
      <c r="I466" s="12" t="s">
        <v>434</v>
      </c>
      <c r="J466" s="12" t="s">
        <v>125</v>
      </c>
      <c r="K466" s="57" t="s">
        <v>237</v>
      </c>
      <c r="L466" s="12">
        <v>146</v>
      </c>
      <c r="M466" s="12"/>
      <c r="N466" s="13">
        <v>900</v>
      </c>
      <c r="O466" s="12">
        <v>-1.1000000000000001</v>
      </c>
      <c r="P466" s="41">
        <v>58</v>
      </c>
      <c r="Q466" s="13"/>
      <c r="R466" s="13"/>
      <c r="S466" s="13"/>
      <c r="T466" s="38">
        <f>(O466*P466)+Q466+R466+S466</f>
        <v>-63.800000000000004</v>
      </c>
      <c r="U466" s="12" t="s">
        <v>1073</v>
      </c>
      <c r="V466" s="12" t="s">
        <v>1073</v>
      </c>
      <c r="W466" s="12" t="s">
        <v>996</v>
      </c>
      <c r="X466" s="12" t="s">
        <v>996</v>
      </c>
      <c r="Y466" s="51">
        <v>42143</v>
      </c>
      <c r="Z466" s="15"/>
      <c r="AA466" s="15"/>
      <c r="AB466" s="87" t="s">
        <v>133</v>
      </c>
    </row>
    <row r="467" spans="2:28" ht="15" customHeight="1" x14ac:dyDescent="0.25">
      <c r="B467" s="85" t="s">
        <v>503</v>
      </c>
      <c r="C467" s="13"/>
      <c r="D467" s="13" t="s">
        <v>149</v>
      </c>
      <c r="E467" s="13"/>
      <c r="F467" s="13"/>
      <c r="G467" s="16" t="s">
        <v>122</v>
      </c>
      <c r="H467" s="13" t="s">
        <v>127</v>
      </c>
      <c r="I467" s="13" t="s">
        <v>127</v>
      </c>
      <c r="J467" s="13">
        <v>0</v>
      </c>
      <c r="K467" s="17" t="s">
        <v>189</v>
      </c>
      <c r="L467" s="13">
        <v>0</v>
      </c>
      <c r="M467" s="13">
        <v>0</v>
      </c>
      <c r="N467" s="13">
        <v>900</v>
      </c>
      <c r="O467" s="13">
        <v>0</v>
      </c>
      <c r="P467" s="74"/>
      <c r="Q467" s="13"/>
      <c r="R467" s="13"/>
      <c r="S467" s="13"/>
      <c r="T467" s="75">
        <v>-847.1</v>
      </c>
      <c r="U467" s="75">
        <v>0</v>
      </c>
      <c r="V467" s="75">
        <v>0</v>
      </c>
      <c r="W467" s="75">
        <v>0</v>
      </c>
      <c r="X467" s="75">
        <v>0</v>
      </c>
      <c r="Y467" s="76">
        <v>41995</v>
      </c>
      <c r="Z467" s="152"/>
      <c r="AA467" s="13"/>
      <c r="AB467" s="86" t="s">
        <v>202</v>
      </c>
    </row>
    <row r="468" spans="2:28" ht="15" customHeight="1" x14ac:dyDescent="0.25">
      <c r="B468" s="85" t="s">
        <v>502</v>
      </c>
      <c r="C468" s="72" t="s">
        <v>511</v>
      </c>
      <c r="D468" s="12" t="s">
        <v>149</v>
      </c>
      <c r="E468" s="33"/>
      <c r="F468" s="33"/>
      <c r="G468" s="16" t="s">
        <v>122</v>
      </c>
      <c r="H468" s="12" t="s">
        <v>441</v>
      </c>
      <c r="I468" s="12" t="s">
        <v>442</v>
      </c>
      <c r="J468" s="12" t="s">
        <v>125</v>
      </c>
      <c r="K468" s="57" t="s">
        <v>237</v>
      </c>
      <c r="L468" s="12">
        <v>146</v>
      </c>
      <c r="M468" s="12"/>
      <c r="N468" s="13">
        <v>900</v>
      </c>
      <c r="O468" s="12">
        <v>-2.1</v>
      </c>
      <c r="P468" s="41">
        <v>58</v>
      </c>
      <c r="Q468" s="13"/>
      <c r="R468" s="13"/>
      <c r="S468" s="13"/>
      <c r="T468" s="38">
        <f>(O468*P468)+Q468+R468+S468</f>
        <v>-121.80000000000001</v>
      </c>
      <c r="U468" s="12" t="s">
        <v>1420</v>
      </c>
      <c r="V468" s="12" t="s">
        <v>1420</v>
      </c>
      <c r="W468" s="12" t="s">
        <v>996</v>
      </c>
      <c r="X468" s="12" t="s">
        <v>996</v>
      </c>
      <c r="Y468" s="51">
        <v>42143</v>
      </c>
      <c r="Z468" s="15"/>
      <c r="AA468" s="15"/>
      <c r="AB468" s="87" t="s">
        <v>133</v>
      </c>
    </row>
    <row r="469" spans="2:28" ht="15" customHeight="1" x14ac:dyDescent="0.25">
      <c r="B469" s="85" t="s">
        <v>503</v>
      </c>
      <c r="C469" s="13" t="s">
        <v>1459</v>
      </c>
      <c r="D469" s="12" t="s">
        <v>1182</v>
      </c>
      <c r="E469" s="33"/>
      <c r="F469" s="33"/>
      <c r="G469" s="16" t="s">
        <v>188</v>
      </c>
      <c r="H469" s="29" t="s">
        <v>127</v>
      </c>
      <c r="I469" s="29" t="s">
        <v>127</v>
      </c>
      <c r="J469" s="32">
        <v>0</v>
      </c>
      <c r="K469" s="56" t="s">
        <v>189</v>
      </c>
      <c r="L469" s="35">
        <v>80</v>
      </c>
      <c r="M469" s="39">
        <v>0</v>
      </c>
      <c r="N469" s="13">
        <v>900</v>
      </c>
      <c r="O469" s="40">
        <v>-1</v>
      </c>
      <c r="P469" s="41">
        <v>57.999999999999993</v>
      </c>
      <c r="Q469" s="13"/>
      <c r="R469" s="13"/>
      <c r="S469" s="13"/>
      <c r="T469" s="38">
        <f>(O469*P469)+Q469+R469+S469</f>
        <v>-57.999999999999993</v>
      </c>
      <c r="U469" s="36">
        <v>0</v>
      </c>
      <c r="V469" s="36">
        <v>0</v>
      </c>
      <c r="W469" s="36">
        <v>0</v>
      </c>
      <c r="X469" s="36">
        <v>0</v>
      </c>
      <c r="Y469" s="37">
        <v>41996</v>
      </c>
      <c r="Z469" s="152"/>
      <c r="AA469" s="15"/>
      <c r="AB469" s="87" t="s">
        <v>205</v>
      </c>
    </row>
    <row r="470" spans="2:28" ht="15" customHeight="1" x14ac:dyDescent="0.25">
      <c r="B470" s="85" t="s">
        <v>503</v>
      </c>
      <c r="C470" s="13"/>
      <c r="D470" s="13" t="s">
        <v>614</v>
      </c>
      <c r="E470" s="13"/>
      <c r="F470" s="13"/>
      <c r="G470" s="16" t="s">
        <v>188</v>
      </c>
      <c r="H470" s="13" t="s">
        <v>127</v>
      </c>
      <c r="I470" s="13" t="s">
        <v>127</v>
      </c>
      <c r="J470" s="13">
        <v>0</v>
      </c>
      <c r="K470" s="17" t="s">
        <v>799</v>
      </c>
      <c r="L470" s="13">
        <v>42</v>
      </c>
      <c r="M470" s="13">
        <v>0</v>
      </c>
      <c r="N470" s="13">
        <v>900</v>
      </c>
      <c r="O470" s="13">
        <v>-6</v>
      </c>
      <c r="P470" s="74"/>
      <c r="Q470" s="13"/>
      <c r="R470" s="13"/>
      <c r="S470" s="13"/>
      <c r="T470" s="75">
        <v>-347.99999999999994</v>
      </c>
      <c r="U470" s="75">
        <v>0</v>
      </c>
      <c r="V470" s="75">
        <v>0</v>
      </c>
      <c r="W470" s="75">
        <v>0</v>
      </c>
      <c r="X470" s="75">
        <v>0</v>
      </c>
      <c r="Y470" s="76">
        <v>41996</v>
      </c>
      <c r="Z470" s="152"/>
      <c r="AA470" s="13"/>
      <c r="AB470" s="86" t="s">
        <v>202</v>
      </c>
    </row>
    <row r="471" spans="2:28" ht="15" customHeight="1" x14ac:dyDescent="0.25">
      <c r="B471" s="85" t="s">
        <v>503</v>
      </c>
      <c r="C471" s="42" t="s">
        <v>1149</v>
      </c>
      <c r="D471" s="12" t="s">
        <v>163</v>
      </c>
      <c r="E471" s="33"/>
      <c r="F471" s="33"/>
      <c r="G471" s="16" t="s">
        <v>122</v>
      </c>
      <c r="H471" s="29" t="s">
        <v>1299</v>
      </c>
      <c r="I471" s="29" t="s">
        <v>1300</v>
      </c>
      <c r="J471" s="32">
        <v>107704</v>
      </c>
      <c r="K471" s="56" t="s">
        <v>376</v>
      </c>
      <c r="L471" s="35">
        <v>65</v>
      </c>
      <c r="M471" s="39">
        <v>0</v>
      </c>
      <c r="N471" s="13">
        <v>1000</v>
      </c>
      <c r="O471" s="40">
        <v>0</v>
      </c>
      <c r="P471" s="41"/>
      <c r="Q471" s="13"/>
      <c r="R471" s="13"/>
      <c r="S471" s="13"/>
      <c r="T471" s="38">
        <f t="shared" ref="T471:T487" si="8">(O471*P471)+Q471+R471+S471</f>
        <v>0</v>
      </c>
      <c r="U471" s="36">
        <v>1400</v>
      </c>
      <c r="V471" s="36">
        <v>1400</v>
      </c>
      <c r="W471" s="36">
        <v>0</v>
      </c>
      <c r="X471" s="36">
        <v>0</v>
      </c>
      <c r="Y471" s="37">
        <v>42009</v>
      </c>
      <c r="Z471" s="152"/>
      <c r="AA471" s="15"/>
      <c r="AB471" s="87" t="s">
        <v>133</v>
      </c>
    </row>
    <row r="472" spans="2:28" ht="15" customHeight="1" x14ac:dyDescent="0.25">
      <c r="B472" s="85" t="s">
        <v>502</v>
      </c>
      <c r="C472" s="72" t="s">
        <v>511</v>
      </c>
      <c r="D472" s="12" t="s">
        <v>163</v>
      </c>
      <c r="E472" s="33"/>
      <c r="F472" s="33"/>
      <c r="G472" s="16" t="s">
        <v>122</v>
      </c>
      <c r="H472" s="12" t="s">
        <v>403</v>
      </c>
      <c r="I472" s="12" t="s">
        <v>404</v>
      </c>
      <c r="J472" s="12" t="s">
        <v>125</v>
      </c>
      <c r="K472" s="57" t="s">
        <v>237</v>
      </c>
      <c r="L472" s="12">
        <v>118</v>
      </c>
      <c r="M472" s="12"/>
      <c r="N472" s="13">
        <v>900</v>
      </c>
      <c r="O472" s="12">
        <v>0</v>
      </c>
      <c r="P472" s="41"/>
      <c r="Q472" s="13"/>
      <c r="R472" s="13"/>
      <c r="S472" s="13"/>
      <c r="T472" s="38">
        <f t="shared" si="8"/>
        <v>0</v>
      </c>
      <c r="U472" s="12" t="s">
        <v>1037</v>
      </c>
      <c r="V472" s="12" t="s">
        <v>1037</v>
      </c>
      <c r="W472" s="12" t="s">
        <v>996</v>
      </c>
      <c r="X472" s="12" t="s">
        <v>996</v>
      </c>
      <c r="Y472" s="51">
        <v>41737</v>
      </c>
      <c r="Z472" s="15"/>
      <c r="AA472" s="15"/>
      <c r="AB472" s="87" t="s">
        <v>133</v>
      </c>
    </row>
    <row r="473" spans="2:28" ht="15" customHeight="1" x14ac:dyDescent="0.25">
      <c r="B473" s="85" t="s">
        <v>502</v>
      </c>
      <c r="C473" s="72" t="s">
        <v>506</v>
      </c>
      <c r="D473" s="12" t="s">
        <v>180</v>
      </c>
      <c r="E473" s="33"/>
      <c r="F473" s="33"/>
      <c r="G473" s="16" t="s">
        <v>122</v>
      </c>
      <c r="H473" s="12" t="s">
        <v>480</v>
      </c>
      <c r="I473" s="12" t="s">
        <v>481</v>
      </c>
      <c r="J473" s="12" t="s">
        <v>125</v>
      </c>
      <c r="K473" s="57" t="s">
        <v>482</v>
      </c>
      <c r="L473" s="12">
        <v>146</v>
      </c>
      <c r="M473" s="12"/>
      <c r="N473" s="13">
        <v>900</v>
      </c>
      <c r="O473" s="12">
        <v>0</v>
      </c>
      <c r="P473" s="41"/>
      <c r="Q473" s="13"/>
      <c r="R473" s="13"/>
      <c r="S473" s="13"/>
      <c r="T473" s="38">
        <f t="shared" si="8"/>
        <v>0</v>
      </c>
      <c r="U473" s="12" t="s">
        <v>1451</v>
      </c>
      <c r="V473" s="12" t="s">
        <v>1452</v>
      </c>
      <c r="W473" s="12" t="s">
        <v>1453</v>
      </c>
      <c r="X473" s="12" t="s">
        <v>996</v>
      </c>
      <c r="Y473" s="51">
        <v>42166</v>
      </c>
      <c r="Z473" s="15"/>
      <c r="AA473" s="15"/>
      <c r="AB473" s="87" t="s">
        <v>133</v>
      </c>
    </row>
    <row r="474" spans="2:28" ht="15" customHeight="1" x14ac:dyDescent="0.25">
      <c r="B474" s="85" t="s">
        <v>503</v>
      </c>
      <c r="C474" s="13" t="s">
        <v>1458</v>
      </c>
      <c r="D474" s="12" t="s">
        <v>180</v>
      </c>
      <c r="E474" s="33"/>
      <c r="F474" s="33"/>
      <c r="G474" s="16" t="s">
        <v>206</v>
      </c>
      <c r="H474" s="29" t="s">
        <v>127</v>
      </c>
      <c r="I474" s="29" t="s">
        <v>127</v>
      </c>
      <c r="J474" s="34">
        <v>0</v>
      </c>
      <c r="K474" s="56" t="s">
        <v>376</v>
      </c>
      <c r="L474" s="35">
        <v>146</v>
      </c>
      <c r="M474" s="39">
        <v>0</v>
      </c>
      <c r="N474" s="13">
        <v>900</v>
      </c>
      <c r="O474" s="40">
        <v>-1</v>
      </c>
      <c r="P474" s="41">
        <v>60</v>
      </c>
      <c r="Q474" s="52"/>
      <c r="R474" s="13"/>
      <c r="S474" s="52"/>
      <c r="T474" s="38">
        <f t="shared" si="8"/>
        <v>-60</v>
      </c>
      <c r="U474" s="36">
        <v>600</v>
      </c>
      <c r="V474" s="36">
        <v>600</v>
      </c>
      <c r="W474" s="36">
        <v>0</v>
      </c>
      <c r="X474" s="36">
        <v>0</v>
      </c>
      <c r="Y474" s="37">
        <v>42009</v>
      </c>
      <c r="Z474" s="152"/>
      <c r="AA474" s="15"/>
      <c r="AB474" s="87" t="s">
        <v>205</v>
      </c>
    </row>
    <row r="475" spans="2:28" ht="15" customHeight="1" x14ac:dyDescent="0.25">
      <c r="B475" s="85" t="s">
        <v>503</v>
      </c>
      <c r="C475" s="42" t="s">
        <v>1149</v>
      </c>
      <c r="D475" s="12" t="s">
        <v>181</v>
      </c>
      <c r="E475" s="33"/>
      <c r="F475" s="33"/>
      <c r="G475" s="16" t="s">
        <v>122</v>
      </c>
      <c r="H475" s="29" t="s">
        <v>977</v>
      </c>
      <c r="I475" s="29" t="s">
        <v>1277</v>
      </c>
      <c r="J475" s="32">
        <v>107549</v>
      </c>
      <c r="K475" s="56" t="s">
        <v>376</v>
      </c>
      <c r="L475" s="35">
        <v>59</v>
      </c>
      <c r="M475" s="39">
        <v>0</v>
      </c>
      <c r="N475" s="13">
        <v>1000</v>
      </c>
      <c r="O475" s="40">
        <v>0.54</v>
      </c>
      <c r="P475" s="41">
        <v>57.999999999999993</v>
      </c>
      <c r="Q475" s="13"/>
      <c r="R475" s="13"/>
      <c r="S475" s="13"/>
      <c r="T475" s="38">
        <f t="shared" si="8"/>
        <v>31.319999999999997</v>
      </c>
      <c r="U475" s="36">
        <v>19600</v>
      </c>
      <c r="V475" s="36">
        <v>14000</v>
      </c>
      <c r="W475" s="36">
        <v>5600</v>
      </c>
      <c r="X475" s="36">
        <v>0</v>
      </c>
      <c r="Y475" s="37">
        <v>42010</v>
      </c>
      <c r="Z475" s="152"/>
      <c r="AA475" s="15"/>
      <c r="AB475" s="87" t="s">
        <v>133</v>
      </c>
    </row>
    <row r="476" spans="2:28" ht="15" customHeight="1" x14ac:dyDescent="0.25">
      <c r="B476" s="85" t="s">
        <v>502</v>
      </c>
      <c r="C476" s="13" t="s">
        <v>506</v>
      </c>
      <c r="D476" s="12" t="s">
        <v>181</v>
      </c>
      <c r="E476" s="33"/>
      <c r="F476" s="33"/>
      <c r="G476" s="16" t="s">
        <v>122</v>
      </c>
      <c r="H476" s="12" t="s">
        <v>484</v>
      </c>
      <c r="I476" s="12" t="s">
        <v>485</v>
      </c>
      <c r="J476" s="12" t="s">
        <v>125</v>
      </c>
      <c r="K476" s="57" t="s">
        <v>237</v>
      </c>
      <c r="L476" s="12">
        <v>146</v>
      </c>
      <c r="M476" s="12"/>
      <c r="N476" s="13">
        <v>900</v>
      </c>
      <c r="O476" s="12">
        <v>0</v>
      </c>
      <c r="P476" s="41"/>
      <c r="Q476" s="13"/>
      <c r="R476" s="13"/>
      <c r="S476" s="13"/>
      <c r="T476" s="38">
        <f t="shared" si="8"/>
        <v>0</v>
      </c>
      <c r="U476" s="12" t="s">
        <v>1454</v>
      </c>
      <c r="V476" s="12" t="s">
        <v>1455</v>
      </c>
      <c r="W476" s="12" t="s">
        <v>1456</v>
      </c>
      <c r="X476" s="12" t="s">
        <v>996</v>
      </c>
      <c r="Y476" s="51">
        <v>42166</v>
      </c>
      <c r="Z476" s="15"/>
      <c r="AA476" s="15"/>
      <c r="AB476" s="87" t="s">
        <v>133</v>
      </c>
    </row>
    <row r="477" spans="2:28" ht="15" customHeight="1" x14ac:dyDescent="0.25">
      <c r="B477" s="85" t="s">
        <v>503</v>
      </c>
      <c r="C477" s="42" t="s">
        <v>1149</v>
      </c>
      <c r="D477" s="12" t="s">
        <v>173</v>
      </c>
      <c r="E477" s="33"/>
      <c r="F477" s="33"/>
      <c r="G477" s="16" t="s">
        <v>122</v>
      </c>
      <c r="H477" s="29" t="s">
        <v>333</v>
      </c>
      <c r="I477" s="29" t="s">
        <v>334</v>
      </c>
      <c r="J477" s="32">
        <v>106675</v>
      </c>
      <c r="K477" s="56" t="s">
        <v>376</v>
      </c>
      <c r="L477" s="35">
        <v>88</v>
      </c>
      <c r="M477" s="39">
        <v>0</v>
      </c>
      <c r="N477" s="13">
        <v>1000</v>
      </c>
      <c r="O477" s="40">
        <v>0</v>
      </c>
      <c r="P477" s="41"/>
      <c r="Q477" s="13"/>
      <c r="R477" s="13"/>
      <c r="S477" s="13"/>
      <c r="T477" s="38">
        <f t="shared" si="8"/>
        <v>0</v>
      </c>
      <c r="U477" s="36">
        <v>2384</v>
      </c>
      <c r="V477" s="36">
        <v>1384</v>
      </c>
      <c r="W477" s="36">
        <v>1000</v>
      </c>
      <c r="X477" s="36">
        <v>0</v>
      </c>
      <c r="Y477" s="37">
        <v>42017</v>
      </c>
      <c r="Z477" s="152"/>
      <c r="AA477" s="15"/>
      <c r="AB477" s="87" t="s">
        <v>133</v>
      </c>
    </row>
    <row r="478" spans="2:28" ht="15" customHeight="1" x14ac:dyDescent="0.25">
      <c r="B478" s="85" t="s">
        <v>502</v>
      </c>
      <c r="C478" s="42" t="s">
        <v>1149</v>
      </c>
      <c r="D478" s="12" t="s">
        <v>173</v>
      </c>
      <c r="E478" s="33"/>
      <c r="F478" s="33"/>
      <c r="G478" s="16" t="s">
        <v>188</v>
      </c>
      <c r="H478" s="12"/>
      <c r="I478" s="12">
        <v>0</v>
      </c>
      <c r="J478" s="12">
        <v>0</v>
      </c>
      <c r="K478" s="57" t="s">
        <v>476</v>
      </c>
      <c r="L478" s="12">
        <v>130</v>
      </c>
      <c r="M478" s="12"/>
      <c r="N478" s="13" t="s">
        <v>199</v>
      </c>
      <c r="O478" s="12">
        <v>0</v>
      </c>
      <c r="P478" s="41"/>
      <c r="Q478" s="13"/>
      <c r="R478" s="13"/>
      <c r="S478" s="13"/>
      <c r="T478" s="38">
        <f t="shared" si="8"/>
        <v>0</v>
      </c>
      <c r="U478" s="12" t="s">
        <v>996</v>
      </c>
      <c r="V478" s="12" t="s">
        <v>996</v>
      </c>
      <c r="W478" s="12" t="s">
        <v>996</v>
      </c>
      <c r="X478" s="12" t="s">
        <v>996</v>
      </c>
      <c r="Y478" s="51">
        <v>42166</v>
      </c>
      <c r="Z478" s="15"/>
      <c r="AA478" s="15"/>
      <c r="AB478" s="87" t="s">
        <v>191</v>
      </c>
    </row>
    <row r="479" spans="2:28" ht="15" customHeight="1" x14ac:dyDescent="0.25">
      <c r="B479" s="85" t="s">
        <v>503</v>
      </c>
      <c r="C479" s="42" t="s">
        <v>1149</v>
      </c>
      <c r="D479" s="12" t="s">
        <v>51</v>
      </c>
      <c r="E479" s="33"/>
      <c r="F479" s="33"/>
      <c r="G479" s="16" t="s">
        <v>122</v>
      </c>
      <c r="H479" s="29" t="s">
        <v>357</v>
      </c>
      <c r="I479" s="29" t="s">
        <v>358</v>
      </c>
      <c r="J479" s="32" t="s">
        <v>690</v>
      </c>
      <c r="K479" s="56" t="s">
        <v>376</v>
      </c>
      <c r="L479" s="35">
        <v>88</v>
      </c>
      <c r="M479" s="39">
        <v>0</v>
      </c>
      <c r="N479" s="13">
        <v>1000</v>
      </c>
      <c r="O479" s="40">
        <v>0</v>
      </c>
      <c r="P479" s="41"/>
      <c r="Q479" s="13"/>
      <c r="R479" s="13"/>
      <c r="S479" s="13"/>
      <c r="T479" s="38">
        <f t="shared" si="8"/>
        <v>0</v>
      </c>
      <c r="U479" s="36">
        <v>3672</v>
      </c>
      <c r="V479" s="36">
        <v>3672</v>
      </c>
      <c r="W479" s="36">
        <v>0</v>
      </c>
      <c r="X479" s="36">
        <v>0</v>
      </c>
      <c r="Y479" s="37">
        <v>42017</v>
      </c>
      <c r="Z479" s="152"/>
      <c r="AA479" s="15"/>
      <c r="AB479" s="87" t="s">
        <v>133</v>
      </c>
    </row>
    <row r="480" spans="2:28" ht="15" customHeight="1" x14ac:dyDescent="0.25">
      <c r="B480" s="85" t="s">
        <v>502</v>
      </c>
      <c r="C480" s="42" t="s">
        <v>1149</v>
      </c>
      <c r="D480" s="12" t="s">
        <v>51</v>
      </c>
      <c r="E480" s="33"/>
      <c r="F480" s="33"/>
      <c r="G480" s="16" t="s">
        <v>188</v>
      </c>
      <c r="H480" s="12"/>
      <c r="I480" s="12">
        <v>0</v>
      </c>
      <c r="J480" s="12">
        <v>0</v>
      </c>
      <c r="K480" s="57" t="s">
        <v>276</v>
      </c>
      <c r="L480" s="12">
        <v>64</v>
      </c>
      <c r="M480" s="12"/>
      <c r="N480" s="13" t="s">
        <v>199</v>
      </c>
      <c r="O480" s="12">
        <v>90</v>
      </c>
      <c r="P480" s="41">
        <v>58</v>
      </c>
      <c r="Q480" s="13"/>
      <c r="R480" s="13"/>
      <c r="S480" s="13"/>
      <c r="T480" s="38">
        <f t="shared" si="8"/>
        <v>5220</v>
      </c>
      <c r="U480" s="12" t="s">
        <v>996</v>
      </c>
      <c r="V480" s="12" t="s">
        <v>996</v>
      </c>
      <c r="W480" s="12" t="s">
        <v>996</v>
      </c>
      <c r="X480" s="12" t="s">
        <v>996</v>
      </c>
      <c r="Y480" s="51">
        <v>42167</v>
      </c>
      <c r="Z480" s="15"/>
      <c r="AA480" s="15"/>
      <c r="AB480" s="87" t="s">
        <v>133</v>
      </c>
    </row>
    <row r="481" spans="2:28" ht="15" customHeight="1" x14ac:dyDescent="0.25">
      <c r="B481" s="85" t="s">
        <v>503</v>
      </c>
      <c r="C481" s="42" t="s">
        <v>1149</v>
      </c>
      <c r="D481" s="12" t="s">
        <v>70</v>
      </c>
      <c r="E481" s="33"/>
      <c r="F481" s="33"/>
      <c r="G481" s="16" t="s">
        <v>122</v>
      </c>
      <c r="H481" s="29" t="s">
        <v>1309</v>
      </c>
      <c r="I481" s="29" t="s">
        <v>127</v>
      </c>
      <c r="J481" s="32">
        <v>0</v>
      </c>
      <c r="K481" s="56" t="s">
        <v>376</v>
      </c>
      <c r="L481" s="35">
        <v>88</v>
      </c>
      <c r="M481" s="39">
        <v>0</v>
      </c>
      <c r="N481" s="13">
        <v>1000</v>
      </c>
      <c r="O481" s="40">
        <v>0</v>
      </c>
      <c r="P481" s="41"/>
      <c r="Q481" s="13"/>
      <c r="R481" s="13"/>
      <c r="S481" s="13"/>
      <c r="T481" s="38">
        <f t="shared" si="8"/>
        <v>0</v>
      </c>
      <c r="U481" s="36">
        <v>0</v>
      </c>
      <c r="V481" s="36">
        <v>0</v>
      </c>
      <c r="W481" s="36">
        <v>0</v>
      </c>
      <c r="X481" s="36">
        <v>0</v>
      </c>
      <c r="Y481" s="37">
        <v>42017</v>
      </c>
      <c r="Z481" s="152"/>
      <c r="AA481" s="15"/>
      <c r="AB481" s="87" t="s">
        <v>191</v>
      </c>
    </row>
    <row r="482" spans="2:28" ht="15" customHeight="1" x14ac:dyDescent="0.25">
      <c r="B482" s="85" t="s">
        <v>502</v>
      </c>
      <c r="C482" s="13" t="s">
        <v>508</v>
      </c>
      <c r="D482" s="12" t="s">
        <v>70</v>
      </c>
      <c r="E482" s="33"/>
      <c r="F482" s="33"/>
      <c r="G482" s="16" t="s">
        <v>188</v>
      </c>
      <c r="H482" s="12"/>
      <c r="I482" s="12">
        <v>0</v>
      </c>
      <c r="J482" s="12">
        <v>0</v>
      </c>
      <c r="K482" s="57" t="s">
        <v>313</v>
      </c>
      <c r="L482" s="12">
        <v>64</v>
      </c>
      <c r="M482" s="12"/>
      <c r="N482" s="13" t="s">
        <v>199</v>
      </c>
      <c r="O482" s="12">
        <v>-5</v>
      </c>
      <c r="P482" s="41">
        <v>58</v>
      </c>
      <c r="Q482" s="13"/>
      <c r="R482" s="13"/>
      <c r="S482" s="13"/>
      <c r="T482" s="38">
        <f t="shared" si="8"/>
        <v>-290</v>
      </c>
      <c r="U482" s="12" t="s">
        <v>996</v>
      </c>
      <c r="V482" s="12" t="s">
        <v>996</v>
      </c>
      <c r="W482" s="12" t="s">
        <v>996</v>
      </c>
      <c r="X482" s="12" t="s">
        <v>996</v>
      </c>
      <c r="Y482" s="51">
        <v>42177</v>
      </c>
      <c r="Z482" s="15"/>
      <c r="AA482" s="15"/>
      <c r="AB482" s="87" t="s">
        <v>1144</v>
      </c>
    </row>
    <row r="483" spans="2:28" ht="15" customHeight="1" x14ac:dyDescent="0.25">
      <c r="B483" s="85" t="s">
        <v>502</v>
      </c>
      <c r="C483" s="13" t="s">
        <v>508</v>
      </c>
      <c r="D483" s="12" t="s">
        <v>182</v>
      </c>
      <c r="E483" s="33"/>
      <c r="F483" s="33"/>
      <c r="G483" s="16" t="s">
        <v>188</v>
      </c>
      <c r="H483" s="12"/>
      <c r="I483" s="12">
        <v>0</v>
      </c>
      <c r="J483" s="12">
        <v>0</v>
      </c>
      <c r="K483" s="57" t="s">
        <v>487</v>
      </c>
      <c r="L483" s="12">
        <v>130</v>
      </c>
      <c r="M483" s="12"/>
      <c r="N483" s="13" t="s">
        <v>199</v>
      </c>
      <c r="O483" s="12">
        <v>0</v>
      </c>
      <c r="P483" s="41"/>
      <c r="Q483" s="13"/>
      <c r="R483" s="13"/>
      <c r="S483" s="13"/>
      <c r="T483" s="38">
        <f t="shared" si="8"/>
        <v>0</v>
      </c>
      <c r="U483" s="12" t="s">
        <v>996</v>
      </c>
      <c r="V483" s="12" t="s">
        <v>996</v>
      </c>
      <c r="W483" s="12" t="s">
        <v>996</v>
      </c>
      <c r="X483" s="12" t="s">
        <v>996</v>
      </c>
      <c r="Y483" s="51">
        <v>42177</v>
      </c>
      <c r="Z483" s="15"/>
      <c r="AA483" s="15"/>
      <c r="AB483" s="87" t="s">
        <v>205</v>
      </c>
    </row>
    <row r="484" spans="2:28" ht="15" customHeight="1" x14ac:dyDescent="0.25">
      <c r="B484" s="85" t="s">
        <v>503</v>
      </c>
      <c r="C484" s="42" t="s">
        <v>1149</v>
      </c>
      <c r="D484" s="12" t="s">
        <v>182</v>
      </c>
      <c r="E484" s="33"/>
      <c r="F484" s="33"/>
      <c r="G484" s="16" t="s">
        <v>122</v>
      </c>
      <c r="H484" s="29" t="s">
        <v>1321</v>
      </c>
      <c r="I484" s="29" t="s">
        <v>1322</v>
      </c>
      <c r="J484" s="32" t="s">
        <v>690</v>
      </c>
      <c r="K484" s="56" t="s">
        <v>376</v>
      </c>
      <c r="L484" s="35">
        <v>98</v>
      </c>
      <c r="M484" s="39">
        <v>0</v>
      </c>
      <c r="N484" s="13">
        <v>900</v>
      </c>
      <c r="O484" s="40">
        <v>-1</v>
      </c>
      <c r="P484" s="41">
        <v>57.999999999999993</v>
      </c>
      <c r="Q484" s="13"/>
      <c r="R484" s="13"/>
      <c r="S484" s="13"/>
      <c r="T484" s="38">
        <f t="shared" si="8"/>
        <v>-57.999999999999993</v>
      </c>
      <c r="U484" s="36">
        <v>39700</v>
      </c>
      <c r="V484" s="36">
        <v>22000</v>
      </c>
      <c r="W484" s="36">
        <v>17700</v>
      </c>
      <c r="X484" s="36">
        <v>0</v>
      </c>
      <c r="Y484" s="37">
        <v>42017</v>
      </c>
      <c r="Z484" s="152"/>
      <c r="AA484" s="15"/>
      <c r="AB484" s="87" t="s">
        <v>133</v>
      </c>
    </row>
    <row r="485" spans="2:28" ht="15" customHeight="1" x14ac:dyDescent="0.25">
      <c r="B485" s="85" t="s">
        <v>502</v>
      </c>
      <c r="C485" s="72" t="s">
        <v>511</v>
      </c>
      <c r="D485" s="12" t="s">
        <v>101</v>
      </c>
      <c r="E485" s="33"/>
      <c r="F485" s="33"/>
      <c r="G485" s="16" t="s">
        <v>122</v>
      </c>
      <c r="H485" s="12" t="s">
        <v>381</v>
      </c>
      <c r="I485" s="12" t="s">
        <v>382</v>
      </c>
      <c r="J485" s="12" t="s">
        <v>125</v>
      </c>
      <c r="K485" s="57" t="s">
        <v>177</v>
      </c>
      <c r="L485" s="12">
        <v>88</v>
      </c>
      <c r="M485" s="12"/>
      <c r="N485" s="13">
        <v>1000</v>
      </c>
      <c r="O485" s="12">
        <v>-5.9</v>
      </c>
      <c r="P485" s="41">
        <v>58</v>
      </c>
      <c r="Q485" s="13"/>
      <c r="R485" s="13"/>
      <c r="S485" s="13"/>
      <c r="T485" s="38">
        <f t="shared" si="8"/>
        <v>-342.20000000000005</v>
      </c>
      <c r="U485" s="12" t="s">
        <v>1037</v>
      </c>
      <c r="V485" s="12" t="s">
        <v>1037</v>
      </c>
      <c r="W485" s="12" t="s">
        <v>996</v>
      </c>
      <c r="X485" s="12" t="s">
        <v>996</v>
      </c>
      <c r="Y485" s="51">
        <v>41977</v>
      </c>
      <c r="Z485" s="15"/>
      <c r="AA485" s="15"/>
      <c r="AB485" s="87" t="s">
        <v>133</v>
      </c>
    </row>
    <row r="486" spans="2:28" ht="15" customHeight="1" x14ac:dyDescent="0.25">
      <c r="B486" s="85" t="s">
        <v>503</v>
      </c>
      <c r="C486" s="42" t="s">
        <v>1149</v>
      </c>
      <c r="D486" s="12" t="s">
        <v>65</v>
      </c>
      <c r="E486" s="33"/>
      <c r="F486" s="33"/>
      <c r="G486" s="16" t="s">
        <v>122</v>
      </c>
      <c r="H486" s="29" t="s">
        <v>304</v>
      </c>
      <c r="I486" s="29" t="s">
        <v>305</v>
      </c>
      <c r="J486" s="32" t="s">
        <v>690</v>
      </c>
      <c r="K486" s="56" t="s">
        <v>376</v>
      </c>
      <c r="L486" s="35">
        <v>64</v>
      </c>
      <c r="M486" s="39">
        <v>0</v>
      </c>
      <c r="N486" s="13">
        <v>900</v>
      </c>
      <c r="O486" s="40">
        <v>0</v>
      </c>
      <c r="P486" s="41"/>
      <c r="Q486" s="13"/>
      <c r="R486" s="13"/>
      <c r="S486" s="13"/>
      <c r="T486" s="38">
        <f t="shared" si="8"/>
        <v>0</v>
      </c>
      <c r="U486" s="36">
        <v>0</v>
      </c>
      <c r="V486" s="36">
        <v>0</v>
      </c>
      <c r="W486" s="36">
        <v>0</v>
      </c>
      <c r="X486" s="36">
        <v>0</v>
      </c>
      <c r="Y486" s="37">
        <v>42017</v>
      </c>
      <c r="Z486" s="152"/>
      <c r="AA486" s="15"/>
      <c r="AB486" s="87" t="s">
        <v>1145</v>
      </c>
    </row>
    <row r="487" spans="2:28" ht="15" customHeight="1" x14ac:dyDescent="0.25">
      <c r="B487" s="85" t="s">
        <v>502</v>
      </c>
      <c r="C487" s="13" t="s">
        <v>1459</v>
      </c>
      <c r="D487" s="12" t="s">
        <v>65</v>
      </c>
      <c r="E487" s="33"/>
      <c r="F487" s="33"/>
      <c r="G487" s="16" t="s">
        <v>188</v>
      </c>
      <c r="H487" s="12"/>
      <c r="I487" s="12">
        <v>0</v>
      </c>
      <c r="J487" s="12">
        <v>0</v>
      </c>
      <c r="K487" s="57" t="s">
        <v>200</v>
      </c>
      <c r="L487" s="12">
        <v>64</v>
      </c>
      <c r="M487" s="12"/>
      <c r="N487" s="13">
        <v>900</v>
      </c>
      <c r="O487" s="12">
        <v>-25</v>
      </c>
      <c r="P487" s="41">
        <v>58</v>
      </c>
      <c r="Q487" s="13"/>
      <c r="R487" s="13"/>
      <c r="S487" s="13"/>
      <c r="T487" s="38">
        <f t="shared" si="8"/>
        <v>-1450</v>
      </c>
      <c r="U487" s="12" t="s">
        <v>996</v>
      </c>
      <c r="V487" s="12" t="s">
        <v>996</v>
      </c>
      <c r="W487" s="12" t="s">
        <v>996</v>
      </c>
      <c r="X487" s="12" t="s">
        <v>996</v>
      </c>
      <c r="Y487" s="51">
        <v>42180</v>
      </c>
      <c r="Z487" s="15"/>
      <c r="AA487" s="15"/>
      <c r="AB487" s="87" t="s">
        <v>196</v>
      </c>
    </row>
    <row r="488" spans="2:28" ht="15" customHeight="1" x14ac:dyDescent="0.25">
      <c r="B488" s="85" t="s">
        <v>503</v>
      </c>
      <c r="C488" s="13"/>
      <c r="D488" s="13" t="s">
        <v>72</v>
      </c>
      <c r="E488" s="13"/>
      <c r="F488" s="13"/>
      <c r="G488" s="16" t="s">
        <v>122</v>
      </c>
      <c r="H488" s="13" t="s">
        <v>779</v>
      </c>
      <c r="I488" s="13" t="s">
        <v>780</v>
      </c>
      <c r="J488" s="13">
        <v>107914</v>
      </c>
      <c r="K488" s="17" t="s">
        <v>376</v>
      </c>
      <c r="L488" s="13">
        <v>36</v>
      </c>
      <c r="M488" s="13">
        <v>0</v>
      </c>
      <c r="N488" s="13">
        <v>900</v>
      </c>
      <c r="O488" s="13">
        <v>1</v>
      </c>
      <c r="P488" s="74"/>
      <c r="Q488" s="13"/>
      <c r="R488" s="13"/>
      <c r="S488" s="13"/>
      <c r="T488" s="75">
        <v>57.999999999999993</v>
      </c>
      <c r="U488" s="75">
        <v>5812</v>
      </c>
      <c r="V488" s="75">
        <v>3660</v>
      </c>
      <c r="W488" s="75">
        <v>832</v>
      </c>
      <c r="X488" s="75">
        <v>3132</v>
      </c>
      <c r="Y488" s="76">
        <v>42024</v>
      </c>
      <c r="Z488" s="152"/>
      <c r="AA488" s="13"/>
      <c r="AB488" s="86" t="s">
        <v>202</v>
      </c>
    </row>
    <row r="489" spans="2:28" ht="15" customHeight="1" x14ac:dyDescent="0.25">
      <c r="B489" s="85" t="s">
        <v>502</v>
      </c>
      <c r="C489" s="13" t="s">
        <v>1459</v>
      </c>
      <c r="D489" s="12" t="s">
        <v>72</v>
      </c>
      <c r="E489" s="33"/>
      <c r="F489" s="33"/>
      <c r="G489" s="16" t="s">
        <v>188</v>
      </c>
      <c r="H489" s="12"/>
      <c r="I489" s="12">
        <v>0</v>
      </c>
      <c r="J489" s="12">
        <v>0</v>
      </c>
      <c r="K489" s="57" t="s">
        <v>317</v>
      </c>
      <c r="L489" s="12">
        <v>70</v>
      </c>
      <c r="M489" s="12">
        <v>98</v>
      </c>
      <c r="N489" s="13" t="s">
        <v>199</v>
      </c>
      <c r="O489" s="12">
        <v>6.3</v>
      </c>
      <c r="P489" s="41">
        <v>58</v>
      </c>
      <c r="Q489" s="13"/>
      <c r="R489" s="13"/>
      <c r="S489" s="13"/>
      <c r="T489" s="38">
        <f t="shared" ref="T489:T500" si="9">(O489*P489)+Q489+R489+S489</f>
        <v>365.4</v>
      </c>
      <c r="U489" s="12" t="s">
        <v>996</v>
      </c>
      <c r="V489" s="12" t="s">
        <v>996</v>
      </c>
      <c r="W489" s="12" t="s">
        <v>996</v>
      </c>
      <c r="X489" s="12" t="s">
        <v>996</v>
      </c>
      <c r="Y489" s="51">
        <v>41823</v>
      </c>
      <c r="Z489" s="15"/>
      <c r="AA489" s="15"/>
      <c r="AB489" s="87" t="s">
        <v>196</v>
      </c>
    </row>
    <row r="490" spans="2:28" ht="15" customHeight="1" x14ac:dyDescent="0.25">
      <c r="B490" s="85" t="s">
        <v>502</v>
      </c>
      <c r="C490" s="13" t="s">
        <v>1458</v>
      </c>
      <c r="D490" s="12" t="s">
        <v>61</v>
      </c>
      <c r="E490" s="33"/>
      <c r="F490" s="33"/>
      <c r="G490" s="16" t="s">
        <v>188</v>
      </c>
      <c r="H490" s="12"/>
      <c r="I490" s="12">
        <v>0</v>
      </c>
      <c r="J490" s="12">
        <v>0</v>
      </c>
      <c r="K490" s="57" t="s">
        <v>293</v>
      </c>
      <c r="L490" s="12">
        <v>64</v>
      </c>
      <c r="M490" s="12">
        <v>130</v>
      </c>
      <c r="N490" s="13" t="s">
        <v>199</v>
      </c>
      <c r="O490" s="12">
        <v>34.799999999999997</v>
      </c>
      <c r="P490" s="41">
        <v>58</v>
      </c>
      <c r="Q490" s="13"/>
      <c r="R490" s="13"/>
      <c r="S490" s="13"/>
      <c r="T490" s="38">
        <f t="shared" si="9"/>
        <v>2018.3999999999999</v>
      </c>
      <c r="U490" s="12" t="s">
        <v>996</v>
      </c>
      <c r="V490" s="12" t="s">
        <v>996</v>
      </c>
      <c r="W490" s="12" t="s">
        <v>996</v>
      </c>
      <c r="X490" s="12" t="s">
        <v>996</v>
      </c>
      <c r="Y490" s="51">
        <v>42188</v>
      </c>
      <c r="Z490" s="15"/>
      <c r="AA490" s="15"/>
      <c r="AB490" s="87" t="s">
        <v>196</v>
      </c>
    </row>
    <row r="491" spans="2:28" ht="15" customHeight="1" x14ac:dyDescent="0.25">
      <c r="B491" s="85" t="s">
        <v>503</v>
      </c>
      <c r="C491" s="42" t="s">
        <v>1149</v>
      </c>
      <c r="D491" s="12" t="s">
        <v>61</v>
      </c>
      <c r="E491" s="33"/>
      <c r="F491" s="33"/>
      <c r="G491" s="16" t="s">
        <v>206</v>
      </c>
      <c r="H491" s="29" t="s">
        <v>127</v>
      </c>
      <c r="I491" s="29" t="s">
        <v>127</v>
      </c>
      <c r="J491" s="34">
        <v>0</v>
      </c>
      <c r="K491" s="56" t="s">
        <v>376</v>
      </c>
      <c r="L491" s="35">
        <v>98</v>
      </c>
      <c r="M491" s="39">
        <v>0</v>
      </c>
      <c r="N491" s="13">
        <v>900</v>
      </c>
      <c r="O491" s="40">
        <v>-0.87</v>
      </c>
      <c r="P491" s="41">
        <v>58</v>
      </c>
      <c r="Q491" s="52">
        <v>-700</v>
      </c>
      <c r="R491" s="13"/>
      <c r="S491" s="13"/>
      <c r="T491" s="38">
        <f t="shared" si="9"/>
        <v>-750.46</v>
      </c>
      <c r="U491" s="36">
        <v>1860</v>
      </c>
      <c r="V491" s="36">
        <v>780</v>
      </c>
      <c r="W491" s="36">
        <v>1080</v>
      </c>
      <c r="X491" s="36">
        <v>0</v>
      </c>
      <c r="Y491" s="37">
        <v>42027</v>
      </c>
      <c r="Z491" s="152"/>
      <c r="AA491" s="15"/>
      <c r="AB491" s="87" t="s">
        <v>1144</v>
      </c>
    </row>
    <row r="492" spans="2:28" ht="15" customHeight="1" x14ac:dyDescent="0.25">
      <c r="B492" s="85" t="s">
        <v>503</v>
      </c>
      <c r="C492" s="42" t="s">
        <v>1149</v>
      </c>
      <c r="D492" s="12" t="s">
        <v>90</v>
      </c>
      <c r="E492" s="33"/>
      <c r="F492" s="33"/>
      <c r="G492" s="16" t="s">
        <v>206</v>
      </c>
      <c r="H492" s="29" t="s">
        <v>127</v>
      </c>
      <c r="I492" s="29" t="s">
        <v>127</v>
      </c>
      <c r="J492" s="83">
        <v>0</v>
      </c>
      <c r="K492" s="56" t="s">
        <v>376</v>
      </c>
      <c r="L492" s="35">
        <v>98</v>
      </c>
      <c r="M492" s="39">
        <v>0</v>
      </c>
      <c r="N492" s="13">
        <v>900</v>
      </c>
      <c r="O492" s="40">
        <v>-6</v>
      </c>
      <c r="P492" s="41">
        <v>57.999999999999993</v>
      </c>
      <c r="Q492" s="13"/>
      <c r="R492" s="13"/>
      <c r="S492" s="13"/>
      <c r="T492" s="38">
        <f t="shared" si="9"/>
        <v>-347.99999999999994</v>
      </c>
      <c r="U492" s="36">
        <v>1600</v>
      </c>
      <c r="V492" s="36">
        <v>1600</v>
      </c>
      <c r="W492" s="36">
        <v>0</v>
      </c>
      <c r="X492" s="36">
        <v>0</v>
      </c>
      <c r="Y492" s="37">
        <v>42027</v>
      </c>
      <c r="Z492" s="152"/>
      <c r="AA492" s="15"/>
      <c r="AB492" s="87" t="s">
        <v>1144</v>
      </c>
    </row>
    <row r="493" spans="2:28" ht="15" customHeight="1" x14ac:dyDescent="0.25">
      <c r="B493" s="85" t="s">
        <v>502</v>
      </c>
      <c r="C493" s="42" t="s">
        <v>1458</v>
      </c>
      <c r="D493" s="73" t="s">
        <v>90</v>
      </c>
      <c r="E493" s="33"/>
      <c r="F493" s="33"/>
      <c r="G493" s="16" t="s">
        <v>122</v>
      </c>
      <c r="H493" s="12" t="s">
        <v>1368</v>
      </c>
      <c r="I493" s="12" t="s">
        <v>351</v>
      </c>
      <c r="J493" s="12" t="s">
        <v>125</v>
      </c>
      <c r="K493" s="57" t="s">
        <v>237</v>
      </c>
      <c r="L493" s="12">
        <v>98</v>
      </c>
      <c r="M493" s="12"/>
      <c r="N493" s="13">
        <v>900</v>
      </c>
      <c r="O493" s="12">
        <v>-11</v>
      </c>
      <c r="P493" s="41">
        <v>60</v>
      </c>
      <c r="Q493" s="52">
        <v>-760</v>
      </c>
      <c r="R493" s="13"/>
      <c r="S493" s="13"/>
      <c r="T493" s="38">
        <f t="shared" si="9"/>
        <v>-1420</v>
      </c>
      <c r="U493" s="12" t="s">
        <v>1015</v>
      </c>
      <c r="V493" s="12" t="s">
        <v>1015</v>
      </c>
      <c r="W493" s="12" t="s">
        <v>996</v>
      </c>
      <c r="X493" s="12" t="s">
        <v>996</v>
      </c>
      <c r="Y493" s="51">
        <v>42191</v>
      </c>
      <c r="Z493" s="15"/>
      <c r="AA493" s="15"/>
      <c r="AB493" s="87" t="s">
        <v>133</v>
      </c>
    </row>
    <row r="494" spans="2:28" ht="15" customHeight="1" x14ac:dyDescent="0.25">
      <c r="B494" s="85" t="s">
        <v>502</v>
      </c>
      <c r="C494" s="72" t="s">
        <v>509</v>
      </c>
      <c r="D494" s="73" t="s">
        <v>90</v>
      </c>
      <c r="E494" s="33"/>
      <c r="F494" s="33"/>
      <c r="G494" s="16" t="s">
        <v>122</v>
      </c>
      <c r="H494" s="12" t="s">
        <v>1368</v>
      </c>
      <c r="I494" s="12" t="s">
        <v>351</v>
      </c>
      <c r="J494" s="12" t="s">
        <v>125</v>
      </c>
      <c r="K494" s="57" t="s">
        <v>237</v>
      </c>
      <c r="L494" s="12">
        <v>98</v>
      </c>
      <c r="M494" s="12"/>
      <c r="N494" s="13">
        <v>900</v>
      </c>
      <c r="O494" s="12">
        <v>-1</v>
      </c>
      <c r="P494" s="41">
        <v>60</v>
      </c>
      <c r="Q494" s="13"/>
      <c r="R494" s="13"/>
      <c r="S494" s="13"/>
      <c r="T494" s="38">
        <f t="shared" si="9"/>
        <v>-60</v>
      </c>
      <c r="U494" s="12" t="s">
        <v>1015</v>
      </c>
      <c r="V494" s="12" t="s">
        <v>1015</v>
      </c>
      <c r="W494" s="12" t="s">
        <v>996</v>
      </c>
      <c r="X494" s="12" t="s">
        <v>996</v>
      </c>
      <c r="Y494" s="51">
        <v>42191</v>
      </c>
      <c r="Z494" s="15"/>
      <c r="AA494" s="15"/>
      <c r="AB494" s="87" t="s">
        <v>133</v>
      </c>
    </row>
    <row r="495" spans="2:28" ht="15" customHeight="1" x14ac:dyDescent="0.25">
      <c r="B495" s="85" t="s">
        <v>502</v>
      </c>
      <c r="C495" s="13" t="s">
        <v>1458</v>
      </c>
      <c r="D495" s="12" t="s">
        <v>20</v>
      </c>
      <c r="E495" s="33"/>
      <c r="F495" s="33"/>
      <c r="G495" s="16" t="s">
        <v>122</v>
      </c>
      <c r="H495" s="12" t="s">
        <v>192</v>
      </c>
      <c r="I495" s="12" t="s">
        <v>193</v>
      </c>
      <c r="J495" s="12" t="s">
        <v>125</v>
      </c>
      <c r="K495" s="57" t="s">
        <v>194</v>
      </c>
      <c r="L495" s="12">
        <v>0</v>
      </c>
      <c r="M495" s="12"/>
      <c r="N495" s="13">
        <v>1000</v>
      </c>
      <c r="O495" s="12">
        <v>0</v>
      </c>
      <c r="P495" s="41"/>
      <c r="Q495" s="13"/>
      <c r="R495" s="13"/>
      <c r="S495" s="13"/>
      <c r="T495" s="38">
        <f t="shared" si="9"/>
        <v>0</v>
      </c>
      <c r="U495" s="12" t="s">
        <v>1457</v>
      </c>
      <c r="V495" s="12" t="s">
        <v>1457</v>
      </c>
      <c r="W495" s="12" t="s">
        <v>996</v>
      </c>
      <c r="X495" s="12" t="s">
        <v>996</v>
      </c>
      <c r="Y495" s="51">
        <v>42192</v>
      </c>
      <c r="Z495" s="15"/>
      <c r="AA495" s="15"/>
      <c r="AB495" s="87" t="s">
        <v>196</v>
      </c>
    </row>
    <row r="496" spans="2:28" ht="15" customHeight="1" x14ac:dyDescent="0.25">
      <c r="B496" s="85" t="s">
        <v>503</v>
      </c>
      <c r="C496" s="42" t="s">
        <v>1149</v>
      </c>
      <c r="D496" s="12" t="s">
        <v>20</v>
      </c>
      <c r="E496" s="33"/>
      <c r="F496" s="33"/>
      <c r="G496" s="16" t="s">
        <v>206</v>
      </c>
      <c r="H496" s="29" t="s">
        <v>127</v>
      </c>
      <c r="I496" s="29" t="s">
        <v>127</v>
      </c>
      <c r="J496" s="29">
        <v>0</v>
      </c>
      <c r="K496" s="56" t="s">
        <v>376</v>
      </c>
      <c r="L496" s="35">
        <v>146</v>
      </c>
      <c r="M496" s="39">
        <v>0</v>
      </c>
      <c r="N496" s="13">
        <v>900</v>
      </c>
      <c r="O496" s="40">
        <v>-1</v>
      </c>
      <c r="P496" s="41">
        <v>57.999999999999993</v>
      </c>
      <c r="Q496" s="13"/>
      <c r="R496" s="13"/>
      <c r="S496" s="13"/>
      <c r="T496" s="38">
        <f t="shared" si="9"/>
        <v>-57.999999999999993</v>
      </c>
      <c r="U496" s="36">
        <v>0</v>
      </c>
      <c r="V496" s="36">
        <v>0</v>
      </c>
      <c r="W496" s="36">
        <v>0</v>
      </c>
      <c r="X496" s="36">
        <v>0</v>
      </c>
      <c r="Y496" s="37">
        <v>42033</v>
      </c>
      <c r="Z496" s="152"/>
      <c r="AA496" s="15"/>
      <c r="AB496" s="87" t="s">
        <v>205</v>
      </c>
    </row>
    <row r="497" spans="2:28" ht="15" customHeight="1" x14ac:dyDescent="0.25">
      <c r="B497" s="85" t="s">
        <v>502</v>
      </c>
      <c r="C497" s="13"/>
      <c r="D497" s="12" t="s">
        <v>187</v>
      </c>
      <c r="E497" s="33"/>
      <c r="F497" s="33"/>
      <c r="G497" s="16"/>
      <c r="H497" s="12"/>
      <c r="I497" s="12">
        <v>0</v>
      </c>
      <c r="J497" s="12">
        <v>0</v>
      </c>
      <c r="K497" s="57">
        <v>0</v>
      </c>
      <c r="L497" s="12"/>
      <c r="M497" s="12"/>
      <c r="N497" s="13">
        <v>0</v>
      </c>
      <c r="O497" s="12">
        <v>0</v>
      </c>
      <c r="P497" s="41"/>
      <c r="Q497" s="13"/>
      <c r="R497" s="13"/>
      <c r="S497" s="13"/>
      <c r="T497" s="38">
        <f t="shared" si="9"/>
        <v>0</v>
      </c>
      <c r="U497" s="12" t="s">
        <v>996</v>
      </c>
      <c r="V497" s="12" t="s">
        <v>996</v>
      </c>
      <c r="W497" s="12" t="s">
        <v>996</v>
      </c>
      <c r="X497" s="12" t="s">
        <v>996</v>
      </c>
      <c r="Y497" s="12"/>
      <c r="Z497" s="15"/>
      <c r="AA497" s="15"/>
      <c r="AB497" s="87">
        <v>0</v>
      </c>
    </row>
    <row r="498" spans="2:28" ht="15" customHeight="1" x14ac:dyDescent="0.25">
      <c r="B498" s="85" t="s">
        <v>503</v>
      </c>
      <c r="C498" s="42" t="s">
        <v>1149</v>
      </c>
      <c r="D498" s="12" t="s">
        <v>187</v>
      </c>
      <c r="E498" s="33"/>
      <c r="F498" s="33"/>
      <c r="G498" s="16" t="s">
        <v>206</v>
      </c>
      <c r="H498" s="29" t="s">
        <v>127</v>
      </c>
      <c r="I498" s="29" t="s">
        <v>127</v>
      </c>
      <c r="J498" s="83">
        <v>0</v>
      </c>
      <c r="K498" s="56" t="s">
        <v>376</v>
      </c>
      <c r="L498" s="35">
        <v>98</v>
      </c>
      <c r="M498" s="39">
        <v>0</v>
      </c>
      <c r="N498" s="13">
        <v>900</v>
      </c>
      <c r="O498" s="40">
        <v>-1</v>
      </c>
      <c r="P498" s="41">
        <v>57.999999999999993</v>
      </c>
      <c r="Q498" s="13"/>
      <c r="R498" s="13"/>
      <c r="S498" s="13"/>
      <c r="T498" s="38">
        <f t="shared" si="9"/>
        <v>-57.999999999999993</v>
      </c>
      <c r="U498" s="36">
        <v>1000</v>
      </c>
      <c r="V498" s="36">
        <v>1000</v>
      </c>
      <c r="W498" s="36">
        <v>0</v>
      </c>
      <c r="X498" s="36">
        <v>0</v>
      </c>
      <c r="Y498" s="37">
        <v>42027</v>
      </c>
      <c r="Z498" s="152"/>
      <c r="AA498" s="15"/>
      <c r="AB498" s="87" t="s">
        <v>205</v>
      </c>
    </row>
    <row r="499" spans="2:28" ht="15" customHeight="1" x14ac:dyDescent="0.25">
      <c r="B499" s="85" t="s">
        <v>503</v>
      </c>
      <c r="C499" s="42" t="s">
        <v>1149</v>
      </c>
      <c r="D499" s="12" t="s">
        <v>1194</v>
      </c>
      <c r="E499" s="33"/>
      <c r="F499" s="33"/>
      <c r="G499" s="16" t="s">
        <v>206</v>
      </c>
      <c r="H499" s="29" t="s">
        <v>1320</v>
      </c>
      <c r="I499" s="29" t="s">
        <v>351</v>
      </c>
      <c r="J499" s="34">
        <v>0</v>
      </c>
      <c r="K499" s="56" t="s">
        <v>376</v>
      </c>
      <c r="L499" s="35">
        <v>98</v>
      </c>
      <c r="M499" s="39">
        <v>0</v>
      </c>
      <c r="N499" s="13">
        <v>900</v>
      </c>
      <c r="O499" s="40">
        <v>-15</v>
      </c>
      <c r="P499" s="41">
        <v>58</v>
      </c>
      <c r="Q499" s="52">
        <v>-480</v>
      </c>
      <c r="R499" s="13"/>
      <c r="S499" s="13"/>
      <c r="T499" s="38">
        <f t="shared" si="9"/>
        <v>-1350</v>
      </c>
      <c r="U499" s="36">
        <v>18900</v>
      </c>
      <c r="V499" s="36">
        <v>18900</v>
      </c>
      <c r="W499" s="36">
        <v>0</v>
      </c>
      <c r="X499" s="36">
        <v>0</v>
      </c>
      <c r="Y499" s="37">
        <v>42027</v>
      </c>
      <c r="Z499" s="152"/>
      <c r="AA499" s="15"/>
      <c r="AB499" s="87" t="s">
        <v>191</v>
      </c>
    </row>
    <row r="500" spans="2:28" ht="15" customHeight="1" x14ac:dyDescent="0.25">
      <c r="B500" s="85" t="s">
        <v>502</v>
      </c>
      <c r="C500" s="72" t="s">
        <v>511</v>
      </c>
      <c r="D500" s="12" t="s">
        <v>1194</v>
      </c>
      <c r="E500" s="33"/>
      <c r="F500" s="33"/>
      <c r="G500" s="16" t="s">
        <v>122</v>
      </c>
      <c r="H500" s="12" t="s">
        <v>1369</v>
      </c>
      <c r="I500" s="12" t="s">
        <v>1370</v>
      </c>
      <c r="J500" s="12" t="s">
        <v>125</v>
      </c>
      <c r="K500" s="57" t="s">
        <v>131</v>
      </c>
      <c r="L500" s="12">
        <v>118</v>
      </c>
      <c r="M500" s="12"/>
      <c r="N500" s="13">
        <v>1000</v>
      </c>
      <c r="O500" s="12">
        <v>0</v>
      </c>
      <c r="P500" s="41"/>
      <c r="Q500" s="13"/>
      <c r="R500" s="13"/>
      <c r="S500" s="13"/>
      <c r="T500" s="38">
        <f t="shared" si="9"/>
        <v>0</v>
      </c>
      <c r="U500" s="12" t="s">
        <v>996</v>
      </c>
      <c r="V500" s="12" t="s">
        <v>996</v>
      </c>
      <c r="W500" s="12" t="s">
        <v>996</v>
      </c>
      <c r="X500" s="12" t="s">
        <v>996</v>
      </c>
      <c r="Y500" s="51">
        <v>42212</v>
      </c>
      <c r="Z500" s="15"/>
      <c r="AA500" s="15"/>
      <c r="AB500" s="87" t="s">
        <v>133</v>
      </c>
    </row>
    <row r="501" spans="2:28" ht="15" customHeight="1" x14ac:dyDescent="0.25">
      <c r="B501" s="85" t="s">
        <v>503</v>
      </c>
      <c r="C501" s="13"/>
      <c r="D501" s="13" t="s">
        <v>615</v>
      </c>
      <c r="E501" s="13"/>
      <c r="F501" s="13"/>
      <c r="G501" s="16" t="s">
        <v>188</v>
      </c>
      <c r="H501" s="13" t="s">
        <v>127</v>
      </c>
      <c r="I501" s="13" t="s">
        <v>127</v>
      </c>
      <c r="J501" s="13">
        <v>0</v>
      </c>
      <c r="K501" s="17" t="s">
        <v>800</v>
      </c>
      <c r="L501" s="13">
        <v>31</v>
      </c>
      <c r="M501" s="13">
        <v>48</v>
      </c>
      <c r="N501" s="13">
        <v>900</v>
      </c>
      <c r="O501" s="13">
        <v>37</v>
      </c>
      <c r="P501" s="74"/>
      <c r="Q501" s="13"/>
      <c r="R501" s="13"/>
      <c r="S501" s="13"/>
      <c r="T501" s="75">
        <v>2145.9999999999995</v>
      </c>
      <c r="U501" s="75">
        <v>0</v>
      </c>
      <c r="V501" s="75">
        <v>0</v>
      </c>
      <c r="W501" s="75">
        <v>0</v>
      </c>
      <c r="X501" s="75">
        <v>0</v>
      </c>
      <c r="Y501" s="76">
        <v>42030</v>
      </c>
      <c r="Z501" s="152"/>
      <c r="AA501" s="13"/>
      <c r="AB501" s="86" t="s">
        <v>202</v>
      </c>
    </row>
    <row r="502" spans="2:28" ht="15" customHeight="1" x14ac:dyDescent="0.25">
      <c r="B502" s="85" t="s">
        <v>503</v>
      </c>
      <c r="C502" s="13" t="s">
        <v>1459</v>
      </c>
      <c r="D502" s="12" t="s">
        <v>1152</v>
      </c>
      <c r="E502" s="33"/>
      <c r="F502" s="33"/>
      <c r="G502" s="16" t="s">
        <v>188</v>
      </c>
      <c r="H502" s="29" t="s">
        <v>127</v>
      </c>
      <c r="I502" s="29" t="s">
        <v>127</v>
      </c>
      <c r="J502" s="32">
        <v>0</v>
      </c>
      <c r="K502" s="56" t="s">
        <v>376</v>
      </c>
      <c r="L502" s="35">
        <v>48</v>
      </c>
      <c r="M502" s="39">
        <v>0</v>
      </c>
      <c r="N502" s="13" t="s">
        <v>199</v>
      </c>
      <c r="O502" s="40">
        <v>1.5</v>
      </c>
      <c r="P502" s="41">
        <v>57.999999999999993</v>
      </c>
      <c r="Q502" s="13"/>
      <c r="R502" s="13"/>
      <c r="S502" s="13"/>
      <c r="T502" s="38">
        <f t="shared" ref="T502:T535" si="10">(O502*P502)+Q502+R502+S502</f>
        <v>86.999999999999986</v>
      </c>
      <c r="U502" s="36">
        <v>0</v>
      </c>
      <c r="V502" s="36">
        <v>0</v>
      </c>
      <c r="W502" s="36">
        <v>0</v>
      </c>
      <c r="X502" s="36">
        <v>0</v>
      </c>
      <c r="Y502" s="37">
        <v>42030</v>
      </c>
      <c r="Z502" s="152"/>
      <c r="AA502" s="15"/>
      <c r="AB502" s="87" t="s">
        <v>196</v>
      </c>
    </row>
    <row r="503" spans="2:28" ht="15" customHeight="1" x14ac:dyDescent="0.25">
      <c r="B503" s="85" t="s">
        <v>503</v>
      </c>
      <c r="C503" s="42" t="s">
        <v>1149</v>
      </c>
      <c r="D503" s="12" t="s">
        <v>1195</v>
      </c>
      <c r="E503" s="33"/>
      <c r="F503" s="33"/>
      <c r="G503" s="16" t="s">
        <v>188</v>
      </c>
      <c r="H503" s="29" t="s">
        <v>127</v>
      </c>
      <c r="I503" s="29" t="s">
        <v>127</v>
      </c>
      <c r="J503" s="32">
        <v>0</v>
      </c>
      <c r="K503" s="56" t="s">
        <v>376</v>
      </c>
      <c r="L503" s="35">
        <v>98</v>
      </c>
      <c r="M503" s="39">
        <v>0</v>
      </c>
      <c r="N503" s="13">
        <v>900</v>
      </c>
      <c r="O503" s="40">
        <v>-2.4</v>
      </c>
      <c r="P503" s="41">
        <v>58</v>
      </c>
      <c r="Q503" s="13"/>
      <c r="R503" s="13"/>
      <c r="S503" s="13"/>
      <c r="T503" s="38">
        <f t="shared" si="10"/>
        <v>-139.19999999999999</v>
      </c>
      <c r="U503" s="36">
        <v>720</v>
      </c>
      <c r="V503" s="36">
        <v>720</v>
      </c>
      <c r="W503" s="36">
        <v>0</v>
      </c>
      <c r="X503" s="36">
        <v>0</v>
      </c>
      <c r="Y503" s="37">
        <v>42030</v>
      </c>
      <c r="Z503" s="152"/>
      <c r="AA503" s="15"/>
      <c r="AB503" s="87" t="s">
        <v>205</v>
      </c>
    </row>
    <row r="504" spans="2:28" ht="15" customHeight="1" x14ac:dyDescent="0.25">
      <c r="B504" s="85" t="s">
        <v>503</v>
      </c>
      <c r="C504" s="13" t="s">
        <v>1458</v>
      </c>
      <c r="D504" s="12" t="s">
        <v>1196</v>
      </c>
      <c r="E504" s="33"/>
      <c r="F504" s="33"/>
      <c r="G504" s="16" t="s">
        <v>206</v>
      </c>
      <c r="H504" s="29" t="s">
        <v>127</v>
      </c>
      <c r="I504" s="29" t="s">
        <v>127</v>
      </c>
      <c r="J504" s="34">
        <v>0</v>
      </c>
      <c r="K504" s="56" t="s">
        <v>376</v>
      </c>
      <c r="L504" s="35">
        <v>98</v>
      </c>
      <c r="M504" s="39">
        <v>0</v>
      </c>
      <c r="N504" s="13">
        <v>900</v>
      </c>
      <c r="O504" s="40">
        <v>-10</v>
      </c>
      <c r="P504" s="41">
        <v>58</v>
      </c>
      <c r="Q504" s="52">
        <v>-2680</v>
      </c>
      <c r="R504" s="13"/>
      <c r="S504" s="13"/>
      <c r="T504" s="38">
        <f t="shared" si="10"/>
        <v>-3260</v>
      </c>
      <c r="U504" s="36">
        <v>1600</v>
      </c>
      <c r="V504" s="36">
        <v>1600</v>
      </c>
      <c r="W504" s="36">
        <v>0</v>
      </c>
      <c r="X504" s="36">
        <v>0</v>
      </c>
      <c r="Y504" s="37">
        <v>42031</v>
      </c>
      <c r="Z504" s="152"/>
      <c r="AA504" s="15"/>
      <c r="AB504" s="87" t="s">
        <v>1144</v>
      </c>
    </row>
    <row r="505" spans="2:28" ht="15" customHeight="1" x14ac:dyDescent="0.25">
      <c r="B505" s="85" t="s">
        <v>503</v>
      </c>
      <c r="C505" s="42" t="s">
        <v>1149</v>
      </c>
      <c r="D505" s="12" t="s">
        <v>1223</v>
      </c>
      <c r="E505" s="33"/>
      <c r="F505" s="33"/>
      <c r="G505" s="16" t="s">
        <v>206</v>
      </c>
      <c r="H505" s="29" t="s">
        <v>127</v>
      </c>
      <c r="I505" s="29" t="s">
        <v>127</v>
      </c>
      <c r="J505" s="32">
        <v>0</v>
      </c>
      <c r="K505" s="56" t="s">
        <v>1360</v>
      </c>
      <c r="L505" s="35">
        <v>118</v>
      </c>
      <c r="M505" s="39">
        <v>0</v>
      </c>
      <c r="N505" s="13">
        <v>1000</v>
      </c>
      <c r="O505" s="40">
        <v>0</v>
      </c>
      <c r="P505" s="41"/>
      <c r="Q505" s="13"/>
      <c r="R505" s="13"/>
      <c r="S505" s="13"/>
      <c r="T505" s="38">
        <f t="shared" si="10"/>
        <v>0</v>
      </c>
      <c r="U505" s="36">
        <v>124000</v>
      </c>
      <c r="V505" s="36">
        <v>76000</v>
      </c>
      <c r="W505" s="36">
        <v>48000</v>
      </c>
      <c r="X505" s="36">
        <v>0</v>
      </c>
      <c r="Y505" s="37">
        <v>42033</v>
      </c>
      <c r="Z505" s="152"/>
      <c r="AA505" s="15"/>
      <c r="AB505" s="87" t="s">
        <v>205</v>
      </c>
    </row>
    <row r="506" spans="2:28" ht="15" customHeight="1" x14ac:dyDescent="0.25">
      <c r="B506" s="85" t="s">
        <v>503</v>
      </c>
      <c r="C506" s="13" t="s">
        <v>1459</v>
      </c>
      <c r="D506" s="12" t="s">
        <v>1183</v>
      </c>
      <c r="E506" s="33"/>
      <c r="F506" s="33"/>
      <c r="G506" s="16" t="s">
        <v>188</v>
      </c>
      <c r="H506" s="29" t="s">
        <v>127</v>
      </c>
      <c r="I506" s="29" t="s">
        <v>127</v>
      </c>
      <c r="J506" s="34">
        <v>0</v>
      </c>
      <c r="K506" s="56" t="s">
        <v>1353</v>
      </c>
      <c r="L506" s="35">
        <v>80</v>
      </c>
      <c r="M506" s="39">
        <v>0</v>
      </c>
      <c r="N506" s="13" t="s">
        <v>199</v>
      </c>
      <c r="O506" s="40">
        <v>21</v>
      </c>
      <c r="P506" s="41">
        <v>58</v>
      </c>
      <c r="Q506" s="52">
        <v>-300</v>
      </c>
      <c r="R506" s="13"/>
      <c r="S506" s="13"/>
      <c r="T506" s="38">
        <f t="shared" si="10"/>
        <v>918</v>
      </c>
      <c r="U506" s="36">
        <v>0</v>
      </c>
      <c r="V506" s="36">
        <v>0</v>
      </c>
      <c r="W506" s="36">
        <v>0</v>
      </c>
      <c r="X506" s="36">
        <v>0</v>
      </c>
      <c r="Y506" s="37">
        <v>42030</v>
      </c>
      <c r="Z506" s="152"/>
      <c r="AA506" s="15"/>
      <c r="AB506" s="87" t="s">
        <v>133</v>
      </c>
    </row>
    <row r="507" spans="2:28" ht="15" customHeight="1" x14ac:dyDescent="0.25">
      <c r="B507" s="85" t="s">
        <v>503</v>
      </c>
      <c r="C507" s="42" t="s">
        <v>1149</v>
      </c>
      <c r="D507" s="12" t="s">
        <v>1197</v>
      </c>
      <c r="E507" s="33"/>
      <c r="F507" s="33"/>
      <c r="G507" s="16" t="s">
        <v>122</v>
      </c>
      <c r="H507" s="29" t="s">
        <v>1323</v>
      </c>
      <c r="I507" s="29" t="s">
        <v>127</v>
      </c>
      <c r="J507" s="32">
        <v>0</v>
      </c>
      <c r="K507" s="56" t="s">
        <v>376</v>
      </c>
      <c r="L507" s="35">
        <v>98</v>
      </c>
      <c r="M507" s="39">
        <v>0</v>
      </c>
      <c r="N507" s="13">
        <v>900</v>
      </c>
      <c r="O507" s="40">
        <v>0</v>
      </c>
      <c r="P507" s="41"/>
      <c r="Q507" s="13"/>
      <c r="R507" s="13"/>
      <c r="S507" s="13"/>
      <c r="T507" s="38">
        <f t="shared" si="10"/>
        <v>0</v>
      </c>
      <c r="U507" s="36">
        <v>0</v>
      </c>
      <c r="V507" s="36">
        <v>0</v>
      </c>
      <c r="W507" s="36">
        <v>0</v>
      </c>
      <c r="X507" s="36">
        <v>0</v>
      </c>
      <c r="Y507" s="37">
        <v>42037</v>
      </c>
      <c r="Z507" s="152"/>
      <c r="AA507" s="15"/>
      <c r="AB507" s="87" t="s">
        <v>191</v>
      </c>
    </row>
    <row r="508" spans="2:28" ht="15" customHeight="1" x14ac:dyDescent="0.25">
      <c r="B508" s="85" t="s">
        <v>503</v>
      </c>
      <c r="C508" s="42" t="s">
        <v>1149</v>
      </c>
      <c r="D508" s="12" t="s">
        <v>1247</v>
      </c>
      <c r="E508" s="33"/>
      <c r="F508" s="33"/>
      <c r="G508" s="16" t="s">
        <v>122</v>
      </c>
      <c r="H508" s="29" t="s">
        <v>1335</v>
      </c>
      <c r="I508" s="29" t="s">
        <v>1336</v>
      </c>
      <c r="J508" s="32">
        <v>0</v>
      </c>
      <c r="K508" s="56" t="s">
        <v>376</v>
      </c>
      <c r="L508" s="35">
        <v>146</v>
      </c>
      <c r="M508" s="39">
        <v>0</v>
      </c>
      <c r="N508" s="13">
        <v>900</v>
      </c>
      <c r="O508" s="40">
        <v>0</v>
      </c>
      <c r="P508" s="41"/>
      <c r="Q508" s="13"/>
      <c r="R508" s="13"/>
      <c r="S508" s="13"/>
      <c r="T508" s="38">
        <f t="shared" si="10"/>
        <v>0</v>
      </c>
      <c r="U508" s="36">
        <v>0</v>
      </c>
      <c r="V508" s="36">
        <v>0</v>
      </c>
      <c r="W508" s="36">
        <v>0</v>
      </c>
      <c r="X508" s="36">
        <v>0</v>
      </c>
      <c r="Y508" s="37">
        <v>42037</v>
      </c>
      <c r="Z508" s="152"/>
      <c r="AA508" s="15"/>
      <c r="AB508" s="87" t="s">
        <v>191</v>
      </c>
    </row>
    <row r="509" spans="2:28" ht="15" customHeight="1" x14ac:dyDescent="0.25">
      <c r="B509" s="85" t="s">
        <v>503</v>
      </c>
      <c r="C509" s="42" t="s">
        <v>1149</v>
      </c>
      <c r="D509" s="12" t="s">
        <v>1248</v>
      </c>
      <c r="E509" s="33"/>
      <c r="F509" s="33"/>
      <c r="G509" s="16" t="s">
        <v>122</v>
      </c>
      <c r="H509" s="29" t="s">
        <v>421</v>
      </c>
      <c r="I509" s="29" t="s">
        <v>422</v>
      </c>
      <c r="J509" s="32">
        <v>0</v>
      </c>
      <c r="K509" s="56" t="s">
        <v>376</v>
      </c>
      <c r="L509" s="35">
        <v>146</v>
      </c>
      <c r="M509" s="39">
        <v>0</v>
      </c>
      <c r="N509" s="13">
        <v>900</v>
      </c>
      <c r="O509" s="40">
        <v>-0.23</v>
      </c>
      <c r="P509" s="41">
        <v>58</v>
      </c>
      <c r="Q509" s="13"/>
      <c r="R509" s="13"/>
      <c r="S509" s="13"/>
      <c r="T509" s="38">
        <f t="shared" si="10"/>
        <v>-13.34</v>
      </c>
      <c r="U509" s="36">
        <v>7712</v>
      </c>
      <c r="V509" s="36">
        <v>6000</v>
      </c>
      <c r="W509" s="36">
        <v>1712</v>
      </c>
      <c r="X509" s="36">
        <v>0</v>
      </c>
      <c r="Y509" s="37">
        <v>42037</v>
      </c>
      <c r="Z509" s="152"/>
      <c r="AA509" s="15"/>
      <c r="AB509" s="87" t="s">
        <v>133</v>
      </c>
    </row>
    <row r="510" spans="2:28" ht="15" customHeight="1" x14ac:dyDescent="0.25">
      <c r="B510" s="85" t="s">
        <v>503</v>
      </c>
      <c r="C510" s="42" t="s">
        <v>1149</v>
      </c>
      <c r="D510" s="12" t="s">
        <v>1249</v>
      </c>
      <c r="E510" s="33"/>
      <c r="F510" s="33"/>
      <c r="G510" s="16" t="s">
        <v>122</v>
      </c>
      <c r="H510" s="29" t="s">
        <v>1337</v>
      </c>
      <c r="I510" s="29" t="s">
        <v>1338</v>
      </c>
      <c r="J510" s="32">
        <v>0</v>
      </c>
      <c r="K510" s="56" t="s">
        <v>376</v>
      </c>
      <c r="L510" s="35">
        <v>146</v>
      </c>
      <c r="M510" s="39">
        <v>0</v>
      </c>
      <c r="N510" s="13">
        <v>900</v>
      </c>
      <c r="O510" s="40">
        <v>0</v>
      </c>
      <c r="P510" s="41"/>
      <c r="Q510" s="13"/>
      <c r="R510" s="13"/>
      <c r="S510" s="13"/>
      <c r="T510" s="38">
        <f t="shared" si="10"/>
        <v>0</v>
      </c>
      <c r="U510" s="36">
        <v>0</v>
      </c>
      <c r="V510" s="36">
        <v>0</v>
      </c>
      <c r="W510" s="36">
        <v>0</v>
      </c>
      <c r="X510" s="36">
        <v>0</v>
      </c>
      <c r="Y510" s="37">
        <v>42037</v>
      </c>
      <c r="Z510" s="152"/>
      <c r="AA510" s="15"/>
      <c r="AB510" s="87" t="s">
        <v>1145</v>
      </c>
    </row>
    <row r="511" spans="2:28" ht="15" customHeight="1" x14ac:dyDescent="0.25">
      <c r="B511" s="85" t="s">
        <v>503</v>
      </c>
      <c r="C511" s="42" t="s">
        <v>1149</v>
      </c>
      <c r="D511" s="12" t="s">
        <v>1198</v>
      </c>
      <c r="E511" s="33"/>
      <c r="F511" s="33"/>
      <c r="G511" s="16" t="s">
        <v>188</v>
      </c>
      <c r="H511" s="29" t="s">
        <v>127</v>
      </c>
      <c r="I511" s="29" t="s">
        <v>127</v>
      </c>
      <c r="J511" s="32">
        <v>0</v>
      </c>
      <c r="K511" s="56" t="s">
        <v>376</v>
      </c>
      <c r="L511" s="35">
        <v>98</v>
      </c>
      <c r="M511" s="39">
        <v>0</v>
      </c>
      <c r="N511" s="13">
        <v>900</v>
      </c>
      <c r="O511" s="40">
        <v>0</v>
      </c>
      <c r="P511" s="41"/>
      <c r="Q511" s="13"/>
      <c r="R511" s="13"/>
      <c r="S511" s="13"/>
      <c r="T511" s="38">
        <f t="shared" si="10"/>
        <v>0</v>
      </c>
      <c r="U511" s="36">
        <v>5800</v>
      </c>
      <c r="V511" s="36">
        <v>0</v>
      </c>
      <c r="W511" s="36">
        <v>5800</v>
      </c>
      <c r="X511" s="36">
        <v>0</v>
      </c>
      <c r="Y511" s="37">
        <v>42037</v>
      </c>
      <c r="Z511" s="152"/>
      <c r="AA511" s="15"/>
      <c r="AB511" s="87" t="s">
        <v>205</v>
      </c>
    </row>
    <row r="512" spans="2:28" ht="15" customHeight="1" x14ac:dyDescent="0.25">
      <c r="B512" s="85" t="s">
        <v>503</v>
      </c>
      <c r="C512" s="13" t="s">
        <v>1458</v>
      </c>
      <c r="D512" s="12" t="s">
        <v>1242</v>
      </c>
      <c r="E512" s="33"/>
      <c r="F512" s="33"/>
      <c r="G512" s="16" t="s">
        <v>188</v>
      </c>
      <c r="H512" s="29" t="s">
        <v>127</v>
      </c>
      <c r="I512" s="29" t="s">
        <v>127</v>
      </c>
      <c r="J512" s="32">
        <v>0</v>
      </c>
      <c r="K512" s="56" t="s">
        <v>787</v>
      </c>
      <c r="L512" s="35">
        <v>130</v>
      </c>
      <c r="M512" s="39">
        <v>0</v>
      </c>
      <c r="N512" s="13">
        <v>900</v>
      </c>
      <c r="O512" s="40">
        <v>-3.9</v>
      </c>
      <c r="P512" s="41">
        <v>58</v>
      </c>
      <c r="Q512" s="13"/>
      <c r="R512" s="13"/>
      <c r="S512" s="13"/>
      <c r="T512" s="38">
        <f t="shared" si="10"/>
        <v>-226.2</v>
      </c>
      <c r="U512" s="36">
        <v>0</v>
      </c>
      <c r="V512" s="36">
        <v>0</v>
      </c>
      <c r="W512" s="36">
        <v>0</v>
      </c>
      <c r="X512" s="36">
        <v>0</v>
      </c>
      <c r="Y512" s="37">
        <v>42040</v>
      </c>
      <c r="Z512" s="152"/>
      <c r="AA512" s="15"/>
      <c r="AB512" s="87" t="s">
        <v>191</v>
      </c>
    </row>
    <row r="513" spans="2:28" ht="15" customHeight="1" x14ac:dyDescent="0.25">
      <c r="B513" s="85" t="s">
        <v>503</v>
      </c>
      <c r="C513" s="13" t="s">
        <v>1458</v>
      </c>
      <c r="D513" s="12" t="s">
        <v>1243</v>
      </c>
      <c r="E513" s="33"/>
      <c r="F513" s="33"/>
      <c r="G513" s="16" t="s">
        <v>188</v>
      </c>
      <c r="H513" s="29" t="s">
        <v>127</v>
      </c>
      <c r="I513" s="29" t="s">
        <v>127</v>
      </c>
      <c r="J513" s="32">
        <v>0</v>
      </c>
      <c r="K513" s="56" t="s">
        <v>787</v>
      </c>
      <c r="L513" s="35">
        <v>130</v>
      </c>
      <c r="M513" s="39">
        <v>0</v>
      </c>
      <c r="N513" s="13" t="s">
        <v>199</v>
      </c>
      <c r="O513" s="40">
        <v>-33</v>
      </c>
      <c r="P513" s="41">
        <v>57.999999999999993</v>
      </c>
      <c r="Q513" s="13"/>
      <c r="R513" s="13"/>
      <c r="S513" s="13"/>
      <c r="T513" s="38">
        <f t="shared" si="10"/>
        <v>-1913.9999999999998</v>
      </c>
      <c r="U513" s="36">
        <v>0</v>
      </c>
      <c r="V513" s="36">
        <v>0</v>
      </c>
      <c r="W513" s="36">
        <v>0</v>
      </c>
      <c r="X513" s="36">
        <v>0</v>
      </c>
      <c r="Y513" s="37">
        <v>42040</v>
      </c>
      <c r="Z513" s="152"/>
      <c r="AA513" s="15"/>
      <c r="AB513" s="87" t="s">
        <v>191</v>
      </c>
    </row>
    <row r="514" spans="2:28" ht="15" customHeight="1" x14ac:dyDescent="0.25">
      <c r="B514" s="85" t="s">
        <v>503</v>
      </c>
      <c r="C514" s="42" t="s">
        <v>1149</v>
      </c>
      <c r="D514" s="12" t="s">
        <v>1186</v>
      </c>
      <c r="E514" s="33"/>
      <c r="F514" s="33"/>
      <c r="G514" s="16" t="s">
        <v>122</v>
      </c>
      <c r="H514" s="29" t="s">
        <v>1310</v>
      </c>
      <c r="I514" s="29" t="s">
        <v>1311</v>
      </c>
      <c r="J514" s="32">
        <v>108519</v>
      </c>
      <c r="K514" s="56" t="s">
        <v>376</v>
      </c>
      <c r="L514" s="35">
        <v>88</v>
      </c>
      <c r="M514" s="39">
        <v>0</v>
      </c>
      <c r="N514" s="13">
        <v>1000</v>
      </c>
      <c r="O514" s="40">
        <v>0</v>
      </c>
      <c r="P514" s="41"/>
      <c r="Q514" s="13"/>
      <c r="R514" s="13"/>
      <c r="S514" s="13"/>
      <c r="T514" s="38">
        <f t="shared" si="10"/>
        <v>0</v>
      </c>
      <c r="U514" s="36">
        <v>54600</v>
      </c>
      <c r="V514" s="36">
        <v>9600</v>
      </c>
      <c r="W514" s="36">
        <v>45000</v>
      </c>
      <c r="X514" s="36">
        <v>174</v>
      </c>
      <c r="Y514" s="37">
        <v>42041</v>
      </c>
      <c r="Z514" s="152"/>
      <c r="AA514" s="15"/>
      <c r="AB514" s="87" t="s">
        <v>133</v>
      </c>
    </row>
    <row r="515" spans="2:28" ht="15" customHeight="1" x14ac:dyDescent="0.25">
      <c r="B515" s="85" t="s">
        <v>503</v>
      </c>
      <c r="C515" s="42" t="s">
        <v>1149</v>
      </c>
      <c r="D515" s="12" t="s">
        <v>1222</v>
      </c>
      <c r="E515" s="33"/>
      <c r="F515" s="33"/>
      <c r="G515" s="16" t="s">
        <v>188</v>
      </c>
      <c r="H515" s="29" t="s">
        <v>127</v>
      </c>
      <c r="I515" s="29" t="s">
        <v>127</v>
      </c>
      <c r="J515" s="32">
        <v>0</v>
      </c>
      <c r="K515" s="56" t="s">
        <v>798</v>
      </c>
      <c r="L515" s="35">
        <v>110</v>
      </c>
      <c r="M515" s="39">
        <v>0</v>
      </c>
      <c r="N515" s="13">
        <v>1000</v>
      </c>
      <c r="O515" s="40">
        <v>0</v>
      </c>
      <c r="P515" s="41"/>
      <c r="Q515" s="13"/>
      <c r="R515" s="13"/>
      <c r="S515" s="13"/>
      <c r="T515" s="38">
        <f t="shared" si="10"/>
        <v>0</v>
      </c>
      <c r="U515" s="36">
        <v>0</v>
      </c>
      <c r="V515" s="36">
        <v>0</v>
      </c>
      <c r="W515" s="36">
        <v>0</v>
      </c>
      <c r="X515" s="36">
        <v>0</v>
      </c>
      <c r="Y515" s="37">
        <v>42044</v>
      </c>
      <c r="Z515" s="152"/>
      <c r="AA515" s="15"/>
      <c r="AB515" s="87" t="s">
        <v>413</v>
      </c>
    </row>
    <row r="516" spans="2:28" ht="15" customHeight="1" x14ac:dyDescent="0.25">
      <c r="B516" s="85" t="s">
        <v>503</v>
      </c>
      <c r="C516" s="42" t="s">
        <v>1149</v>
      </c>
      <c r="D516" s="12" t="s">
        <v>1178</v>
      </c>
      <c r="E516" s="33"/>
      <c r="F516" s="33"/>
      <c r="G516" s="16" t="s">
        <v>122</v>
      </c>
      <c r="H516" s="29" t="s">
        <v>1301</v>
      </c>
      <c r="I516" s="29" t="s">
        <v>1302</v>
      </c>
      <c r="J516" s="32">
        <v>0</v>
      </c>
      <c r="K516" s="56" t="s">
        <v>376</v>
      </c>
      <c r="L516" s="35">
        <v>65</v>
      </c>
      <c r="M516" s="39">
        <v>0</v>
      </c>
      <c r="N516" s="13">
        <v>1000</v>
      </c>
      <c r="O516" s="40">
        <v>1.2</v>
      </c>
      <c r="P516" s="41">
        <v>58</v>
      </c>
      <c r="Q516" s="13"/>
      <c r="R516" s="13"/>
      <c r="S516" s="13"/>
      <c r="T516" s="38">
        <f t="shared" si="10"/>
        <v>69.599999999999994</v>
      </c>
      <c r="U516" s="36">
        <v>6800</v>
      </c>
      <c r="V516" s="36">
        <v>3800</v>
      </c>
      <c r="W516" s="36">
        <v>3000</v>
      </c>
      <c r="X516" s="36">
        <v>0</v>
      </c>
      <c r="Y516" s="37">
        <v>42045</v>
      </c>
      <c r="Z516" s="152"/>
      <c r="AA516" s="15"/>
      <c r="AB516" s="87" t="s">
        <v>191</v>
      </c>
    </row>
    <row r="517" spans="2:28" ht="15" customHeight="1" x14ac:dyDescent="0.25">
      <c r="B517" s="85" t="s">
        <v>503</v>
      </c>
      <c r="C517" s="42" t="s">
        <v>1149</v>
      </c>
      <c r="D517" s="12" t="s">
        <v>1187</v>
      </c>
      <c r="E517" s="33"/>
      <c r="F517" s="33"/>
      <c r="G517" s="16" t="s">
        <v>122</v>
      </c>
      <c r="H517" s="29" t="s">
        <v>287</v>
      </c>
      <c r="I517" s="29" t="s">
        <v>1312</v>
      </c>
      <c r="J517" s="32">
        <v>108176</v>
      </c>
      <c r="K517" s="56" t="s">
        <v>376</v>
      </c>
      <c r="L517" s="35">
        <v>88</v>
      </c>
      <c r="M517" s="39">
        <v>0</v>
      </c>
      <c r="N517" s="13">
        <v>1000</v>
      </c>
      <c r="O517" s="40">
        <v>0</v>
      </c>
      <c r="P517" s="41"/>
      <c r="Q517" s="13"/>
      <c r="R517" s="13"/>
      <c r="S517" s="13"/>
      <c r="T517" s="38">
        <f t="shared" si="10"/>
        <v>0</v>
      </c>
      <c r="U517" s="36">
        <v>1320</v>
      </c>
      <c r="V517" s="36">
        <v>1320</v>
      </c>
      <c r="W517" s="36">
        <v>0</v>
      </c>
      <c r="X517" s="36">
        <v>0</v>
      </c>
      <c r="Y517" s="37">
        <v>42045</v>
      </c>
      <c r="Z517" s="152"/>
      <c r="AA517" s="15"/>
      <c r="AB517" s="87" t="s">
        <v>133</v>
      </c>
    </row>
    <row r="518" spans="2:28" ht="15" customHeight="1" x14ac:dyDescent="0.25">
      <c r="B518" s="85" t="s">
        <v>503</v>
      </c>
      <c r="C518" s="42" t="s">
        <v>1149</v>
      </c>
      <c r="D518" s="12" t="s">
        <v>1179</v>
      </c>
      <c r="E518" s="33"/>
      <c r="F518" s="33"/>
      <c r="G518" s="16" t="s">
        <v>122</v>
      </c>
      <c r="H518" s="29" t="s">
        <v>779</v>
      </c>
      <c r="I518" s="29" t="s">
        <v>127</v>
      </c>
      <c r="J518" s="32">
        <v>0</v>
      </c>
      <c r="K518" s="56" t="s">
        <v>376</v>
      </c>
      <c r="L518" s="35">
        <v>65</v>
      </c>
      <c r="M518" s="39">
        <v>0</v>
      </c>
      <c r="N518" s="13">
        <v>1000</v>
      </c>
      <c r="O518" s="40">
        <v>0</v>
      </c>
      <c r="P518" s="41"/>
      <c r="Q518" s="13"/>
      <c r="R518" s="13"/>
      <c r="S518" s="13"/>
      <c r="T518" s="38">
        <f t="shared" si="10"/>
        <v>0</v>
      </c>
      <c r="U518" s="36">
        <v>0</v>
      </c>
      <c r="V518" s="36">
        <v>0</v>
      </c>
      <c r="W518" s="36">
        <v>0</v>
      </c>
      <c r="X518" s="36">
        <v>0</v>
      </c>
      <c r="Y518" s="37">
        <v>42051</v>
      </c>
      <c r="Z518" s="152"/>
      <c r="AA518" s="15"/>
      <c r="AB518" s="87" t="s">
        <v>191</v>
      </c>
    </row>
    <row r="519" spans="2:28" ht="15" customHeight="1" x14ac:dyDescent="0.25">
      <c r="B519" s="85" t="s">
        <v>503</v>
      </c>
      <c r="C519" s="42" t="s">
        <v>1149</v>
      </c>
      <c r="D519" s="12" t="s">
        <v>1159</v>
      </c>
      <c r="E519" s="33"/>
      <c r="F519" s="33"/>
      <c r="G519" s="16" t="s">
        <v>122</v>
      </c>
      <c r="H519" s="29" t="s">
        <v>307</v>
      </c>
      <c r="I519" s="29" t="s">
        <v>308</v>
      </c>
      <c r="J519" s="32">
        <v>0</v>
      </c>
      <c r="K519" s="56" t="s">
        <v>376</v>
      </c>
      <c r="L519" s="35">
        <v>59</v>
      </c>
      <c r="M519" s="39">
        <v>0</v>
      </c>
      <c r="N519" s="13">
        <v>1000</v>
      </c>
      <c r="O519" s="40">
        <v>0</v>
      </c>
      <c r="P519" s="41"/>
      <c r="Q519" s="13"/>
      <c r="R519" s="13"/>
      <c r="S519" s="13"/>
      <c r="T519" s="38">
        <f t="shared" si="10"/>
        <v>0</v>
      </c>
      <c r="U519" s="36">
        <v>2400</v>
      </c>
      <c r="V519" s="36">
        <v>2400</v>
      </c>
      <c r="W519" s="36">
        <v>0</v>
      </c>
      <c r="X519" s="36">
        <v>0</v>
      </c>
      <c r="Y519" s="37">
        <v>42041</v>
      </c>
      <c r="Z519" s="152"/>
      <c r="AA519" s="15"/>
      <c r="AB519" s="87" t="s">
        <v>191</v>
      </c>
    </row>
    <row r="520" spans="2:28" ht="15" customHeight="1" x14ac:dyDescent="0.25">
      <c r="B520" s="85" t="s">
        <v>503</v>
      </c>
      <c r="C520" s="42" t="s">
        <v>1149</v>
      </c>
      <c r="D520" s="12" t="s">
        <v>1160</v>
      </c>
      <c r="E520" s="33"/>
      <c r="F520" s="33"/>
      <c r="G520" s="16" t="s">
        <v>122</v>
      </c>
      <c r="H520" s="29" t="s">
        <v>1278</v>
      </c>
      <c r="I520" s="29" t="s">
        <v>1279</v>
      </c>
      <c r="J520" s="32">
        <v>107907</v>
      </c>
      <c r="K520" s="56" t="s">
        <v>376</v>
      </c>
      <c r="L520" s="35">
        <v>59</v>
      </c>
      <c r="M520" s="39">
        <v>0</v>
      </c>
      <c r="N520" s="13">
        <v>1000</v>
      </c>
      <c r="O520" s="40">
        <v>3.1</v>
      </c>
      <c r="P520" s="41">
        <v>57.999999999999993</v>
      </c>
      <c r="Q520" s="13"/>
      <c r="R520" s="13"/>
      <c r="S520" s="13"/>
      <c r="T520" s="38">
        <f t="shared" si="10"/>
        <v>179.79999999999998</v>
      </c>
      <c r="U520" s="36">
        <v>19560</v>
      </c>
      <c r="V520" s="36">
        <v>4560</v>
      </c>
      <c r="W520" s="36">
        <v>15000</v>
      </c>
      <c r="X520" s="36">
        <v>1739.9999999999998</v>
      </c>
      <c r="Y520" s="37">
        <v>42058</v>
      </c>
      <c r="Z520" s="152"/>
      <c r="AA520" s="15"/>
      <c r="AB520" s="87" t="s">
        <v>133</v>
      </c>
    </row>
    <row r="521" spans="2:28" ht="15" customHeight="1" x14ac:dyDescent="0.25">
      <c r="B521" s="85" t="s">
        <v>503</v>
      </c>
      <c r="C521" s="42" t="s">
        <v>1149</v>
      </c>
      <c r="D521" s="12" t="s">
        <v>1161</v>
      </c>
      <c r="E521" s="33"/>
      <c r="F521" s="33"/>
      <c r="G521" s="16" t="s">
        <v>122</v>
      </c>
      <c r="H521" s="29" t="s">
        <v>1280</v>
      </c>
      <c r="I521" s="29" t="s">
        <v>1281</v>
      </c>
      <c r="J521" s="32">
        <v>0</v>
      </c>
      <c r="K521" s="56" t="s">
        <v>376</v>
      </c>
      <c r="L521" s="35">
        <v>59</v>
      </c>
      <c r="M521" s="39">
        <v>0</v>
      </c>
      <c r="N521" s="13">
        <v>1000</v>
      </c>
      <c r="O521" s="40">
        <v>0</v>
      </c>
      <c r="P521" s="41"/>
      <c r="Q521" s="13"/>
      <c r="R521" s="13"/>
      <c r="S521" s="13"/>
      <c r="T521" s="38">
        <f t="shared" si="10"/>
        <v>0</v>
      </c>
      <c r="U521" s="36">
        <v>0</v>
      </c>
      <c r="V521" s="36">
        <v>0</v>
      </c>
      <c r="W521" s="36">
        <v>0</v>
      </c>
      <c r="X521" s="36">
        <v>0</v>
      </c>
      <c r="Y521" s="37">
        <v>42058</v>
      </c>
      <c r="Z521" s="152"/>
      <c r="AA521" s="15"/>
      <c r="AB521" s="87" t="s">
        <v>191</v>
      </c>
    </row>
    <row r="522" spans="2:28" ht="15" customHeight="1" x14ac:dyDescent="0.25">
      <c r="B522" s="85" t="s">
        <v>503</v>
      </c>
      <c r="C522" s="42" t="s">
        <v>1149</v>
      </c>
      <c r="D522" s="12" t="s">
        <v>1188</v>
      </c>
      <c r="E522" s="33"/>
      <c r="F522" s="33"/>
      <c r="G522" s="16" t="s">
        <v>122</v>
      </c>
      <c r="H522" s="29" t="s">
        <v>1313</v>
      </c>
      <c r="I522" s="29" t="s">
        <v>1314</v>
      </c>
      <c r="J522" s="32">
        <v>0</v>
      </c>
      <c r="K522" s="56" t="s">
        <v>376</v>
      </c>
      <c r="L522" s="35">
        <v>88</v>
      </c>
      <c r="M522" s="39">
        <v>0</v>
      </c>
      <c r="N522" s="13">
        <v>1000</v>
      </c>
      <c r="O522" s="40">
        <v>0</v>
      </c>
      <c r="P522" s="41"/>
      <c r="Q522" s="13"/>
      <c r="R522" s="13"/>
      <c r="S522" s="13"/>
      <c r="T522" s="38">
        <f t="shared" si="10"/>
        <v>0</v>
      </c>
      <c r="U522" s="36">
        <v>14280</v>
      </c>
      <c r="V522" s="36">
        <v>14280</v>
      </c>
      <c r="W522" s="36">
        <v>0</v>
      </c>
      <c r="X522" s="36">
        <v>0</v>
      </c>
      <c r="Y522" s="37">
        <v>42058</v>
      </c>
      <c r="Z522" s="152"/>
      <c r="AA522" s="15"/>
      <c r="AB522" s="87" t="s">
        <v>191</v>
      </c>
    </row>
    <row r="523" spans="2:28" ht="15" customHeight="1" x14ac:dyDescent="0.25">
      <c r="B523" s="85" t="s">
        <v>503</v>
      </c>
      <c r="C523" s="42" t="s">
        <v>1149</v>
      </c>
      <c r="D523" s="12" t="s">
        <v>1199</v>
      </c>
      <c r="E523" s="33"/>
      <c r="F523" s="33"/>
      <c r="G523" s="16" t="s">
        <v>206</v>
      </c>
      <c r="H523" s="29" t="s">
        <v>127</v>
      </c>
      <c r="I523" s="29" t="s">
        <v>127</v>
      </c>
      <c r="J523" s="32">
        <v>0</v>
      </c>
      <c r="K523" s="56" t="s">
        <v>376</v>
      </c>
      <c r="L523" s="35">
        <v>98</v>
      </c>
      <c r="M523" s="39">
        <v>0</v>
      </c>
      <c r="N523" s="13">
        <v>900</v>
      </c>
      <c r="O523" s="40">
        <v>-5.6</v>
      </c>
      <c r="P523" s="41">
        <v>57.999999999999993</v>
      </c>
      <c r="Q523" s="13"/>
      <c r="R523" s="13"/>
      <c r="S523" s="13"/>
      <c r="T523" s="38">
        <f t="shared" si="10"/>
        <v>-324.79999999999995</v>
      </c>
      <c r="U523" s="36">
        <v>832</v>
      </c>
      <c r="V523" s="36">
        <v>832</v>
      </c>
      <c r="W523" s="36">
        <v>0</v>
      </c>
      <c r="X523" s="36">
        <v>0</v>
      </c>
      <c r="Y523" s="37">
        <v>42059</v>
      </c>
      <c r="Z523" s="152"/>
      <c r="AA523" s="15"/>
      <c r="AB523" s="87" t="s">
        <v>1144</v>
      </c>
    </row>
    <row r="524" spans="2:28" ht="15" customHeight="1" x14ac:dyDescent="0.25">
      <c r="B524" s="85" t="s">
        <v>503</v>
      </c>
      <c r="C524" s="42" t="s">
        <v>1149</v>
      </c>
      <c r="D524" s="12" t="s">
        <v>1200</v>
      </c>
      <c r="E524" s="33"/>
      <c r="F524" s="33"/>
      <c r="G524" s="16" t="s">
        <v>206</v>
      </c>
      <c r="H524" s="29" t="s">
        <v>1320</v>
      </c>
      <c r="I524" s="29" t="s">
        <v>351</v>
      </c>
      <c r="J524" s="32">
        <v>0</v>
      </c>
      <c r="K524" s="56" t="s">
        <v>376</v>
      </c>
      <c r="L524" s="35">
        <v>98</v>
      </c>
      <c r="M524" s="39">
        <v>0</v>
      </c>
      <c r="N524" s="13">
        <v>900</v>
      </c>
      <c r="O524" s="40">
        <v>-1.194</v>
      </c>
      <c r="P524" s="41">
        <v>58</v>
      </c>
      <c r="Q524" s="13"/>
      <c r="R524" s="13"/>
      <c r="S524" s="13"/>
      <c r="T524" s="38">
        <f t="shared" si="10"/>
        <v>-69.251999999999995</v>
      </c>
      <c r="U524" s="36">
        <v>3744</v>
      </c>
      <c r="V524" s="36">
        <v>1344</v>
      </c>
      <c r="W524" s="36">
        <v>2400</v>
      </c>
      <c r="X524" s="36">
        <v>0</v>
      </c>
      <c r="Y524" s="37">
        <v>42059</v>
      </c>
      <c r="Z524" s="152"/>
      <c r="AA524" s="15"/>
      <c r="AB524" s="87" t="s">
        <v>191</v>
      </c>
    </row>
    <row r="525" spans="2:28" ht="15" customHeight="1" x14ac:dyDescent="0.25">
      <c r="B525" s="85" t="s">
        <v>503</v>
      </c>
      <c r="C525" s="42" t="s">
        <v>1149</v>
      </c>
      <c r="D525" s="12" t="s">
        <v>1250</v>
      </c>
      <c r="E525" s="33"/>
      <c r="F525" s="33"/>
      <c r="G525" s="16" t="s">
        <v>206</v>
      </c>
      <c r="H525" s="29" t="s">
        <v>127</v>
      </c>
      <c r="I525" s="29" t="s">
        <v>127</v>
      </c>
      <c r="J525" s="32">
        <v>0</v>
      </c>
      <c r="K525" s="56" t="s">
        <v>376</v>
      </c>
      <c r="L525" s="35">
        <v>146</v>
      </c>
      <c r="M525" s="39">
        <v>0</v>
      </c>
      <c r="N525" s="13">
        <v>900</v>
      </c>
      <c r="O525" s="40">
        <v>-11</v>
      </c>
      <c r="P525" s="41">
        <v>58</v>
      </c>
      <c r="Q525" s="13"/>
      <c r="R525" s="13"/>
      <c r="S525" s="13"/>
      <c r="T525" s="38">
        <f t="shared" si="10"/>
        <v>-638</v>
      </c>
      <c r="U525" s="36">
        <v>0</v>
      </c>
      <c r="V525" s="36">
        <v>0</v>
      </c>
      <c r="W525" s="36">
        <v>0</v>
      </c>
      <c r="X525" s="36">
        <v>0</v>
      </c>
      <c r="Y525" s="37">
        <v>42059</v>
      </c>
      <c r="Z525" s="152"/>
      <c r="AA525" s="15"/>
      <c r="AB525" s="87" t="s">
        <v>205</v>
      </c>
    </row>
    <row r="526" spans="2:28" ht="15" customHeight="1" x14ac:dyDescent="0.25">
      <c r="B526" s="85" t="s">
        <v>503</v>
      </c>
      <c r="C526" s="42" t="s">
        <v>1149</v>
      </c>
      <c r="D526" s="12" t="s">
        <v>1201</v>
      </c>
      <c r="E526" s="33"/>
      <c r="F526" s="33"/>
      <c r="G526" s="16" t="s">
        <v>206</v>
      </c>
      <c r="H526" s="29" t="s">
        <v>127</v>
      </c>
      <c r="I526" s="29" t="s">
        <v>127</v>
      </c>
      <c r="J526" s="32">
        <v>0</v>
      </c>
      <c r="K526" s="56" t="s">
        <v>376</v>
      </c>
      <c r="L526" s="35">
        <v>98</v>
      </c>
      <c r="M526" s="39">
        <v>0</v>
      </c>
      <c r="N526" s="13">
        <v>900</v>
      </c>
      <c r="O526" s="40">
        <v>-5</v>
      </c>
      <c r="P526" s="41">
        <v>58</v>
      </c>
      <c r="Q526" s="13"/>
      <c r="R526" s="13"/>
      <c r="S526" s="13"/>
      <c r="T526" s="38">
        <f t="shared" si="10"/>
        <v>-290</v>
      </c>
      <c r="U526" s="36">
        <v>0</v>
      </c>
      <c r="V526" s="36">
        <v>0</v>
      </c>
      <c r="W526" s="36">
        <v>0</v>
      </c>
      <c r="X526" s="36">
        <v>0</v>
      </c>
      <c r="Y526" s="37">
        <v>42059</v>
      </c>
      <c r="Z526" s="152"/>
      <c r="AA526" s="15"/>
      <c r="AB526" s="87" t="s">
        <v>1144</v>
      </c>
    </row>
    <row r="527" spans="2:28" ht="15" customHeight="1" x14ac:dyDescent="0.25">
      <c r="B527" s="85" t="s">
        <v>503</v>
      </c>
      <c r="C527" s="42" t="s">
        <v>1149</v>
      </c>
      <c r="D527" s="12" t="s">
        <v>1251</v>
      </c>
      <c r="E527" s="33"/>
      <c r="F527" s="33"/>
      <c r="G527" s="16" t="s">
        <v>206</v>
      </c>
      <c r="H527" s="29" t="s">
        <v>127</v>
      </c>
      <c r="I527" s="29" t="s">
        <v>127</v>
      </c>
      <c r="J527" s="34">
        <v>0</v>
      </c>
      <c r="K527" s="56" t="s">
        <v>376</v>
      </c>
      <c r="L527" s="35">
        <v>146</v>
      </c>
      <c r="M527" s="39">
        <v>0</v>
      </c>
      <c r="N527" s="13">
        <v>900</v>
      </c>
      <c r="O527" s="40">
        <v>-1</v>
      </c>
      <c r="P527" s="41">
        <v>60</v>
      </c>
      <c r="Q527" s="13"/>
      <c r="R527" s="13"/>
      <c r="S527" s="52">
        <v>70</v>
      </c>
      <c r="T527" s="38">
        <f t="shared" si="10"/>
        <v>10</v>
      </c>
      <c r="U527" s="36">
        <v>1728</v>
      </c>
      <c r="V527" s="36">
        <v>1728</v>
      </c>
      <c r="W527" s="36">
        <v>0</v>
      </c>
      <c r="X527" s="36">
        <v>0</v>
      </c>
      <c r="Y527" s="37">
        <v>42061</v>
      </c>
      <c r="Z527" s="152"/>
      <c r="AA527" s="15"/>
      <c r="AB527" s="87" t="s">
        <v>205</v>
      </c>
    </row>
    <row r="528" spans="2:28" ht="15" customHeight="1" x14ac:dyDescent="0.25">
      <c r="B528" s="85" t="s">
        <v>503</v>
      </c>
      <c r="C528" s="13" t="s">
        <v>508</v>
      </c>
      <c r="D528" s="12" t="s">
        <v>1252</v>
      </c>
      <c r="E528" s="33"/>
      <c r="F528" s="33"/>
      <c r="G528" s="16" t="s">
        <v>206</v>
      </c>
      <c r="H528" s="29" t="s">
        <v>127</v>
      </c>
      <c r="I528" s="29" t="s">
        <v>127</v>
      </c>
      <c r="J528" s="32">
        <v>0</v>
      </c>
      <c r="K528" s="56" t="s">
        <v>376</v>
      </c>
      <c r="L528" s="35">
        <v>146</v>
      </c>
      <c r="M528" s="39">
        <v>0</v>
      </c>
      <c r="N528" s="13">
        <v>900</v>
      </c>
      <c r="O528" s="40">
        <v>-3</v>
      </c>
      <c r="P528" s="41">
        <v>57.999999999999993</v>
      </c>
      <c r="Q528" s="13"/>
      <c r="R528" s="13"/>
      <c r="S528" s="13"/>
      <c r="T528" s="38">
        <f t="shared" si="10"/>
        <v>-173.99999999999997</v>
      </c>
      <c r="U528" s="36">
        <v>1024</v>
      </c>
      <c r="V528" s="36">
        <v>1024</v>
      </c>
      <c r="W528" s="36">
        <v>0</v>
      </c>
      <c r="X528" s="36">
        <v>0</v>
      </c>
      <c r="Y528" s="37">
        <v>42062</v>
      </c>
      <c r="Z528" s="152"/>
      <c r="AA528" s="15"/>
      <c r="AB528" s="87" t="s">
        <v>205</v>
      </c>
    </row>
    <row r="529" spans="1:28" ht="15" customHeight="1" x14ac:dyDescent="0.25">
      <c r="B529" s="85" t="s">
        <v>503</v>
      </c>
      <c r="C529" s="42" t="s">
        <v>1149</v>
      </c>
      <c r="D529" s="12" t="s">
        <v>1244</v>
      </c>
      <c r="E529" s="33"/>
      <c r="F529" s="33"/>
      <c r="G529" s="16" t="s">
        <v>188</v>
      </c>
      <c r="H529" s="29" t="s">
        <v>127</v>
      </c>
      <c r="I529" s="29" t="s">
        <v>127</v>
      </c>
      <c r="J529" s="32">
        <v>0</v>
      </c>
      <c r="K529" s="56" t="s">
        <v>1363</v>
      </c>
      <c r="L529" s="35">
        <v>130</v>
      </c>
      <c r="M529" s="39">
        <v>0</v>
      </c>
      <c r="N529" s="13" t="s">
        <v>199</v>
      </c>
      <c r="O529" s="40">
        <v>0</v>
      </c>
      <c r="P529" s="41"/>
      <c r="Q529" s="13"/>
      <c r="R529" s="13"/>
      <c r="S529" s="13"/>
      <c r="T529" s="38">
        <f t="shared" si="10"/>
        <v>0</v>
      </c>
      <c r="U529" s="36">
        <v>90000</v>
      </c>
      <c r="V529" s="36">
        <v>90000</v>
      </c>
      <c r="W529" s="36">
        <v>0</v>
      </c>
      <c r="X529" s="36">
        <v>0</v>
      </c>
      <c r="Y529" s="37">
        <v>42065</v>
      </c>
      <c r="Z529" s="152"/>
      <c r="AA529" s="15"/>
      <c r="AB529" s="87" t="s">
        <v>205</v>
      </c>
    </row>
    <row r="530" spans="1:28" ht="15" customHeight="1" x14ac:dyDescent="0.25">
      <c r="B530" s="85" t="s">
        <v>503</v>
      </c>
      <c r="C530" s="42" t="s">
        <v>1149</v>
      </c>
      <c r="D530" s="12" t="s">
        <v>1151</v>
      </c>
      <c r="E530" s="33"/>
      <c r="F530" s="33"/>
      <c r="G530" s="16" t="s">
        <v>122</v>
      </c>
      <c r="H530" s="29" t="s">
        <v>1268</v>
      </c>
      <c r="I530" s="29" t="s">
        <v>1269</v>
      </c>
      <c r="J530" s="32">
        <v>107981</v>
      </c>
      <c r="K530" s="56" t="s">
        <v>376</v>
      </c>
      <c r="L530" s="35">
        <v>21</v>
      </c>
      <c r="M530" s="39">
        <v>0</v>
      </c>
      <c r="N530" s="13">
        <v>900</v>
      </c>
      <c r="O530" s="40">
        <v>2</v>
      </c>
      <c r="P530" s="41">
        <v>57.999999999999993</v>
      </c>
      <c r="Q530" s="13"/>
      <c r="R530" s="13"/>
      <c r="S530" s="13"/>
      <c r="T530" s="38">
        <f t="shared" si="10"/>
        <v>115.99999999999999</v>
      </c>
      <c r="U530" s="36">
        <v>10980</v>
      </c>
      <c r="V530" s="36">
        <v>3480</v>
      </c>
      <c r="W530" s="36">
        <v>7500</v>
      </c>
      <c r="X530" s="36">
        <v>23026</v>
      </c>
      <c r="Y530" s="37">
        <v>42065</v>
      </c>
      <c r="Z530" s="152"/>
      <c r="AA530" s="15"/>
      <c r="AB530" s="87" t="s">
        <v>196</v>
      </c>
    </row>
    <row r="531" spans="1:28" ht="15" customHeight="1" x14ac:dyDescent="0.25">
      <c r="B531" s="85" t="s">
        <v>503</v>
      </c>
      <c r="C531" s="13" t="s">
        <v>515</v>
      </c>
      <c r="D531" s="12" t="s">
        <v>1202</v>
      </c>
      <c r="E531" s="33"/>
      <c r="F531" s="33"/>
      <c r="G531" s="16" t="s">
        <v>206</v>
      </c>
      <c r="H531" s="29" t="s">
        <v>1320</v>
      </c>
      <c r="I531" s="29" t="s">
        <v>351</v>
      </c>
      <c r="J531" s="32">
        <v>0</v>
      </c>
      <c r="K531" s="56" t="s">
        <v>376</v>
      </c>
      <c r="L531" s="35">
        <v>98</v>
      </c>
      <c r="M531" s="39">
        <v>0</v>
      </c>
      <c r="N531" s="13">
        <v>900</v>
      </c>
      <c r="O531" s="40">
        <v>-20</v>
      </c>
      <c r="P531" s="41">
        <v>58</v>
      </c>
      <c r="Q531" s="13"/>
      <c r="R531" s="13"/>
      <c r="S531" s="13"/>
      <c r="T531" s="38">
        <f t="shared" si="10"/>
        <v>-1160</v>
      </c>
      <c r="U531" s="36">
        <v>4400</v>
      </c>
      <c r="V531" s="36">
        <v>4400</v>
      </c>
      <c r="W531" s="36">
        <v>0</v>
      </c>
      <c r="X531" s="36">
        <v>0</v>
      </c>
      <c r="Y531" s="37">
        <v>42066</v>
      </c>
      <c r="Z531" s="152"/>
      <c r="AA531" s="15"/>
      <c r="AB531" s="87" t="s">
        <v>191</v>
      </c>
    </row>
    <row r="532" spans="1:28" ht="15" customHeight="1" x14ac:dyDescent="0.25">
      <c r="B532" s="85" t="s">
        <v>503</v>
      </c>
      <c r="C532" s="42" t="s">
        <v>1149</v>
      </c>
      <c r="D532" s="12" t="s">
        <v>1203</v>
      </c>
      <c r="E532" s="33"/>
      <c r="F532" s="33"/>
      <c r="G532" s="16" t="s">
        <v>206</v>
      </c>
      <c r="H532" s="29" t="s">
        <v>1320</v>
      </c>
      <c r="I532" s="29" t="s">
        <v>351</v>
      </c>
      <c r="J532" s="32">
        <v>0</v>
      </c>
      <c r="K532" s="56" t="s">
        <v>376</v>
      </c>
      <c r="L532" s="35">
        <v>98</v>
      </c>
      <c r="M532" s="39">
        <v>0</v>
      </c>
      <c r="N532" s="13">
        <v>900</v>
      </c>
      <c r="O532" s="40">
        <v>0</v>
      </c>
      <c r="P532" s="41"/>
      <c r="Q532" s="13"/>
      <c r="R532" s="13"/>
      <c r="S532" s="13"/>
      <c r="T532" s="38">
        <f t="shared" si="10"/>
        <v>0</v>
      </c>
      <c r="U532" s="36">
        <v>6720</v>
      </c>
      <c r="V532" s="36">
        <v>6720</v>
      </c>
      <c r="W532" s="36">
        <v>0</v>
      </c>
      <c r="X532" s="36">
        <v>0</v>
      </c>
      <c r="Y532" s="37">
        <v>42066</v>
      </c>
      <c r="Z532" s="152"/>
      <c r="AA532" s="15"/>
      <c r="AB532" s="87" t="s">
        <v>191</v>
      </c>
    </row>
    <row r="533" spans="1:28" ht="15" customHeight="1" x14ac:dyDescent="0.25">
      <c r="B533" s="85" t="s">
        <v>503</v>
      </c>
      <c r="C533" s="42" t="s">
        <v>1149</v>
      </c>
      <c r="D533" s="12" t="s">
        <v>1253</v>
      </c>
      <c r="E533" s="33"/>
      <c r="F533" s="33"/>
      <c r="G533" s="16" t="s">
        <v>206</v>
      </c>
      <c r="H533" s="29" t="s">
        <v>127</v>
      </c>
      <c r="I533" s="29" t="s">
        <v>127</v>
      </c>
      <c r="J533" s="32">
        <v>0</v>
      </c>
      <c r="K533" s="56" t="s">
        <v>376</v>
      </c>
      <c r="L533" s="35">
        <v>146</v>
      </c>
      <c r="M533" s="39">
        <v>0</v>
      </c>
      <c r="N533" s="13">
        <v>900</v>
      </c>
      <c r="O533" s="40">
        <v>0</v>
      </c>
      <c r="P533" s="41"/>
      <c r="Q533" s="13"/>
      <c r="R533" s="13"/>
      <c r="S533" s="13"/>
      <c r="T533" s="38">
        <f t="shared" si="10"/>
        <v>0</v>
      </c>
      <c r="U533" s="36">
        <v>1392</v>
      </c>
      <c r="V533" s="36">
        <v>1392</v>
      </c>
      <c r="W533" s="36">
        <v>0</v>
      </c>
      <c r="X533" s="36">
        <v>0</v>
      </c>
      <c r="Y533" s="37">
        <v>42068</v>
      </c>
      <c r="Z533" s="152"/>
      <c r="AA533" s="15"/>
      <c r="AB533" s="87" t="s">
        <v>205</v>
      </c>
    </row>
    <row r="534" spans="1:28" ht="15" customHeight="1" x14ac:dyDescent="0.25">
      <c r="B534" s="85" t="s">
        <v>503</v>
      </c>
      <c r="C534" s="42" t="s">
        <v>1149</v>
      </c>
      <c r="D534" s="12" t="s">
        <v>1162</v>
      </c>
      <c r="E534" s="33"/>
      <c r="F534" s="33"/>
      <c r="G534" s="16" t="s">
        <v>122</v>
      </c>
      <c r="H534" s="29" t="s">
        <v>1268</v>
      </c>
      <c r="I534" s="29" t="s">
        <v>1282</v>
      </c>
      <c r="J534" s="32">
        <v>107990</v>
      </c>
      <c r="K534" s="56" t="s">
        <v>376</v>
      </c>
      <c r="L534" s="35">
        <v>59</v>
      </c>
      <c r="M534" s="39">
        <v>0</v>
      </c>
      <c r="N534" s="13">
        <v>1000</v>
      </c>
      <c r="O534" s="40">
        <v>1</v>
      </c>
      <c r="P534" s="41">
        <v>57.999999999999993</v>
      </c>
      <c r="Q534" s="13"/>
      <c r="R534" s="13"/>
      <c r="S534" s="13"/>
      <c r="T534" s="38">
        <f t="shared" si="10"/>
        <v>57.999999999999993</v>
      </c>
      <c r="U534" s="36">
        <v>19072</v>
      </c>
      <c r="V534" s="36">
        <v>11040</v>
      </c>
      <c r="W534" s="36">
        <v>8032</v>
      </c>
      <c r="X534" s="36">
        <v>1739.9999999999998</v>
      </c>
      <c r="Y534" s="37">
        <v>42068</v>
      </c>
      <c r="Z534" s="152"/>
      <c r="AA534" s="15"/>
      <c r="AB534" s="87" t="s">
        <v>133</v>
      </c>
    </row>
    <row r="535" spans="1:28" ht="15" customHeight="1" x14ac:dyDescent="0.25">
      <c r="B535" s="85" t="s">
        <v>503</v>
      </c>
      <c r="C535" s="42" t="s">
        <v>1149</v>
      </c>
      <c r="D535" s="12" t="s">
        <v>1180</v>
      </c>
      <c r="E535" s="33"/>
      <c r="F535" s="33"/>
      <c r="G535" s="16" t="s">
        <v>122</v>
      </c>
      <c r="H535" s="29" t="s">
        <v>779</v>
      </c>
      <c r="I535" s="29" t="s">
        <v>1303</v>
      </c>
      <c r="J535" s="32">
        <v>108231</v>
      </c>
      <c r="K535" s="56" t="s">
        <v>376</v>
      </c>
      <c r="L535" s="35">
        <v>65</v>
      </c>
      <c r="M535" s="39">
        <v>0</v>
      </c>
      <c r="N535" s="13">
        <v>900</v>
      </c>
      <c r="O535" s="40">
        <v>1.6</v>
      </c>
      <c r="P535" s="41">
        <v>57.999999999999993</v>
      </c>
      <c r="Q535" s="13"/>
      <c r="R535" s="13"/>
      <c r="S535" s="13"/>
      <c r="T535" s="38">
        <f t="shared" si="10"/>
        <v>92.8</v>
      </c>
      <c r="U535" s="36">
        <v>13142</v>
      </c>
      <c r="V535" s="36">
        <v>3770</v>
      </c>
      <c r="W535" s="36">
        <v>9372</v>
      </c>
      <c r="X535" s="36">
        <v>696</v>
      </c>
      <c r="Y535" s="37">
        <v>42069</v>
      </c>
      <c r="Z535" s="152"/>
      <c r="AA535" s="15"/>
      <c r="AB535" s="87" t="s">
        <v>133</v>
      </c>
    </row>
    <row r="536" spans="1:28" ht="15" customHeight="1" x14ac:dyDescent="0.25">
      <c r="B536" s="85" t="s">
        <v>503</v>
      </c>
      <c r="C536" s="13"/>
      <c r="D536" s="13" t="s">
        <v>616</v>
      </c>
      <c r="E536" s="13"/>
      <c r="F536" s="13"/>
      <c r="G536" s="16" t="s">
        <v>188</v>
      </c>
      <c r="H536" s="13" t="s">
        <v>127</v>
      </c>
      <c r="I536" s="13" t="s">
        <v>127</v>
      </c>
      <c r="J536" s="13">
        <v>0</v>
      </c>
      <c r="K536" s="17" t="s">
        <v>801</v>
      </c>
      <c r="L536" s="13">
        <v>64</v>
      </c>
      <c r="M536" s="13">
        <v>0</v>
      </c>
      <c r="N536" s="13">
        <v>900</v>
      </c>
      <c r="O536" s="13">
        <v>-0.7</v>
      </c>
      <c r="P536" s="74"/>
      <c r="Q536" s="13"/>
      <c r="R536" s="13"/>
      <c r="S536" s="13"/>
      <c r="T536" s="75">
        <v>-40.599999999999994</v>
      </c>
      <c r="U536" s="75">
        <v>0</v>
      </c>
      <c r="V536" s="75">
        <v>0</v>
      </c>
      <c r="W536" s="75">
        <v>0</v>
      </c>
      <c r="X536" s="75">
        <v>0</v>
      </c>
      <c r="Y536" s="76">
        <v>42074</v>
      </c>
      <c r="Z536" s="152"/>
      <c r="AA536" s="13"/>
      <c r="AB536" s="86" t="s">
        <v>202</v>
      </c>
    </row>
    <row r="537" spans="1:28" ht="15" customHeight="1" x14ac:dyDescent="0.25">
      <c r="B537" s="85" t="s">
        <v>503</v>
      </c>
      <c r="C537" s="13"/>
      <c r="D537" s="13" t="s">
        <v>617</v>
      </c>
      <c r="E537" s="13"/>
      <c r="F537" s="13"/>
      <c r="G537" s="16" t="s">
        <v>188</v>
      </c>
      <c r="H537" s="13" t="s">
        <v>127</v>
      </c>
      <c r="I537" s="13" t="s">
        <v>127</v>
      </c>
      <c r="J537" s="13">
        <v>0</v>
      </c>
      <c r="K537" s="17" t="s">
        <v>798</v>
      </c>
      <c r="L537" s="13">
        <v>48</v>
      </c>
      <c r="M537" s="13">
        <v>0</v>
      </c>
      <c r="N537" s="13">
        <v>900</v>
      </c>
      <c r="O537" s="13">
        <v>37</v>
      </c>
      <c r="P537" s="74"/>
      <c r="Q537" s="13"/>
      <c r="R537" s="13"/>
      <c r="S537" s="13"/>
      <c r="T537" s="75">
        <v>2145.9999999999995</v>
      </c>
      <c r="U537" s="75">
        <v>0</v>
      </c>
      <c r="V537" s="75">
        <v>0</v>
      </c>
      <c r="W537" s="75">
        <v>0</v>
      </c>
      <c r="X537" s="75">
        <v>0</v>
      </c>
      <c r="Y537" s="76">
        <v>42079</v>
      </c>
      <c r="Z537" s="152"/>
      <c r="AA537" s="13"/>
      <c r="AB537" s="86" t="s">
        <v>202</v>
      </c>
    </row>
    <row r="538" spans="1:28" ht="15" customHeight="1" x14ac:dyDescent="0.25">
      <c r="A538" s="150"/>
      <c r="B538" s="85" t="s">
        <v>503</v>
      </c>
      <c r="C538" s="42" t="s">
        <v>1149</v>
      </c>
      <c r="D538" s="12" t="s">
        <v>1153</v>
      </c>
      <c r="E538" s="33"/>
      <c r="F538" s="33"/>
      <c r="G538" s="16" t="s">
        <v>188</v>
      </c>
      <c r="H538" s="29" t="s">
        <v>127</v>
      </c>
      <c r="I538" s="29" t="s">
        <v>127</v>
      </c>
      <c r="J538" s="32">
        <v>0</v>
      </c>
      <c r="K538" s="56" t="s">
        <v>798</v>
      </c>
      <c r="L538" s="35">
        <v>48</v>
      </c>
      <c r="M538" s="39">
        <v>0</v>
      </c>
      <c r="N538" s="13">
        <v>900</v>
      </c>
      <c r="O538" s="40">
        <v>-18</v>
      </c>
      <c r="P538" s="41">
        <v>58</v>
      </c>
      <c r="Q538" s="13"/>
      <c r="R538" s="13"/>
      <c r="S538" s="13"/>
      <c r="T538" s="38">
        <f t="shared" ref="T538:T550" si="11">(O538*P538)+Q538+R538+S538</f>
        <v>-1044</v>
      </c>
      <c r="U538" s="36">
        <v>0</v>
      </c>
      <c r="V538" s="36">
        <v>0</v>
      </c>
      <c r="W538" s="36">
        <v>0</v>
      </c>
      <c r="X538" s="36">
        <v>0</v>
      </c>
      <c r="Y538" s="37">
        <v>42079</v>
      </c>
      <c r="Z538" s="152"/>
      <c r="AA538" s="15"/>
      <c r="AB538" s="87" t="s">
        <v>133</v>
      </c>
    </row>
    <row r="539" spans="1:28" ht="15" customHeight="1" x14ac:dyDescent="0.25">
      <c r="B539" s="85" t="s">
        <v>503</v>
      </c>
      <c r="C539" s="42" t="s">
        <v>1149</v>
      </c>
      <c r="D539" s="12" t="s">
        <v>1254</v>
      </c>
      <c r="E539" s="33"/>
      <c r="F539" s="33"/>
      <c r="G539" s="16" t="s">
        <v>206</v>
      </c>
      <c r="H539" s="29" t="s">
        <v>127</v>
      </c>
      <c r="I539" s="29" t="s">
        <v>127</v>
      </c>
      <c r="J539" s="34">
        <v>0</v>
      </c>
      <c r="K539" s="56" t="s">
        <v>376</v>
      </c>
      <c r="L539" s="35">
        <v>146</v>
      </c>
      <c r="M539" s="39">
        <v>0</v>
      </c>
      <c r="N539" s="13">
        <v>900</v>
      </c>
      <c r="O539" s="40">
        <v>-3</v>
      </c>
      <c r="P539" s="41">
        <v>58</v>
      </c>
      <c r="Q539" s="13"/>
      <c r="R539" s="13"/>
      <c r="S539" s="52">
        <v>-600</v>
      </c>
      <c r="T539" s="38">
        <f t="shared" si="11"/>
        <v>-774</v>
      </c>
      <c r="U539" s="36">
        <v>0</v>
      </c>
      <c r="V539" s="36">
        <v>0</v>
      </c>
      <c r="W539" s="36">
        <v>0</v>
      </c>
      <c r="X539" s="36">
        <v>0</v>
      </c>
      <c r="Y539" s="37">
        <v>42080</v>
      </c>
      <c r="Z539" s="152"/>
      <c r="AA539" s="15"/>
      <c r="AB539" s="87" t="s">
        <v>205</v>
      </c>
    </row>
    <row r="540" spans="1:28" ht="15" customHeight="1" x14ac:dyDescent="0.25">
      <c r="B540" s="85" t="s">
        <v>503</v>
      </c>
      <c r="C540" s="42" t="s">
        <v>1149</v>
      </c>
      <c r="D540" s="12" t="s">
        <v>1204</v>
      </c>
      <c r="E540" s="33"/>
      <c r="F540" s="33"/>
      <c r="G540" s="16" t="s">
        <v>206</v>
      </c>
      <c r="H540" s="29" t="s">
        <v>1320</v>
      </c>
      <c r="I540" s="29" t="s">
        <v>351</v>
      </c>
      <c r="J540" s="32">
        <v>0</v>
      </c>
      <c r="K540" s="56" t="s">
        <v>376</v>
      </c>
      <c r="L540" s="35">
        <v>98</v>
      </c>
      <c r="M540" s="39">
        <v>0</v>
      </c>
      <c r="N540" s="13">
        <v>900</v>
      </c>
      <c r="O540" s="40">
        <v>-0.5</v>
      </c>
      <c r="P540" s="41">
        <v>57.999999999999993</v>
      </c>
      <c r="Q540" s="13"/>
      <c r="R540" s="13"/>
      <c r="S540" s="13"/>
      <c r="T540" s="38">
        <f t="shared" si="11"/>
        <v>-28.999999999999996</v>
      </c>
      <c r="U540" s="36">
        <v>640</v>
      </c>
      <c r="V540" s="36">
        <v>640</v>
      </c>
      <c r="W540" s="36">
        <v>0</v>
      </c>
      <c r="X540" s="36">
        <v>0</v>
      </c>
      <c r="Y540" s="37">
        <v>42081</v>
      </c>
      <c r="Z540" s="152"/>
      <c r="AA540" s="15"/>
      <c r="AB540" s="87" t="s">
        <v>191</v>
      </c>
    </row>
    <row r="541" spans="1:28" ht="15" customHeight="1" x14ac:dyDescent="0.25">
      <c r="B541" s="85" t="s">
        <v>503</v>
      </c>
      <c r="C541" s="42" t="s">
        <v>1149</v>
      </c>
      <c r="D541" s="12" t="s">
        <v>1205</v>
      </c>
      <c r="E541" s="33"/>
      <c r="F541" s="33"/>
      <c r="G541" s="16" t="s">
        <v>206</v>
      </c>
      <c r="H541" s="29" t="s">
        <v>1320</v>
      </c>
      <c r="I541" s="29" t="s">
        <v>351</v>
      </c>
      <c r="J541" s="32">
        <v>0</v>
      </c>
      <c r="K541" s="56" t="s">
        <v>376</v>
      </c>
      <c r="L541" s="35">
        <v>98</v>
      </c>
      <c r="M541" s="39">
        <v>0</v>
      </c>
      <c r="N541" s="13">
        <v>900</v>
      </c>
      <c r="O541" s="40">
        <v>-0.5</v>
      </c>
      <c r="P541" s="41">
        <v>57.999999999999993</v>
      </c>
      <c r="Q541" s="13"/>
      <c r="R541" s="13"/>
      <c r="S541" s="13"/>
      <c r="T541" s="38">
        <f t="shared" si="11"/>
        <v>-28.999999999999996</v>
      </c>
      <c r="U541" s="36">
        <v>640</v>
      </c>
      <c r="V541" s="36">
        <v>640</v>
      </c>
      <c r="W541" s="36">
        <v>0</v>
      </c>
      <c r="X541" s="36">
        <v>0</v>
      </c>
      <c r="Y541" s="37">
        <v>42081</v>
      </c>
      <c r="Z541" s="152"/>
      <c r="AA541" s="15"/>
      <c r="AB541" s="87" t="s">
        <v>191</v>
      </c>
    </row>
    <row r="542" spans="1:28" ht="15" customHeight="1" x14ac:dyDescent="0.25">
      <c r="B542" s="85" t="s">
        <v>503</v>
      </c>
      <c r="C542" s="42" t="s">
        <v>1149</v>
      </c>
      <c r="D542" s="12" t="s">
        <v>1206</v>
      </c>
      <c r="E542" s="33"/>
      <c r="F542" s="33"/>
      <c r="G542" s="16" t="s">
        <v>206</v>
      </c>
      <c r="H542" s="29" t="s">
        <v>1320</v>
      </c>
      <c r="I542" s="29" t="s">
        <v>351</v>
      </c>
      <c r="J542" s="32">
        <v>0</v>
      </c>
      <c r="K542" s="56" t="s">
        <v>376</v>
      </c>
      <c r="L542" s="35">
        <v>98</v>
      </c>
      <c r="M542" s="39">
        <v>0</v>
      </c>
      <c r="N542" s="13">
        <v>900</v>
      </c>
      <c r="O542" s="40">
        <v>0</v>
      </c>
      <c r="P542" s="41"/>
      <c r="Q542" s="13"/>
      <c r="R542" s="13"/>
      <c r="S542" s="13"/>
      <c r="T542" s="38">
        <f t="shared" si="11"/>
        <v>0</v>
      </c>
      <c r="U542" s="36">
        <v>0</v>
      </c>
      <c r="V542" s="36">
        <v>0</v>
      </c>
      <c r="W542" s="36">
        <v>0</v>
      </c>
      <c r="X542" s="36">
        <v>0</v>
      </c>
      <c r="Y542" s="37">
        <v>42081</v>
      </c>
      <c r="Z542" s="152"/>
      <c r="AA542" s="15"/>
      <c r="AB542" s="87" t="s">
        <v>191</v>
      </c>
    </row>
    <row r="543" spans="1:28" ht="15" customHeight="1" x14ac:dyDescent="0.25">
      <c r="B543" s="85" t="s">
        <v>503</v>
      </c>
      <c r="C543" s="13" t="s">
        <v>1459</v>
      </c>
      <c r="D543" s="12" t="s">
        <v>1157</v>
      </c>
      <c r="E543" s="33"/>
      <c r="F543" s="33"/>
      <c r="G543" s="16" t="s">
        <v>188</v>
      </c>
      <c r="H543" s="29" t="s">
        <v>127</v>
      </c>
      <c r="I543" s="29" t="s">
        <v>127</v>
      </c>
      <c r="J543" s="32">
        <v>0</v>
      </c>
      <c r="K543" s="56" t="s">
        <v>1343</v>
      </c>
      <c r="L543" s="35">
        <v>49</v>
      </c>
      <c r="M543" s="39">
        <v>63</v>
      </c>
      <c r="N543" s="13">
        <v>900</v>
      </c>
      <c r="O543" s="40">
        <v>0.5</v>
      </c>
      <c r="P543" s="41">
        <v>57.999999999999993</v>
      </c>
      <c r="Q543" s="13"/>
      <c r="R543" s="13"/>
      <c r="S543" s="13"/>
      <c r="T543" s="38">
        <f t="shared" si="11"/>
        <v>28.999999999999996</v>
      </c>
      <c r="U543" s="36">
        <v>0</v>
      </c>
      <c r="V543" s="36">
        <v>0</v>
      </c>
      <c r="W543" s="36">
        <v>0</v>
      </c>
      <c r="X543" s="36">
        <v>0</v>
      </c>
      <c r="Y543" s="37">
        <v>42083</v>
      </c>
      <c r="Z543" s="152"/>
      <c r="AA543" s="15"/>
      <c r="AB543" s="87" t="s">
        <v>196</v>
      </c>
    </row>
    <row r="544" spans="1:28" ht="15" customHeight="1" x14ac:dyDescent="0.25">
      <c r="B544" s="85" t="s">
        <v>503</v>
      </c>
      <c r="C544" s="13" t="s">
        <v>1459</v>
      </c>
      <c r="D544" s="12" t="s">
        <v>1255</v>
      </c>
      <c r="E544" s="33"/>
      <c r="F544" s="33"/>
      <c r="G544" s="16" t="s">
        <v>206</v>
      </c>
      <c r="H544" s="29" t="s">
        <v>127</v>
      </c>
      <c r="I544" s="29" t="s">
        <v>127</v>
      </c>
      <c r="J544" s="32">
        <v>0</v>
      </c>
      <c r="K544" s="56" t="s">
        <v>376</v>
      </c>
      <c r="L544" s="35">
        <v>146</v>
      </c>
      <c r="M544" s="39">
        <v>0</v>
      </c>
      <c r="N544" s="13">
        <v>900</v>
      </c>
      <c r="O544" s="40">
        <v>0</v>
      </c>
      <c r="P544" s="41"/>
      <c r="Q544" s="13"/>
      <c r="R544" s="13"/>
      <c r="S544" s="13"/>
      <c r="T544" s="38">
        <f t="shared" si="11"/>
        <v>0</v>
      </c>
      <c r="U544" s="36">
        <v>0</v>
      </c>
      <c r="V544" s="36">
        <v>0</v>
      </c>
      <c r="W544" s="36">
        <v>0</v>
      </c>
      <c r="X544" s="36">
        <v>0</v>
      </c>
      <c r="Y544" s="37">
        <v>42075</v>
      </c>
      <c r="Z544" s="152"/>
      <c r="AA544" s="15"/>
      <c r="AB544" s="87" t="s">
        <v>205</v>
      </c>
    </row>
    <row r="545" spans="2:28" ht="15" customHeight="1" x14ac:dyDescent="0.25">
      <c r="B545" s="85" t="s">
        <v>503</v>
      </c>
      <c r="C545" s="42" t="s">
        <v>1149</v>
      </c>
      <c r="D545" s="12" t="s">
        <v>1207</v>
      </c>
      <c r="E545" s="33"/>
      <c r="F545" s="33"/>
      <c r="G545" s="16" t="s">
        <v>122</v>
      </c>
      <c r="H545" s="29" t="s">
        <v>1324</v>
      </c>
      <c r="I545" s="29" t="s">
        <v>127</v>
      </c>
      <c r="J545" s="32">
        <v>0</v>
      </c>
      <c r="K545" s="56" t="s">
        <v>376</v>
      </c>
      <c r="L545" s="35">
        <v>98</v>
      </c>
      <c r="M545" s="39">
        <v>0</v>
      </c>
      <c r="N545" s="13">
        <v>900</v>
      </c>
      <c r="O545" s="40">
        <v>0.5</v>
      </c>
      <c r="P545" s="41">
        <v>57.999999999999993</v>
      </c>
      <c r="Q545" s="13"/>
      <c r="R545" s="13"/>
      <c r="S545" s="13"/>
      <c r="T545" s="38">
        <f t="shared" si="11"/>
        <v>28.999999999999996</v>
      </c>
      <c r="U545" s="36">
        <v>0</v>
      </c>
      <c r="V545" s="36">
        <v>0</v>
      </c>
      <c r="W545" s="36">
        <v>0</v>
      </c>
      <c r="X545" s="36">
        <v>0</v>
      </c>
      <c r="Y545" s="37">
        <v>42075</v>
      </c>
      <c r="Z545" s="152"/>
      <c r="AA545" s="15"/>
      <c r="AB545" s="87" t="s">
        <v>413</v>
      </c>
    </row>
    <row r="546" spans="2:28" ht="15" customHeight="1" x14ac:dyDescent="0.25">
      <c r="B546" s="85" t="s">
        <v>503</v>
      </c>
      <c r="C546" s="13" t="s">
        <v>1459</v>
      </c>
      <c r="D546" s="12" t="s">
        <v>1208</v>
      </c>
      <c r="E546" s="33"/>
      <c r="F546" s="33"/>
      <c r="G546" s="16" t="s">
        <v>188</v>
      </c>
      <c r="H546" s="29" t="s">
        <v>127</v>
      </c>
      <c r="I546" s="29" t="s">
        <v>127</v>
      </c>
      <c r="J546" s="32">
        <v>0</v>
      </c>
      <c r="K546" s="56" t="s">
        <v>376</v>
      </c>
      <c r="L546" s="35">
        <v>98</v>
      </c>
      <c r="M546" s="39">
        <v>0</v>
      </c>
      <c r="N546" s="13">
        <v>900</v>
      </c>
      <c r="O546" s="40">
        <v>0</v>
      </c>
      <c r="P546" s="41"/>
      <c r="Q546" s="13"/>
      <c r="R546" s="13"/>
      <c r="S546" s="13"/>
      <c r="T546" s="38">
        <f t="shared" si="11"/>
        <v>0</v>
      </c>
      <c r="U546" s="36">
        <v>0</v>
      </c>
      <c r="V546" s="36">
        <v>0</v>
      </c>
      <c r="W546" s="36">
        <v>0</v>
      </c>
      <c r="X546" s="36">
        <v>0</v>
      </c>
      <c r="Y546" s="37">
        <v>42083</v>
      </c>
      <c r="Z546" s="152"/>
      <c r="AA546" s="15"/>
      <c r="AB546" s="87" t="s">
        <v>205</v>
      </c>
    </row>
    <row r="547" spans="2:28" ht="15" customHeight="1" x14ac:dyDescent="0.25">
      <c r="B547" s="85" t="s">
        <v>503</v>
      </c>
      <c r="C547" s="42" t="s">
        <v>1149</v>
      </c>
      <c r="D547" s="12" t="s">
        <v>1173</v>
      </c>
      <c r="E547" s="33"/>
      <c r="F547" s="33"/>
      <c r="G547" s="16" t="s">
        <v>122</v>
      </c>
      <c r="H547" s="29" t="s">
        <v>1297</v>
      </c>
      <c r="I547" s="29" t="s">
        <v>1298</v>
      </c>
      <c r="J547" s="32">
        <v>108232</v>
      </c>
      <c r="K547" s="56" t="s">
        <v>376</v>
      </c>
      <c r="L547" s="35">
        <v>64</v>
      </c>
      <c r="M547" s="39">
        <v>0</v>
      </c>
      <c r="N547" s="13">
        <v>900</v>
      </c>
      <c r="O547" s="40">
        <v>0</v>
      </c>
      <c r="P547" s="41"/>
      <c r="Q547" s="13"/>
      <c r="R547" s="13"/>
      <c r="S547" s="13"/>
      <c r="T547" s="38">
        <f t="shared" si="11"/>
        <v>0</v>
      </c>
      <c r="U547" s="36">
        <v>2400</v>
      </c>
      <c r="V547" s="36">
        <v>2400</v>
      </c>
      <c r="W547" s="36">
        <v>0</v>
      </c>
      <c r="X547" s="36">
        <v>0</v>
      </c>
      <c r="Y547" s="37">
        <v>42086</v>
      </c>
      <c r="Z547" s="152"/>
      <c r="AA547" s="15"/>
      <c r="AB547" s="87" t="s">
        <v>133</v>
      </c>
    </row>
    <row r="548" spans="2:28" ht="15" customHeight="1" x14ac:dyDescent="0.25">
      <c r="B548" s="85" t="s">
        <v>503</v>
      </c>
      <c r="C548" s="42" t="s">
        <v>1149</v>
      </c>
      <c r="D548" s="12" t="s">
        <v>1256</v>
      </c>
      <c r="E548" s="33"/>
      <c r="F548" s="33"/>
      <c r="G548" s="16" t="s">
        <v>206</v>
      </c>
      <c r="H548" s="29" t="s">
        <v>127</v>
      </c>
      <c r="I548" s="29" t="s">
        <v>127</v>
      </c>
      <c r="J548" s="32">
        <v>0</v>
      </c>
      <c r="K548" s="56" t="s">
        <v>376</v>
      </c>
      <c r="L548" s="35">
        <v>146</v>
      </c>
      <c r="M548" s="39">
        <v>0</v>
      </c>
      <c r="N548" s="13">
        <v>900</v>
      </c>
      <c r="O548" s="40">
        <v>-4</v>
      </c>
      <c r="P548" s="41">
        <v>57.999999999999993</v>
      </c>
      <c r="Q548" s="13"/>
      <c r="R548" s="13"/>
      <c r="S548" s="13"/>
      <c r="T548" s="38">
        <f t="shared" si="11"/>
        <v>-231.99999999999997</v>
      </c>
      <c r="U548" s="36">
        <v>0</v>
      </c>
      <c r="V548" s="36">
        <v>0</v>
      </c>
      <c r="W548" s="36">
        <v>0</v>
      </c>
      <c r="X548" s="36">
        <v>0</v>
      </c>
      <c r="Y548" s="37">
        <v>42086</v>
      </c>
      <c r="Z548" s="152"/>
      <c r="AA548" s="15"/>
      <c r="AB548" s="87" t="s">
        <v>205</v>
      </c>
    </row>
    <row r="549" spans="2:28" ht="15" customHeight="1" x14ac:dyDescent="0.25">
      <c r="B549" s="85" t="s">
        <v>503</v>
      </c>
      <c r="C549" s="42" t="s">
        <v>1149</v>
      </c>
      <c r="D549" s="12" t="s">
        <v>1257</v>
      </c>
      <c r="E549" s="33"/>
      <c r="F549" s="33"/>
      <c r="G549" s="16" t="s">
        <v>206</v>
      </c>
      <c r="H549" s="29" t="s">
        <v>127</v>
      </c>
      <c r="I549" s="29" t="s">
        <v>127</v>
      </c>
      <c r="J549" s="32">
        <v>0</v>
      </c>
      <c r="K549" s="56" t="s">
        <v>376</v>
      </c>
      <c r="L549" s="35">
        <v>146</v>
      </c>
      <c r="M549" s="39">
        <v>0</v>
      </c>
      <c r="N549" s="13">
        <v>900</v>
      </c>
      <c r="O549" s="40">
        <v>-1</v>
      </c>
      <c r="P549" s="41">
        <v>57.999999999999993</v>
      </c>
      <c r="Q549" s="13"/>
      <c r="R549" s="13"/>
      <c r="S549" s="13"/>
      <c r="T549" s="38">
        <f t="shared" si="11"/>
        <v>-57.999999999999993</v>
      </c>
      <c r="U549" s="36">
        <v>0</v>
      </c>
      <c r="V549" s="36">
        <v>0</v>
      </c>
      <c r="W549" s="36">
        <v>0</v>
      </c>
      <c r="X549" s="36">
        <v>0</v>
      </c>
      <c r="Y549" s="37">
        <v>42086</v>
      </c>
      <c r="Z549" s="152"/>
      <c r="AA549" s="15"/>
      <c r="AB549" s="87" t="s">
        <v>205</v>
      </c>
    </row>
    <row r="550" spans="2:28" ht="15" customHeight="1" x14ac:dyDescent="0.25">
      <c r="B550" s="85" t="s">
        <v>503</v>
      </c>
      <c r="C550" s="42" t="s">
        <v>1149</v>
      </c>
      <c r="D550" s="12" t="s">
        <v>1209</v>
      </c>
      <c r="E550" s="33"/>
      <c r="F550" s="33"/>
      <c r="G550" s="16" t="s">
        <v>206</v>
      </c>
      <c r="H550" s="29" t="s">
        <v>1320</v>
      </c>
      <c r="I550" s="29" t="s">
        <v>351</v>
      </c>
      <c r="J550" s="32">
        <v>0</v>
      </c>
      <c r="K550" s="56" t="s">
        <v>376</v>
      </c>
      <c r="L550" s="35">
        <v>98</v>
      </c>
      <c r="M550" s="39">
        <v>0</v>
      </c>
      <c r="N550" s="13">
        <v>900</v>
      </c>
      <c r="O550" s="40">
        <v>-8</v>
      </c>
      <c r="P550" s="41">
        <v>57.999999999999993</v>
      </c>
      <c r="Q550" s="13"/>
      <c r="R550" s="13"/>
      <c r="S550" s="13"/>
      <c r="T550" s="38">
        <f t="shared" si="11"/>
        <v>-463.99999999999994</v>
      </c>
      <c r="U550" s="36">
        <v>2400</v>
      </c>
      <c r="V550" s="36">
        <v>2400</v>
      </c>
      <c r="W550" s="36">
        <v>0</v>
      </c>
      <c r="X550" s="36">
        <v>0</v>
      </c>
      <c r="Y550" s="37">
        <v>42086</v>
      </c>
      <c r="Z550" s="152"/>
      <c r="AA550" s="15"/>
      <c r="AB550" s="87" t="s">
        <v>191</v>
      </c>
    </row>
    <row r="551" spans="2:28" ht="15" customHeight="1" x14ac:dyDescent="0.25">
      <c r="B551" s="85" t="s">
        <v>503</v>
      </c>
      <c r="C551" s="13"/>
      <c r="D551" s="13" t="s">
        <v>618</v>
      </c>
      <c r="E551" s="13"/>
      <c r="F551" s="13"/>
      <c r="G551" s="16" t="s">
        <v>188</v>
      </c>
      <c r="H551" s="13" t="s">
        <v>127</v>
      </c>
      <c r="I551" s="13" t="s">
        <v>127</v>
      </c>
      <c r="J551" s="13">
        <v>0</v>
      </c>
      <c r="K551" s="17" t="s">
        <v>802</v>
      </c>
      <c r="L551" s="13">
        <v>48</v>
      </c>
      <c r="M551" s="13">
        <v>0</v>
      </c>
      <c r="N551" s="13">
        <v>1000</v>
      </c>
      <c r="O551" s="13">
        <v>-10.82</v>
      </c>
      <c r="P551" s="74"/>
      <c r="Q551" s="13"/>
      <c r="R551" s="13"/>
      <c r="S551" s="13"/>
      <c r="T551" s="75">
        <v>-627.55999999999995</v>
      </c>
      <c r="U551" s="75">
        <v>0</v>
      </c>
      <c r="V551" s="75">
        <v>0</v>
      </c>
      <c r="W551" s="75">
        <v>0</v>
      </c>
      <c r="X551" s="75">
        <v>0</v>
      </c>
      <c r="Y551" s="76">
        <v>42097</v>
      </c>
      <c r="Z551" s="152"/>
      <c r="AA551" s="13"/>
      <c r="AB551" s="86" t="s">
        <v>202</v>
      </c>
    </row>
    <row r="552" spans="2:28" ht="15" customHeight="1" x14ac:dyDescent="0.25">
      <c r="B552" s="85" t="s">
        <v>503</v>
      </c>
      <c r="C552" s="42" t="s">
        <v>1149</v>
      </c>
      <c r="D552" s="12" t="s">
        <v>1210</v>
      </c>
      <c r="E552" s="33"/>
      <c r="F552" s="33"/>
      <c r="G552" s="16" t="s">
        <v>206</v>
      </c>
      <c r="H552" s="29" t="s">
        <v>127</v>
      </c>
      <c r="I552" s="29" t="s">
        <v>127</v>
      </c>
      <c r="J552" s="32">
        <v>0</v>
      </c>
      <c r="K552" s="56" t="s">
        <v>376</v>
      </c>
      <c r="L552" s="35">
        <v>98</v>
      </c>
      <c r="M552" s="39">
        <v>0</v>
      </c>
      <c r="N552" s="13">
        <v>900</v>
      </c>
      <c r="O552" s="40">
        <v>0</v>
      </c>
      <c r="P552" s="41"/>
      <c r="Q552" s="13"/>
      <c r="R552" s="13"/>
      <c r="S552" s="13"/>
      <c r="T552" s="38">
        <f t="shared" ref="T552:T583" si="12">(O552*P552)+Q552+R552+S552</f>
        <v>0</v>
      </c>
      <c r="U552" s="36">
        <v>0</v>
      </c>
      <c r="V552" s="36">
        <v>0</v>
      </c>
      <c r="W552" s="36">
        <v>0</v>
      </c>
      <c r="X552" s="36">
        <v>0</v>
      </c>
      <c r="Y552" s="37">
        <v>42107</v>
      </c>
      <c r="Z552" s="152"/>
      <c r="AA552" s="15"/>
      <c r="AB552" s="87" t="s">
        <v>1144</v>
      </c>
    </row>
    <row r="553" spans="2:28" ht="15" customHeight="1" x14ac:dyDescent="0.25">
      <c r="B553" s="85" t="s">
        <v>503</v>
      </c>
      <c r="C553" s="42" t="s">
        <v>1149</v>
      </c>
      <c r="D553" s="12" t="s">
        <v>1211</v>
      </c>
      <c r="E553" s="33"/>
      <c r="F553" s="33"/>
      <c r="G553" s="16" t="s">
        <v>206</v>
      </c>
      <c r="H553" s="29" t="s">
        <v>127</v>
      </c>
      <c r="I553" s="29" t="s">
        <v>127</v>
      </c>
      <c r="J553" s="32">
        <v>0</v>
      </c>
      <c r="K553" s="56" t="s">
        <v>376</v>
      </c>
      <c r="L553" s="35">
        <v>98</v>
      </c>
      <c r="M553" s="39">
        <v>0</v>
      </c>
      <c r="N553" s="13">
        <v>900</v>
      </c>
      <c r="O553" s="40">
        <v>-0.3</v>
      </c>
      <c r="P553" s="41">
        <v>58</v>
      </c>
      <c r="Q553" s="13"/>
      <c r="R553" s="13"/>
      <c r="S553" s="13"/>
      <c r="T553" s="38">
        <f t="shared" si="12"/>
        <v>-17.399999999999999</v>
      </c>
      <c r="U553" s="36">
        <v>0</v>
      </c>
      <c r="V553" s="36">
        <v>0</v>
      </c>
      <c r="W553" s="36">
        <v>0</v>
      </c>
      <c r="X553" s="36">
        <v>0</v>
      </c>
      <c r="Y553" s="37">
        <v>42107</v>
      </c>
      <c r="Z553" s="152"/>
      <c r="AA553" s="15"/>
      <c r="AB553" s="87" t="s">
        <v>1144</v>
      </c>
    </row>
    <row r="554" spans="2:28" ht="15" customHeight="1" x14ac:dyDescent="0.25">
      <c r="B554" s="85" t="s">
        <v>503</v>
      </c>
      <c r="C554" s="42" t="s">
        <v>1149</v>
      </c>
      <c r="D554" s="12" t="s">
        <v>1163</v>
      </c>
      <c r="E554" s="33"/>
      <c r="F554" s="33"/>
      <c r="G554" s="16" t="s">
        <v>122</v>
      </c>
      <c r="H554" s="29" t="s">
        <v>1283</v>
      </c>
      <c r="I554" s="29" t="s">
        <v>1284</v>
      </c>
      <c r="J554" s="32">
        <v>108262</v>
      </c>
      <c r="K554" s="56" t="s">
        <v>376</v>
      </c>
      <c r="L554" s="35">
        <v>59</v>
      </c>
      <c r="M554" s="39">
        <v>0</v>
      </c>
      <c r="N554" s="13">
        <v>1000</v>
      </c>
      <c r="O554" s="40">
        <v>0</v>
      </c>
      <c r="P554" s="41"/>
      <c r="Q554" s="13"/>
      <c r="R554" s="13"/>
      <c r="S554" s="13"/>
      <c r="T554" s="38">
        <f t="shared" si="12"/>
        <v>0</v>
      </c>
      <c r="U554" s="36">
        <v>5700</v>
      </c>
      <c r="V554" s="36">
        <v>1700</v>
      </c>
      <c r="W554" s="36">
        <v>4000</v>
      </c>
      <c r="X554" s="36">
        <v>0</v>
      </c>
      <c r="Y554" s="37">
        <v>42110</v>
      </c>
      <c r="Z554" s="152"/>
      <c r="AA554" s="15"/>
      <c r="AB554" s="87" t="s">
        <v>133</v>
      </c>
    </row>
    <row r="555" spans="2:28" ht="15" customHeight="1" x14ac:dyDescent="0.25">
      <c r="B555" s="85" t="s">
        <v>503</v>
      </c>
      <c r="C555" s="13" t="s">
        <v>1459</v>
      </c>
      <c r="D555" s="12" t="s">
        <v>1154</v>
      </c>
      <c r="E555" s="33"/>
      <c r="F555" s="33"/>
      <c r="G555" s="16" t="s">
        <v>188</v>
      </c>
      <c r="H555" s="29" t="s">
        <v>127</v>
      </c>
      <c r="I555" s="29" t="s">
        <v>127</v>
      </c>
      <c r="J555" s="32">
        <v>0</v>
      </c>
      <c r="K555" s="56" t="s">
        <v>1343</v>
      </c>
      <c r="L555" s="35">
        <v>48</v>
      </c>
      <c r="M555" s="39">
        <v>97</v>
      </c>
      <c r="N555" s="13">
        <v>900</v>
      </c>
      <c r="O555" s="40">
        <v>0.25</v>
      </c>
      <c r="P555" s="41">
        <v>57.999999999999993</v>
      </c>
      <c r="Q555" s="13"/>
      <c r="R555" s="13"/>
      <c r="S555" s="13"/>
      <c r="T555" s="38">
        <f t="shared" si="12"/>
        <v>14.499999999999998</v>
      </c>
      <c r="U555" s="36">
        <v>0</v>
      </c>
      <c r="V555" s="36">
        <v>0</v>
      </c>
      <c r="W555" s="36">
        <v>0</v>
      </c>
      <c r="X555" s="36">
        <v>0</v>
      </c>
      <c r="Y555" s="37">
        <v>42082</v>
      </c>
      <c r="Z555" s="152"/>
      <c r="AA555" s="15"/>
      <c r="AB555" s="87" t="s">
        <v>196</v>
      </c>
    </row>
    <row r="556" spans="2:28" ht="15" customHeight="1" x14ac:dyDescent="0.25">
      <c r="B556" s="85" t="s">
        <v>503</v>
      </c>
      <c r="C556" s="42" t="s">
        <v>1149</v>
      </c>
      <c r="D556" s="12" t="s">
        <v>1212</v>
      </c>
      <c r="E556" s="33"/>
      <c r="F556" s="33"/>
      <c r="G556" s="16" t="s">
        <v>188</v>
      </c>
      <c r="H556" s="29" t="s">
        <v>127</v>
      </c>
      <c r="I556" s="29" t="s">
        <v>127</v>
      </c>
      <c r="J556" s="32">
        <v>0</v>
      </c>
      <c r="K556" s="56" t="s">
        <v>1356</v>
      </c>
      <c r="L556" s="35">
        <v>98</v>
      </c>
      <c r="M556" s="39">
        <v>0</v>
      </c>
      <c r="N556" s="13">
        <v>900</v>
      </c>
      <c r="O556" s="40">
        <v>-73.8</v>
      </c>
      <c r="P556" s="41">
        <v>58</v>
      </c>
      <c r="Q556" s="13"/>
      <c r="R556" s="13"/>
      <c r="S556" s="13"/>
      <c r="T556" s="38">
        <f t="shared" si="12"/>
        <v>-4280.3999999999996</v>
      </c>
      <c r="U556" s="36">
        <v>251000</v>
      </c>
      <c r="V556" s="36">
        <v>251000</v>
      </c>
      <c r="W556" s="36">
        <v>0</v>
      </c>
      <c r="X556" s="36">
        <v>0</v>
      </c>
      <c r="Y556" s="37">
        <v>42117</v>
      </c>
      <c r="Z556" s="152"/>
      <c r="AA556" s="15"/>
      <c r="AB556" s="87" t="s">
        <v>133</v>
      </c>
    </row>
    <row r="557" spans="2:28" ht="15" customHeight="1" x14ac:dyDescent="0.25">
      <c r="B557" s="85" t="s">
        <v>503</v>
      </c>
      <c r="C557" s="42" t="s">
        <v>1149</v>
      </c>
      <c r="D557" s="12" t="s">
        <v>1258</v>
      </c>
      <c r="E557" s="33"/>
      <c r="F557" s="33"/>
      <c r="G557" s="16" t="s">
        <v>122</v>
      </c>
      <c r="H557" s="29" t="s">
        <v>138</v>
      </c>
      <c r="I557" s="29" t="s">
        <v>139</v>
      </c>
      <c r="J557" s="32" t="s">
        <v>690</v>
      </c>
      <c r="K557" s="56" t="s">
        <v>376</v>
      </c>
      <c r="L557" s="35">
        <v>146</v>
      </c>
      <c r="M557" s="39">
        <v>0</v>
      </c>
      <c r="N557" s="13">
        <v>900</v>
      </c>
      <c r="O557" s="40">
        <v>0</v>
      </c>
      <c r="P557" s="41"/>
      <c r="Q557" s="13"/>
      <c r="R557" s="13"/>
      <c r="S557" s="13"/>
      <c r="T557" s="38">
        <f t="shared" si="12"/>
        <v>0</v>
      </c>
      <c r="U557" s="36">
        <v>4380</v>
      </c>
      <c r="V557" s="36">
        <v>3480</v>
      </c>
      <c r="W557" s="36">
        <v>900</v>
      </c>
      <c r="X557" s="36">
        <v>0</v>
      </c>
      <c r="Y557" s="37">
        <v>42118</v>
      </c>
      <c r="Z557" s="152"/>
      <c r="AA557" s="15"/>
      <c r="AB557" s="87" t="s">
        <v>133</v>
      </c>
    </row>
    <row r="558" spans="2:28" ht="15" customHeight="1" x14ac:dyDescent="0.25">
      <c r="B558" s="85" t="s">
        <v>503</v>
      </c>
      <c r="C558" s="42" t="s">
        <v>1149</v>
      </c>
      <c r="D558" s="12" t="s">
        <v>1155</v>
      </c>
      <c r="E558" s="33"/>
      <c r="F558" s="33"/>
      <c r="G558" s="16" t="s">
        <v>188</v>
      </c>
      <c r="H558" s="29" t="s">
        <v>127</v>
      </c>
      <c r="I558" s="29" t="s">
        <v>127</v>
      </c>
      <c r="J558" s="32">
        <v>0</v>
      </c>
      <c r="K558" s="56" t="s">
        <v>1344</v>
      </c>
      <c r="L558" s="35">
        <v>48</v>
      </c>
      <c r="M558" s="39">
        <v>100</v>
      </c>
      <c r="N558" s="13" t="s">
        <v>199</v>
      </c>
      <c r="O558" s="40">
        <v>10</v>
      </c>
      <c r="P558" s="41">
        <v>58</v>
      </c>
      <c r="Q558" s="13"/>
      <c r="R558" s="13"/>
      <c r="S558" s="13"/>
      <c r="T558" s="38">
        <f t="shared" si="12"/>
        <v>580</v>
      </c>
      <c r="U558" s="36">
        <v>0</v>
      </c>
      <c r="V558" s="36">
        <v>0</v>
      </c>
      <c r="W558" s="36">
        <v>0</v>
      </c>
      <c r="X558" s="36">
        <v>0</v>
      </c>
      <c r="Y558" s="37">
        <v>42131</v>
      </c>
      <c r="Z558" s="152"/>
      <c r="AA558" s="15"/>
      <c r="AB558" s="87" t="s">
        <v>133</v>
      </c>
    </row>
    <row r="559" spans="2:28" ht="15" customHeight="1" x14ac:dyDescent="0.25">
      <c r="B559" s="85" t="s">
        <v>503</v>
      </c>
      <c r="C559" s="42" t="s">
        <v>1149</v>
      </c>
      <c r="D559" s="12" t="s">
        <v>1156</v>
      </c>
      <c r="E559" s="33"/>
      <c r="F559" s="33"/>
      <c r="G559" s="16" t="s">
        <v>188</v>
      </c>
      <c r="H559" s="29" t="s">
        <v>127</v>
      </c>
      <c r="I559" s="29" t="s">
        <v>127</v>
      </c>
      <c r="J559" s="32">
        <v>0</v>
      </c>
      <c r="K559" s="56" t="s">
        <v>1345</v>
      </c>
      <c r="L559" s="35">
        <v>48</v>
      </c>
      <c r="M559" s="39">
        <v>100</v>
      </c>
      <c r="N559" s="13">
        <v>900</v>
      </c>
      <c r="O559" s="40">
        <v>3.5</v>
      </c>
      <c r="P559" s="41">
        <v>57.999999999999993</v>
      </c>
      <c r="Q559" s="13"/>
      <c r="R559" s="13"/>
      <c r="S559" s="13"/>
      <c r="T559" s="38">
        <f t="shared" si="12"/>
        <v>202.99999999999997</v>
      </c>
      <c r="U559" s="36">
        <v>0</v>
      </c>
      <c r="V559" s="36">
        <v>0</v>
      </c>
      <c r="W559" s="36">
        <v>0</v>
      </c>
      <c r="X559" s="36">
        <v>0</v>
      </c>
      <c r="Y559" s="37">
        <v>42131</v>
      </c>
      <c r="Z559" s="152"/>
      <c r="AA559" s="15"/>
      <c r="AB559" s="87" t="s">
        <v>133</v>
      </c>
    </row>
    <row r="560" spans="2:28" ht="15" customHeight="1" x14ac:dyDescent="0.25">
      <c r="B560" s="85" t="s">
        <v>503</v>
      </c>
      <c r="C560" s="42" t="s">
        <v>1149</v>
      </c>
      <c r="D560" s="12" t="s">
        <v>1174</v>
      </c>
      <c r="E560" s="33"/>
      <c r="F560" s="33"/>
      <c r="G560" s="16" t="s">
        <v>122</v>
      </c>
      <c r="H560" s="29" t="s">
        <v>265</v>
      </c>
      <c r="I560" s="29" t="s">
        <v>127</v>
      </c>
      <c r="J560" s="32" t="s">
        <v>690</v>
      </c>
      <c r="K560" s="56" t="s">
        <v>376</v>
      </c>
      <c r="L560" s="35">
        <v>64</v>
      </c>
      <c r="M560" s="39">
        <v>0</v>
      </c>
      <c r="N560" s="13">
        <v>900</v>
      </c>
      <c r="O560" s="40">
        <v>0</v>
      </c>
      <c r="P560" s="41"/>
      <c r="Q560" s="13"/>
      <c r="R560" s="13"/>
      <c r="S560" s="13"/>
      <c r="T560" s="38">
        <f t="shared" si="12"/>
        <v>0</v>
      </c>
      <c r="U560" s="36">
        <v>2800</v>
      </c>
      <c r="V560" s="36">
        <v>2800</v>
      </c>
      <c r="W560" s="36">
        <v>0</v>
      </c>
      <c r="X560" s="36">
        <v>290</v>
      </c>
      <c r="Y560" s="37">
        <v>42152</v>
      </c>
      <c r="Z560" s="152"/>
      <c r="AA560" s="15"/>
      <c r="AB560" s="87" t="s">
        <v>133</v>
      </c>
    </row>
    <row r="561" spans="2:28" ht="15" customHeight="1" x14ac:dyDescent="0.25">
      <c r="B561" s="85" t="s">
        <v>503</v>
      </c>
      <c r="C561" s="42" t="s">
        <v>1149</v>
      </c>
      <c r="D561" s="12" t="s">
        <v>1224</v>
      </c>
      <c r="E561" s="33"/>
      <c r="F561" s="33"/>
      <c r="G561" s="16" t="s">
        <v>206</v>
      </c>
      <c r="H561" s="29" t="s">
        <v>127</v>
      </c>
      <c r="I561" s="29" t="s">
        <v>127</v>
      </c>
      <c r="J561" s="32">
        <v>0</v>
      </c>
      <c r="K561" s="56" t="s">
        <v>376</v>
      </c>
      <c r="L561" s="35">
        <v>118</v>
      </c>
      <c r="M561" s="39">
        <v>0</v>
      </c>
      <c r="N561" s="13">
        <v>1000</v>
      </c>
      <c r="O561" s="40">
        <v>-8</v>
      </c>
      <c r="P561" s="41">
        <v>57.999999999999993</v>
      </c>
      <c r="Q561" s="13"/>
      <c r="R561" s="13"/>
      <c r="S561" s="13"/>
      <c r="T561" s="38">
        <f t="shared" si="12"/>
        <v>-463.99999999999994</v>
      </c>
      <c r="U561" s="36">
        <v>0</v>
      </c>
      <c r="V561" s="36">
        <v>0</v>
      </c>
      <c r="W561" s="36">
        <v>0</v>
      </c>
      <c r="X561" s="36">
        <v>0</v>
      </c>
      <c r="Y561" s="37">
        <v>42157</v>
      </c>
      <c r="Z561" s="152"/>
      <c r="AA561" s="15"/>
      <c r="AB561" s="87" t="s">
        <v>413</v>
      </c>
    </row>
    <row r="562" spans="2:28" ht="15" customHeight="1" x14ac:dyDescent="0.25">
      <c r="B562" s="85" t="s">
        <v>503</v>
      </c>
      <c r="C562" s="13" t="s">
        <v>1459</v>
      </c>
      <c r="D562" s="12" t="s">
        <v>1175</v>
      </c>
      <c r="E562" s="33"/>
      <c r="F562" s="33"/>
      <c r="G562" s="16" t="s">
        <v>188</v>
      </c>
      <c r="H562" s="29" t="s">
        <v>127</v>
      </c>
      <c r="I562" s="29" t="s">
        <v>127</v>
      </c>
      <c r="J562" s="32">
        <v>0</v>
      </c>
      <c r="K562" s="56" t="s">
        <v>1349</v>
      </c>
      <c r="L562" s="35">
        <v>64</v>
      </c>
      <c r="M562" s="39">
        <v>0</v>
      </c>
      <c r="N562" s="13">
        <v>900</v>
      </c>
      <c r="O562" s="40">
        <v>-1</v>
      </c>
      <c r="P562" s="41">
        <v>57.999999999999993</v>
      </c>
      <c r="Q562" s="13"/>
      <c r="R562" s="13"/>
      <c r="S562" s="13"/>
      <c r="T562" s="38">
        <f t="shared" si="12"/>
        <v>-57.999999999999993</v>
      </c>
      <c r="U562" s="36">
        <v>0</v>
      </c>
      <c r="V562" s="36">
        <v>0</v>
      </c>
      <c r="W562" s="36">
        <v>0</v>
      </c>
      <c r="X562" s="36">
        <v>0</v>
      </c>
      <c r="Y562" s="37">
        <v>42159</v>
      </c>
      <c r="Z562" s="152"/>
      <c r="AA562" s="15"/>
      <c r="AB562" s="87" t="s">
        <v>133</v>
      </c>
    </row>
    <row r="563" spans="2:28" ht="15" customHeight="1" x14ac:dyDescent="0.25">
      <c r="B563" s="85" t="s">
        <v>503</v>
      </c>
      <c r="C563" s="13" t="s">
        <v>1459</v>
      </c>
      <c r="D563" s="12" t="s">
        <v>1225</v>
      </c>
      <c r="E563" s="33"/>
      <c r="F563" s="33"/>
      <c r="G563" s="16" t="s">
        <v>206</v>
      </c>
      <c r="H563" s="29" t="s">
        <v>127</v>
      </c>
      <c r="I563" s="29" t="s">
        <v>127</v>
      </c>
      <c r="J563" s="32">
        <v>0</v>
      </c>
      <c r="K563" s="56" t="s">
        <v>376</v>
      </c>
      <c r="L563" s="35">
        <v>118</v>
      </c>
      <c r="M563" s="39">
        <v>0</v>
      </c>
      <c r="N563" s="13">
        <v>1000</v>
      </c>
      <c r="O563" s="40">
        <v>-20</v>
      </c>
      <c r="P563" s="41">
        <v>58</v>
      </c>
      <c r="Q563" s="13"/>
      <c r="R563" s="13"/>
      <c r="S563" s="13"/>
      <c r="T563" s="38">
        <f t="shared" si="12"/>
        <v>-1160</v>
      </c>
      <c r="U563" s="36">
        <v>520</v>
      </c>
      <c r="V563" s="36">
        <v>520</v>
      </c>
      <c r="W563" s="36">
        <v>0</v>
      </c>
      <c r="X563" s="36">
        <v>0</v>
      </c>
      <c r="Y563" s="37">
        <v>42165</v>
      </c>
      <c r="Z563" s="152"/>
      <c r="AA563" s="15"/>
      <c r="AB563" s="87" t="s">
        <v>413</v>
      </c>
    </row>
    <row r="564" spans="2:28" ht="15" customHeight="1" x14ac:dyDescent="0.25">
      <c r="B564" s="85" t="s">
        <v>503</v>
      </c>
      <c r="C564" s="13" t="s">
        <v>1458</v>
      </c>
      <c r="D564" s="12" t="s">
        <v>1226</v>
      </c>
      <c r="E564" s="33"/>
      <c r="F564" s="33"/>
      <c r="G564" s="16" t="s">
        <v>206</v>
      </c>
      <c r="H564" s="29" t="s">
        <v>127</v>
      </c>
      <c r="I564" s="29" t="s">
        <v>127</v>
      </c>
      <c r="J564" s="32">
        <v>0</v>
      </c>
      <c r="K564" s="56" t="s">
        <v>376</v>
      </c>
      <c r="L564" s="35">
        <v>118</v>
      </c>
      <c r="M564" s="39">
        <v>0</v>
      </c>
      <c r="N564" s="13">
        <v>1000</v>
      </c>
      <c r="O564" s="40">
        <v>-2</v>
      </c>
      <c r="P564" s="41">
        <v>57.999999999999993</v>
      </c>
      <c r="Q564" s="13"/>
      <c r="R564" s="13"/>
      <c r="S564" s="13"/>
      <c r="T564" s="38">
        <f t="shared" si="12"/>
        <v>-115.99999999999999</v>
      </c>
      <c r="U564" s="36">
        <v>600</v>
      </c>
      <c r="V564" s="36">
        <v>600</v>
      </c>
      <c r="W564" s="36">
        <v>0</v>
      </c>
      <c r="X564" s="36">
        <v>0</v>
      </c>
      <c r="Y564" s="37">
        <v>42165</v>
      </c>
      <c r="Z564" s="152"/>
      <c r="AA564" s="15"/>
      <c r="AB564" s="87" t="s">
        <v>413</v>
      </c>
    </row>
    <row r="565" spans="2:28" ht="15" customHeight="1" x14ac:dyDescent="0.25">
      <c r="B565" s="85" t="s">
        <v>503</v>
      </c>
      <c r="C565" s="42" t="s">
        <v>1149</v>
      </c>
      <c r="D565" s="12" t="s">
        <v>1213</v>
      </c>
      <c r="E565" s="33"/>
      <c r="F565" s="33"/>
      <c r="G565" s="16" t="s">
        <v>206</v>
      </c>
      <c r="H565" s="29" t="s">
        <v>1320</v>
      </c>
      <c r="I565" s="29" t="s">
        <v>351</v>
      </c>
      <c r="J565" s="34">
        <v>0</v>
      </c>
      <c r="K565" s="56" t="s">
        <v>1357</v>
      </c>
      <c r="L565" s="35">
        <v>98</v>
      </c>
      <c r="M565" s="39">
        <v>0</v>
      </c>
      <c r="N565" s="13">
        <v>900</v>
      </c>
      <c r="O565" s="40">
        <v>-1.6</v>
      </c>
      <c r="P565" s="41">
        <v>58</v>
      </c>
      <c r="Q565" s="52">
        <v>-80</v>
      </c>
      <c r="R565" s="13"/>
      <c r="S565" s="13"/>
      <c r="T565" s="38">
        <f t="shared" si="12"/>
        <v>-172.8</v>
      </c>
      <c r="U565" s="36">
        <v>4500</v>
      </c>
      <c r="V565" s="36">
        <v>1860</v>
      </c>
      <c r="W565" s="36">
        <v>2640</v>
      </c>
      <c r="X565" s="36">
        <v>0</v>
      </c>
      <c r="Y565" s="37">
        <v>42165</v>
      </c>
      <c r="Z565" s="152"/>
      <c r="AA565" s="15"/>
      <c r="AB565" s="87" t="s">
        <v>191</v>
      </c>
    </row>
    <row r="566" spans="2:28" ht="15" customHeight="1" x14ac:dyDescent="0.25">
      <c r="B566" s="85" t="s">
        <v>503</v>
      </c>
      <c r="C566" s="42" t="s">
        <v>1149</v>
      </c>
      <c r="D566" s="12" t="s">
        <v>1240</v>
      </c>
      <c r="E566" s="33"/>
      <c r="F566" s="33"/>
      <c r="G566" s="16" t="s">
        <v>188</v>
      </c>
      <c r="H566" s="29" t="s">
        <v>127</v>
      </c>
      <c r="I566" s="29" t="s">
        <v>127</v>
      </c>
      <c r="J566" s="32">
        <v>0</v>
      </c>
      <c r="K566" s="56" t="s">
        <v>476</v>
      </c>
      <c r="L566" s="35">
        <v>120</v>
      </c>
      <c r="M566" s="39">
        <v>0</v>
      </c>
      <c r="N566" s="13">
        <v>900</v>
      </c>
      <c r="O566" s="40">
        <v>-17.3</v>
      </c>
      <c r="P566" s="41">
        <v>57.999999999999993</v>
      </c>
      <c r="Q566" s="13"/>
      <c r="R566" s="13"/>
      <c r="S566" s="13"/>
      <c r="T566" s="38">
        <f t="shared" si="12"/>
        <v>-1003.3999999999999</v>
      </c>
      <c r="U566" s="36">
        <v>0</v>
      </c>
      <c r="V566" s="36">
        <v>0</v>
      </c>
      <c r="W566" s="36">
        <v>0</v>
      </c>
      <c r="X566" s="36">
        <v>0</v>
      </c>
      <c r="Y566" s="37">
        <v>42166</v>
      </c>
      <c r="Z566" s="152"/>
      <c r="AA566" s="15"/>
      <c r="AB566" s="87" t="s">
        <v>191</v>
      </c>
    </row>
    <row r="567" spans="2:28" ht="15" customHeight="1" x14ac:dyDescent="0.25">
      <c r="B567" s="85" t="s">
        <v>503</v>
      </c>
      <c r="C567" s="42" t="s">
        <v>1149</v>
      </c>
      <c r="D567" s="12" t="s">
        <v>1214</v>
      </c>
      <c r="E567" s="33"/>
      <c r="F567" s="33"/>
      <c r="G567" s="16" t="s">
        <v>122</v>
      </c>
      <c r="H567" s="29" t="s">
        <v>1325</v>
      </c>
      <c r="I567" s="29" t="s">
        <v>1326</v>
      </c>
      <c r="J567" s="32">
        <v>108466</v>
      </c>
      <c r="K567" s="56" t="s">
        <v>376</v>
      </c>
      <c r="L567" s="35">
        <v>98</v>
      </c>
      <c r="M567" s="39">
        <v>0</v>
      </c>
      <c r="N567" s="13">
        <v>900</v>
      </c>
      <c r="O567" s="40">
        <v>0</v>
      </c>
      <c r="P567" s="41"/>
      <c r="Q567" s="13"/>
      <c r="R567" s="13"/>
      <c r="S567" s="13"/>
      <c r="T567" s="38">
        <f t="shared" si="12"/>
        <v>0</v>
      </c>
      <c r="U567" s="36">
        <v>2400</v>
      </c>
      <c r="V567" s="36">
        <v>2400</v>
      </c>
      <c r="W567" s="36">
        <v>0</v>
      </c>
      <c r="X567" s="36">
        <v>0</v>
      </c>
      <c r="Y567" s="37">
        <v>42171</v>
      </c>
      <c r="Z567" s="152"/>
      <c r="AA567" s="15"/>
      <c r="AB567" s="87" t="s">
        <v>133</v>
      </c>
    </row>
    <row r="568" spans="2:28" ht="15" customHeight="1" x14ac:dyDescent="0.25">
      <c r="B568" s="85" t="s">
        <v>503</v>
      </c>
      <c r="C568" s="42" t="s">
        <v>1149</v>
      </c>
      <c r="D568" s="12" t="s">
        <v>1245</v>
      </c>
      <c r="E568" s="33"/>
      <c r="F568" s="33"/>
      <c r="G568" s="16" t="s">
        <v>188</v>
      </c>
      <c r="H568" s="29" t="s">
        <v>127</v>
      </c>
      <c r="I568" s="29" t="s">
        <v>127</v>
      </c>
      <c r="J568" s="32">
        <v>0</v>
      </c>
      <c r="K568" s="56" t="s">
        <v>1364</v>
      </c>
      <c r="L568" s="35">
        <v>130</v>
      </c>
      <c r="M568" s="39">
        <v>0</v>
      </c>
      <c r="N568" s="13" t="s">
        <v>199</v>
      </c>
      <c r="O568" s="40">
        <v>0</v>
      </c>
      <c r="P568" s="41"/>
      <c r="Q568" s="13"/>
      <c r="R568" s="13"/>
      <c r="S568" s="13"/>
      <c r="T568" s="38">
        <f t="shared" si="12"/>
        <v>0</v>
      </c>
      <c r="U568" s="36">
        <v>0</v>
      </c>
      <c r="V568" s="36">
        <v>0</v>
      </c>
      <c r="W568" s="36">
        <v>0</v>
      </c>
      <c r="X568" s="36">
        <v>0</v>
      </c>
      <c r="Y568" s="37">
        <v>42177</v>
      </c>
      <c r="Z568" s="152"/>
      <c r="AA568" s="15"/>
      <c r="AB568" s="87" t="s">
        <v>413</v>
      </c>
    </row>
    <row r="569" spans="2:28" ht="15" customHeight="1" x14ac:dyDescent="0.25">
      <c r="B569" s="85" t="s">
        <v>503</v>
      </c>
      <c r="C569" s="13" t="s">
        <v>508</v>
      </c>
      <c r="D569" s="12" t="s">
        <v>1246</v>
      </c>
      <c r="E569" s="33"/>
      <c r="F569" s="33"/>
      <c r="G569" s="16" t="s">
        <v>188</v>
      </c>
      <c r="H569" s="29" t="s">
        <v>127</v>
      </c>
      <c r="I569" s="29" t="s">
        <v>127</v>
      </c>
      <c r="J569" s="32">
        <v>0</v>
      </c>
      <c r="K569" s="56" t="s">
        <v>1365</v>
      </c>
      <c r="L569" s="35">
        <v>130</v>
      </c>
      <c r="M569" s="39">
        <v>0</v>
      </c>
      <c r="N569" s="13">
        <v>900</v>
      </c>
      <c r="O569" s="40">
        <v>-5</v>
      </c>
      <c r="P569" s="41">
        <v>58</v>
      </c>
      <c r="Q569" s="13"/>
      <c r="R569" s="13"/>
      <c r="S569" s="13"/>
      <c r="T569" s="38">
        <f t="shared" si="12"/>
        <v>-290</v>
      </c>
      <c r="U569" s="36">
        <v>0</v>
      </c>
      <c r="V569" s="36">
        <v>0</v>
      </c>
      <c r="W569" s="36">
        <v>0</v>
      </c>
      <c r="X569" s="36">
        <v>0</v>
      </c>
      <c r="Y569" s="37">
        <v>42177</v>
      </c>
      <c r="Z569" s="152"/>
      <c r="AA569" s="15"/>
      <c r="AB569" s="87" t="s">
        <v>413</v>
      </c>
    </row>
    <row r="570" spans="2:28" ht="15" customHeight="1" x14ac:dyDescent="0.25">
      <c r="B570" s="85" t="s">
        <v>503</v>
      </c>
      <c r="C570" s="42" t="s">
        <v>1149</v>
      </c>
      <c r="D570" s="12" t="s">
        <v>1189</v>
      </c>
      <c r="E570" s="33"/>
      <c r="F570" s="33"/>
      <c r="G570" s="16" t="s">
        <v>122</v>
      </c>
      <c r="H570" s="29" t="s">
        <v>1315</v>
      </c>
      <c r="I570" s="29" t="s">
        <v>1316</v>
      </c>
      <c r="J570" s="32">
        <v>108498</v>
      </c>
      <c r="K570" s="56" t="s">
        <v>376</v>
      </c>
      <c r="L570" s="35">
        <v>88</v>
      </c>
      <c r="M570" s="39">
        <v>0</v>
      </c>
      <c r="N570" s="13">
        <v>900</v>
      </c>
      <c r="O570" s="40">
        <v>0</v>
      </c>
      <c r="P570" s="41"/>
      <c r="Q570" s="13"/>
      <c r="R570" s="13"/>
      <c r="S570" s="13"/>
      <c r="T570" s="38">
        <f t="shared" si="12"/>
        <v>0</v>
      </c>
      <c r="U570" s="36">
        <v>1400</v>
      </c>
      <c r="V570" s="36">
        <v>1400</v>
      </c>
      <c r="W570" s="36">
        <v>0</v>
      </c>
      <c r="X570" s="36">
        <v>0</v>
      </c>
      <c r="Y570" s="37">
        <v>42178</v>
      </c>
      <c r="Z570" s="152"/>
      <c r="AA570" s="15"/>
      <c r="AB570" s="87" t="s">
        <v>133</v>
      </c>
    </row>
    <row r="571" spans="2:28" ht="15" customHeight="1" x14ac:dyDescent="0.25">
      <c r="B571" s="85" t="s">
        <v>503</v>
      </c>
      <c r="C571" s="42" t="s">
        <v>1149</v>
      </c>
      <c r="D571" s="12" t="s">
        <v>1215</v>
      </c>
      <c r="E571" s="33"/>
      <c r="F571" s="33"/>
      <c r="G571" s="16" t="s">
        <v>122</v>
      </c>
      <c r="H571" s="29" t="s">
        <v>1315</v>
      </c>
      <c r="I571" s="29" t="s">
        <v>1327</v>
      </c>
      <c r="J571" s="32">
        <v>0</v>
      </c>
      <c r="K571" s="56" t="s">
        <v>376</v>
      </c>
      <c r="L571" s="35">
        <v>98</v>
      </c>
      <c r="M571" s="39">
        <v>0</v>
      </c>
      <c r="N571" s="13">
        <v>900</v>
      </c>
      <c r="O571" s="40">
        <v>0</v>
      </c>
      <c r="P571" s="41"/>
      <c r="Q571" s="13"/>
      <c r="R571" s="13"/>
      <c r="S571" s="13"/>
      <c r="T571" s="38">
        <f t="shared" si="12"/>
        <v>0</v>
      </c>
      <c r="U571" s="36">
        <v>0</v>
      </c>
      <c r="V571" s="36">
        <v>0</v>
      </c>
      <c r="W571" s="36">
        <v>0</v>
      </c>
      <c r="X571" s="36">
        <v>0</v>
      </c>
      <c r="Y571" s="37">
        <v>42178</v>
      </c>
      <c r="Z571" s="152"/>
      <c r="AA571" s="15"/>
      <c r="AB571" s="87" t="s">
        <v>133</v>
      </c>
    </row>
    <row r="572" spans="2:28" ht="15" customHeight="1" x14ac:dyDescent="0.25">
      <c r="B572" s="85" t="s">
        <v>503</v>
      </c>
      <c r="C572" s="42" t="s">
        <v>1149</v>
      </c>
      <c r="D572" s="12" t="s">
        <v>1164</v>
      </c>
      <c r="E572" s="33"/>
      <c r="F572" s="33"/>
      <c r="G572" s="16" t="s">
        <v>122</v>
      </c>
      <c r="H572" s="29" t="s">
        <v>1285</v>
      </c>
      <c r="I572" s="29" t="s">
        <v>1286</v>
      </c>
      <c r="J572" s="32">
        <v>0</v>
      </c>
      <c r="K572" s="56" t="s">
        <v>376</v>
      </c>
      <c r="L572" s="35">
        <v>59</v>
      </c>
      <c r="M572" s="39">
        <v>0</v>
      </c>
      <c r="N572" s="13">
        <v>1000</v>
      </c>
      <c r="O572" s="40">
        <v>0</v>
      </c>
      <c r="P572" s="41"/>
      <c r="Q572" s="13"/>
      <c r="R572" s="13"/>
      <c r="S572" s="13"/>
      <c r="T572" s="38">
        <f t="shared" si="12"/>
        <v>0</v>
      </c>
      <c r="U572" s="36">
        <v>0</v>
      </c>
      <c r="V572" s="36">
        <v>0</v>
      </c>
      <c r="W572" s="36">
        <v>0</v>
      </c>
      <c r="X572" s="36">
        <v>0</v>
      </c>
      <c r="Y572" s="37">
        <v>42178</v>
      </c>
      <c r="Z572" s="152"/>
      <c r="AA572" s="15"/>
      <c r="AB572" s="87" t="s">
        <v>205</v>
      </c>
    </row>
    <row r="573" spans="2:28" ht="15" customHeight="1" x14ac:dyDescent="0.25">
      <c r="B573" s="85" t="s">
        <v>503</v>
      </c>
      <c r="C573" s="13" t="s">
        <v>1458</v>
      </c>
      <c r="D573" s="12" t="s">
        <v>1263</v>
      </c>
      <c r="E573" s="33"/>
      <c r="F573" s="33"/>
      <c r="G573" s="16" t="s">
        <v>206</v>
      </c>
      <c r="H573" s="29" t="s">
        <v>127</v>
      </c>
      <c r="I573" s="29" t="s">
        <v>127</v>
      </c>
      <c r="J573" s="32">
        <v>0</v>
      </c>
      <c r="K573" s="56" t="s">
        <v>376</v>
      </c>
      <c r="L573" s="35">
        <v>147</v>
      </c>
      <c r="M573" s="39">
        <v>0</v>
      </c>
      <c r="N573" s="13">
        <v>1000</v>
      </c>
      <c r="O573" s="40">
        <v>0</v>
      </c>
      <c r="P573" s="41"/>
      <c r="Q573" s="13"/>
      <c r="R573" s="13"/>
      <c r="S573" s="13"/>
      <c r="T573" s="38">
        <f t="shared" si="12"/>
        <v>0</v>
      </c>
      <c r="U573" s="36">
        <v>86000</v>
      </c>
      <c r="V573" s="36">
        <v>36000</v>
      </c>
      <c r="W573" s="36">
        <v>50000</v>
      </c>
      <c r="X573" s="36">
        <v>0</v>
      </c>
      <c r="Y573" s="37">
        <v>42179</v>
      </c>
      <c r="Z573" s="152"/>
      <c r="AA573" s="15"/>
      <c r="AB573" s="87" t="s">
        <v>413</v>
      </c>
    </row>
    <row r="574" spans="2:28" ht="15" customHeight="1" x14ac:dyDescent="0.25">
      <c r="B574" s="85" t="s">
        <v>503</v>
      </c>
      <c r="C574" s="13" t="s">
        <v>1458</v>
      </c>
      <c r="D574" s="12" t="s">
        <v>1264</v>
      </c>
      <c r="E574" s="33"/>
      <c r="F574" s="33"/>
      <c r="G574" s="16" t="s">
        <v>206</v>
      </c>
      <c r="H574" s="29" t="s">
        <v>127</v>
      </c>
      <c r="I574" s="29" t="s">
        <v>127</v>
      </c>
      <c r="J574" s="32">
        <v>0</v>
      </c>
      <c r="K574" s="56" t="s">
        <v>376</v>
      </c>
      <c r="L574" s="35">
        <v>147</v>
      </c>
      <c r="M574" s="39">
        <v>0</v>
      </c>
      <c r="N574" s="13">
        <v>1000</v>
      </c>
      <c r="O574" s="40">
        <v>0</v>
      </c>
      <c r="P574" s="41"/>
      <c r="Q574" s="13"/>
      <c r="R574" s="13"/>
      <c r="S574" s="13"/>
      <c r="T574" s="38">
        <f t="shared" si="12"/>
        <v>0</v>
      </c>
      <c r="U574" s="36">
        <v>166000</v>
      </c>
      <c r="V574" s="36">
        <v>0</v>
      </c>
      <c r="W574" s="36">
        <v>166000</v>
      </c>
      <c r="X574" s="36">
        <v>0</v>
      </c>
      <c r="Y574" s="37">
        <v>42179</v>
      </c>
      <c r="Z574" s="152"/>
      <c r="AA574" s="15"/>
      <c r="AB574" s="87" t="s">
        <v>413</v>
      </c>
    </row>
    <row r="575" spans="2:28" ht="15" customHeight="1" x14ac:dyDescent="0.25">
      <c r="B575" s="85" t="s">
        <v>503</v>
      </c>
      <c r="C575" s="42" t="s">
        <v>1149</v>
      </c>
      <c r="D575" s="12" t="s">
        <v>1227</v>
      </c>
      <c r="E575" s="33"/>
      <c r="F575" s="33"/>
      <c r="G575" s="16" t="s">
        <v>206</v>
      </c>
      <c r="H575" s="29" t="s">
        <v>127</v>
      </c>
      <c r="I575" s="29" t="s">
        <v>127</v>
      </c>
      <c r="J575" s="32">
        <v>0</v>
      </c>
      <c r="K575" s="56" t="s">
        <v>376</v>
      </c>
      <c r="L575" s="35">
        <v>118</v>
      </c>
      <c r="M575" s="39">
        <v>0</v>
      </c>
      <c r="N575" s="13">
        <v>1000</v>
      </c>
      <c r="O575" s="40">
        <v>-0.4</v>
      </c>
      <c r="P575" s="41">
        <v>57.999999999999993</v>
      </c>
      <c r="Q575" s="13"/>
      <c r="R575" s="13"/>
      <c r="S575" s="13"/>
      <c r="T575" s="38">
        <f t="shared" si="12"/>
        <v>-23.2</v>
      </c>
      <c r="U575" s="36">
        <v>0</v>
      </c>
      <c r="V575" s="36">
        <v>0</v>
      </c>
      <c r="W575" s="36">
        <v>0</v>
      </c>
      <c r="X575" s="36">
        <v>0</v>
      </c>
      <c r="Y575" s="37">
        <v>42179</v>
      </c>
      <c r="Z575" s="152"/>
      <c r="AA575" s="15"/>
      <c r="AB575" s="87" t="s">
        <v>413</v>
      </c>
    </row>
    <row r="576" spans="2:28" ht="15" customHeight="1" x14ac:dyDescent="0.25">
      <c r="B576" s="85" t="s">
        <v>503</v>
      </c>
      <c r="C576" s="42" t="s">
        <v>1149</v>
      </c>
      <c r="D576" s="12" t="s">
        <v>1228</v>
      </c>
      <c r="E576" s="33"/>
      <c r="F576" s="33"/>
      <c r="G576" s="16" t="s">
        <v>206</v>
      </c>
      <c r="H576" s="29" t="s">
        <v>127</v>
      </c>
      <c r="I576" s="29" t="s">
        <v>127</v>
      </c>
      <c r="J576" s="32">
        <v>0</v>
      </c>
      <c r="K576" s="56" t="s">
        <v>376</v>
      </c>
      <c r="L576" s="35">
        <v>118</v>
      </c>
      <c r="M576" s="39">
        <v>0</v>
      </c>
      <c r="N576" s="13">
        <v>1000</v>
      </c>
      <c r="O576" s="40">
        <v>0</v>
      </c>
      <c r="P576" s="41"/>
      <c r="Q576" s="13"/>
      <c r="R576" s="13"/>
      <c r="S576" s="13"/>
      <c r="T576" s="38">
        <f t="shared" si="12"/>
        <v>0</v>
      </c>
      <c r="U576" s="36">
        <v>3470</v>
      </c>
      <c r="V576" s="36">
        <v>1470</v>
      </c>
      <c r="W576" s="36">
        <v>2000</v>
      </c>
      <c r="X576" s="36">
        <v>0</v>
      </c>
      <c r="Y576" s="37">
        <v>42179</v>
      </c>
      <c r="Z576" s="152"/>
      <c r="AA576" s="15"/>
      <c r="AB576" s="87" t="s">
        <v>413</v>
      </c>
    </row>
    <row r="577" spans="2:28" ht="15" customHeight="1" x14ac:dyDescent="0.25">
      <c r="B577" s="85" t="s">
        <v>503</v>
      </c>
      <c r="C577" s="42" t="s">
        <v>1149</v>
      </c>
      <c r="D577" s="12" t="s">
        <v>1216</v>
      </c>
      <c r="E577" s="33"/>
      <c r="F577" s="33"/>
      <c r="G577" s="16" t="s">
        <v>122</v>
      </c>
      <c r="H577" s="29" t="s">
        <v>1328</v>
      </c>
      <c r="I577" s="29" t="s">
        <v>1329</v>
      </c>
      <c r="J577" s="32">
        <v>0</v>
      </c>
      <c r="K577" s="56" t="s">
        <v>376</v>
      </c>
      <c r="L577" s="35">
        <v>98</v>
      </c>
      <c r="M577" s="39">
        <v>0</v>
      </c>
      <c r="N577" s="13">
        <v>900</v>
      </c>
      <c r="O577" s="40">
        <v>0</v>
      </c>
      <c r="P577" s="41"/>
      <c r="Q577" s="13"/>
      <c r="R577" s="13"/>
      <c r="S577" s="13"/>
      <c r="T577" s="38">
        <f t="shared" si="12"/>
        <v>0</v>
      </c>
      <c r="U577" s="36">
        <v>0</v>
      </c>
      <c r="V577" s="36">
        <v>0</v>
      </c>
      <c r="W577" s="36">
        <v>0</v>
      </c>
      <c r="X577" s="36">
        <v>0</v>
      </c>
      <c r="Y577" s="37">
        <v>42184</v>
      </c>
      <c r="Z577" s="152"/>
      <c r="AA577" s="15"/>
      <c r="AB577" s="87" t="s">
        <v>205</v>
      </c>
    </row>
    <row r="578" spans="2:28" ht="15" customHeight="1" x14ac:dyDescent="0.25">
      <c r="B578" s="85" t="s">
        <v>503</v>
      </c>
      <c r="C578" s="42" t="s">
        <v>1149</v>
      </c>
      <c r="D578" s="12" t="s">
        <v>1217</v>
      </c>
      <c r="E578" s="33"/>
      <c r="F578" s="33"/>
      <c r="G578" s="16" t="s">
        <v>122</v>
      </c>
      <c r="H578" s="29" t="s">
        <v>1330</v>
      </c>
      <c r="I578" s="29" t="s">
        <v>1331</v>
      </c>
      <c r="J578" s="32">
        <v>0</v>
      </c>
      <c r="K578" s="56" t="s">
        <v>376</v>
      </c>
      <c r="L578" s="35">
        <v>98</v>
      </c>
      <c r="M578" s="39">
        <v>0</v>
      </c>
      <c r="N578" s="13">
        <v>900</v>
      </c>
      <c r="O578" s="40">
        <v>0</v>
      </c>
      <c r="P578" s="41"/>
      <c r="Q578" s="13"/>
      <c r="R578" s="13"/>
      <c r="S578" s="13"/>
      <c r="T578" s="38">
        <f t="shared" si="12"/>
        <v>0</v>
      </c>
      <c r="U578" s="36">
        <v>0</v>
      </c>
      <c r="V578" s="36">
        <v>0</v>
      </c>
      <c r="W578" s="36">
        <v>0</v>
      </c>
      <c r="X578" s="36">
        <v>0</v>
      </c>
      <c r="Y578" s="37">
        <v>42184</v>
      </c>
      <c r="Z578" s="152"/>
      <c r="AA578" s="15"/>
      <c r="AB578" s="87" t="s">
        <v>205</v>
      </c>
    </row>
    <row r="579" spans="2:28" ht="15" customHeight="1" x14ac:dyDescent="0.25">
      <c r="B579" s="85" t="s">
        <v>503</v>
      </c>
      <c r="C579" s="42" t="s">
        <v>1149</v>
      </c>
      <c r="D579" s="12" t="s">
        <v>1259</v>
      </c>
      <c r="E579" s="33"/>
      <c r="F579" s="33"/>
      <c r="G579" s="16" t="s">
        <v>122</v>
      </c>
      <c r="H579" s="29" t="s">
        <v>1339</v>
      </c>
      <c r="I579" s="29" t="s">
        <v>127</v>
      </c>
      <c r="J579" s="32">
        <v>0</v>
      </c>
      <c r="K579" s="56" t="s">
        <v>376</v>
      </c>
      <c r="L579" s="35">
        <v>146</v>
      </c>
      <c r="M579" s="39">
        <v>0</v>
      </c>
      <c r="N579" s="13">
        <v>900</v>
      </c>
      <c r="O579" s="40">
        <v>0</v>
      </c>
      <c r="P579" s="41"/>
      <c r="Q579" s="13"/>
      <c r="R579" s="13"/>
      <c r="S579" s="13"/>
      <c r="T579" s="38">
        <f t="shared" si="12"/>
        <v>0</v>
      </c>
      <c r="U579" s="36">
        <v>0</v>
      </c>
      <c r="V579" s="36">
        <v>0</v>
      </c>
      <c r="W579" s="36">
        <v>0</v>
      </c>
      <c r="X579" s="36">
        <v>0</v>
      </c>
      <c r="Y579" s="37">
        <v>42184</v>
      </c>
      <c r="Z579" s="152"/>
      <c r="AA579" s="15"/>
      <c r="AB579" s="87" t="s">
        <v>413</v>
      </c>
    </row>
    <row r="580" spans="2:28" ht="15" customHeight="1" x14ac:dyDescent="0.25">
      <c r="B580" s="85" t="s">
        <v>503</v>
      </c>
      <c r="C580" s="42" t="s">
        <v>1149</v>
      </c>
      <c r="D580" s="12" t="s">
        <v>1260</v>
      </c>
      <c r="E580" s="33"/>
      <c r="F580" s="33"/>
      <c r="G580" s="16" t="s">
        <v>122</v>
      </c>
      <c r="H580" s="29" t="s">
        <v>1340</v>
      </c>
      <c r="I580" s="29" t="s">
        <v>127</v>
      </c>
      <c r="J580" s="32">
        <v>0</v>
      </c>
      <c r="K580" s="56" t="s">
        <v>376</v>
      </c>
      <c r="L580" s="35">
        <v>146</v>
      </c>
      <c r="M580" s="39">
        <v>0</v>
      </c>
      <c r="N580" s="13">
        <v>900</v>
      </c>
      <c r="O580" s="40">
        <v>0</v>
      </c>
      <c r="P580" s="41"/>
      <c r="Q580" s="13"/>
      <c r="R580" s="13"/>
      <c r="S580" s="13"/>
      <c r="T580" s="38">
        <f t="shared" si="12"/>
        <v>0</v>
      </c>
      <c r="U580" s="36">
        <v>0</v>
      </c>
      <c r="V580" s="36">
        <v>0</v>
      </c>
      <c r="W580" s="36">
        <v>0</v>
      </c>
      <c r="X580" s="36">
        <v>0</v>
      </c>
      <c r="Y580" s="37">
        <v>42184</v>
      </c>
      <c r="Z580" s="152"/>
      <c r="AA580" s="15"/>
      <c r="AB580" s="87" t="s">
        <v>413</v>
      </c>
    </row>
    <row r="581" spans="2:28" ht="15" customHeight="1" x14ac:dyDescent="0.25">
      <c r="B581" s="85" t="s">
        <v>503</v>
      </c>
      <c r="C581" s="42" t="s">
        <v>1149</v>
      </c>
      <c r="D581" s="12" t="s">
        <v>1261</v>
      </c>
      <c r="E581" s="33"/>
      <c r="F581" s="33"/>
      <c r="G581" s="16" t="s">
        <v>122</v>
      </c>
      <c r="H581" s="29" t="s">
        <v>1341</v>
      </c>
      <c r="I581" s="29" t="s">
        <v>127</v>
      </c>
      <c r="J581" s="32">
        <v>0</v>
      </c>
      <c r="K581" s="56" t="s">
        <v>376</v>
      </c>
      <c r="L581" s="35">
        <v>146</v>
      </c>
      <c r="M581" s="39">
        <v>0</v>
      </c>
      <c r="N581" s="13">
        <v>900</v>
      </c>
      <c r="O581" s="40">
        <v>0</v>
      </c>
      <c r="P581" s="41"/>
      <c r="Q581" s="13"/>
      <c r="R581" s="13"/>
      <c r="S581" s="13"/>
      <c r="T581" s="38">
        <f t="shared" si="12"/>
        <v>0</v>
      </c>
      <c r="U581" s="36">
        <v>0</v>
      </c>
      <c r="V581" s="36">
        <v>0</v>
      </c>
      <c r="W581" s="36">
        <v>0</v>
      </c>
      <c r="X581" s="36">
        <v>0</v>
      </c>
      <c r="Y581" s="37">
        <v>42184</v>
      </c>
      <c r="Z581" s="152"/>
      <c r="AA581" s="15"/>
      <c r="AB581" s="87" t="s">
        <v>413</v>
      </c>
    </row>
    <row r="582" spans="2:28" ht="15" customHeight="1" x14ac:dyDescent="0.25">
      <c r="B582" s="85" t="s">
        <v>503</v>
      </c>
      <c r="C582" s="42" t="s">
        <v>1149</v>
      </c>
      <c r="D582" s="12" t="s">
        <v>1265</v>
      </c>
      <c r="E582" s="33"/>
      <c r="F582" s="33"/>
      <c r="G582" s="16" t="s">
        <v>122</v>
      </c>
      <c r="H582" s="29" t="s">
        <v>1335</v>
      </c>
      <c r="I582" s="29" t="s">
        <v>1342</v>
      </c>
      <c r="J582" s="32">
        <v>0</v>
      </c>
      <c r="K582" s="56" t="s">
        <v>376</v>
      </c>
      <c r="L582" s="35">
        <v>147</v>
      </c>
      <c r="M582" s="39">
        <v>0</v>
      </c>
      <c r="N582" s="13" t="s">
        <v>199</v>
      </c>
      <c r="O582" s="40">
        <v>0</v>
      </c>
      <c r="P582" s="41"/>
      <c r="Q582" s="13"/>
      <c r="R582" s="13"/>
      <c r="S582" s="13"/>
      <c r="T582" s="38">
        <f t="shared" si="12"/>
        <v>0</v>
      </c>
      <c r="U582" s="36">
        <v>0</v>
      </c>
      <c r="V582" s="36">
        <v>0</v>
      </c>
      <c r="W582" s="36">
        <v>0</v>
      </c>
      <c r="X582" s="36">
        <v>0</v>
      </c>
      <c r="Y582" s="37">
        <v>42185</v>
      </c>
      <c r="Z582" s="152"/>
      <c r="AA582" s="15"/>
      <c r="AB582" s="87" t="s">
        <v>205</v>
      </c>
    </row>
    <row r="583" spans="2:28" ht="15" customHeight="1" x14ac:dyDescent="0.25">
      <c r="B583" s="85" t="s">
        <v>503</v>
      </c>
      <c r="C583" s="42" t="s">
        <v>1149</v>
      </c>
      <c r="D583" s="12" t="s">
        <v>1229</v>
      </c>
      <c r="E583" s="33"/>
      <c r="F583" s="33"/>
      <c r="G583" s="16" t="s">
        <v>122</v>
      </c>
      <c r="H583" s="29" t="s">
        <v>175</v>
      </c>
      <c r="I583" s="29" t="s">
        <v>1334</v>
      </c>
      <c r="J583" s="32">
        <v>0</v>
      </c>
      <c r="K583" s="56" t="s">
        <v>376</v>
      </c>
      <c r="L583" s="35">
        <v>118</v>
      </c>
      <c r="M583" s="39">
        <v>0</v>
      </c>
      <c r="N583" s="13">
        <v>1000</v>
      </c>
      <c r="O583" s="40">
        <v>0</v>
      </c>
      <c r="P583" s="41"/>
      <c r="Q583" s="13"/>
      <c r="R583" s="13"/>
      <c r="S583" s="13"/>
      <c r="T583" s="38">
        <f t="shared" si="12"/>
        <v>0</v>
      </c>
      <c r="U583" s="36">
        <v>12000</v>
      </c>
      <c r="V583" s="36">
        <v>12000</v>
      </c>
      <c r="W583" s="36">
        <v>0</v>
      </c>
      <c r="X583" s="36">
        <v>0</v>
      </c>
      <c r="Y583" s="37">
        <v>42185</v>
      </c>
      <c r="Z583" s="152"/>
      <c r="AA583" s="15"/>
      <c r="AB583" s="87" t="s">
        <v>413</v>
      </c>
    </row>
    <row r="584" spans="2:28" ht="15" customHeight="1" x14ac:dyDescent="0.25">
      <c r="B584" s="85" t="s">
        <v>503</v>
      </c>
      <c r="C584" s="42" t="s">
        <v>1149</v>
      </c>
      <c r="D584" s="12" t="s">
        <v>1262</v>
      </c>
      <c r="E584" s="33"/>
      <c r="F584" s="33"/>
      <c r="G584" s="16" t="s">
        <v>122</v>
      </c>
      <c r="H584" s="29" t="s">
        <v>175</v>
      </c>
      <c r="I584" s="29" t="s">
        <v>176</v>
      </c>
      <c r="J584" s="32">
        <v>0</v>
      </c>
      <c r="K584" s="56" t="s">
        <v>376</v>
      </c>
      <c r="L584" s="35">
        <v>146</v>
      </c>
      <c r="M584" s="39">
        <v>0</v>
      </c>
      <c r="N584" s="13">
        <v>1000</v>
      </c>
      <c r="O584" s="40">
        <v>0</v>
      </c>
      <c r="P584" s="41"/>
      <c r="Q584" s="13"/>
      <c r="R584" s="13"/>
      <c r="S584" s="13"/>
      <c r="T584" s="38">
        <f t="shared" ref="T584:T601" si="13">(O584*P584)+Q584+R584+S584</f>
        <v>0</v>
      </c>
      <c r="U584" s="36">
        <v>7300</v>
      </c>
      <c r="V584" s="36">
        <v>7300</v>
      </c>
      <c r="W584" s="36">
        <v>0</v>
      </c>
      <c r="X584" s="36">
        <v>0</v>
      </c>
      <c r="Y584" s="37">
        <v>42185</v>
      </c>
      <c r="Z584" s="152"/>
      <c r="AA584" s="15"/>
      <c r="AB584" s="87" t="s">
        <v>413</v>
      </c>
    </row>
    <row r="585" spans="2:28" ht="15" customHeight="1" x14ac:dyDescent="0.25">
      <c r="B585" s="85" t="s">
        <v>503</v>
      </c>
      <c r="C585" s="42" t="s">
        <v>1149</v>
      </c>
      <c r="D585" s="12" t="s">
        <v>1218</v>
      </c>
      <c r="E585" s="33"/>
      <c r="F585" s="33"/>
      <c r="G585" s="16" t="s">
        <v>122</v>
      </c>
      <c r="H585" s="29" t="s">
        <v>1320</v>
      </c>
      <c r="I585" s="29" t="s">
        <v>351</v>
      </c>
      <c r="J585" s="32">
        <v>0</v>
      </c>
      <c r="K585" s="56" t="s">
        <v>376</v>
      </c>
      <c r="L585" s="35">
        <v>98</v>
      </c>
      <c r="M585" s="39">
        <v>0</v>
      </c>
      <c r="N585" s="13">
        <v>900</v>
      </c>
      <c r="O585" s="40">
        <v>0</v>
      </c>
      <c r="P585" s="41"/>
      <c r="Q585" s="13"/>
      <c r="R585" s="13"/>
      <c r="S585" s="13"/>
      <c r="T585" s="38">
        <f t="shared" si="13"/>
        <v>0</v>
      </c>
      <c r="U585" s="36">
        <v>0</v>
      </c>
      <c r="V585" s="36">
        <v>0</v>
      </c>
      <c r="W585" s="36">
        <v>0</v>
      </c>
      <c r="X585" s="36">
        <v>0</v>
      </c>
      <c r="Y585" s="37">
        <v>42186</v>
      </c>
      <c r="Z585" s="152"/>
      <c r="AA585" s="15"/>
      <c r="AB585" s="87" t="s">
        <v>133</v>
      </c>
    </row>
    <row r="586" spans="2:28" ht="15" customHeight="1" x14ac:dyDescent="0.25">
      <c r="B586" s="85" t="s">
        <v>503</v>
      </c>
      <c r="C586" s="42" t="s">
        <v>1149</v>
      </c>
      <c r="D586" s="12" t="s">
        <v>1230</v>
      </c>
      <c r="E586" s="33"/>
      <c r="F586" s="33"/>
      <c r="G586" s="16" t="s">
        <v>206</v>
      </c>
      <c r="H586" s="29" t="s">
        <v>127</v>
      </c>
      <c r="I586" s="29" t="s">
        <v>127</v>
      </c>
      <c r="J586" s="32">
        <v>0</v>
      </c>
      <c r="K586" s="56" t="s">
        <v>376</v>
      </c>
      <c r="L586" s="35">
        <v>118</v>
      </c>
      <c r="M586" s="39">
        <v>0</v>
      </c>
      <c r="N586" s="13">
        <v>1000</v>
      </c>
      <c r="O586" s="40">
        <v>-1</v>
      </c>
      <c r="P586" s="41">
        <v>57.999999999999993</v>
      </c>
      <c r="Q586" s="13"/>
      <c r="R586" s="13"/>
      <c r="S586" s="13"/>
      <c r="T586" s="38">
        <f t="shared" si="13"/>
        <v>-57.999999999999993</v>
      </c>
      <c r="U586" s="36">
        <v>2600</v>
      </c>
      <c r="V586" s="36">
        <v>2600</v>
      </c>
      <c r="W586" s="36">
        <v>0</v>
      </c>
      <c r="X586" s="36">
        <v>0</v>
      </c>
      <c r="Y586" s="37">
        <v>42186</v>
      </c>
      <c r="Z586" s="152"/>
      <c r="AA586" s="15"/>
      <c r="AB586" s="87" t="s">
        <v>413</v>
      </c>
    </row>
    <row r="587" spans="2:28" ht="15" customHeight="1" x14ac:dyDescent="0.25">
      <c r="B587" s="85" t="s">
        <v>503</v>
      </c>
      <c r="C587" s="42" t="s">
        <v>1149</v>
      </c>
      <c r="D587" s="12" t="s">
        <v>1231</v>
      </c>
      <c r="E587" s="33"/>
      <c r="F587" s="33"/>
      <c r="G587" s="16" t="s">
        <v>206</v>
      </c>
      <c r="H587" s="29" t="s">
        <v>127</v>
      </c>
      <c r="I587" s="29" t="s">
        <v>127</v>
      </c>
      <c r="J587" s="32">
        <v>0</v>
      </c>
      <c r="K587" s="56" t="s">
        <v>376</v>
      </c>
      <c r="L587" s="35">
        <v>118</v>
      </c>
      <c r="M587" s="39">
        <v>0</v>
      </c>
      <c r="N587" s="13">
        <v>1000</v>
      </c>
      <c r="O587" s="40">
        <v>-9</v>
      </c>
      <c r="P587" s="41">
        <v>58</v>
      </c>
      <c r="Q587" s="13"/>
      <c r="R587" s="13"/>
      <c r="S587" s="13"/>
      <c r="T587" s="38">
        <f t="shared" si="13"/>
        <v>-522</v>
      </c>
      <c r="U587" s="36">
        <v>1600</v>
      </c>
      <c r="V587" s="36">
        <v>1600</v>
      </c>
      <c r="W587" s="36">
        <v>0</v>
      </c>
      <c r="X587" s="36">
        <v>0</v>
      </c>
      <c r="Y587" s="37">
        <v>42186</v>
      </c>
      <c r="Z587" s="152"/>
      <c r="AA587" s="15"/>
      <c r="AB587" s="87" t="s">
        <v>1144</v>
      </c>
    </row>
    <row r="588" spans="2:28" ht="15" customHeight="1" x14ac:dyDescent="0.25">
      <c r="B588" s="85" t="s">
        <v>503</v>
      </c>
      <c r="C588" s="42" t="s">
        <v>1149</v>
      </c>
      <c r="D588" s="12" t="s">
        <v>1232</v>
      </c>
      <c r="E588" s="33"/>
      <c r="F588" s="33"/>
      <c r="G588" s="16" t="s">
        <v>206</v>
      </c>
      <c r="H588" s="29" t="s">
        <v>127</v>
      </c>
      <c r="I588" s="29" t="s">
        <v>127</v>
      </c>
      <c r="J588" s="32">
        <v>0</v>
      </c>
      <c r="K588" s="56" t="s">
        <v>376</v>
      </c>
      <c r="L588" s="35">
        <v>118</v>
      </c>
      <c r="M588" s="39">
        <v>0</v>
      </c>
      <c r="N588" s="13">
        <v>1000</v>
      </c>
      <c r="O588" s="40">
        <v>-6</v>
      </c>
      <c r="P588" s="41">
        <v>57.999999999999993</v>
      </c>
      <c r="Q588" s="13"/>
      <c r="R588" s="13"/>
      <c r="S588" s="13"/>
      <c r="T588" s="38">
        <f t="shared" si="13"/>
        <v>-347.99999999999994</v>
      </c>
      <c r="U588" s="36">
        <v>2400</v>
      </c>
      <c r="V588" s="36">
        <v>2400</v>
      </c>
      <c r="W588" s="36">
        <v>0</v>
      </c>
      <c r="X588" s="36">
        <v>0</v>
      </c>
      <c r="Y588" s="37">
        <v>42186</v>
      </c>
      <c r="Z588" s="152"/>
      <c r="AA588" s="15"/>
      <c r="AB588" s="87" t="s">
        <v>413</v>
      </c>
    </row>
    <row r="589" spans="2:28" ht="15" customHeight="1" x14ac:dyDescent="0.25">
      <c r="B589" s="85" t="s">
        <v>503</v>
      </c>
      <c r="C589" s="42" t="s">
        <v>1149</v>
      </c>
      <c r="D589" s="12" t="s">
        <v>1233</v>
      </c>
      <c r="E589" s="33"/>
      <c r="F589" s="33"/>
      <c r="G589" s="16" t="s">
        <v>206</v>
      </c>
      <c r="H589" s="29" t="s">
        <v>127</v>
      </c>
      <c r="I589" s="29" t="s">
        <v>127</v>
      </c>
      <c r="J589" s="32">
        <v>0</v>
      </c>
      <c r="K589" s="56" t="s">
        <v>376</v>
      </c>
      <c r="L589" s="35">
        <v>118</v>
      </c>
      <c r="M589" s="39">
        <v>0</v>
      </c>
      <c r="N589" s="13">
        <v>1000</v>
      </c>
      <c r="O589" s="40">
        <v>0</v>
      </c>
      <c r="P589" s="41"/>
      <c r="Q589" s="13"/>
      <c r="R589" s="13"/>
      <c r="S589" s="13"/>
      <c r="T589" s="38">
        <f t="shared" si="13"/>
        <v>0</v>
      </c>
      <c r="U589" s="36">
        <v>6720</v>
      </c>
      <c r="V589" s="36">
        <v>6720</v>
      </c>
      <c r="W589" s="36">
        <v>0</v>
      </c>
      <c r="X589" s="36">
        <v>0</v>
      </c>
      <c r="Y589" s="37">
        <v>42186</v>
      </c>
      <c r="Z589" s="152"/>
      <c r="AA589" s="15"/>
      <c r="AB589" s="87" t="s">
        <v>413</v>
      </c>
    </row>
    <row r="590" spans="2:28" ht="15" customHeight="1" x14ac:dyDescent="0.25">
      <c r="B590" s="85" t="s">
        <v>503</v>
      </c>
      <c r="C590" s="42" t="s">
        <v>1149</v>
      </c>
      <c r="D590" s="12" t="s">
        <v>1234</v>
      </c>
      <c r="E590" s="33"/>
      <c r="F590" s="33"/>
      <c r="G590" s="16" t="s">
        <v>206</v>
      </c>
      <c r="H590" s="29" t="s">
        <v>127</v>
      </c>
      <c r="I590" s="29" t="s">
        <v>127</v>
      </c>
      <c r="J590" s="32">
        <v>0</v>
      </c>
      <c r="K590" s="56" t="s">
        <v>376</v>
      </c>
      <c r="L590" s="35">
        <v>118</v>
      </c>
      <c r="M590" s="39">
        <v>0</v>
      </c>
      <c r="N590" s="13">
        <v>1000</v>
      </c>
      <c r="O590" s="40">
        <v>-1</v>
      </c>
      <c r="P590" s="41">
        <v>57.999999999999993</v>
      </c>
      <c r="Q590" s="13"/>
      <c r="R590" s="13"/>
      <c r="S590" s="13"/>
      <c r="T590" s="38">
        <f t="shared" si="13"/>
        <v>-57.999999999999993</v>
      </c>
      <c r="U590" s="36">
        <v>1400</v>
      </c>
      <c r="V590" s="36">
        <v>1400</v>
      </c>
      <c r="W590" s="36">
        <v>0</v>
      </c>
      <c r="X590" s="36">
        <v>0</v>
      </c>
      <c r="Y590" s="37">
        <v>42186</v>
      </c>
      <c r="Z590" s="152"/>
      <c r="AA590" s="15"/>
      <c r="AB590" s="87" t="s">
        <v>1144</v>
      </c>
    </row>
    <row r="591" spans="2:28" ht="15" customHeight="1" x14ac:dyDescent="0.25">
      <c r="B591" s="85" t="s">
        <v>503</v>
      </c>
      <c r="C591" s="42" t="s">
        <v>1149</v>
      </c>
      <c r="D591" s="12" t="s">
        <v>1235</v>
      </c>
      <c r="E591" s="33"/>
      <c r="F591" s="33"/>
      <c r="G591" s="16" t="s">
        <v>206</v>
      </c>
      <c r="H591" s="29" t="s">
        <v>127</v>
      </c>
      <c r="I591" s="29" t="s">
        <v>127</v>
      </c>
      <c r="J591" s="32">
        <v>0</v>
      </c>
      <c r="K591" s="56" t="s">
        <v>376</v>
      </c>
      <c r="L591" s="35">
        <v>118</v>
      </c>
      <c r="M591" s="39">
        <v>0</v>
      </c>
      <c r="N591" s="13">
        <v>900</v>
      </c>
      <c r="O591" s="40">
        <v>-1</v>
      </c>
      <c r="P591" s="41">
        <v>57.999999999999993</v>
      </c>
      <c r="Q591" s="13"/>
      <c r="R591" s="13"/>
      <c r="S591" s="13"/>
      <c r="T591" s="38">
        <f t="shared" si="13"/>
        <v>-57.999999999999993</v>
      </c>
      <c r="U591" s="36">
        <v>640</v>
      </c>
      <c r="V591" s="36">
        <v>640</v>
      </c>
      <c r="W591" s="36">
        <v>0</v>
      </c>
      <c r="X591" s="36">
        <v>0</v>
      </c>
      <c r="Y591" s="37">
        <v>42186</v>
      </c>
      <c r="Z591" s="152"/>
      <c r="AA591" s="15"/>
      <c r="AB591" s="87" t="s">
        <v>1144</v>
      </c>
    </row>
    <row r="592" spans="2:28" ht="15" customHeight="1" x14ac:dyDescent="0.25">
      <c r="B592" s="85" t="s">
        <v>503</v>
      </c>
      <c r="C592" s="13" t="s">
        <v>1459</v>
      </c>
      <c r="D592" s="12" t="s">
        <v>1176</v>
      </c>
      <c r="E592" s="33"/>
      <c r="F592" s="33"/>
      <c r="G592" s="16" t="s">
        <v>188</v>
      </c>
      <c r="H592" s="29" t="s">
        <v>127</v>
      </c>
      <c r="I592" s="29" t="s">
        <v>127</v>
      </c>
      <c r="J592" s="32">
        <v>0</v>
      </c>
      <c r="K592" s="56" t="s">
        <v>1350</v>
      </c>
      <c r="L592" s="35">
        <v>64</v>
      </c>
      <c r="M592" s="39">
        <v>0</v>
      </c>
      <c r="N592" s="13">
        <v>900</v>
      </c>
      <c r="O592" s="40">
        <v>1</v>
      </c>
      <c r="P592" s="41">
        <v>57.999999999999993</v>
      </c>
      <c r="Q592" s="13"/>
      <c r="R592" s="13"/>
      <c r="S592" s="13"/>
      <c r="T592" s="38">
        <f t="shared" si="13"/>
        <v>57.999999999999993</v>
      </c>
      <c r="U592" s="36">
        <v>0</v>
      </c>
      <c r="V592" s="36">
        <v>0</v>
      </c>
      <c r="W592" s="36">
        <v>0</v>
      </c>
      <c r="X592" s="36">
        <v>0</v>
      </c>
      <c r="Y592" s="37">
        <v>42188</v>
      </c>
      <c r="Z592" s="152"/>
      <c r="AA592" s="15"/>
      <c r="AB592" s="87" t="s">
        <v>196</v>
      </c>
    </row>
    <row r="593" spans="2:28" ht="15" customHeight="1" x14ac:dyDescent="0.25">
      <c r="B593" s="85" t="s">
        <v>503</v>
      </c>
      <c r="C593" s="13" t="s">
        <v>1459</v>
      </c>
      <c r="D593" s="12" t="s">
        <v>1177</v>
      </c>
      <c r="E593" s="33"/>
      <c r="F593" s="33"/>
      <c r="G593" s="16" t="s">
        <v>188</v>
      </c>
      <c r="H593" s="29" t="s">
        <v>127</v>
      </c>
      <c r="I593" s="29" t="s">
        <v>127</v>
      </c>
      <c r="J593" s="32">
        <v>0</v>
      </c>
      <c r="K593" s="56" t="s">
        <v>1351</v>
      </c>
      <c r="L593" s="35">
        <v>64</v>
      </c>
      <c r="M593" s="39">
        <v>0</v>
      </c>
      <c r="N593" s="13">
        <v>900</v>
      </c>
      <c r="O593" s="40">
        <v>-11.1</v>
      </c>
      <c r="P593" s="41">
        <v>58</v>
      </c>
      <c r="Q593" s="13"/>
      <c r="R593" s="13"/>
      <c r="S593" s="13"/>
      <c r="T593" s="38">
        <f t="shared" si="13"/>
        <v>-643.79999999999995</v>
      </c>
      <c r="U593" s="36">
        <v>0</v>
      </c>
      <c r="V593" s="36">
        <v>0</v>
      </c>
      <c r="W593" s="36">
        <v>0</v>
      </c>
      <c r="X593" s="36">
        <v>0</v>
      </c>
      <c r="Y593" s="37">
        <v>42188</v>
      </c>
      <c r="Z593" s="152"/>
      <c r="AA593" s="15"/>
      <c r="AB593" s="87" t="s">
        <v>196</v>
      </c>
    </row>
    <row r="594" spans="2:28" ht="15" customHeight="1" x14ac:dyDescent="0.25">
      <c r="B594" s="85" t="s">
        <v>503</v>
      </c>
      <c r="C594" s="13" t="s">
        <v>1458</v>
      </c>
      <c r="D594" s="12" t="s">
        <v>1181</v>
      </c>
      <c r="E594" s="33"/>
      <c r="F594" s="33"/>
      <c r="G594" s="16" t="s">
        <v>188</v>
      </c>
      <c r="H594" s="29" t="s">
        <v>127</v>
      </c>
      <c r="I594" s="29" t="s">
        <v>127</v>
      </c>
      <c r="J594" s="32">
        <v>0</v>
      </c>
      <c r="K594" s="56" t="s">
        <v>1352</v>
      </c>
      <c r="L594" s="35">
        <v>70</v>
      </c>
      <c r="M594" s="39">
        <v>0</v>
      </c>
      <c r="N594" s="13">
        <v>900</v>
      </c>
      <c r="O594" s="40">
        <v>4.2</v>
      </c>
      <c r="P594" s="41">
        <v>57.999999999999993</v>
      </c>
      <c r="Q594" s="13"/>
      <c r="R594" s="13"/>
      <c r="S594" s="13"/>
      <c r="T594" s="38">
        <f t="shared" si="13"/>
        <v>243.6</v>
      </c>
      <c r="U594" s="36">
        <v>0</v>
      </c>
      <c r="V594" s="36">
        <v>0</v>
      </c>
      <c r="W594" s="36">
        <v>0</v>
      </c>
      <c r="X594" s="36">
        <v>0</v>
      </c>
      <c r="Y594" s="37">
        <v>42188</v>
      </c>
      <c r="Z594" s="152"/>
      <c r="AA594" s="15"/>
      <c r="AB594" s="87" t="s">
        <v>196</v>
      </c>
    </row>
    <row r="595" spans="2:28" ht="15" customHeight="1" x14ac:dyDescent="0.25">
      <c r="B595" s="85" t="s">
        <v>503</v>
      </c>
      <c r="C595" s="13" t="s">
        <v>1459</v>
      </c>
      <c r="D595" s="12" t="s">
        <v>1236</v>
      </c>
      <c r="E595" s="33"/>
      <c r="F595" s="33"/>
      <c r="G595" s="16" t="s">
        <v>188</v>
      </c>
      <c r="H595" s="29" t="s">
        <v>127</v>
      </c>
      <c r="I595" s="29" t="s">
        <v>127</v>
      </c>
      <c r="J595" s="32">
        <v>0</v>
      </c>
      <c r="K595" s="56" t="s">
        <v>376</v>
      </c>
      <c r="L595" s="35">
        <v>118</v>
      </c>
      <c r="M595" s="39">
        <v>0</v>
      </c>
      <c r="N595" s="13">
        <v>1000</v>
      </c>
      <c r="O595" s="40">
        <v>0</v>
      </c>
      <c r="P595" s="41"/>
      <c r="Q595" s="13"/>
      <c r="R595" s="13"/>
      <c r="S595" s="13"/>
      <c r="T595" s="38">
        <f t="shared" si="13"/>
        <v>0</v>
      </c>
      <c r="U595" s="36">
        <v>0</v>
      </c>
      <c r="V595" s="36">
        <v>0</v>
      </c>
      <c r="W595" s="36">
        <v>0</v>
      </c>
      <c r="X595" s="36">
        <v>0</v>
      </c>
      <c r="Y595" s="37">
        <v>42191</v>
      </c>
      <c r="Z595" s="152"/>
      <c r="AA595" s="15"/>
      <c r="AB595" s="87" t="s">
        <v>413</v>
      </c>
    </row>
    <row r="596" spans="2:28" ht="15" customHeight="1" x14ac:dyDescent="0.25">
      <c r="B596" s="85" t="s">
        <v>503</v>
      </c>
      <c r="C596" s="42" t="s">
        <v>1149</v>
      </c>
      <c r="D596" s="12" t="s">
        <v>1190</v>
      </c>
      <c r="E596" s="33"/>
      <c r="F596" s="33"/>
      <c r="G596" s="16" t="s">
        <v>122</v>
      </c>
      <c r="H596" s="29" t="s">
        <v>1317</v>
      </c>
      <c r="I596" s="29" t="s">
        <v>1318</v>
      </c>
      <c r="J596" s="32">
        <v>0</v>
      </c>
      <c r="K596" s="56" t="s">
        <v>376</v>
      </c>
      <c r="L596" s="35">
        <v>88</v>
      </c>
      <c r="M596" s="39">
        <v>0</v>
      </c>
      <c r="N596" s="13">
        <v>1000</v>
      </c>
      <c r="O596" s="40">
        <v>0</v>
      </c>
      <c r="P596" s="41"/>
      <c r="Q596" s="13"/>
      <c r="R596" s="13"/>
      <c r="S596" s="13"/>
      <c r="T596" s="38">
        <f t="shared" si="13"/>
        <v>0</v>
      </c>
      <c r="U596" s="36">
        <v>0</v>
      </c>
      <c r="V596" s="36">
        <v>0</v>
      </c>
      <c r="W596" s="36">
        <v>0</v>
      </c>
      <c r="X596" s="36">
        <v>0</v>
      </c>
      <c r="Y596" s="37">
        <v>42191</v>
      </c>
      <c r="Z596" s="152"/>
      <c r="AA596" s="15"/>
      <c r="AB596" s="87" t="s">
        <v>191</v>
      </c>
    </row>
    <row r="597" spans="2:28" ht="15" customHeight="1" x14ac:dyDescent="0.25">
      <c r="B597" s="85" t="s">
        <v>503</v>
      </c>
      <c r="C597" s="42" t="s">
        <v>1149</v>
      </c>
      <c r="D597" s="12" t="s">
        <v>1237</v>
      </c>
      <c r="E597" s="33"/>
      <c r="F597" s="33"/>
      <c r="G597" s="16" t="s">
        <v>206</v>
      </c>
      <c r="H597" s="29" t="s">
        <v>127</v>
      </c>
      <c r="I597" s="29" t="s">
        <v>127</v>
      </c>
      <c r="J597" s="32">
        <v>0</v>
      </c>
      <c r="K597" s="56" t="s">
        <v>376</v>
      </c>
      <c r="L597" s="35">
        <v>118</v>
      </c>
      <c r="M597" s="39">
        <v>0</v>
      </c>
      <c r="N597" s="13">
        <v>1000</v>
      </c>
      <c r="O597" s="40">
        <v>0</v>
      </c>
      <c r="P597" s="41"/>
      <c r="Q597" s="13"/>
      <c r="R597" s="13"/>
      <c r="S597" s="13"/>
      <c r="T597" s="38">
        <f t="shared" si="13"/>
        <v>0</v>
      </c>
      <c r="U597" s="36">
        <v>0</v>
      </c>
      <c r="V597" s="36">
        <v>0</v>
      </c>
      <c r="W597" s="36">
        <v>0</v>
      </c>
      <c r="X597" s="36">
        <v>0</v>
      </c>
      <c r="Y597" s="37">
        <v>42191</v>
      </c>
      <c r="Z597" s="152"/>
      <c r="AA597" s="15"/>
      <c r="AB597" s="87" t="s">
        <v>413</v>
      </c>
    </row>
    <row r="598" spans="2:28" ht="15" customHeight="1" x14ac:dyDescent="0.25">
      <c r="B598" s="85" t="s">
        <v>503</v>
      </c>
      <c r="C598" s="42" t="s">
        <v>1149</v>
      </c>
      <c r="D598" s="12" t="s">
        <v>1238</v>
      </c>
      <c r="E598" s="33"/>
      <c r="F598" s="33"/>
      <c r="G598" s="16" t="s">
        <v>206</v>
      </c>
      <c r="H598" s="29" t="s">
        <v>127</v>
      </c>
      <c r="I598" s="29" t="s">
        <v>127</v>
      </c>
      <c r="J598" s="32">
        <v>0</v>
      </c>
      <c r="K598" s="56" t="s">
        <v>376</v>
      </c>
      <c r="L598" s="35">
        <v>118</v>
      </c>
      <c r="M598" s="39">
        <v>0</v>
      </c>
      <c r="N598" s="13">
        <v>1000</v>
      </c>
      <c r="O598" s="40">
        <v>0</v>
      </c>
      <c r="P598" s="41"/>
      <c r="Q598" s="13"/>
      <c r="R598" s="13"/>
      <c r="S598" s="13"/>
      <c r="T598" s="38">
        <f t="shared" si="13"/>
        <v>0</v>
      </c>
      <c r="U598" s="36">
        <v>2400</v>
      </c>
      <c r="V598" s="36">
        <v>2400</v>
      </c>
      <c r="W598" s="36">
        <v>0</v>
      </c>
      <c r="X598" s="36">
        <v>0</v>
      </c>
      <c r="Y598" s="37">
        <v>42191</v>
      </c>
      <c r="Z598" s="152"/>
      <c r="AA598" s="15"/>
      <c r="AB598" s="87" t="s">
        <v>413</v>
      </c>
    </row>
    <row r="599" spans="2:28" ht="15" customHeight="1" x14ac:dyDescent="0.25">
      <c r="B599" s="85" t="s">
        <v>503</v>
      </c>
      <c r="C599" s="42" t="s">
        <v>1149</v>
      </c>
      <c r="D599" s="12" t="s">
        <v>1239</v>
      </c>
      <c r="E599" s="33"/>
      <c r="F599" s="33"/>
      <c r="G599" s="16" t="s">
        <v>206</v>
      </c>
      <c r="H599" s="29" t="s">
        <v>127</v>
      </c>
      <c r="I599" s="29" t="s">
        <v>127</v>
      </c>
      <c r="J599" s="34">
        <v>0</v>
      </c>
      <c r="K599" s="56" t="s">
        <v>376</v>
      </c>
      <c r="L599" s="35">
        <v>118</v>
      </c>
      <c r="M599" s="39">
        <v>0</v>
      </c>
      <c r="N599" s="13">
        <v>900</v>
      </c>
      <c r="O599" s="40">
        <v>-21</v>
      </c>
      <c r="P599" s="41">
        <v>58</v>
      </c>
      <c r="Q599" s="52">
        <v>-5740</v>
      </c>
      <c r="R599" s="13"/>
      <c r="S599" s="13"/>
      <c r="T599" s="38">
        <f t="shared" si="13"/>
        <v>-6958</v>
      </c>
      <c r="U599" s="36">
        <v>1430</v>
      </c>
      <c r="V599" s="36">
        <v>1430</v>
      </c>
      <c r="W599" s="36">
        <v>0</v>
      </c>
      <c r="X599" s="36">
        <v>0</v>
      </c>
      <c r="Y599" s="37">
        <v>42194</v>
      </c>
      <c r="Z599" s="152"/>
      <c r="AA599" s="15"/>
      <c r="AB599" s="87" t="s">
        <v>413</v>
      </c>
    </row>
    <row r="600" spans="2:28" ht="15" customHeight="1" x14ac:dyDescent="0.25">
      <c r="B600" s="85" t="s">
        <v>503</v>
      </c>
      <c r="C600" s="42" t="s">
        <v>1149</v>
      </c>
      <c r="D600" s="12" t="s">
        <v>1191</v>
      </c>
      <c r="E600" s="33"/>
      <c r="F600" s="33"/>
      <c r="G600" s="16" t="s">
        <v>122</v>
      </c>
      <c r="H600" s="29" t="s">
        <v>1317</v>
      </c>
      <c r="I600" s="29" t="s">
        <v>1319</v>
      </c>
      <c r="J600" s="32">
        <v>0</v>
      </c>
      <c r="K600" s="56" t="s">
        <v>376</v>
      </c>
      <c r="L600" s="35">
        <v>88</v>
      </c>
      <c r="M600" s="39">
        <v>0</v>
      </c>
      <c r="N600" s="13">
        <v>900</v>
      </c>
      <c r="O600" s="40">
        <v>0</v>
      </c>
      <c r="P600" s="41"/>
      <c r="Q600" s="13"/>
      <c r="R600" s="13"/>
      <c r="S600" s="13"/>
      <c r="T600" s="38">
        <f t="shared" si="13"/>
        <v>0</v>
      </c>
      <c r="U600" s="36">
        <v>1430</v>
      </c>
      <c r="V600" s="36">
        <v>1430</v>
      </c>
      <c r="W600" s="36">
        <v>0</v>
      </c>
      <c r="X600" s="36">
        <v>0</v>
      </c>
      <c r="Y600" s="37">
        <v>42206</v>
      </c>
      <c r="Z600" s="152"/>
      <c r="AA600" s="15"/>
      <c r="AB600" s="87" t="s">
        <v>413</v>
      </c>
    </row>
    <row r="601" spans="2:28" ht="15" customHeight="1" thickBot="1" x14ac:dyDescent="0.3">
      <c r="B601" s="89" t="s">
        <v>503</v>
      </c>
      <c r="C601" s="169" t="s">
        <v>1149</v>
      </c>
      <c r="D601" s="107" t="s">
        <v>1165</v>
      </c>
      <c r="E601" s="108"/>
      <c r="F601" s="108"/>
      <c r="G601" s="92" t="s">
        <v>122</v>
      </c>
      <c r="H601" s="109" t="s">
        <v>1287</v>
      </c>
      <c r="I601" s="109" t="s">
        <v>1288</v>
      </c>
      <c r="J601" s="110">
        <v>0</v>
      </c>
      <c r="K601" s="111" t="s">
        <v>376</v>
      </c>
      <c r="L601" s="112">
        <v>59</v>
      </c>
      <c r="M601" s="113">
        <v>0</v>
      </c>
      <c r="N601" s="90" t="s">
        <v>199</v>
      </c>
      <c r="O601" s="114">
        <v>0</v>
      </c>
      <c r="P601" s="115"/>
      <c r="Q601" s="90"/>
      <c r="R601" s="90"/>
      <c r="S601" s="90"/>
      <c r="T601" s="116">
        <f t="shared" si="13"/>
        <v>0</v>
      </c>
      <c r="U601" s="117">
        <v>0</v>
      </c>
      <c r="V601" s="117">
        <v>0</v>
      </c>
      <c r="W601" s="117">
        <v>0</v>
      </c>
      <c r="X601" s="117">
        <v>0</v>
      </c>
      <c r="Y601" s="118">
        <v>42207</v>
      </c>
      <c r="Z601" s="163"/>
      <c r="AA601" s="91"/>
      <c r="AB601" s="119" t="s">
        <v>413</v>
      </c>
    </row>
    <row r="602" spans="2:28" ht="15" customHeight="1" x14ac:dyDescent="0.25"/>
    <row r="603" spans="2:28" ht="15" customHeight="1" x14ac:dyDescent="0.25"/>
    <row r="604" spans="2:28" ht="15" customHeight="1" x14ac:dyDescent="0.25"/>
    <row r="605" spans="2:28" ht="15" customHeight="1" x14ac:dyDescent="0.25"/>
    <row r="606" spans="2:28" ht="15" customHeight="1" x14ac:dyDescent="0.25"/>
    <row r="607" spans="2:28" ht="15" customHeight="1" x14ac:dyDescent="0.25"/>
    <row r="608" spans="2:2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" customHeight="1" x14ac:dyDescent="0.25"/>
    <row r="628" ht="15" customHeight="1" x14ac:dyDescent="0.25"/>
    <row r="629" ht="15" customHeight="1" x14ac:dyDescent="0.25"/>
    <row r="630" ht="15" customHeight="1" x14ac:dyDescent="0.25"/>
    <row r="631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0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5" ht="15" customHeight="1" x14ac:dyDescent="0.25"/>
    <row r="656" ht="15" customHeight="1" x14ac:dyDescent="0.25"/>
    <row r="657" ht="15" customHeight="1" x14ac:dyDescent="0.25"/>
    <row r="658" ht="15" customHeight="1" x14ac:dyDescent="0.25"/>
    <row r="659" ht="15" customHeight="1" x14ac:dyDescent="0.25"/>
    <row r="660" ht="15" customHeight="1" x14ac:dyDescent="0.25"/>
    <row r="661" ht="15" customHeight="1" x14ac:dyDescent="0.25"/>
    <row r="662" ht="15" customHeight="1" x14ac:dyDescent="0.25"/>
    <row r="663" ht="15" customHeight="1" x14ac:dyDescent="0.25"/>
    <row r="664" ht="15" customHeight="1" x14ac:dyDescent="0.25"/>
    <row r="665" ht="15" customHeight="1" x14ac:dyDescent="0.25"/>
    <row r="666" ht="15" customHeight="1" x14ac:dyDescent="0.25"/>
    <row r="667" ht="15" customHeight="1" x14ac:dyDescent="0.25"/>
    <row r="668" ht="15" customHeight="1" x14ac:dyDescent="0.25"/>
    <row r="669" ht="15" customHeight="1" x14ac:dyDescent="0.25"/>
    <row r="670" ht="15" customHeight="1" x14ac:dyDescent="0.25"/>
    <row r="671" ht="15" customHeight="1" x14ac:dyDescent="0.25"/>
    <row r="672" ht="15" customHeight="1" x14ac:dyDescent="0.25"/>
    <row r="673" ht="15" customHeight="1" x14ac:dyDescent="0.25"/>
    <row r="674" ht="15" customHeight="1" x14ac:dyDescent="0.25"/>
    <row r="675" ht="15" customHeight="1" x14ac:dyDescent="0.25"/>
    <row r="676" ht="15" customHeight="1" x14ac:dyDescent="0.25"/>
    <row r="677" ht="15" customHeight="1" x14ac:dyDescent="0.25"/>
    <row r="678" ht="15" customHeight="1" x14ac:dyDescent="0.25"/>
    <row r="679" ht="15" customHeight="1" x14ac:dyDescent="0.25"/>
    <row r="680" ht="15" customHeight="1" x14ac:dyDescent="0.25"/>
    <row r="681" ht="15" customHeight="1" x14ac:dyDescent="0.25"/>
    <row r="682" ht="15" customHeight="1" x14ac:dyDescent="0.25"/>
    <row r="683" ht="15" customHeight="1" x14ac:dyDescent="0.25"/>
    <row r="684" ht="15" customHeight="1" x14ac:dyDescent="0.25"/>
    <row r="685" ht="15" customHeight="1" x14ac:dyDescent="0.25"/>
    <row r="686" ht="15" customHeight="1" x14ac:dyDescent="0.25"/>
    <row r="687" ht="15" customHeight="1" x14ac:dyDescent="0.25"/>
    <row r="688" ht="15" customHeight="1" x14ac:dyDescent="0.25"/>
    <row r="689" ht="15" customHeight="1" x14ac:dyDescent="0.25"/>
    <row r="690" ht="15" customHeight="1" x14ac:dyDescent="0.25"/>
    <row r="691" ht="15" customHeight="1" x14ac:dyDescent="0.25"/>
    <row r="692" ht="15" customHeight="1" x14ac:dyDescent="0.25"/>
    <row r="693" ht="15" customHeight="1" x14ac:dyDescent="0.25"/>
    <row r="694" ht="15" customHeight="1" x14ac:dyDescent="0.25"/>
    <row r="695" ht="15" customHeight="1" x14ac:dyDescent="0.25"/>
    <row r="696" ht="15" customHeight="1" x14ac:dyDescent="0.25"/>
    <row r="697" ht="15" customHeight="1" x14ac:dyDescent="0.25"/>
    <row r="698" ht="15" customHeight="1" x14ac:dyDescent="0.25"/>
    <row r="699" ht="15" customHeight="1" x14ac:dyDescent="0.25"/>
    <row r="700" ht="15" customHeight="1" x14ac:dyDescent="0.25"/>
    <row r="701" ht="15" customHeight="1" x14ac:dyDescent="0.25"/>
    <row r="702" ht="15" customHeight="1" x14ac:dyDescent="0.25"/>
    <row r="703" ht="15" customHeight="1" x14ac:dyDescent="0.25"/>
    <row r="704" ht="15" customHeight="1" x14ac:dyDescent="0.25"/>
    <row r="705" ht="15" customHeight="1" x14ac:dyDescent="0.25"/>
    <row r="706" ht="15" customHeight="1" x14ac:dyDescent="0.25"/>
    <row r="707" ht="15" customHeight="1" x14ac:dyDescent="0.25"/>
    <row r="708" ht="15" customHeight="1" x14ac:dyDescent="0.25"/>
    <row r="709" ht="15" customHeight="1" x14ac:dyDescent="0.25"/>
    <row r="710" ht="15" customHeight="1" x14ac:dyDescent="0.25"/>
    <row r="711" ht="15" customHeight="1" x14ac:dyDescent="0.25"/>
    <row r="712" ht="15" customHeight="1" x14ac:dyDescent="0.25"/>
    <row r="713" ht="15" customHeight="1" x14ac:dyDescent="0.25"/>
    <row r="714" ht="15" customHeight="1" x14ac:dyDescent="0.25"/>
    <row r="715" ht="15" customHeight="1" x14ac:dyDescent="0.25"/>
    <row r="716" ht="15" customHeight="1" x14ac:dyDescent="0.25"/>
    <row r="717" ht="15" customHeight="1" x14ac:dyDescent="0.25"/>
    <row r="718" ht="15" customHeight="1" x14ac:dyDescent="0.25"/>
    <row r="719" ht="15" customHeight="1" x14ac:dyDescent="0.25"/>
    <row r="720" ht="15" customHeight="1" x14ac:dyDescent="0.25"/>
    <row r="721" ht="15" customHeight="1" x14ac:dyDescent="0.25"/>
    <row r="722" ht="15" customHeight="1" x14ac:dyDescent="0.25"/>
    <row r="723" ht="15" customHeight="1" x14ac:dyDescent="0.25"/>
    <row r="724" ht="15" customHeight="1" x14ac:dyDescent="0.25"/>
    <row r="725" ht="15" customHeight="1" x14ac:dyDescent="0.25"/>
    <row r="726" ht="15" customHeight="1" x14ac:dyDescent="0.25"/>
    <row r="727" ht="15" customHeight="1" x14ac:dyDescent="0.25"/>
    <row r="728" ht="15" customHeight="1" x14ac:dyDescent="0.25"/>
    <row r="729" ht="15" customHeight="1" x14ac:dyDescent="0.25"/>
    <row r="730" ht="15" customHeight="1" x14ac:dyDescent="0.25"/>
    <row r="731" ht="15" customHeight="1" x14ac:dyDescent="0.25"/>
    <row r="732" ht="15" customHeight="1" x14ac:dyDescent="0.25"/>
    <row r="733" ht="15" customHeight="1" x14ac:dyDescent="0.25"/>
    <row r="734" ht="15" customHeight="1" x14ac:dyDescent="0.25"/>
    <row r="735" ht="15" customHeight="1" x14ac:dyDescent="0.25"/>
    <row r="736" ht="15" customHeight="1" x14ac:dyDescent="0.25"/>
    <row r="737" ht="15" customHeight="1" x14ac:dyDescent="0.25"/>
    <row r="738" ht="15" customHeight="1" x14ac:dyDescent="0.25"/>
    <row r="739" ht="15" customHeight="1" x14ac:dyDescent="0.25"/>
    <row r="740" ht="15" customHeight="1" x14ac:dyDescent="0.25"/>
    <row r="741" ht="15" customHeight="1" x14ac:dyDescent="0.25"/>
    <row r="742" ht="15" customHeight="1" x14ac:dyDescent="0.25"/>
    <row r="743" ht="15" customHeight="1" x14ac:dyDescent="0.25"/>
    <row r="744" ht="15" customHeight="1" x14ac:dyDescent="0.25"/>
    <row r="745" ht="15" customHeight="1" x14ac:dyDescent="0.25"/>
    <row r="746" ht="15" customHeight="1" x14ac:dyDescent="0.25"/>
    <row r="747" ht="15" customHeight="1" x14ac:dyDescent="0.25"/>
    <row r="748" ht="15" customHeight="1" x14ac:dyDescent="0.25"/>
    <row r="749" ht="15" customHeight="1" x14ac:dyDescent="0.25"/>
    <row r="750" ht="15" customHeight="1" x14ac:dyDescent="0.25"/>
    <row r="751" ht="15" customHeight="1" x14ac:dyDescent="0.25"/>
    <row r="752" ht="15" customHeight="1" x14ac:dyDescent="0.25"/>
    <row r="753" ht="15" customHeight="1" x14ac:dyDescent="0.25"/>
    <row r="754" ht="15" customHeight="1" x14ac:dyDescent="0.25"/>
    <row r="755" ht="15" customHeight="1" x14ac:dyDescent="0.25"/>
    <row r="756" ht="15" customHeight="1" x14ac:dyDescent="0.25"/>
    <row r="757" ht="15" customHeight="1" x14ac:dyDescent="0.25"/>
    <row r="758" ht="15" customHeight="1" x14ac:dyDescent="0.25"/>
    <row r="759" ht="15" customHeight="1" x14ac:dyDescent="0.25"/>
    <row r="760" ht="15" customHeight="1" x14ac:dyDescent="0.25"/>
    <row r="761" ht="15" customHeight="1" x14ac:dyDescent="0.25"/>
    <row r="762" ht="15" customHeight="1" x14ac:dyDescent="0.25"/>
    <row r="763" ht="15" customHeight="1" x14ac:dyDescent="0.25"/>
    <row r="764" ht="15" customHeight="1" x14ac:dyDescent="0.25"/>
    <row r="765" ht="15" customHeight="1" x14ac:dyDescent="0.25"/>
  </sheetData>
  <autoFilter ref="Y5:AB601"/>
  <dataConsolidate/>
  <mergeCells count="13">
    <mergeCell ref="B1:C1"/>
    <mergeCell ref="E1:G1"/>
    <mergeCell ref="H1:N1"/>
    <mergeCell ref="V1:AA1"/>
    <mergeCell ref="Z2:AB2"/>
    <mergeCell ref="G2:K3"/>
    <mergeCell ref="T3:X3"/>
    <mergeCell ref="O2:X2"/>
    <mergeCell ref="P3:S3"/>
    <mergeCell ref="B3:F3"/>
    <mergeCell ref="B2:F2"/>
    <mergeCell ref="L2:M3"/>
    <mergeCell ref="N2:N3"/>
  </mergeCells>
  <conditionalFormatting sqref="T99 T63:T64 T68:T85 T54 T33:T48 T30:T31 T24:T27 T22 T18:T20 T8:T16 V63:V64 V68:V85 V54 V33:V48 V30:V31 V24:V27 V22 V18:V20 V8:V16">
    <cfRule type="expression" dxfId="156" priority="164" stopIfTrue="1">
      <formula>AL8="Yes"</formula>
    </cfRule>
  </conditionalFormatting>
  <conditionalFormatting sqref="T6:T7">
    <cfRule type="expression" dxfId="155" priority="163" stopIfTrue="1">
      <formula>AL6="Yes"</formula>
    </cfRule>
  </conditionalFormatting>
  <conditionalFormatting sqref="T6:T151">
    <cfRule type="expression" dxfId="154" priority="161" stopIfTrue="1">
      <formula>$X6="Not Impacted"</formula>
    </cfRule>
    <cfRule type="expression" dxfId="153" priority="162" stopIfTrue="1">
      <formula>$X6="Cancelled"</formula>
    </cfRule>
  </conditionalFormatting>
  <conditionalFormatting sqref="T17">
    <cfRule type="expression" dxfId="152" priority="160" stopIfTrue="1">
      <formula>AL17="Yes"</formula>
    </cfRule>
  </conditionalFormatting>
  <conditionalFormatting sqref="T21">
    <cfRule type="expression" dxfId="151" priority="159" stopIfTrue="1">
      <formula>AL21="Yes"</formula>
    </cfRule>
  </conditionalFormatting>
  <conditionalFormatting sqref="T23">
    <cfRule type="expression" dxfId="150" priority="158" stopIfTrue="1">
      <formula>AL23="Yes"</formula>
    </cfRule>
  </conditionalFormatting>
  <conditionalFormatting sqref="T28">
    <cfRule type="expression" dxfId="149" priority="157" stopIfTrue="1">
      <formula>AL28="Yes"</formula>
    </cfRule>
  </conditionalFormatting>
  <conditionalFormatting sqref="T29">
    <cfRule type="expression" dxfId="148" priority="156" stopIfTrue="1">
      <formula>AL29="Yes"</formula>
    </cfRule>
  </conditionalFormatting>
  <conditionalFormatting sqref="T32">
    <cfRule type="expression" dxfId="147" priority="155" stopIfTrue="1">
      <formula>AL32="Yes"</formula>
    </cfRule>
  </conditionalFormatting>
  <conditionalFormatting sqref="T50">
    <cfRule type="expression" dxfId="146" priority="154" stopIfTrue="1">
      <formula>AL50="Yes"</formula>
    </cfRule>
  </conditionalFormatting>
  <conditionalFormatting sqref="T49">
    <cfRule type="expression" dxfId="145" priority="153" stopIfTrue="1">
      <formula>AL49="Yes"</formula>
    </cfRule>
  </conditionalFormatting>
  <conditionalFormatting sqref="T53">
    <cfRule type="expression" dxfId="144" priority="152" stopIfTrue="1">
      <formula>AL53="Yes"</formula>
    </cfRule>
  </conditionalFormatting>
  <conditionalFormatting sqref="T51">
    <cfRule type="expression" dxfId="143" priority="151" stopIfTrue="1">
      <formula>AL51="Yes"</formula>
    </cfRule>
  </conditionalFormatting>
  <conditionalFormatting sqref="T52">
    <cfRule type="expression" dxfId="142" priority="150" stopIfTrue="1">
      <formula>AL52="Yes"</formula>
    </cfRule>
  </conditionalFormatting>
  <conditionalFormatting sqref="T138:T151 T125:T136 T114:T123 T106:T112 T55:T56 T65:T66 T58:T62 U81:U85 U63:U64 U69:U79 U54 U33:U48 U30:U31 U24:U27 U22 U18:U20 U15:U16 V114:V123 V106:V112 V55:V56 V65:V66 V58:V62">
    <cfRule type="expression" dxfId="141" priority="149" stopIfTrue="1">
      <formula>AK15="Yes"</formula>
    </cfRule>
  </conditionalFormatting>
  <conditionalFormatting sqref="T67">
    <cfRule type="expression" dxfId="140" priority="148" stopIfTrue="1">
      <formula>AL67="Yes"</formula>
    </cfRule>
  </conditionalFormatting>
  <conditionalFormatting sqref="T57">
    <cfRule type="expression" dxfId="139" priority="147" stopIfTrue="1">
      <formula>AL57="Yes"</formula>
    </cfRule>
  </conditionalFormatting>
  <conditionalFormatting sqref="T86">
    <cfRule type="expression" dxfId="138" priority="146" stopIfTrue="1">
      <formula>AL86="Yes"</formula>
    </cfRule>
  </conditionalFormatting>
  <conditionalFormatting sqref="T87">
    <cfRule type="expression" dxfId="137" priority="145" stopIfTrue="1">
      <formula>AL87="Yes"</formula>
    </cfRule>
  </conditionalFormatting>
  <conditionalFormatting sqref="T88:T96">
    <cfRule type="expression" dxfId="136" priority="144" stopIfTrue="1">
      <formula>AL88="Yes"</formula>
    </cfRule>
  </conditionalFormatting>
  <conditionalFormatting sqref="T97:T98">
    <cfRule type="expression" dxfId="135" priority="143" stopIfTrue="1">
      <formula>AL97="Yes"</formula>
    </cfRule>
  </conditionalFormatting>
  <conditionalFormatting sqref="T100">
    <cfRule type="expression" dxfId="134" priority="142" stopIfTrue="1">
      <formula>AL100="Yes"</formula>
    </cfRule>
  </conditionalFormatting>
  <conditionalFormatting sqref="T101">
    <cfRule type="expression" dxfId="133" priority="141" stopIfTrue="1">
      <formula>AL101="Yes"</formula>
    </cfRule>
  </conditionalFormatting>
  <conditionalFormatting sqref="T102:T105">
    <cfRule type="expression" dxfId="132" priority="140" stopIfTrue="1">
      <formula>AL102="Yes"</formula>
    </cfRule>
  </conditionalFormatting>
  <conditionalFormatting sqref="T113">
    <cfRule type="expression" dxfId="131" priority="139" stopIfTrue="1">
      <formula>AL113="Yes"</formula>
    </cfRule>
  </conditionalFormatting>
  <conditionalFormatting sqref="T124">
    <cfRule type="expression" dxfId="130" priority="138" stopIfTrue="1">
      <formula>AL124="Yes"</formula>
    </cfRule>
  </conditionalFormatting>
  <conditionalFormatting sqref="T137">
    <cfRule type="expression" dxfId="129" priority="137" stopIfTrue="1">
      <formula>AL137="Yes"</formula>
    </cfRule>
  </conditionalFormatting>
  <conditionalFormatting sqref="U138:U151 U125:U136 U114:U123 W81:W85 U55:U56 U58:U62 W63:X64 W69:X79 W54:X54 W33:X48 W29:X31 W24:X27 W22:X22 W18:X20 W15:X16">
    <cfRule type="expression" dxfId="128" priority="136" stopIfTrue="1">
      <formula>AK15="Yes"</formula>
    </cfRule>
  </conditionalFormatting>
  <conditionalFormatting sqref="V138:V141">
    <cfRule type="expression" dxfId="127" priority="135" stopIfTrue="1">
      <formula>AM138="Yes"</formula>
    </cfRule>
  </conditionalFormatting>
  <conditionalFormatting sqref="W6:W14">
    <cfRule type="expression" dxfId="126" priority="134" stopIfTrue="1">
      <formula>AM6="Yes"</formula>
    </cfRule>
  </conditionalFormatting>
  <conditionalFormatting sqref="U6:U14">
    <cfRule type="expression" dxfId="125" priority="133" stopIfTrue="1">
      <formula>AL6="Yes"</formula>
    </cfRule>
  </conditionalFormatting>
  <conditionalFormatting sqref="V99">
    <cfRule type="expression" dxfId="124" priority="132" stopIfTrue="1">
      <formula>AN99="Yes"</formula>
    </cfRule>
  </conditionalFormatting>
  <conditionalFormatting sqref="V6:V7">
    <cfRule type="expression" dxfId="123" priority="131" stopIfTrue="1">
      <formula>AN6="Yes"</formula>
    </cfRule>
  </conditionalFormatting>
  <conditionalFormatting sqref="U6:W151">
    <cfRule type="expression" dxfId="122" priority="129" stopIfTrue="1">
      <formula>$X6="Not Impacted"</formula>
    </cfRule>
    <cfRule type="expression" dxfId="121" priority="130" stopIfTrue="1">
      <formula>$X6="Cancelled"</formula>
    </cfRule>
  </conditionalFormatting>
  <conditionalFormatting sqref="W17">
    <cfRule type="expression" dxfId="120" priority="128" stopIfTrue="1">
      <formula>AM17="Yes"</formula>
    </cfRule>
  </conditionalFormatting>
  <conditionalFormatting sqref="U17">
    <cfRule type="expression" dxfId="119" priority="127" stopIfTrue="1">
      <formula>AL17="Yes"</formula>
    </cfRule>
  </conditionalFormatting>
  <conditionalFormatting sqref="V17">
    <cfRule type="expression" dxfId="118" priority="126" stopIfTrue="1">
      <formula>AN17="Yes"</formula>
    </cfRule>
  </conditionalFormatting>
  <conditionalFormatting sqref="W21">
    <cfRule type="expression" dxfId="117" priority="125" stopIfTrue="1">
      <formula>AM21="Yes"</formula>
    </cfRule>
  </conditionalFormatting>
  <conditionalFormatting sqref="U21">
    <cfRule type="expression" dxfId="116" priority="124" stopIfTrue="1">
      <formula>AL21="Yes"</formula>
    </cfRule>
  </conditionalFormatting>
  <conditionalFormatting sqref="V21">
    <cfRule type="expression" dxfId="115" priority="123" stopIfTrue="1">
      <formula>AN21="Yes"</formula>
    </cfRule>
  </conditionalFormatting>
  <conditionalFormatting sqref="W23">
    <cfRule type="expression" dxfId="114" priority="122" stopIfTrue="1">
      <formula>AM23="Yes"</formula>
    </cfRule>
  </conditionalFormatting>
  <conditionalFormatting sqref="U23">
    <cfRule type="expression" dxfId="113" priority="121" stopIfTrue="1">
      <formula>AL23="Yes"</formula>
    </cfRule>
  </conditionalFormatting>
  <conditionalFormatting sqref="V23">
    <cfRule type="expression" dxfId="112" priority="120" stopIfTrue="1">
      <formula>AN23="Yes"</formula>
    </cfRule>
  </conditionalFormatting>
  <conditionalFormatting sqref="W28">
    <cfRule type="expression" dxfId="111" priority="119" stopIfTrue="1">
      <formula>AM28="Yes"</formula>
    </cfRule>
  </conditionalFormatting>
  <conditionalFormatting sqref="U28">
    <cfRule type="expression" dxfId="110" priority="118" stopIfTrue="1">
      <formula>AL28="Yes"</formula>
    </cfRule>
  </conditionalFormatting>
  <conditionalFormatting sqref="V28">
    <cfRule type="expression" dxfId="109" priority="117" stopIfTrue="1">
      <formula>AN28="Yes"</formula>
    </cfRule>
  </conditionalFormatting>
  <conditionalFormatting sqref="U29">
    <cfRule type="expression" dxfId="108" priority="116" stopIfTrue="1">
      <formula>AL29="Yes"</formula>
    </cfRule>
  </conditionalFormatting>
  <conditionalFormatting sqref="V29">
    <cfRule type="expression" dxfId="107" priority="115" stopIfTrue="1">
      <formula>AN29="Yes"</formula>
    </cfRule>
  </conditionalFormatting>
  <conditionalFormatting sqref="W32">
    <cfRule type="expression" dxfId="106" priority="114" stopIfTrue="1">
      <formula>AM32="Yes"</formula>
    </cfRule>
  </conditionalFormatting>
  <conditionalFormatting sqref="U32">
    <cfRule type="expression" dxfId="105" priority="113" stopIfTrue="1">
      <formula>AL32="Yes"</formula>
    </cfRule>
  </conditionalFormatting>
  <conditionalFormatting sqref="V32">
    <cfRule type="expression" dxfId="104" priority="112" stopIfTrue="1">
      <formula>AN32="Yes"</formula>
    </cfRule>
  </conditionalFormatting>
  <conditionalFormatting sqref="W50">
    <cfRule type="expression" dxfId="103" priority="111" stopIfTrue="1">
      <formula>AM50="Yes"</formula>
    </cfRule>
  </conditionalFormatting>
  <conditionalFormatting sqref="U50">
    <cfRule type="expression" dxfId="102" priority="110" stopIfTrue="1">
      <formula>AL50="Yes"</formula>
    </cfRule>
  </conditionalFormatting>
  <conditionalFormatting sqref="W49">
    <cfRule type="expression" dxfId="101" priority="109" stopIfTrue="1">
      <formula>AM49="Yes"</formula>
    </cfRule>
  </conditionalFormatting>
  <conditionalFormatting sqref="U49">
    <cfRule type="expression" dxfId="100" priority="108" stopIfTrue="1">
      <formula>AL49="Yes"</formula>
    </cfRule>
  </conditionalFormatting>
  <conditionalFormatting sqref="V50">
    <cfRule type="expression" dxfId="99" priority="107" stopIfTrue="1">
      <formula>AN50="Yes"</formula>
    </cfRule>
  </conditionalFormatting>
  <conditionalFormatting sqref="V49">
    <cfRule type="expression" dxfId="98" priority="106" stopIfTrue="1">
      <formula>AN49="Yes"</formula>
    </cfRule>
  </conditionalFormatting>
  <conditionalFormatting sqref="W53">
    <cfRule type="expression" dxfId="97" priority="105" stopIfTrue="1">
      <formula>AM53="Yes"</formula>
    </cfRule>
  </conditionalFormatting>
  <conditionalFormatting sqref="U53">
    <cfRule type="expression" dxfId="96" priority="104" stopIfTrue="1">
      <formula>AL53="Yes"</formula>
    </cfRule>
  </conditionalFormatting>
  <conditionalFormatting sqref="W51">
    <cfRule type="expression" dxfId="95" priority="103" stopIfTrue="1">
      <formula>AM51="Yes"</formula>
    </cfRule>
  </conditionalFormatting>
  <conditionalFormatting sqref="U51">
    <cfRule type="expression" dxfId="94" priority="102" stopIfTrue="1">
      <formula>AL51="Yes"</formula>
    </cfRule>
  </conditionalFormatting>
  <conditionalFormatting sqref="W52">
    <cfRule type="expression" dxfId="93" priority="101" stopIfTrue="1">
      <formula>AM52="Yes"</formula>
    </cfRule>
  </conditionalFormatting>
  <conditionalFormatting sqref="U52">
    <cfRule type="expression" dxfId="92" priority="100" stopIfTrue="1">
      <formula>AL52="Yes"</formula>
    </cfRule>
  </conditionalFormatting>
  <conditionalFormatting sqref="V53">
    <cfRule type="expression" dxfId="91" priority="99" stopIfTrue="1">
      <formula>AN53="Yes"</formula>
    </cfRule>
  </conditionalFormatting>
  <conditionalFormatting sqref="V51">
    <cfRule type="expression" dxfId="90" priority="98" stopIfTrue="1">
      <formula>AN51="Yes"</formula>
    </cfRule>
  </conditionalFormatting>
  <conditionalFormatting sqref="V52">
    <cfRule type="expression" dxfId="89" priority="97" stopIfTrue="1">
      <formula>AN52="Yes"</formula>
    </cfRule>
  </conditionalFormatting>
  <conditionalFormatting sqref="V142:W151 W138:W141 W125:X136 W114:X123 W106:X112 W55:X56 W65:X66 W58:X62">
    <cfRule type="expression" dxfId="88" priority="96" stopIfTrue="1">
      <formula>AK55="Yes"</formula>
    </cfRule>
  </conditionalFormatting>
  <conditionalFormatting sqref="U65:U66">
    <cfRule type="expression" dxfId="87" priority="95" stopIfTrue="1">
      <formula>AK65="Yes"</formula>
    </cfRule>
  </conditionalFormatting>
  <conditionalFormatting sqref="W67">
    <cfRule type="expression" dxfId="86" priority="94" stopIfTrue="1">
      <formula>AM67="Yes"</formula>
    </cfRule>
  </conditionalFormatting>
  <conditionalFormatting sqref="U67">
    <cfRule type="expression" dxfId="85" priority="93" stopIfTrue="1">
      <formula>AL67="Yes"</formula>
    </cfRule>
  </conditionalFormatting>
  <conditionalFormatting sqref="W57">
    <cfRule type="expression" dxfId="84" priority="92" stopIfTrue="1">
      <formula>AM57="Yes"</formula>
    </cfRule>
  </conditionalFormatting>
  <conditionalFormatting sqref="U57">
    <cfRule type="expression" dxfId="83" priority="91" stopIfTrue="1">
      <formula>AL57="Yes"</formula>
    </cfRule>
  </conditionalFormatting>
  <conditionalFormatting sqref="W68">
    <cfRule type="expression" dxfId="82" priority="90" stopIfTrue="1">
      <formula>AM68="Yes"</formula>
    </cfRule>
  </conditionalFormatting>
  <conditionalFormatting sqref="U68">
    <cfRule type="expression" dxfId="81" priority="89" stopIfTrue="1">
      <formula>AL68="Yes"</formula>
    </cfRule>
  </conditionalFormatting>
  <conditionalFormatting sqref="V125:V136">
    <cfRule type="expression" dxfId="80" priority="88" stopIfTrue="1">
      <formula>AM125="Yes"</formula>
    </cfRule>
  </conditionalFormatting>
  <conditionalFormatting sqref="V67">
    <cfRule type="expression" dxfId="79" priority="87" stopIfTrue="1">
      <formula>AN67="Yes"</formula>
    </cfRule>
  </conditionalFormatting>
  <conditionalFormatting sqref="V57">
    <cfRule type="expression" dxfId="78" priority="86" stopIfTrue="1">
      <formula>AN57="Yes"</formula>
    </cfRule>
  </conditionalFormatting>
  <conditionalFormatting sqref="W80">
    <cfRule type="expression" dxfId="77" priority="85" stopIfTrue="1">
      <formula>AM80="Yes"</formula>
    </cfRule>
  </conditionalFormatting>
  <conditionalFormatting sqref="U80">
    <cfRule type="expression" dxfId="76" priority="84" stopIfTrue="1">
      <formula>AL80="Yes"</formula>
    </cfRule>
  </conditionalFormatting>
  <conditionalFormatting sqref="W86">
    <cfRule type="expression" dxfId="75" priority="83" stopIfTrue="1">
      <formula>AM86="Yes"</formula>
    </cfRule>
  </conditionalFormatting>
  <conditionalFormatting sqref="U86">
    <cfRule type="expression" dxfId="74" priority="82" stopIfTrue="1">
      <formula>AL86="Yes"</formula>
    </cfRule>
  </conditionalFormatting>
  <conditionalFormatting sqref="W87">
    <cfRule type="expression" dxfId="73" priority="81" stopIfTrue="1">
      <formula>AM87="Yes"</formula>
    </cfRule>
  </conditionalFormatting>
  <conditionalFormatting sqref="U87">
    <cfRule type="expression" dxfId="72" priority="80" stopIfTrue="1">
      <formula>AL87="Yes"</formula>
    </cfRule>
  </conditionalFormatting>
  <conditionalFormatting sqref="W88:W95">
    <cfRule type="expression" dxfId="71" priority="79" stopIfTrue="1">
      <formula>AM88="Yes"</formula>
    </cfRule>
  </conditionalFormatting>
  <conditionalFormatting sqref="U88:U95">
    <cfRule type="expression" dxfId="70" priority="78" stopIfTrue="1">
      <formula>AL88="Yes"</formula>
    </cfRule>
  </conditionalFormatting>
  <conditionalFormatting sqref="W96">
    <cfRule type="expression" dxfId="69" priority="77" stopIfTrue="1">
      <formula>AM96="Yes"</formula>
    </cfRule>
  </conditionalFormatting>
  <conditionalFormatting sqref="U96">
    <cfRule type="expression" dxfId="68" priority="76" stopIfTrue="1">
      <formula>AL96="Yes"</formula>
    </cfRule>
  </conditionalFormatting>
  <conditionalFormatting sqref="W97:W99">
    <cfRule type="expression" dxfId="67" priority="75" stopIfTrue="1">
      <formula>AM97="Yes"</formula>
    </cfRule>
  </conditionalFormatting>
  <conditionalFormatting sqref="U97:U99">
    <cfRule type="expression" dxfId="66" priority="74" stopIfTrue="1">
      <formula>AL97="Yes"</formula>
    </cfRule>
  </conditionalFormatting>
  <conditionalFormatting sqref="V86">
    <cfRule type="expression" dxfId="65" priority="73" stopIfTrue="1">
      <formula>AN86="Yes"</formula>
    </cfRule>
  </conditionalFormatting>
  <conditionalFormatting sqref="V87">
    <cfRule type="expression" dxfId="64" priority="72" stopIfTrue="1">
      <formula>AN87="Yes"</formula>
    </cfRule>
  </conditionalFormatting>
  <conditionalFormatting sqref="V88:V96">
    <cfRule type="expression" dxfId="63" priority="71" stopIfTrue="1">
      <formula>AN88="Yes"</formula>
    </cfRule>
  </conditionalFormatting>
  <conditionalFormatting sqref="V97:V98">
    <cfRule type="expression" dxfId="62" priority="70" stopIfTrue="1">
      <formula>AN97="Yes"</formula>
    </cfRule>
  </conditionalFormatting>
  <conditionalFormatting sqref="W100">
    <cfRule type="expression" dxfId="61" priority="69" stopIfTrue="1">
      <formula>AM100="Yes"</formula>
    </cfRule>
  </conditionalFormatting>
  <conditionalFormatting sqref="U100">
    <cfRule type="expression" dxfId="60" priority="68" stopIfTrue="1">
      <formula>AL100="Yes"</formula>
    </cfRule>
  </conditionalFormatting>
  <conditionalFormatting sqref="W101">
    <cfRule type="expression" dxfId="59" priority="67" stopIfTrue="1">
      <formula>AM101="Yes"</formula>
    </cfRule>
  </conditionalFormatting>
  <conditionalFormatting sqref="U101">
    <cfRule type="expression" dxfId="58" priority="66" stopIfTrue="1">
      <formula>AL101="Yes"</formula>
    </cfRule>
  </conditionalFormatting>
  <conditionalFormatting sqref="V100">
    <cfRule type="expression" dxfId="57" priority="65" stopIfTrue="1">
      <formula>AN100="Yes"</formula>
    </cfRule>
  </conditionalFormatting>
  <conditionalFormatting sqref="V101">
    <cfRule type="expression" dxfId="56" priority="64" stopIfTrue="1">
      <formula>AN101="Yes"</formula>
    </cfRule>
  </conditionalFormatting>
  <conditionalFormatting sqref="W102:W105">
    <cfRule type="expression" dxfId="55" priority="63" stopIfTrue="1">
      <formula>AM102="Yes"</formula>
    </cfRule>
  </conditionalFormatting>
  <conditionalFormatting sqref="U102:U105">
    <cfRule type="expression" dxfId="54" priority="62" stopIfTrue="1">
      <formula>AL102="Yes"</formula>
    </cfRule>
  </conditionalFormatting>
  <conditionalFormatting sqref="V102:V105">
    <cfRule type="expression" dxfId="53" priority="61" stopIfTrue="1">
      <formula>AN102="Yes"</formula>
    </cfRule>
  </conditionalFormatting>
  <conditionalFormatting sqref="U106:U112">
    <cfRule type="expression" dxfId="52" priority="60" stopIfTrue="1">
      <formula>AK106="Yes"</formula>
    </cfRule>
  </conditionalFormatting>
  <conditionalFormatting sqref="W113">
    <cfRule type="expression" dxfId="51" priority="59" stopIfTrue="1">
      <formula>AM113="Yes"</formula>
    </cfRule>
  </conditionalFormatting>
  <conditionalFormatting sqref="U113">
    <cfRule type="expression" dxfId="50" priority="58" stopIfTrue="1">
      <formula>AL113="Yes"</formula>
    </cfRule>
  </conditionalFormatting>
  <conditionalFormatting sqref="V113">
    <cfRule type="expression" dxfId="49" priority="57" stopIfTrue="1">
      <formula>AN113="Yes"</formula>
    </cfRule>
  </conditionalFormatting>
  <conditionalFormatting sqref="W124">
    <cfRule type="expression" dxfId="48" priority="56" stopIfTrue="1">
      <formula>AM124="Yes"</formula>
    </cfRule>
  </conditionalFormatting>
  <conditionalFormatting sqref="U124">
    <cfRule type="expression" dxfId="47" priority="55" stopIfTrue="1">
      <formula>AL124="Yes"</formula>
    </cfRule>
  </conditionalFormatting>
  <conditionalFormatting sqref="V124">
    <cfRule type="expression" dxfId="46" priority="54" stopIfTrue="1">
      <formula>AN124="Yes"</formula>
    </cfRule>
  </conditionalFormatting>
  <conditionalFormatting sqref="W137">
    <cfRule type="expression" dxfId="45" priority="53" stopIfTrue="1">
      <formula>AM137="Yes"</formula>
    </cfRule>
  </conditionalFormatting>
  <conditionalFormatting sqref="U137">
    <cfRule type="expression" dxfId="44" priority="52" stopIfTrue="1">
      <formula>AL137="Yes"</formula>
    </cfRule>
  </conditionalFormatting>
  <conditionalFormatting sqref="V137">
    <cfRule type="expression" dxfId="43" priority="51" stopIfTrue="1">
      <formula>AN137="Yes"</formula>
    </cfRule>
  </conditionalFormatting>
  <conditionalFormatting sqref="X81:X85">
    <cfRule type="expression" dxfId="42" priority="50" stopIfTrue="1">
      <formula>AN81="Yes"</formula>
    </cfRule>
  </conditionalFormatting>
  <conditionalFormatting sqref="X6:X14">
    <cfRule type="expression" dxfId="41" priority="49" stopIfTrue="1">
      <formula>AN6="Yes"</formula>
    </cfRule>
  </conditionalFormatting>
  <conditionalFormatting sqref="X6:X151">
    <cfRule type="expression" dxfId="40" priority="47" stopIfTrue="1">
      <formula>$X6="Not Impacted"</formula>
    </cfRule>
    <cfRule type="expression" dxfId="39" priority="48" stopIfTrue="1">
      <formula>$X6="Cancelled"</formula>
    </cfRule>
  </conditionalFormatting>
  <conditionalFormatting sqref="X17">
    <cfRule type="expression" dxfId="38" priority="46" stopIfTrue="1">
      <formula>AN17="Yes"</formula>
    </cfRule>
  </conditionalFormatting>
  <conditionalFormatting sqref="X21">
    <cfRule type="expression" dxfId="37" priority="45" stopIfTrue="1">
      <formula>AN21="Yes"</formula>
    </cfRule>
  </conditionalFormatting>
  <conditionalFormatting sqref="X23">
    <cfRule type="expression" dxfId="36" priority="44" stopIfTrue="1">
      <formula>AN23="Yes"</formula>
    </cfRule>
  </conditionalFormatting>
  <conditionalFormatting sqref="X28">
    <cfRule type="expression" dxfId="35" priority="43" stopIfTrue="1">
      <formula>AN28="Yes"</formula>
    </cfRule>
  </conditionalFormatting>
  <conditionalFormatting sqref="X32">
    <cfRule type="expression" dxfId="34" priority="42" stopIfTrue="1">
      <formula>AN32="Yes"</formula>
    </cfRule>
  </conditionalFormatting>
  <conditionalFormatting sqref="X50">
    <cfRule type="expression" dxfId="33" priority="41" stopIfTrue="1">
      <formula>AN50="Yes"</formula>
    </cfRule>
  </conditionalFormatting>
  <conditionalFormatting sqref="X49">
    <cfRule type="expression" dxfId="32" priority="40" stopIfTrue="1">
      <formula>AN49="Yes"</formula>
    </cfRule>
  </conditionalFormatting>
  <conditionalFormatting sqref="X53">
    <cfRule type="expression" dxfId="31" priority="39" stopIfTrue="1">
      <formula>AN53="Yes"</formula>
    </cfRule>
  </conditionalFormatting>
  <conditionalFormatting sqref="X51">
    <cfRule type="expression" dxfId="30" priority="38" stopIfTrue="1">
      <formula>AN51="Yes"</formula>
    </cfRule>
  </conditionalFormatting>
  <conditionalFormatting sqref="X52">
    <cfRule type="expression" dxfId="29" priority="37" stopIfTrue="1">
      <formula>AN52="Yes"</formula>
    </cfRule>
  </conditionalFormatting>
  <conditionalFormatting sqref="X138:X151">
    <cfRule type="expression" dxfId="28" priority="36" stopIfTrue="1">
      <formula>AM138="Yes"</formula>
    </cfRule>
  </conditionalFormatting>
  <conditionalFormatting sqref="X67">
    <cfRule type="expression" dxfId="27" priority="35" stopIfTrue="1">
      <formula>AN67="Yes"</formula>
    </cfRule>
  </conditionalFormatting>
  <conditionalFormatting sqref="X57">
    <cfRule type="expression" dxfId="26" priority="34" stopIfTrue="1">
      <formula>AN57="Yes"</formula>
    </cfRule>
  </conditionalFormatting>
  <conditionalFormatting sqref="X68">
    <cfRule type="expression" dxfId="25" priority="33" stopIfTrue="1">
      <formula>AN68="Yes"</formula>
    </cfRule>
  </conditionalFormatting>
  <conditionalFormatting sqref="X80">
    <cfRule type="expression" dxfId="24" priority="32" stopIfTrue="1">
      <formula>AN80="Yes"</formula>
    </cfRule>
  </conditionalFormatting>
  <conditionalFormatting sqref="X86">
    <cfRule type="expression" dxfId="23" priority="31" stopIfTrue="1">
      <formula>AN86="Yes"</formula>
    </cfRule>
  </conditionalFormatting>
  <conditionalFormatting sqref="X87">
    <cfRule type="expression" dxfId="22" priority="30" stopIfTrue="1">
      <formula>AN87="Yes"</formula>
    </cfRule>
  </conditionalFormatting>
  <conditionalFormatting sqref="X88:X95">
    <cfRule type="expression" dxfId="21" priority="29" stopIfTrue="1">
      <formula>AN88="Yes"</formula>
    </cfRule>
  </conditionalFormatting>
  <conditionalFormatting sqref="X96">
    <cfRule type="expression" dxfId="20" priority="28" stopIfTrue="1">
      <formula>AN96="Yes"</formula>
    </cfRule>
  </conditionalFormatting>
  <conditionalFormatting sqref="X97:X99">
    <cfRule type="expression" dxfId="19" priority="27" stopIfTrue="1">
      <formula>AN97="Yes"</formula>
    </cfRule>
  </conditionalFormatting>
  <conditionalFormatting sqref="X100">
    <cfRule type="expression" dxfId="18" priority="26" stopIfTrue="1">
      <formula>AN100="Yes"</formula>
    </cfRule>
  </conditionalFormatting>
  <conditionalFormatting sqref="X101">
    <cfRule type="expression" dxfId="17" priority="25" stopIfTrue="1">
      <formula>AN101="Yes"</formula>
    </cfRule>
  </conditionalFormatting>
  <conditionalFormatting sqref="X102:X105">
    <cfRule type="expression" dxfId="16" priority="24" stopIfTrue="1">
      <formula>AN102="Yes"</formula>
    </cfRule>
  </conditionalFormatting>
  <conditionalFormatting sqref="X113">
    <cfRule type="expression" dxfId="15" priority="23" stopIfTrue="1">
      <formula>AN113="Yes"</formula>
    </cfRule>
  </conditionalFormatting>
  <conditionalFormatting sqref="X124">
    <cfRule type="expression" dxfId="14" priority="22" stopIfTrue="1">
      <formula>AN124="Yes"</formula>
    </cfRule>
  </conditionalFormatting>
  <conditionalFormatting sqref="X137">
    <cfRule type="expression" dxfId="13" priority="21" stopIfTrue="1">
      <formula>AN137="Yes"</formula>
    </cfRule>
  </conditionalFormatting>
  <conditionalFormatting sqref="AB6:AB332 AB334:AB432 AB434:AB791">
    <cfRule type="containsText" dxfId="12" priority="18" operator="containsText" text="CANCELLED">
      <formula>NOT(ISERROR(SEARCH("CANCELLED",AB6)))</formula>
    </cfRule>
    <cfRule type="containsText" dxfId="11" priority="19" operator="containsText" text="NOT IMPACTED">
      <formula>NOT(ISERROR(SEARCH("NOT IMPACTED",AB6)))</formula>
    </cfRule>
  </conditionalFormatting>
  <conditionalFormatting sqref="AB6:AB332 AB334:AB432 AB434:AB601">
    <cfRule type="cellIs" dxfId="10" priority="17" operator="equal">
      <formula>0</formula>
    </cfRule>
  </conditionalFormatting>
  <conditionalFormatting sqref="AB333">
    <cfRule type="containsText" dxfId="9" priority="14" operator="containsText" text="CANCELLED">
      <formula>NOT(ISERROR(SEARCH("CANCELLED",AB333)))</formula>
    </cfRule>
    <cfRule type="containsText" dxfId="8" priority="15" operator="containsText" text="NOT IMPACTED">
      <formula>NOT(ISERROR(SEARCH("NOT IMPACTED",AB333)))</formula>
    </cfRule>
  </conditionalFormatting>
  <conditionalFormatting sqref="AB333">
    <cfRule type="cellIs" dxfId="7" priority="13" operator="equal">
      <formula>0</formula>
    </cfRule>
  </conditionalFormatting>
  <conditionalFormatting sqref="AB433">
    <cfRule type="containsText" dxfId="6" priority="10" operator="containsText" text="CANCELLED">
      <formula>NOT(ISERROR(SEARCH("CANCELLED",AB433)))</formula>
    </cfRule>
    <cfRule type="containsText" dxfId="5" priority="11" operator="containsText" text="NOT IMPACTED">
      <formula>NOT(ISERROR(SEARCH("NOT IMPACTED",AB433)))</formula>
    </cfRule>
  </conditionalFormatting>
  <conditionalFormatting sqref="AB433">
    <cfRule type="cellIs" dxfId="4" priority="9" operator="equal">
      <formula>0</formula>
    </cfRule>
  </conditionalFormatting>
  <conditionalFormatting sqref="C6:C601">
    <cfRule type="containsBlanks" dxfId="3" priority="1">
      <formula>LEN(TRIM(C6))=0</formula>
    </cfRule>
  </conditionalFormatting>
  <dataValidations count="1">
    <dataValidation type="list" allowBlank="1" showInputMessage="1" showErrorMessage="1" sqref="X6:X151">
      <formula1>$IO$5:$IO$7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224" r:id="rId3" name="ToggleButton24">
          <controlPr defaultSize="0" autoLine="0" r:id="rId4">
            <anchor moveWithCells="1">
              <from>
                <xdr:col>1</xdr:col>
                <xdr:colOff>142875</xdr:colOff>
                <xdr:row>3</xdr:row>
                <xdr:rowOff>47625</xdr:rowOff>
              </from>
              <to>
                <xdr:col>1</xdr:col>
                <xdr:colOff>1200150</xdr:colOff>
                <xdr:row>3</xdr:row>
                <xdr:rowOff>485775</xdr:rowOff>
              </to>
            </anchor>
          </controlPr>
        </control>
      </mc:Choice>
      <mc:Fallback>
        <control shapeId="7224" r:id="rId3" name="ToggleButton24"/>
      </mc:Fallback>
    </mc:AlternateContent>
    <mc:AlternateContent xmlns:mc="http://schemas.openxmlformats.org/markup-compatibility/2006">
      <mc:Choice Requires="x14">
        <control shapeId="7223" r:id="rId5" name="ToggleButton23">
          <controlPr defaultSize="0" autoLine="0" r:id="rId6">
            <anchor moveWithCells="1">
              <from>
                <xdr:col>14</xdr:col>
                <xdr:colOff>200025</xdr:colOff>
                <xdr:row>2</xdr:row>
                <xdr:rowOff>104775</xdr:rowOff>
              </from>
              <to>
                <xdr:col>14</xdr:col>
                <xdr:colOff>1000125</xdr:colOff>
                <xdr:row>2</xdr:row>
                <xdr:rowOff>600075</xdr:rowOff>
              </to>
            </anchor>
          </controlPr>
        </control>
      </mc:Choice>
      <mc:Fallback>
        <control shapeId="7223" r:id="rId5" name="ToggleButton23"/>
      </mc:Fallback>
    </mc:AlternateContent>
    <mc:AlternateContent xmlns:mc="http://schemas.openxmlformats.org/markup-compatibility/2006">
      <mc:Choice Requires="x14">
        <control shapeId="7221" r:id="rId7" name="ToggleButton22">
          <controlPr defaultSize="0" autoLine="0" r:id="rId8">
            <anchor moveWithCells="1">
              <from>
                <xdr:col>27</xdr:col>
                <xdr:colOff>57150</xdr:colOff>
                <xdr:row>2</xdr:row>
                <xdr:rowOff>66675</xdr:rowOff>
              </from>
              <to>
                <xdr:col>27</xdr:col>
                <xdr:colOff>1190625</xdr:colOff>
                <xdr:row>2</xdr:row>
                <xdr:rowOff>685800</xdr:rowOff>
              </to>
            </anchor>
          </controlPr>
        </control>
      </mc:Choice>
      <mc:Fallback>
        <control shapeId="7221" r:id="rId7" name="ToggleButton22"/>
      </mc:Fallback>
    </mc:AlternateContent>
    <mc:AlternateContent xmlns:mc="http://schemas.openxmlformats.org/markup-compatibility/2006">
      <mc:Choice Requires="x14">
        <control shapeId="7220" r:id="rId9" name="ToggleButton21">
          <controlPr defaultSize="0" autoLine="0" altText="GC" r:id="rId10">
            <anchor moveWithCells="1">
              <from>
                <xdr:col>6</xdr:col>
                <xdr:colOff>180975</xdr:colOff>
                <xdr:row>1</xdr:row>
                <xdr:rowOff>419100</xdr:rowOff>
              </from>
              <to>
                <xdr:col>10</xdr:col>
                <xdr:colOff>1762125</xdr:colOff>
                <xdr:row>2</xdr:row>
                <xdr:rowOff>400050</xdr:rowOff>
              </to>
            </anchor>
          </controlPr>
        </control>
      </mc:Choice>
      <mc:Fallback>
        <control shapeId="7220" r:id="rId9" name="ToggleButton21"/>
      </mc:Fallback>
    </mc:AlternateContent>
    <mc:AlternateContent xmlns:mc="http://schemas.openxmlformats.org/markup-compatibility/2006">
      <mc:Choice Requires="x14">
        <control shapeId="7225" r:id="rId11" name="Button 57">
          <controlPr defaultSize="0" print="0" autoFill="0" autoPict="0" macro="[0]!Bouton45_Cliquer">
            <anchor moveWithCells="1" sizeWithCells="1">
              <from>
                <xdr:col>1</xdr:col>
                <xdr:colOff>95250</xdr:colOff>
                <xdr:row>0</xdr:row>
                <xdr:rowOff>114300</xdr:rowOff>
              </from>
              <to>
                <xdr:col>2</xdr:col>
                <xdr:colOff>0</xdr:colOff>
                <xdr:row>0</xdr:row>
                <xdr:rowOff>1076325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226" r:id="rId12" name="Button 58">
          <controlPr defaultSize="0" print="0" autoFill="0" autoPict="0" macro="[0]!Bouton58_Cliquer">
            <anchor moveWithCells="1" sizeWithCells="1">
              <from>
                <xdr:col>25</xdr:col>
                <xdr:colOff>142875</xdr:colOff>
                <xdr:row>2</xdr:row>
                <xdr:rowOff>142875</xdr:rowOff>
              </from>
              <to>
                <xdr:col>25</xdr:col>
                <xdr:colOff>1390650</xdr:colOff>
                <xdr:row>2</xdr:row>
                <xdr:rowOff>647700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227" r:id="rId13" name="Button 59">
          <controlPr defaultSize="0" print="0" autoFill="0" autoPict="0" macro="[0]!Bouton59_Cliquer" altText="Bouton">
            <anchor moveWithCells="1" sizeWithCells="1">
              <from>
                <xdr:col>26</xdr:col>
                <xdr:colOff>95250</xdr:colOff>
                <xdr:row>2</xdr:row>
                <xdr:rowOff>152400</xdr:rowOff>
              </from>
              <to>
                <xdr:col>26</xdr:col>
                <xdr:colOff>1714500</xdr:colOff>
                <xdr:row>2</xdr:row>
                <xdr:rowOff>638175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265" r:id="rId14" name="Button 97">
          <controlPr defaultSize="0" print="0" autoFill="0" autoPict="0" macro="[0]!Bouton45_Cliquer">
            <anchor moveWithCells="1" sizeWithCells="1">
              <from>
                <xdr:col>21</xdr:col>
                <xdr:colOff>190500</xdr:colOff>
                <xdr:row>0</xdr:row>
                <xdr:rowOff>161925</xdr:rowOff>
              </from>
              <to>
                <xdr:col>24</xdr:col>
                <xdr:colOff>0</xdr:colOff>
                <xdr:row>0</xdr:row>
                <xdr:rowOff>904875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" operator="containsText" id="{9AF0E0AC-1016-4BC5-9907-17494C995828}">
            <xm:f>NOT(ISERROR(SEARCH($AB$6,AB6)))</xm:f>
            <xm:f>$AB$6</xm:f>
            <x14:dxf>
              <fill>
                <patternFill>
                  <bgColor rgb="FFFF0000"/>
                </patternFill>
              </fill>
            </x14:dxf>
          </x14:cfRule>
          <xm:sqref>AB6:AB332 AB334:AB432 AB434:AB791</xm:sqref>
        </x14:conditionalFormatting>
        <x14:conditionalFormatting xmlns:xm="http://schemas.microsoft.com/office/excel/2006/main">
          <x14:cfRule type="containsText" priority="16" operator="containsText" id="{FDE5E314-2705-4B29-8078-4D56A8EE7FF3}">
            <xm:f>NOT(ISERROR(SEARCH($AB$6,AB333)))</xm:f>
            <xm:f>$AB$6</xm:f>
            <x14:dxf>
              <fill>
                <patternFill>
                  <bgColor rgb="FFFF0000"/>
                </patternFill>
              </fill>
            </x14:dxf>
          </x14:cfRule>
          <xm:sqref>AB333</xm:sqref>
        </x14:conditionalFormatting>
        <x14:conditionalFormatting xmlns:xm="http://schemas.microsoft.com/office/excel/2006/main">
          <x14:cfRule type="containsText" priority="12" operator="containsText" id="{5D6A3608-4427-4234-BBC0-03A401E2CB34}">
            <xm:f>NOT(ISERROR(SEARCH($AB$6,AB433)))</xm:f>
            <xm:f>$AB$6</xm:f>
            <x14:dxf>
              <fill>
                <patternFill>
                  <bgColor rgb="FFFF0000"/>
                </patternFill>
              </fill>
            </x14:dxf>
          </x14:cfRule>
          <xm:sqref>AB433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#REF!</xm:f>
          </x14:formula1>
          <xm:sqref>C6</xm:sqref>
        </x14:dataValidation>
        <x14:dataValidation type="list" allowBlank="1" showInputMessage="1" showErrorMessage="1">
          <x14:formula1>
            <xm:f>#REF!</xm:f>
          </x14:formula1>
          <xm:sqref>B6:B601</xm:sqref>
        </x14:dataValidation>
        <x14:dataValidation type="list" allowBlank="1" showInputMessage="1" showErrorMessage="1">
          <x14:formula1>
            <xm:f>#REF!</xm:f>
          </x14:formula1>
          <xm:sqref>C7:C601</xm:sqref>
        </x14:dataValidation>
        <x14:dataValidation type="list" allowBlank="1" showInputMessage="1" showErrorMessage="1">
          <x14:formula1>
            <xm:f>#REF!</xm:f>
          </x14:formula1>
          <xm:sqref>G6:G601</xm:sqref>
        </x14:dataValidation>
        <x14:dataValidation type="list" allowBlank="1" showInputMessage="1" showErrorMessage="1">
          <x14:formula1>
            <xm:f>#REF!</xm:f>
          </x14:formula1>
          <xm:sqref>P6:P601</xm:sqref>
        </x14:dataValidation>
        <x14:dataValidation type="list" allowBlank="1" showInputMessage="1" showErrorMessage="1">
          <x14:formula1>
            <xm:f>#REF!</xm:f>
          </x14:formula1>
          <xm:sqref>AB6:AB601</xm:sqref>
        </x14:dataValidation>
        <x14:dataValidation type="list" allowBlank="1" showInputMessage="1" showErrorMessage="1">
          <x14:formula1>
            <xm:f>#REF!</xm:f>
          </x14:formula1>
          <xm:sqref>N6:N601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Q154"/>
  <sheetViews>
    <sheetView zoomScaleNormal="100" workbookViewId="0">
      <selection activeCell="J23" sqref="J23"/>
    </sheetView>
  </sheetViews>
  <sheetFormatPr baseColWidth="10" defaultRowHeight="15" x14ac:dyDescent="0.25"/>
  <cols>
    <col min="3" max="3" width="6.7109375" style="70" customWidth="1"/>
    <col min="4" max="4" width="18.140625" customWidth="1"/>
    <col min="5" max="5" width="14.140625" customWidth="1"/>
    <col min="6" max="6" width="12.5703125" customWidth="1"/>
    <col min="7" max="7" width="17.140625" customWidth="1"/>
    <col min="8" max="8" width="13.7109375" customWidth="1"/>
    <col min="9" max="9" width="13.42578125" customWidth="1"/>
    <col min="10" max="10" width="18.5703125" customWidth="1"/>
    <col min="11" max="11" width="19" customWidth="1"/>
    <col min="12" max="23" width="13.28515625" customWidth="1"/>
    <col min="25" max="25" width="14.28515625" customWidth="1"/>
    <col min="28" max="28" width="16" customWidth="1"/>
    <col min="29" max="29" width="15" customWidth="1"/>
    <col min="32" max="32" width="15.7109375" customWidth="1"/>
  </cols>
  <sheetData>
    <row r="1" spans="2:43" ht="15.75" thickBot="1" x14ac:dyDescent="0.3">
      <c r="I1" s="69" t="s">
        <v>1469</v>
      </c>
      <c r="J1" s="69" t="s">
        <v>1469</v>
      </c>
      <c r="K1" s="69" t="s">
        <v>1469</v>
      </c>
      <c r="L1" s="193" t="s">
        <v>1146</v>
      </c>
      <c r="S1" s="68" t="s">
        <v>1469</v>
      </c>
      <c r="T1" s="68" t="s">
        <v>1469</v>
      </c>
      <c r="U1" s="68" t="s">
        <v>1469</v>
      </c>
      <c r="V1" s="68" t="s">
        <v>1469</v>
      </c>
      <c r="W1" s="193" t="s">
        <v>1146</v>
      </c>
    </row>
    <row r="2" spans="2:43" ht="18" customHeight="1" thickBot="1" x14ac:dyDescent="0.3">
      <c r="I2" s="69" t="e">
        <f>J2+K2</f>
        <v>#REF!</v>
      </c>
      <c r="J2" s="69" t="e">
        <f>SUMIFS(#REF!,#REF!,#REF!,#REF!,#REF!,#REF!,#REF!,#REF!,#REF!)</f>
        <v>#REF!</v>
      </c>
      <c r="K2" s="69" t="e">
        <f>SUMIFS(#REF!,#REF!,#REF!,#REF!,#REF!,#REF!,#REF!,#REF!,#REF!)</f>
        <v>#REF!</v>
      </c>
      <c r="L2" s="194"/>
      <c r="S2" s="69" t="e">
        <f>$T$2+$U$2+$V$2</f>
        <v>#REF!</v>
      </c>
      <c r="T2" s="68" t="e">
        <f>SUMIFS(#REF!,#REF!,#REF!,#REF!,#REF!,#REF!,$T$3,#REF!,#REF!)</f>
        <v>#REF!</v>
      </c>
      <c r="U2" s="68" t="e">
        <f>SUMIFS(#REF!,#REF!,#REF!,#REF!,#REF!,#REF!,$U$3,#REF!,#REF!)</f>
        <v>#REF!</v>
      </c>
      <c r="V2" s="68" t="e">
        <f>SUMIFS(#REF!,#REF!,#REF!,#REF!,#REF!,#REF!,$V$3,#REF!,#REF!)</f>
        <v>#REF!</v>
      </c>
      <c r="W2" s="194"/>
    </row>
    <row r="3" spans="2:43" ht="15.75" thickBot="1" x14ac:dyDescent="0.3">
      <c r="B3" s="102">
        <v>900</v>
      </c>
      <c r="C3" s="19"/>
      <c r="D3" s="58" t="s">
        <v>1458</v>
      </c>
      <c r="E3" s="58" t="s">
        <v>1459</v>
      </c>
      <c r="F3" s="58" t="s">
        <v>507</v>
      </c>
      <c r="G3" s="58" t="s">
        <v>508</v>
      </c>
      <c r="H3" s="20" t="s">
        <v>523</v>
      </c>
      <c r="I3" s="67" t="s">
        <v>1472</v>
      </c>
      <c r="J3" s="67" t="s">
        <v>1470</v>
      </c>
      <c r="K3" s="67" t="s">
        <v>1471</v>
      </c>
      <c r="L3" s="195"/>
      <c r="M3" s="105" t="s">
        <v>509</v>
      </c>
      <c r="N3" s="123" t="e">
        <f>IF(#REF!="CWB","AGC","AGV")</f>
        <v>#REF!</v>
      </c>
      <c r="O3" s="123" t="e">
        <f>IF(#REF!="CWB","AGF","AGH")</f>
        <v>#REF!</v>
      </c>
      <c r="P3" s="106" t="s">
        <v>514</v>
      </c>
      <c r="Q3" s="106" t="s">
        <v>515</v>
      </c>
      <c r="R3" s="59" t="s">
        <v>496</v>
      </c>
      <c r="S3" s="121" t="s">
        <v>1473</v>
      </c>
      <c r="T3" s="125" t="s">
        <v>509</v>
      </c>
      <c r="U3" s="125" t="e">
        <f>IF(#REF!="CWB","AGC","AGV")</f>
        <v>#REF!</v>
      </c>
      <c r="V3" s="125" t="e">
        <f>IF(#REF!="CWB","AGF","AGH")</f>
        <v>#REF!</v>
      </c>
      <c r="W3" s="195"/>
      <c r="X3" s="196" t="s">
        <v>1463</v>
      </c>
      <c r="Y3" s="192"/>
      <c r="Z3" s="192" t="s">
        <v>1464</v>
      </c>
      <c r="AA3" s="192"/>
      <c r="AB3" s="192"/>
      <c r="AC3" s="192"/>
      <c r="AD3" s="192" t="s">
        <v>1461</v>
      </c>
      <c r="AE3" s="192"/>
      <c r="AF3" s="192"/>
      <c r="AG3" s="192"/>
      <c r="AH3" s="192" t="s">
        <v>1467</v>
      </c>
      <c r="AI3" s="192"/>
      <c r="AJ3" s="192" t="s">
        <v>1468</v>
      </c>
      <c r="AK3" s="192"/>
      <c r="AL3" s="192"/>
      <c r="AM3" s="192"/>
      <c r="AN3" s="192" t="s">
        <v>1462</v>
      </c>
      <c r="AO3" s="192"/>
      <c r="AP3" s="192"/>
      <c r="AQ3" s="192"/>
    </row>
    <row r="4" spans="2:43" ht="15.75" thickBot="1" x14ac:dyDescent="0.3">
      <c r="B4" s="50" t="s">
        <v>1148</v>
      </c>
      <c r="C4" s="18"/>
      <c r="D4" s="94" t="s">
        <v>523</v>
      </c>
      <c r="E4" s="94" t="s">
        <v>523</v>
      </c>
      <c r="F4" s="94" t="s">
        <v>523</v>
      </c>
      <c r="G4" s="94" t="s">
        <v>523</v>
      </c>
      <c r="H4" s="95"/>
      <c r="I4" s="149" t="e">
        <f>J4+K4</f>
        <v>#REF!</v>
      </c>
      <c r="J4" s="129" t="e">
        <f>SUMIFS(#REF!,#REF!,#REF!,#REF!,#REF!,#REF!,#REF!,#REF!,#REF!)</f>
        <v>#REF!</v>
      </c>
      <c r="K4" s="129" t="e">
        <f>SUMIFS(#REF!,#REF!,#REF!,#REF!,#REF!,#REF!,#REF!,#REF!,#REF!)</f>
        <v>#REF!</v>
      </c>
      <c r="L4" s="96"/>
      <c r="M4" s="132" t="s">
        <v>523</v>
      </c>
      <c r="N4" s="133" t="s">
        <v>523</v>
      </c>
      <c r="O4" s="133" t="s">
        <v>523</v>
      </c>
      <c r="P4" s="133" t="s">
        <v>523</v>
      </c>
      <c r="Q4" s="133" t="s">
        <v>523</v>
      </c>
      <c r="R4" s="66"/>
      <c r="S4" s="130" t="e">
        <f>T4+U4+V4</f>
        <v>#REF!</v>
      </c>
      <c r="T4" s="68" t="e">
        <f>SUMIFS(#REF!,#REF!,#REF!,#REF!,#REF!,#REF!,$T$3,#REF!,#REF!)</f>
        <v>#REF!</v>
      </c>
      <c r="U4" s="68" t="e">
        <f>SUMIFS(#REF!,#REF!,#REF!,#REF!,#REF!,#REF!,$T$3,#REF!,#REF!)</f>
        <v>#REF!</v>
      </c>
      <c r="V4" s="68" t="e">
        <f>SUMIFS(#REF!,#REF!,#REF!,#REF!,#REF!,#REF!,$T$3,#REF!,#REF!)</f>
        <v>#REF!</v>
      </c>
      <c r="W4" s="137"/>
      <c r="X4" s="139" t="s">
        <v>9</v>
      </c>
      <c r="Y4" s="140" t="s">
        <v>1147</v>
      </c>
      <c r="Z4" s="139" t="s">
        <v>9</v>
      </c>
      <c r="AA4" s="139" t="s">
        <v>10</v>
      </c>
      <c r="AB4" s="140" t="s">
        <v>1147</v>
      </c>
      <c r="AC4" s="139" t="s">
        <v>1466</v>
      </c>
      <c r="AD4" s="139" t="s">
        <v>9</v>
      </c>
      <c r="AE4" s="139" t="s">
        <v>10</v>
      </c>
      <c r="AF4" s="140" t="s">
        <v>1147</v>
      </c>
      <c r="AG4" s="139" t="s">
        <v>1465</v>
      </c>
      <c r="AH4" s="139" t="s">
        <v>9</v>
      </c>
      <c r="AI4" s="140" t="s">
        <v>1147</v>
      </c>
      <c r="AJ4" s="139" t="s">
        <v>9</v>
      </c>
      <c r="AK4" s="139" t="s">
        <v>10</v>
      </c>
      <c r="AL4" s="140" t="s">
        <v>1147</v>
      </c>
      <c r="AM4" s="139" t="s">
        <v>1466</v>
      </c>
      <c r="AN4" s="139" t="s">
        <v>9</v>
      </c>
      <c r="AO4" s="139" t="s">
        <v>10</v>
      </c>
      <c r="AP4" s="140" t="s">
        <v>1147</v>
      </c>
      <c r="AQ4" s="139" t="s">
        <v>1465</v>
      </c>
    </row>
    <row r="5" spans="2:43" ht="17.25" customHeight="1" x14ac:dyDescent="0.25">
      <c r="B5" s="71">
        <v>1</v>
      </c>
      <c r="C5" s="21"/>
      <c r="D5" s="53">
        <f>SUMIFS('NEW-RTT'!$O$6:$O$786,'NEW-RTT'!$B$6:$B$786,#REF!,'NEW-RTT'!$L$6:$L$786,$B5,'NEW-RTT'!$AB$6:$AB$786,"G*",'NEW-RTT'!$C$6:$C$786,$D$3,'NEW-RTT'!$N$6:$N$786,#REF!)-SUMIFS('NEW-RTT'!$O$6:$O$786,'NEW-RTT'!$B$6:$B$786,#REF!,'NEW-RTT'!$M$6:$M$786,$B5,'NEW-RTT'!$AB$6:$AB$786,"G*",'NEW-RTT'!$C$6:$C$786,$D$3,'NEW-RTT'!$N$6:$N$786,#REF!)</f>
        <v>0</v>
      </c>
      <c r="E5" s="54">
        <f>SUMIFS('NEW-RTT'!$O$6:$O$786,'NEW-RTT'!$B$6:$B$786,#REF!,'NEW-RTT'!$L$6:$L$786,$B5,'NEW-RTT'!$AB$6:$AB$786,"G*",'NEW-RTT'!$C$6:$C$786,$E$3,'NEW-RTT'!$N$6:$N$786,#REF!)-SUMIFS('NEW-RTT'!$O$6:$O$786,'NEW-RTT'!$B$6:$B$786,#REF!,'NEW-RTT'!$M$6:$M$786,$B5,'NEW-RTT'!$AB$6:$AB$786,"G*",'NEW-RTT'!$C$6:$C$786,$E$3,'NEW-RTT'!$N$6:$N$786,#REF!)</f>
        <v>0</v>
      </c>
      <c r="F5" s="54">
        <f>SUMIFS('NEW-RTT'!$O$6:$O$786,'NEW-RTT'!$B$6:$B$786,#REF!,'NEW-RTT'!$L$6:$L$786,$B5,'NEW-RTT'!$AB$6:$AB$786,"G*",'NEW-RTT'!$C$6:$C$786,$F$3,'NEW-RTT'!$N$6:$N$786,#REF!)-SUMIFS('NEW-RTT'!$O$6:$O$786,'NEW-RTT'!$B$6:$B$786,#REF!,'NEW-RTT'!$M$6:$M$786,$B5,'NEW-RTT'!$AB$6:$AB$786,"G*",'NEW-RTT'!$C$6:$C$786,$F$3,'NEW-RTT'!$N$6:$N$786,#REF!)</f>
        <v>0</v>
      </c>
      <c r="G5" s="136">
        <f>SUMIFS('NEW-RTT'!$O$6:$O$786,'NEW-RTT'!$B$6:$B$786,#REF!,'NEW-RTT'!$L$6:$L$786,$B5,'NEW-RTT'!$AB$6:$AB$786,"G*",'NEW-RTT'!$C$6:$C$786,$G$3,'NEW-RTT'!$N$6:$N$786,#REF!)-SUMIFS('NEW-RTT'!$O$6:$O$786,'NEW-RTT'!$B$6:$B$786,#REF!,'NEW-RTT'!$M$6:$M$786,$B5,'NEW-RTT'!$AB$6:$AB$786,"G*",'NEW-RTT'!$C$6:$C$786,$G$3,'NEW-RTT'!$N$6:$N$786,#REF!)</f>
        <v>0</v>
      </c>
      <c r="H5" s="62">
        <f t="shared" ref="H5:H36" si="0">$D5+$E5</f>
        <v>0</v>
      </c>
      <c r="I5" s="98"/>
      <c r="J5" s="98"/>
      <c r="K5" s="98"/>
      <c r="L5" s="63" t="e">
        <f>SUMIFS(#REF!,#REF!,#REF!,#REF!,#REF!,#REF!,#REF!)</f>
        <v>#REF!</v>
      </c>
      <c r="M5" s="135">
        <f>SUMIFS('NEW-RTT'!$O$6:$O$786,'NEW-RTT'!$B$6:$B$786,#REF!,'NEW-RTT'!$L$6:$L$786,$B5,'NEW-RTT'!$AB$6:$AB$786,"G*",'NEW-RTT'!$C$6:$C$786,$M$3,'NEW-RTT'!$N$6:$N$786,#REF!)-SUMIFS('NEW-RTT'!$O$6:$O$786,'NEW-RTT'!$B$6:$B$786,#REF!,'NEW-RTT'!$M$6:$M$786,$B5,'NEW-RTT'!$AB$6:$AB$786,"G*",'NEW-RTT'!$C$6:$C$786,$M$3,'NEW-RTT'!$N$6:$N$786,#REF!)</f>
        <v>0</v>
      </c>
      <c r="N5" s="54">
        <f>SUMIFS('NEW-RTT'!$O$6:$O$786,'NEW-RTT'!$B$6:$B$786,#REF!,'NEW-RTT'!$L$6:$L$786,$B5,'NEW-RTT'!$AB$6:$AB$786,"G*",'NEW-RTT'!$C$6:$C$786,$N$3,'NEW-RTT'!$N$6:$N$786,#REF!)-SUMIFS('NEW-RTT'!$O$6:$O$786,'NEW-RTT'!$B$6:$B$786,#REF!,'NEW-RTT'!$M$6:$M$786,$B5,'NEW-RTT'!$AB$6:$AB$786,"G*",'NEW-RTT'!$C$6:$C$786,$N$3,'NEW-RTT'!$N$6:$N$786,#REF!)</f>
        <v>0</v>
      </c>
      <c r="O5" s="54">
        <f>SUMIFS('NEW-RTT'!$O$6:$O$786,'NEW-RTT'!$B$6:$B$786,#REF!,'NEW-RTT'!$L$6:$L$786,$B5,'NEW-RTT'!$AB$6:$AB$786,"G*",'NEW-RTT'!$C$6:$C$786,$O$3,'NEW-RTT'!$N$6:$N$786,#REF!)-SUMIFS('NEW-RTT'!$O$6:$O$786,'NEW-RTT'!$B$6:$B$786,#REF!,'NEW-RTT'!$M$6:$M$786,$B5,'NEW-RTT'!$AB$6:$AB$786,"G*",'NEW-RTT'!$C$6:$C$786,$O$3,'NEW-RTT'!$N$6:$N$786,#REF!)</f>
        <v>0</v>
      </c>
      <c r="P5" s="54">
        <f>SUMIFS('NEW-RTT'!$O$6:$O$786,'NEW-RTT'!$B$6:$B$786,#REF!,'NEW-RTT'!$L$6:$L$786,$B5,'NEW-RTT'!$AB$6:$AB$786,"G*",'NEW-RTT'!$C$6:$C$786,$P$3,'NEW-RTT'!$N$6:$N$786,#REF!)-SUMIFS('NEW-RTT'!$O$6:$O$786,'NEW-RTT'!$B$6:$B$786,#REF!,'NEW-RTT'!$M$6:$M$786,$B5,'NEW-RTT'!$AB$6:$AB$786,"G*",'NEW-RTT'!$C$6:$C$786,$P$3,'NEW-RTT'!$N$6:$N$786,#REF!)</f>
        <v>0</v>
      </c>
      <c r="Q5" s="54">
        <f>SUMIFS('NEW-RTT'!$O$6:$O$786,'NEW-RTT'!$B$6:$B$786,#REF!,'NEW-RTT'!$L$6:$L$786,$B5,'NEW-RTT'!$AB$6:$AB$786,"G*",'NEW-RTT'!$C$6:$C$786,$Q$3,'NEW-RTT'!$N$6:$N$786,#REF!)-SUMIFS('NEW-RTT'!$O$6:$O$786,'NEW-RTT'!$B$6:$B$786,#REF!,'NEW-RTT'!$M$6:$M$786,$B5,'NEW-RTT'!$AB$6:$AB$786,"G*",'NEW-RTT'!$C$6:$C$786,$Q$3,'NEW-RTT'!$N$6:$N$786,#REF!)</f>
        <v>0</v>
      </c>
      <c r="R5" s="134">
        <f t="shared" ref="R5:R44" si="1">M5+N5+O5</f>
        <v>0</v>
      </c>
      <c r="S5" s="128"/>
      <c r="T5" s="128"/>
      <c r="U5" s="128"/>
      <c r="V5" s="128"/>
      <c r="W5" s="138" t="e">
        <f>SUMIFS(#REF!,#REF!,#REF!,#REF!,#REF!,#REF!,#REF!)</f>
        <v>#REF!</v>
      </c>
      <c r="X5" s="139"/>
      <c r="Y5" s="139"/>
      <c r="Z5" s="139"/>
      <c r="AA5" s="139"/>
      <c r="AB5" s="139"/>
      <c r="AC5" s="139"/>
      <c r="AD5" s="139"/>
      <c r="AE5" s="139"/>
      <c r="AF5" s="139"/>
      <c r="AG5" s="139"/>
      <c r="AH5" s="139"/>
      <c r="AI5" s="139"/>
      <c r="AJ5" s="139"/>
      <c r="AK5" s="139"/>
      <c r="AL5" s="139"/>
      <c r="AM5" s="139"/>
      <c r="AN5" s="139"/>
      <c r="AO5" s="139"/>
      <c r="AP5" s="139"/>
      <c r="AQ5" s="139"/>
    </row>
    <row r="6" spans="2:43" x14ac:dyDescent="0.25">
      <c r="B6" s="22">
        <v>2</v>
      </c>
      <c r="C6" s="21"/>
      <c r="D6" s="23">
        <f>$D5+SUMIFS('NEW-RTT'!$O$6:$O$786,'NEW-RTT'!$B$6:$B$786,#REF!,'NEW-RTT'!$L$6:$L$786,$B6,'NEW-RTT'!$AB$6:$AB$786,"G*",'NEW-RTT'!$C$6:$C$786,$D$3,'NEW-RTT'!$N$6:$N$786,#REF!)-SUMIFS('NEW-RTT'!$O$6:$O$786,'NEW-RTT'!$B$6:$B$786,#REF!,'NEW-RTT'!$M$6:$M$786,$B6,'NEW-RTT'!$AB$6:$AB$786,"G*",'NEW-RTT'!$C$6:$C$786,$D$3,'NEW-RTT'!$N$6:$N$786,#REF!)</f>
        <v>0</v>
      </c>
      <c r="E6" s="24">
        <f>$E5+SUMIFS('NEW-RTT'!$O$6:$O$786,'NEW-RTT'!$B$6:$B$786,#REF!,'NEW-RTT'!$L$6:$L$786,$B6,'NEW-RTT'!$AB$6:$AB$786,"G*",'NEW-RTT'!$C$6:$C$786,$E$3,'NEW-RTT'!$N$6:$N$786,#REF!)-SUMIFS('NEW-RTT'!$O$6:$O$786,'NEW-RTT'!$B$6:$B$786,#REF!,'NEW-RTT'!$M$6:$M$786,$B6,'NEW-RTT'!$AB$6:$AB$786,"G*",'NEW-RTT'!$C$6:$C$786,$E$3,'NEW-RTT'!$N$6:$N$786,#REF!)</f>
        <v>0</v>
      </c>
      <c r="F6" s="24">
        <f>$F5+SUMIFS('NEW-RTT'!$O$6:$O$786,'NEW-RTT'!$B$6:$B$786,#REF!,'NEW-RTT'!$L$6:$L$786,$B6,'NEW-RTT'!$AB$6:$AB$786,"G*",'NEW-RTT'!$C$6:$C$786,$F$3,'NEW-RTT'!$N$6:$N$786,#REF!)-SUMIFS('NEW-RTT'!$O$6:$O$786,'NEW-RTT'!$B$6:$B$786,#REF!,'NEW-RTT'!$M$6:$M$786,$B6,'NEW-RTT'!$AB$6:$AB$786,"G*",'NEW-RTT'!$C$6:$C$786,$F$3,'NEW-RTT'!$N$6:$N$786,#REF!)</f>
        <v>0</v>
      </c>
      <c r="G6" s="55">
        <f>$G5+SUMIFS('NEW-RTT'!$O$6:$O$786,'NEW-RTT'!$B$6:$B$786,#REF!,'NEW-RTT'!$L$6:$L$786,$B6,'NEW-RTT'!$AB$6:$AB$786,"G*",'NEW-RTT'!$C$6:$C$786,$G$3,'NEW-RTT'!$N$6:$N$786,#REF!)-SUMIFS('NEW-RTT'!$O$6:$O$786,'NEW-RTT'!$B$6:$B$786,#REF!,'NEW-RTT'!$M$6:$M$786,$B6,'NEW-RTT'!$AB$6:$AB$786,"G*",'NEW-RTT'!$C$6:$C$786,$G$3,'NEW-RTT'!$N$6:$N$786,#REF!)</f>
        <v>0</v>
      </c>
      <c r="H6" s="64">
        <f t="shared" si="0"/>
        <v>0</v>
      </c>
      <c r="I6" s="97"/>
      <c r="J6" s="97"/>
      <c r="K6" s="97"/>
      <c r="L6" s="99" t="e">
        <f>SUMIFS(#REF!,#REF!,#REF!,#REF!,#REF!,#REF!,#REF!)</f>
        <v>#REF!</v>
      </c>
      <c r="M6" s="60">
        <f>$M5+SUMIFS('NEW-RTT'!$O$6:$O$786,'NEW-RTT'!$B$6:$B$786,#REF!,'NEW-RTT'!$L$6:$L$786,$B6,'NEW-RTT'!$AB$6:$AB$786,"G*",'NEW-RTT'!$C$6:$C$786,$M$3,'NEW-RTT'!$N$6:$N$786,#REF!)-SUMIFS('NEW-RTT'!$O$6:$O$786,'NEW-RTT'!$B$6:$B$786,#REF!,'NEW-RTT'!$M$6:$M$786,$B6,'NEW-RTT'!$AB$6:$AB$786,"G*",'NEW-RTT'!$C$6:$C$786,$M$3,'NEW-RTT'!$N$6:$N$786,#REF!)</f>
        <v>0</v>
      </c>
      <c r="N6" s="24">
        <f>$N5+SUMIFS('NEW-RTT'!$O$6:$O$786,'NEW-RTT'!$B$6:$B$786,#REF!,'NEW-RTT'!$L$6:$L$786,$B6,'NEW-RTT'!$AB$6:$AB$786,"G*",'NEW-RTT'!$C$6:$C$786,$N$3,'NEW-RTT'!$N$6:$N$786,#REF!)-SUMIFS('NEW-RTT'!$O$6:$O$786,'NEW-RTT'!$B$6:$B$786,#REF!,'NEW-RTT'!$M$6:$M$786,$B6,'NEW-RTT'!$AB$6:$AB$786,"G*",'NEW-RTT'!$C$6:$C$786,$N$3,'NEW-RTT'!$N$6:$N$786,#REF!)</f>
        <v>0</v>
      </c>
      <c r="O6" s="24">
        <f>$O5+SUMIFS('NEW-RTT'!$O$6:$O$786,'NEW-RTT'!$B$6:$B$786,#REF!,'NEW-RTT'!$L$6:$L$786,$B6,'NEW-RTT'!$AB$6:$AB$786,"G*",'NEW-RTT'!$C$6:$C$786,$O$3,'NEW-RTT'!$N$6:$N$786,#REF!)-SUMIFS('NEW-RTT'!$O$6:$O$786,'NEW-RTT'!$B$6:$B$786,#REF!,'NEW-RTT'!$M$6:$M$786,$B6,'NEW-RTT'!$AB$6:$AB$786,"G*",'NEW-RTT'!$C$6:$C$786,$O$3,'NEW-RTT'!$N$6:$N$786,#REF!)</f>
        <v>0</v>
      </c>
      <c r="P6" s="24">
        <f>$P5+SUMIFS('NEW-RTT'!$O$6:$O$786,'NEW-RTT'!$B$6:$B$786,#REF!,'NEW-RTT'!$L$6:$L$786,$B6,'NEW-RTT'!$AB$6:$AB$786,"G*",'NEW-RTT'!$C$6:$C$786,$P$3,'NEW-RTT'!$N$6:$N$786,#REF!)-SUMIFS('NEW-RTT'!$O$6:$O$786,'NEW-RTT'!$B$6:$B$786,#REF!,'NEW-RTT'!$M$6:$M$786,$B6,'NEW-RTT'!$AB$6:$AB$786,"G*",'NEW-RTT'!$C$6:$C$786,$P$3,'NEW-RTT'!$N$6:$N$786,#REF!)</f>
        <v>0</v>
      </c>
      <c r="Q6" s="24">
        <f>$Q5+SUMIFS('NEW-RTT'!$O$6:$O$786,'NEW-RTT'!$B$6:$B$786,#REF!,'NEW-RTT'!$L$6:$L$786,$B6,'NEW-RTT'!$AB$6:$AB$786,"G*",'NEW-RTT'!$C$6:$C$786,$Q$3,'NEW-RTT'!$N$6:$N$786,#REF!)-SUMIFS('NEW-RTT'!$O$6:$O$786,'NEW-RTT'!$B$6:$B$786,#REF!,'NEW-RTT'!$M$6:$M$786,$B6,'NEW-RTT'!$AB$6:$AB$786,"G*",'NEW-RTT'!$C$6:$C$786,$Q$3,'NEW-RTT'!$N$6:$N$786,#REF!)</f>
        <v>0</v>
      </c>
      <c r="R6" s="126">
        <f t="shared" si="1"/>
        <v>0</v>
      </c>
      <c r="S6" s="97"/>
      <c r="T6" s="97"/>
      <c r="U6" s="97"/>
      <c r="V6" s="97"/>
      <c r="W6" s="131" t="e">
        <f>SUMIFS(#REF!,#REF!,#REF!,#REF!,#REF!,#REF!,#REF!)</f>
        <v>#REF!</v>
      </c>
      <c r="X6" s="141"/>
      <c r="Y6" s="142"/>
      <c r="Z6" s="141"/>
      <c r="AA6" s="141"/>
      <c r="AB6" s="142"/>
      <c r="AC6" s="143"/>
      <c r="AD6" s="141"/>
      <c r="AE6" s="141"/>
      <c r="AF6" s="142"/>
      <c r="AG6" s="143"/>
      <c r="AH6" s="141"/>
      <c r="AI6" s="142"/>
      <c r="AJ6" s="141"/>
      <c r="AK6" s="141"/>
      <c r="AL6" s="142"/>
      <c r="AM6" s="143"/>
      <c r="AN6" s="141"/>
      <c r="AO6" s="141"/>
      <c r="AP6" s="142"/>
      <c r="AQ6" s="143"/>
    </row>
    <row r="7" spans="2:43" x14ac:dyDescent="0.25">
      <c r="B7" s="22">
        <v>3</v>
      </c>
      <c r="C7" s="21"/>
      <c r="D7" s="23">
        <f>$D6+SUMIFS('NEW-RTT'!$O$6:$O$786,'NEW-RTT'!$B$6:$B$786,#REF!,'NEW-RTT'!$L$6:$L$786,$B7,'NEW-RTT'!$AB$6:$AB$786,"G*",'NEW-RTT'!$C$6:$C$786,$D$3,'NEW-RTT'!$N$6:$N$786,#REF!)-SUMIFS('NEW-RTT'!$O$6:$O$786,'NEW-RTT'!$B$6:$B$786,#REF!,'NEW-RTT'!$M$6:$M$786,$B7,'NEW-RTT'!$AB$6:$AB$786,"G*",'NEW-RTT'!$C$6:$C$786,$D$3,'NEW-RTT'!$N$6:$N$786,#REF!)</f>
        <v>0</v>
      </c>
      <c r="E7" s="24">
        <f>$E6+SUMIFS('NEW-RTT'!$O$6:$O$786,'NEW-RTT'!$B$6:$B$786,#REF!,'NEW-RTT'!$L$6:$L$786,$B7,'NEW-RTT'!$AB$6:$AB$786,"G*",'NEW-RTT'!$C$6:$C$786,$E$3,'NEW-RTT'!$N$6:$N$786,#REF!)-SUMIFS('NEW-RTT'!$O$6:$O$786,'NEW-RTT'!$B$6:$B$786,#REF!,'NEW-RTT'!$M$6:$M$786,$B7,'NEW-RTT'!$AB$6:$AB$786,"G*",'NEW-RTT'!$C$6:$C$786,$E$3,'NEW-RTT'!$N$6:$N$786,#REF!)</f>
        <v>0</v>
      </c>
      <c r="F7" s="24">
        <f>$F6+SUMIFS('NEW-RTT'!$O$6:$O$786,'NEW-RTT'!$B$6:$B$786,#REF!,'NEW-RTT'!$L$6:$L$786,$B7,'NEW-RTT'!$AB$6:$AB$786,"G*",'NEW-RTT'!$C$6:$C$786,$F$3,'NEW-RTT'!$N$6:$N$786,#REF!)-SUMIFS('NEW-RTT'!$O$6:$O$786,'NEW-RTT'!$B$6:$B$786,#REF!,'NEW-RTT'!$M$6:$M$786,$B7,'NEW-RTT'!$AB$6:$AB$786,"G*",'NEW-RTT'!$C$6:$C$786,$F$3,'NEW-RTT'!$N$6:$N$786,#REF!)</f>
        <v>0</v>
      </c>
      <c r="G7" s="55">
        <f>$G6+SUMIFS('NEW-RTT'!$O$6:$O$786,'NEW-RTT'!$B$6:$B$786,#REF!,'NEW-RTT'!$L$6:$L$786,$B7,'NEW-RTT'!$AB$6:$AB$786,"G*",'NEW-RTT'!$C$6:$C$786,$G$3,'NEW-RTT'!$N$6:$N$786,#REF!)-SUMIFS('NEW-RTT'!$O$6:$O$786,'NEW-RTT'!$B$6:$B$786,#REF!,'NEW-RTT'!$M$6:$M$786,$B7,'NEW-RTT'!$AB$6:$AB$786,"G*",'NEW-RTT'!$C$6:$C$786,$G$3,'NEW-RTT'!$N$6:$N$786,#REF!)</f>
        <v>0</v>
      </c>
      <c r="H7" s="64">
        <f t="shared" si="0"/>
        <v>0</v>
      </c>
      <c r="I7" s="97"/>
      <c r="J7" s="97"/>
      <c r="K7" s="97"/>
      <c r="L7" s="99" t="e">
        <f>SUMIFS(#REF!,#REF!,#REF!,#REF!,#REF!,#REF!,#REF!)</f>
        <v>#REF!</v>
      </c>
      <c r="M7" s="60">
        <f>$M6+SUMIFS('NEW-RTT'!$O$6:$O$786,'NEW-RTT'!$B$6:$B$786,#REF!,'NEW-RTT'!$L$6:$L$786,$B7,'NEW-RTT'!$AB$6:$AB$786,"G*",'NEW-RTT'!$C$6:$C$786,$M$3,'NEW-RTT'!$N$6:$N$786,#REF!)-SUMIFS('NEW-RTT'!$O$6:$O$786,'NEW-RTT'!$B$6:$B$786,#REF!,'NEW-RTT'!$M$6:$M$786,$B7,'NEW-RTT'!$AB$6:$AB$786,"G*",'NEW-RTT'!$C$6:$C$786,$M$3,'NEW-RTT'!$N$6:$N$786,#REF!)</f>
        <v>0</v>
      </c>
      <c r="N7" s="24">
        <f>$N6+SUMIFS('NEW-RTT'!$O$6:$O$786,'NEW-RTT'!$B$6:$B$786,#REF!,'NEW-RTT'!$L$6:$L$786,$B7,'NEW-RTT'!$AB$6:$AB$786,"G*",'NEW-RTT'!$C$6:$C$786,$N$3,'NEW-RTT'!$N$6:$N$786,#REF!)-SUMIFS('NEW-RTT'!$O$6:$O$786,'NEW-RTT'!$B$6:$B$786,#REF!,'NEW-RTT'!$M$6:$M$786,$B7,'NEW-RTT'!$AB$6:$AB$786,"G*",'NEW-RTT'!$C$6:$C$786,$N$3,'NEW-RTT'!$N$6:$N$786,#REF!)</f>
        <v>0</v>
      </c>
      <c r="O7" s="24">
        <f>$O6+SUMIFS('NEW-RTT'!$O$6:$O$786,'NEW-RTT'!$B$6:$B$786,#REF!,'NEW-RTT'!$L$6:$L$786,$B7,'NEW-RTT'!$AB$6:$AB$786,"G*",'NEW-RTT'!$C$6:$C$786,$O$3,'NEW-RTT'!$N$6:$N$786,#REF!)-SUMIFS('NEW-RTT'!$O$6:$O$786,'NEW-RTT'!$B$6:$B$786,#REF!,'NEW-RTT'!$M$6:$M$786,$B7,'NEW-RTT'!$AB$6:$AB$786,"G*",'NEW-RTT'!$C$6:$C$786,$O$3,'NEW-RTT'!$N$6:$N$786,#REF!)</f>
        <v>0</v>
      </c>
      <c r="P7" s="24">
        <f>$P6+SUMIFS('NEW-RTT'!$O$6:$O$786,'NEW-RTT'!$B$6:$B$786,#REF!,'NEW-RTT'!$L$6:$L$786,$B7,'NEW-RTT'!$AB$6:$AB$786,"G*",'NEW-RTT'!$C$6:$C$786,$P$3,'NEW-RTT'!$N$6:$N$786,#REF!)-SUMIFS('NEW-RTT'!$O$6:$O$786,'NEW-RTT'!$B$6:$B$786,#REF!,'NEW-RTT'!$M$6:$M$786,$B7,'NEW-RTT'!$AB$6:$AB$786,"G*",'NEW-RTT'!$C$6:$C$786,$P$3,'NEW-RTT'!$N$6:$N$786,#REF!)</f>
        <v>0</v>
      </c>
      <c r="Q7" s="24">
        <f>$Q6+SUMIFS('NEW-RTT'!$O$6:$O$786,'NEW-RTT'!$B$6:$B$786,#REF!,'NEW-RTT'!$L$6:$L$786,$B7,'NEW-RTT'!$AB$6:$AB$786,"G*",'NEW-RTT'!$C$6:$C$786,$Q$3,'NEW-RTT'!$N$6:$N$786,#REF!)-SUMIFS('NEW-RTT'!$O$6:$O$786,'NEW-RTT'!$B$6:$B$786,#REF!,'NEW-RTT'!$M$6:$M$786,$B7,'NEW-RTT'!$AB$6:$AB$786,"G*",'NEW-RTT'!$C$6:$C$786,$Q$3,'NEW-RTT'!$N$6:$N$786,#REF!)</f>
        <v>0</v>
      </c>
      <c r="R7" s="126">
        <f t="shared" si="1"/>
        <v>0</v>
      </c>
      <c r="S7" s="97"/>
      <c r="T7" s="97"/>
      <c r="U7" s="97"/>
      <c r="V7" s="97"/>
      <c r="W7" s="131" t="e">
        <f>SUMIFS(#REF!,#REF!,#REF!,#REF!,#REF!,#REF!,#REF!)</f>
        <v>#REF!</v>
      </c>
      <c r="X7" s="141"/>
      <c r="Y7" s="142"/>
      <c r="Z7" s="141"/>
      <c r="AA7" s="141"/>
      <c r="AB7" s="142"/>
      <c r="AC7" s="143"/>
      <c r="AD7" s="141"/>
      <c r="AE7" s="141"/>
      <c r="AF7" s="142"/>
      <c r="AG7" s="143"/>
      <c r="AH7" s="141"/>
      <c r="AI7" s="142"/>
      <c r="AJ7" s="141"/>
      <c r="AK7" s="141"/>
      <c r="AL7" s="142"/>
      <c r="AM7" s="143"/>
      <c r="AN7" s="141"/>
      <c r="AO7" s="141"/>
      <c r="AP7" s="142"/>
      <c r="AQ7" s="143"/>
    </row>
    <row r="8" spans="2:43" x14ac:dyDescent="0.25">
      <c r="B8" s="22">
        <v>4</v>
      </c>
      <c r="C8" s="28"/>
      <c r="D8" s="23">
        <f>$D7+SUMIFS('NEW-RTT'!$O$6:$O$786,'NEW-RTT'!$B$6:$B$786,#REF!,'NEW-RTT'!$L$6:$L$786,$B8,'NEW-RTT'!$AB$6:$AB$786,"G*",'NEW-RTT'!$C$6:$C$786,$D$3,'NEW-RTT'!$N$6:$N$786,#REF!)-SUMIFS('NEW-RTT'!$O$6:$O$786,'NEW-RTT'!$B$6:$B$786,#REF!,'NEW-RTT'!$M$6:$M$786,$B8,'NEW-RTT'!$AB$6:$AB$786,"G*",'NEW-RTT'!$C$6:$C$786,$D$3,'NEW-RTT'!$N$6:$N$786,#REF!)</f>
        <v>0</v>
      </c>
      <c r="E8" s="24">
        <f>$E7+SUMIFS('NEW-RTT'!$O$6:$O$786,'NEW-RTT'!$B$6:$B$786,#REF!,'NEW-RTT'!$L$6:$L$786,$B8,'NEW-RTT'!$AB$6:$AB$786,"G*",'NEW-RTT'!$C$6:$C$786,$E$3,'NEW-RTT'!$N$6:$N$786,#REF!)-SUMIFS('NEW-RTT'!$O$6:$O$786,'NEW-RTT'!$B$6:$B$786,#REF!,'NEW-RTT'!$M$6:$M$786,$B8,'NEW-RTT'!$AB$6:$AB$786,"G*",'NEW-RTT'!$C$6:$C$786,$E$3,'NEW-RTT'!$N$6:$N$786,#REF!)</f>
        <v>0</v>
      </c>
      <c r="F8" s="24">
        <f>$F7+SUMIFS('NEW-RTT'!$O$6:$O$786,'NEW-RTT'!$B$6:$B$786,#REF!,'NEW-RTT'!$L$6:$L$786,$B8,'NEW-RTT'!$AB$6:$AB$786,"G*",'NEW-RTT'!$C$6:$C$786,$F$3,'NEW-RTT'!$N$6:$N$786,#REF!)-SUMIFS('NEW-RTT'!$O$6:$O$786,'NEW-RTT'!$B$6:$B$786,#REF!,'NEW-RTT'!$M$6:$M$786,$B8,'NEW-RTT'!$AB$6:$AB$786,"G*",'NEW-RTT'!$C$6:$C$786,$F$3,'NEW-RTT'!$N$6:$N$786,#REF!)</f>
        <v>0</v>
      </c>
      <c r="G8" s="55">
        <f>$G7+SUMIFS('NEW-RTT'!$O$6:$O$786,'NEW-RTT'!$B$6:$B$786,#REF!,'NEW-RTT'!$L$6:$L$786,$B8,'NEW-RTT'!$AB$6:$AB$786,"G*",'NEW-RTT'!$C$6:$C$786,$G$3,'NEW-RTT'!$N$6:$N$786,#REF!)-SUMIFS('NEW-RTT'!$O$6:$O$786,'NEW-RTT'!$B$6:$B$786,#REF!,'NEW-RTT'!$M$6:$M$786,$B8,'NEW-RTT'!$AB$6:$AB$786,"G*",'NEW-RTT'!$C$6:$C$786,$G$3,'NEW-RTT'!$N$6:$N$786,#REF!)</f>
        <v>0</v>
      </c>
      <c r="H8" s="64">
        <f t="shared" si="0"/>
        <v>0</v>
      </c>
      <c r="I8" s="97"/>
      <c r="J8" s="97"/>
      <c r="K8" s="97"/>
      <c r="L8" s="99" t="e">
        <f>SUMIFS(#REF!,#REF!,#REF!,#REF!,#REF!,#REF!,#REF!)</f>
        <v>#REF!</v>
      </c>
      <c r="M8" s="60">
        <f>$M7+SUMIFS('NEW-RTT'!$O$6:$O$786,'NEW-RTT'!$B$6:$B$786,#REF!,'NEW-RTT'!$L$6:$L$786,$B8,'NEW-RTT'!$AB$6:$AB$786,"G*",'NEW-RTT'!$C$6:$C$786,$M$3,'NEW-RTT'!$N$6:$N$786,#REF!)-SUMIFS('NEW-RTT'!$O$6:$O$786,'NEW-RTT'!$B$6:$B$786,#REF!,'NEW-RTT'!$M$6:$M$786,$B8,'NEW-RTT'!$AB$6:$AB$786,"G*",'NEW-RTT'!$C$6:$C$786,$M$3,'NEW-RTT'!$N$6:$N$786,#REF!)</f>
        <v>0</v>
      </c>
      <c r="N8" s="24">
        <f>$N7+SUMIFS('NEW-RTT'!$O$6:$O$786,'NEW-RTT'!$B$6:$B$786,#REF!,'NEW-RTT'!$L$6:$L$786,$B8,'NEW-RTT'!$AB$6:$AB$786,"G*",'NEW-RTT'!$C$6:$C$786,$N$3,'NEW-RTT'!$N$6:$N$786,#REF!)-SUMIFS('NEW-RTT'!$O$6:$O$786,'NEW-RTT'!$B$6:$B$786,#REF!,'NEW-RTT'!$M$6:$M$786,$B8,'NEW-RTT'!$AB$6:$AB$786,"G*",'NEW-RTT'!$C$6:$C$786,$N$3,'NEW-RTT'!$N$6:$N$786,#REF!)</f>
        <v>0</v>
      </c>
      <c r="O8" s="24">
        <f>$O7+SUMIFS('NEW-RTT'!$O$6:$O$786,'NEW-RTT'!$B$6:$B$786,#REF!,'NEW-RTT'!$L$6:$L$786,$B8,'NEW-RTT'!$AB$6:$AB$786,"G*",'NEW-RTT'!$C$6:$C$786,$O$3,'NEW-RTT'!$N$6:$N$786,#REF!)-SUMIFS('NEW-RTT'!$O$6:$O$786,'NEW-RTT'!$B$6:$B$786,#REF!,'NEW-RTT'!$M$6:$M$786,$B8,'NEW-RTT'!$AB$6:$AB$786,"G*",'NEW-RTT'!$C$6:$C$786,$O$3,'NEW-RTT'!$N$6:$N$786,#REF!)</f>
        <v>0</v>
      </c>
      <c r="P8" s="24">
        <f>$P7+SUMIFS('NEW-RTT'!$O$6:$O$786,'NEW-RTT'!$B$6:$B$786,#REF!,'NEW-RTT'!$L$6:$L$786,$B8,'NEW-RTT'!$AB$6:$AB$786,"G*",'NEW-RTT'!$C$6:$C$786,$P$3,'NEW-RTT'!$N$6:$N$786,#REF!)-SUMIFS('NEW-RTT'!$O$6:$O$786,'NEW-RTT'!$B$6:$B$786,#REF!,'NEW-RTT'!$M$6:$M$786,$B8,'NEW-RTT'!$AB$6:$AB$786,"G*",'NEW-RTT'!$C$6:$C$786,$P$3,'NEW-RTT'!$N$6:$N$786,#REF!)</f>
        <v>0</v>
      </c>
      <c r="Q8" s="24">
        <f>$Q7+SUMIFS('NEW-RTT'!$O$6:$O$786,'NEW-RTT'!$B$6:$B$786,#REF!,'NEW-RTT'!$L$6:$L$786,$B8,'NEW-RTT'!$AB$6:$AB$786,"G*",'NEW-RTT'!$C$6:$C$786,$Q$3,'NEW-RTT'!$N$6:$N$786,#REF!)-SUMIFS('NEW-RTT'!$O$6:$O$786,'NEW-RTT'!$B$6:$B$786,#REF!,'NEW-RTT'!$M$6:$M$786,$B8,'NEW-RTT'!$AB$6:$AB$786,"G*",'NEW-RTT'!$C$6:$C$786,$Q$3,'NEW-RTT'!$N$6:$N$786,#REF!)</f>
        <v>0</v>
      </c>
      <c r="R8" s="126">
        <f t="shared" si="1"/>
        <v>0</v>
      </c>
      <c r="S8" s="97"/>
      <c r="T8" s="97"/>
      <c r="U8" s="97"/>
      <c r="V8" s="97"/>
      <c r="W8" s="131" t="e">
        <f>SUMIFS(#REF!,#REF!,#REF!,#REF!,#REF!,#REF!,#REF!)</f>
        <v>#REF!</v>
      </c>
      <c r="X8" s="141"/>
      <c r="Y8" s="142"/>
      <c r="Z8" s="141"/>
      <c r="AA8" s="141"/>
      <c r="AB8" s="142"/>
      <c r="AC8" s="143"/>
      <c r="AD8" s="141"/>
      <c r="AE8" s="141"/>
      <c r="AF8" s="142"/>
      <c r="AG8" s="143"/>
      <c r="AH8" s="141"/>
      <c r="AI8" s="142"/>
      <c r="AJ8" s="141"/>
      <c r="AK8" s="141"/>
      <c r="AL8" s="142"/>
      <c r="AM8" s="143"/>
      <c r="AN8" s="141"/>
      <c r="AO8" s="141"/>
      <c r="AP8" s="142"/>
      <c r="AQ8" s="143"/>
    </row>
    <row r="9" spans="2:43" x14ac:dyDescent="0.25">
      <c r="B9" s="22">
        <v>5</v>
      </c>
      <c r="C9" s="21"/>
      <c r="D9" s="23">
        <f>$D8+SUMIFS('NEW-RTT'!$O$6:$O$786,'NEW-RTT'!$B$6:$B$786,#REF!,'NEW-RTT'!$L$6:$L$786,$B9,'NEW-RTT'!$AB$6:$AB$786,"G*",'NEW-RTT'!$C$6:$C$786,$D$3,'NEW-RTT'!$N$6:$N$786,#REF!)-SUMIFS('NEW-RTT'!$O$6:$O$786,'NEW-RTT'!$B$6:$B$786,#REF!,'NEW-RTT'!$M$6:$M$786,$B9,'NEW-RTT'!$AB$6:$AB$786,"G*",'NEW-RTT'!$C$6:$C$786,$D$3,'NEW-RTT'!$N$6:$N$786,#REF!)</f>
        <v>0</v>
      </c>
      <c r="E9" s="24">
        <f>$E8+SUMIFS('NEW-RTT'!$O$6:$O$786,'NEW-RTT'!$B$6:$B$786,#REF!,'NEW-RTT'!$L$6:$L$786,$B9,'NEW-RTT'!$AB$6:$AB$786,"G*",'NEW-RTT'!$C$6:$C$786,$E$3,'NEW-RTT'!$N$6:$N$786,#REF!)-SUMIFS('NEW-RTT'!$O$6:$O$786,'NEW-RTT'!$B$6:$B$786,#REF!,'NEW-RTT'!$M$6:$M$786,$B9,'NEW-RTT'!$AB$6:$AB$786,"G*",'NEW-RTT'!$C$6:$C$786,$E$3,'NEW-RTT'!$N$6:$N$786,#REF!)</f>
        <v>0</v>
      </c>
      <c r="F9" s="24">
        <f>$F8+SUMIFS('NEW-RTT'!$O$6:$O$786,'NEW-RTT'!$B$6:$B$786,#REF!,'NEW-RTT'!$L$6:$L$786,$B9,'NEW-RTT'!$AB$6:$AB$786,"G*",'NEW-RTT'!$C$6:$C$786,$F$3,'NEW-RTT'!$N$6:$N$786,#REF!)-SUMIFS('NEW-RTT'!$O$6:$O$786,'NEW-RTT'!$B$6:$B$786,#REF!,'NEW-RTT'!$M$6:$M$786,$B9,'NEW-RTT'!$AB$6:$AB$786,"G*",'NEW-RTT'!$C$6:$C$786,$F$3,'NEW-RTT'!$N$6:$N$786,#REF!)</f>
        <v>0</v>
      </c>
      <c r="G9" s="55">
        <f>$G8+SUMIFS('NEW-RTT'!$O$6:$O$786,'NEW-RTT'!$B$6:$B$786,#REF!,'NEW-RTT'!$L$6:$L$786,$B9,'NEW-RTT'!$AB$6:$AB$786,"G*",'NEW-RTT'!$C$6:$C$786,$G$3,'NEW-RTT'!$N$6:$N$786,#REF!)-SUMIFS('NEW-RTT'!$O$6:$O$786,'NEW-RTT'!$B$6:$B$786,#REF!,'NEW-RTT'!$M$6:$M$786,$B9,'NEW-RTT'!$AB$6:$AB$786,"G*",'NEW-RTT'!$C$6:$C$786,$G$3,'NEW-RTT'!$N$6:$N$786,#REF!)</f>
        <v>0</v>
      </c>
      <c r="H9" s="64">
        <f t="shared" si="0"/>
        <v>0</v>
      </c>
      <c r="I9" s="97"/>
      <c r="J9" s="97"/>
      <c r="K9" s="97"/>
      <c r="L9" s="99" t="e">
        <f>SUMIFS(#REF!,#REF!,#REF!,#REF!,#REF!,#REF!,#REF!)</f>
        <v>#REF!</v>
      </c>
      <c r="M9" s="60">
        <f>$M8+SUMIFS('NEW-RTT'!$O$6:$O$786,'NEW-RTT'!$B$6:$B$786,#REF!,'NEW-RTT'!$L$6:$L$786,$B9,'NEW-RTT'!$AB$6:$AB$786,"G*",'NEW-RTT'!$C$6:$C$786,$M$3,'NEW-RTT'!$N$6:$N$786,#REF!)-SUMIFS('NEW-RTT'!$O$6:$O$786,'NEW-RTT'!$B$6:$B$786,#REF!,'NEW-RTT'!$M$6:$M$786,$B9,'NEW-RTT'!$AB$6:$AB$786,"G*",'NEW-RTT'!$C$6:$C$786,$M$3,'NEW-RTT'!$N$6:$N$786,#REF!)</f>
        <v>0</v>
      </c>
      <c r="N9" s="24">
        <f>$N8+SUMIFS('NEW-RTT'!$O$6:$O$786,'NEW-RTT'!$B$6:$B$786,#REF!,'NEW-RTT'!$L$6:$L$786,$B9,'NEW-RTT'!$AB$6:$AB$786,"G*",'NEW-RTT'!$C$6:$C$786,$N$3,'NEW-RTT'!$N$6:$N$786,#REF!)-SUMIFS('NEW-RTT'!$O$6:$O$786,'NEW-RTT'!$B$6:$B$786,#REF!,'NEW-RTT'!$M$6:$M$786,$B9,'NEW-RTT'!$AB$6:$AB$786,"G*",'NEW-RTT'!$C$6:$C$786,$N$3,'NEW-RTT'!$N$6:$N$786,#REF!)</f>
        <v>0</v>
      </c>
      <c r="O9" s="24">
        <f>$O8+SUMIFS('NEW-RTT'!$O$6:$O$786,'NEW-RTT'!$B$6:$B$786,#REF!,'NEW-RTT'!$L$6:$L$786,$B9,'NEW-RTT'!$AB$6:$AB$786,"G*",'NEW-RTT'!$C$6:$C$786,$O$3,'NEW-RTT'!$N$6:$N$786,#REF!)-SUMIFS('NEW-RTT'!$O$6:$O$786,'NEW-RTT'!$B$6:$B$786,#REF!,'NEW-RTT'!$M$6:$M$786,$B9,'NEW-RTT'!$AB$6:$AB$786,"G*",'NEW-RTT'!$C$6:$C$786,$O$3,'NEW-RTT'!$N$6:$N$786,#REF!)</f>
        <v>0</v>
      </c>
      <c r="P9" s="24">
        <f>$P8+SUMIFS('NEW-RTT'!$O$6:$O$786,'NEW-RTT'!$B$6:$B$786,#REF!,'NEW-RTT'!$L$6:$L$786,$B9,'NEW-RTT'!$AB$6:$AB$786,"G*",'NEW-RTT'!$C$6:$C$786,$P$3,'NEW-RTT'!$N$6:$N$786,#REF!)-SUMIFS('NEW-RTT'!$O$6:$O$786,'NEW-RTT'!$B$6:$B$786,#REF!,'NEW-RTT'!$M$6:$M$786,$B9,'NEW-RTT'!$AB$6:$AB$786,"G*",'NEW-RTT'!$C$6:$C$786,$P$3,'NEW-RTT'!$N$6:$N$786,#REF!)</f>
        <v>0</v>
      </c>
      <c r="Q9" s="24">
        <f>$Q8+SUMIFS('NEW-RTT'!$O$6:$O$786,'NEW-RTT'!$B$6:$B$786,#REF!,'NEW-RTT'!$L$6:$L$786,$B9,'NEW-RTT'!$AB$6:$AB$786,"G*",'NEW-RTT'!$C$6:$C$786,$Q$3,'NEW-RTT'!$N$6:$N$786,#REF!)-SUMIFS('NEW-RTT'!$O$6:$O$786,'NEW-RTT'!$B$6:$B$786,#REF!,'NEW-RTT'!$M$6:$M$786,$B9,'NEW-RTT'!$AB$6:$AB$786,"G*",'NEW-RTT'!$C$6:$C$786,$Q$3,'NEW-RTT'!$N$6:$N$786,#REF!)</f>
        <v>0</v>
      </c>
      <c r="R9" s="126">
        <f t="shared" si="1"/>
        <v>0</v>
      </c>
      <c r="S9" s="97"/>
      <c r="T9" s="97"/>
      <c r="U9" s="97"/>
      <c r="V9" s="97"/>
      <c r="W9" s="131" t="e">
        <f>SUMIFS(#REF!,#REF!,#REF!,#REF!,#REF!,#REF!,#REF!)</f>
        <v>#REF!</v>
      </c>
      <c r="X9" s="141"/>
      <c r="Y9" s="142"/>
      <c r="Z9" s="141"/>
      <c r="AA9" s="141"/>
      <c r="AB9" s="142"/>
      <c r="AC9" s="143"/>
      <c r="AD9" s="141"/>
      <c r="AE9" s="141"/>
      <c r="AF9" s="142"/>
      <c r="AG9" s="143"/>
      <c r="AH9" s="141"/>
      <c r="AI9" s="142"/>
      <c r="AJ9" s="141"/>
      <c r="AK9" s="141"/>
      <c r="AL9" s="142"/>
      <c r="AM9" s="143"/>
      <c r="AN9" s="141"/>
      <c r="AO9" s="141"/>
      <c r="AP9" s="142"/>
      <c r="AQ9" s="143"/>
    </row>
    <row r="10" spans="2:43" x14ac:dyDescent="0.25">
      <c r="B10" s="22">
        <v>6</v>
      </c>
      <c r="C10" s="21"/>
      <c r="D10" s="23">
        <f>$D9+SUMIFS('NEW-RTT'!$O$6:$O$786,'NEW-RTT'!$B$6:$B$786,#REF!,'NEW-RTT'!$L$6:$L$786,$B10,'NEW-RTT'!$AB$6:$AB$786,"G*",'NEW-RTT'!$C$6:$C$786,$D$3,'NEW-RTT'!$N$6:$N$786,#REF!)-SUMIFS('NEW-RTT'!$O$6:$O$786,'NEW-RTT'!$B$6:$B$786,#REF!,'NEW-RTT'!$M$6:$M$786,$B10,'NEW-RTT'!$AB$6:$AB$786,"G*",'NEW-RTT'!$C$6:$C$786,$D$3,'NEW-RTT'!$N$6:$N$786,#REF!)</f>
        <v>0</v>
      </c>
      <c r="E10" s="24">
        <f>$E9+SUMIFS('NEW-RTT'!$O$6:$O$786,'NEW-RTT'!$B$6:$B$786,#REF!,'NEW-RTT'!$L$6:$L$786,$B10,'NEW-RTT'!$AB$6:$AB$786,"G*",'NEW-RTT'!$C$6:$C$786,$E$3,'NEW-RTT'!$N$6:$N$786,#REF!)-SUMIFS('NEW-RTT'!$O$6:$O$786,'NEW-RTT'!$B$6:$B$786,#REF!,'NEW-RTT'!$M$6:$M$786,$B10,'NEW-RTT'!$AB$6:$AB$786,"G*",'NEW-RTT'!$C$6:$C$786,$E$3,'NEW-RTT'!$N$6:$N$786,#REF!)</f>
        <v>0</v>
      </c>
      <c r="F10" s="24">
        <f>$F9+SUMIFS('NEW-RTT'!$O$6:$O$786,'NEW-RTT'!$B$6:$B$786,#REF!,'NEW-RTT'!$L$6:$L$786,$B10,'NEW-RTT'!$AB$6:$AB$786,"G*",'NEW-RTT'!$C$6:$C$786,$F$3,'NEW-RTT'!$N$6:$N$786,#REF!)-SUMIFS('NEW-RTT'!$O$6:$O$786,'NEW-RTT'!$B$6:$B$786,#REF!,'NEW-RTT'!$M$6:$M$786,$B10,'NEW-RTT'!$AB$6:$AB$786,"G*",'NEW-RTT'!$C$6:$C$786,$F$3,'NEW-RTT'!$N$6:$N$786,#REF!)</f>
        <v>0</v>
      </c>
      <c r="G10" s="55">
        <f>$G9+SUMIFS('NEW-RTT'!$O$6:$O$786,'NEW-RTT'!$B$6:$B$786,#REF!,'NEW-RTT'!$L$6:$L$786,$B10,'NEW-RTT'!$AB$6:$AB$786,"G*",'NEW-RTT'!$C$6:$C$786,$G$3,'NEW-RTT'!$N$6:$N$786,#REF!)-SUMIFS('NEW-RTT'!$O$6:$O$786,'NEW-RTT'!$B$6:$B$786,#REF!,'NEW-RTT'!$M$6:$M$786,$B10,'NEW-RTT'!$AB$6:$AB$786,"G*",'NEW-RTT'!$C$6:$C$786,$G$3,'NEW-RTT'!$N$6:$N$786,#REF!)</f>
        <v>0</v>
      </c>
      <c r="H10" s="64">
        <f t="shared" si="0"/>
        <v>0</v>
      </c>
      <c r="I10" s="97"/>
      <c r="J10" s="97"/>
      <c r="K10" s="97"/>
      <c r="L10" s="99" t="e">
        <f>SUMIFS(#REF!,#REF!,#REF!,#REF!,#REF!,#REF!,#REF!)</f>
        <v>#REF!</v>
      </c>
      <c r="M10" s="60">
        <f>$M9+SUMIFS('NEW-RTT'!$O$6:$O$786,'NEW-RTT'!$B$6:$B$786,#REF!,'NEW-RTT'!$L$6:$L$786,$B10,'NEW-RTT'!$AB$6:$AB$786,"G*",'NEW-RTT'!$C$6:$C$786,$M$3,'NEW-RTT'!$N$6:$N$786,#REF!)-SUMIFS('NEW-RTT'!$O$6:$O$786,'NEW-RTT'!$B$6:$B$786,#REF!,'NEW-RTT'!$M$6:$M$786,$B10,'NEW-RTT'!$AB$6:$AB$786,"G*",'NEW-RTT'!$C$6:$C$786,$M$3,'NEW-RTT'!$N$6:$N$786,#REF!)</f>
        <v>0</v>
      </c>
      <c r="N10" s="24">
        <f>$N9+SUMIFS('NEW-RTT'!$O$6:$O$786,'NEW-RTT'!$B$6:$B$786,#REF!,'NEW-RTT'!$L$6:$L$786,$B10,'NEW-RTT'!$AB$6:$AB$786,"G*",'NEW-RTT'!$C$6:$C$786,$N$3,'NEW-RTT'!$N$6:$N$786,#REF!)-SUMIFS('NEW-RTT'!$O$6:$O$786,'NEW-RTT'!$B$6:$B$786,#REF!,'NEW-RTT'!$M$6:$M$786,$B10,'NEW-RTT'!$AB$6:$AB$786,"G*",'NEW-RTT'!$C$6:$C$786,$N$3,'NEW-RTT'!$N$6:$N$786,#REF!)</f>
        <v>0</v>
      </c>
      <c r="O10" s="24">
        <f>$O9+SUMIFS('NEW-RTT'!$O$6:$O$786,'NEW-RTT'!$B$6:$B$786,#REF!,'NEW-RTT'!$L$6:$L$786,$B10,'NEW-RTT'!$AB$6:$AB$786,"G*",'NEW-RTT'!$C$6:$C$786,$O$3,'NEW-RTT'!$N$6:$N$786,#REF!)-SUMIFS('NEW-RTT'!$O$6:$O$786,'NEW-RTT'!$B$6:$B$786,#REF!,'NEW-RTT'!$M$6:$M$786,$B10,'NEW-RTT'!$AB$6:$AB$786,"G*",'NEW-RTT'!$C$6:$C$786,$O$3,'NEW-RTT'!$N$6:$N$786,#REF!)</f>
        <v>0</v>
      </c>
      <c r="P10" s="24">
        <f>$P9+SUMIFS('NEW-RTT'!$O$6:$O$786,'NEW-RTT'!$B$6:$B$786,#REF!,'NEW-RTT'!$L$6:$L$786,$B10,'NEW-RTT'!$AB$6:$AB$786,"G*",'NEW-RTT'!$C$6:$C$786,$P$3,'NEW-RTT'!$N$6:$N$786,#REF!)-SUMIFS('NEW-RTT'!$O$6:$O$786,'NEW-RTT'!$B$6:$B$786,#REF!,'NEW-RTT'!$M$6:$M$786,$B10,'NEW-RTT'!$AB$6:$AB$786,"G*",'NEW-RTT'!$C$6:$C$786,$P$3,'NEW-RTT'!$N$6:$N$786,#REF!)</f>
        <v>0</v>
      </c>
      <c r="Q10" s="24">
        <f>$Q9+SUMIFS('NEW-RTT'!$O$6:$O$786,'NEW-RTT'!$B$6:$B$786,#REF!,'NEW-RTT'!$L$6:$L$786,$B10,'NEW-RTT'!$AB$6:$AB$786,"G*",'NEW-RTT'!$C$6:$C$786,$Q$3,'NEW-RTT'!$N$6:$N$786,#REF!)-SUMIFS('NEW-RTT'!$O$6:$O$786,'NEW-RTT'!$B$6:$B$786,#REF!,'NEW-RTT'!$M$6:$M$786,$B10,'NEW-RTT'!$AB$6:$AB$786,"G*",'NEW-RTT'!$C$6:$C$786,$Q$3,'NEW-RTT'!$N$6:$N$786,#REF!)</f>
        <v>0</v>
      </c>
      <c r="R10" s="126">
        <f t="shared" si="1"/>
        <v>0</v>
      </c>
      <c r="S10" s="97"/>
      <c r="T10" s="97"/>
      <c r="U10" s="97"/>
      <c r="V10" s="97"/>
      <c r="W10" s="131" t="e">
        <f>SUMIFS(#REF!,#REF!,#REF!,#REF!,#REF!,#REF!,#REF!)</f>
        <v>#REF!</v>
      </c>
      <c r="X10" s="141"/>
      <c r="Y10" s="142"/>
      <c r="Z10" s="141"/>
      <c r="AA10" s="141"/>
      <c r="AB10" s="142"/>
      <c r="AC10" s="143"/>
      <c r="AD10" s="141"/>
      <c r="AE10" s="141"/>
      <c r="AF10" s="142"/>
      <c r="AG10" s="143"/>
      <c r="AH10" s="141"/>
      <c r="AI10" s="142"/>
      <c r="AJ10" s="141"/>
      <c r="AK10" s="141"/>
      <c r="AL10" s="142"/>
      <c r="AM10" s="143"/>
      <c r="AN10" s="141"/>
      <c r="AO10" s="141"/>
      <c r="AP10" s="142"/>
      <c r="AQ10" s="143"/>
    </row>
    <row r="11" spans="2:43" x14ac:dyDescent="0.25">
      <c r="B11" s="22">
        <v>7</v>
      </c>
      <c r="C11" s="21"/>
      <c r="D11" s="23">
        <f>$D10+SUMIFS('NEW-RTT'!$O$6:$O$786,'NEW-RTT'!$B$6:$B$786,#REF!,'NEW-RTT'!$L$6:$L$786,$B11,'NEW-RTT'!$AB$6:$AB$786,"G*",'NEW-RTT'!$C$6:$C$786,$D$3,'NEW-RTT'!$N$6:$N$786,#REF!)-SUMIFS('NEW-RTT'!$O$6:$O$786,'NEW-RTT'!$B$6:$B$786,#REF!,'NEW-RTT'!$M$6:$M$786,$B11,'NEW-RTT'!$AB$6:$AB$786,"G*",'NEW-RTT'!$C$6:$C$786,$D$3,'NEW-RTT'!$N$6:$N$786,#REF!)</f>
        <v>0</v>
      </c>
      <c r="E11" s="24">
        <f>$E10+SUMIFS('NEW-RTT'!$O$6:$O$786,'NEW-RTT'!$B$6:$B$786,#REF!,'NEW-RTT'!$L$6:$L$786,$B11,'NEW-RTT'!$AB$6:$AB$786,"G*",'NEW-RTT'!$C$6:$C$786,$E$3,'NEW-RTT'!$N$6:$N$786,#REF!)-SUMIFS('NEW-RTT'!$O$6:$O$786,'NEW-RTT'!$B$6:$B$786,#REF!,'NEW-RTT'!$M$6:$M$786,$B11,'NEW-RTT'!$AB$6:$AB$786,"G*",'NEW-RTT'!$C$6:$C$786,$E$3,'NEW-RTT'!$N$6:$N$786,#REF!)</f>
        <v>0</v>
      </c>
      <c r="F11" s="24">
        <f>$F10+SUMIFS('NEW-RTT'!$O$6:$O$786,'NEW-RTT'!$B$6:$B$786,#REF!,'NEW-RTT'!$L$6:$L$786,$B11,'NEW-RTT'!$AB$6:$AB$786,"G*",'NEW-RTT'!$C$6:$C$786,$F$3,'NEW-RTT'!$N$6:$N$786,#REF!)-SUMIFS('NEW-RTT'!$O$6:$O$786,'NEW-RTT'!$B$6:$B$786,#REF!,'NEW-RTT'!$M$6:$M$786,$B11,'NEW-RTT'!$AB$6:$AB$786,"G*",'NEW-RTT'!$C$6:$C$786,$F$3,'NEW-RTT'!$N$6:$N$786,#REF!)</f>
        <v>0</v>
      </c>
      <c r="G11" s="55">
        <f>$G10+SUMIFS('NEW-RTT'!$O$6:$O$786,'NEW-RTT'!$B$6:$B$786,#REF!,'NEW-RTT'!$L$6:$L$786,$B11,'NEW-RTT'!$AB$6:$AB$786,"G*",'NEW-RTT'!$C$6:$C$786,$G$3,'NEW-RTT'!$N$6:$N$786,#REF!)-SUMIFS('NEW-RTT'!$O$6:$O$786,'NEW-RTT'!$B$6:$B$786,#REF!,'NEW-RTT'!$M$6:$M$786,$B11,'NEW-RTT'!$AB$6:$AB$786,"G*",'NEW-RTT'!$C$6:$C$786,$G$3,'NEW-RTT'!$N$6:$N$786,#REF!)</f>
        <v>0</v>
      </c>
      <c r="H11" s="64">
        <f t="shared" si="0"/>
        <v>0</v>
      </c>
      <c r="I11" s="97"/>
      <c r="J11" s="97"/>
      <c r="K11" s="97"/>
      <c r="L11" s="99" t="e">
        <f>SUMIFS(#REF!,#REF!,#REF!,#REF!,#REF!,#REF!,#REF!)</f>
        <v>#REF!</v>
      </c>
      <c r="M11" s="60">
        <f>$M10+SUMIFS('NEW-RTT'!$O$6:$O$786,'NEW-RTT'!$B$6:$B$786,#REF!,'NEW-RTT'!$L$6:$L$786,$B11,'NEW-RTT'!$AB$6:$AB$786,"G*",'NEW-RTT'!$C$6:$C$786,$M$3,'NEW-RTT'!$N$6:$N$786,#REF!)-SUMIFS('NEW-RTT'!$O$6:$O$786,'NEW-RTT'!$B$6:$B$786,#REF!,'NEW-RTT'!$M$6:$M$786,$B11,'NEW-RTT'!$AB$6:$AB$786,"G*",'NEW-RTT'!$C$6:$C$786,$M$3,'NEW-RTT'!$N$6:$N$786,#REF!)</f>
        <v>0</v>
      </c>
      <c r="N11" s="24">
        <f>$N10+SUMIFS('NEW-RTT'!$O$6:$O$786,'NEW-RTT'!$B$6:$B$786,#REF!,'NEW-RTT'!$L$6:$L$786,$B11,'NEW-RTT'!$AB$6:$AB$786,"G*",'NEW-RTT'!$C$6:$C$786,$N$3,'NEW-RTT'!$N$6:$N$786,#REF!)-SUMIFS('NEW-RTT'!$O$6:$O$786,'NEW-RTT'!$B$6:$B$786,#REF!,'NEW-RTT'!$M$6:$M$786,$B11,'NEW-RTT'!$AB$6:$AB$786,"G*",'NEW-RTT'!$C$6:$C$786,$N$3,'NEW-RTT'!$N$6:$N$786,#REF!)</f>
        <v>0</v>
      </c>
      <c r="O11" s="24">
        <f>$O10+SUMIFS('NEW-RTT'!$O$6:$O$786,'NEW-RTT'!$B$6:$B$786,#REF!,'NEW-RTT'!$L$6:$L$786,$B11,'NEW-RTT'!$AB$6:$AB$786,"G*",'NEW-RTT'!$C$6:$C$786,$O$3,'NEW-RTT'!$N$6:$N$786,#REF!)-SUMIFS('NEW-RTT'!$O$6:$O$786,'NEW-RTT'!$B$6:$B$786,#REF!,'NEW-RTT'!$M$6:$M$786,$B11,'NEW-RTT'!$AB$6:$AB$786,"G*",'NEW-RTT'!$C$6:$C$786,$O$3,'NEW-RTT'!$N$6:$N$786,#REF!)</f>
        <v>0</v>
      </c>
      <c r="P11" s="24">
        <f>$P10+SUMIFS('NEW-RTT'!$O$6:$O$786,'NEW-RTT'!$B$6:$B$786,#REF!,'NEW-RTT'!$L$6:$L$786,$B11,'NEW-RTT'!$AB$6:$AB$786,"G*",'NEW-RTT'!$C$6:$C$786,$P$3,'NEW-RTT'!$N$6:$N$786,#REF!)-SUMIFS('NEW-RTT'!$O$6:$O$786,'NEW-RTT'!$B$6:$B$786,#REF!,'NEW-RTT'!$M$6:$M$786,$B11,'NEW-RTT'!$AB$6:$AB$786,"G*",'NEW-RTT'!$C$6:$C$786,$P$3,'NEW-RTT'!$N$6:$N$786,#REF!)</f>
        <v>0</v>
      </c>
      <c r="Q11" s="24">
        <f>$Q10+SUMIFS('NEW-RTT'!$O$6:$O$786,'NEW-RTT'!$B$6:$B$786,#REF!,'NEW-RTT'!$L$6:$L$786,$B11,'NEW-RTT'!$AB$6:$AB$786,"G*",'NEW-RTT'!$C$6:$C$786,$Q$3,'NEW-RTT'!$N$6:$N$786,#REF!)-SUMIFS('NEW-RTT'!$O$6:$O$786,'NEW-RTT'!$B$6:$B$786,#REF!,'NEW-RTT'!$M$6:$M$786,$B11,'NEW-RTT'!$AB$6:$AB$786,"G*",'NEW-RTT'!$C$6:$C$786,$Q$3,'NEW-RTT'!$N$6:$N$786,#REF!)</f>
        <v>0</v>
      </c>
      <c r="R11" s="126">
        <f t="shared" si="1"/>
        <v>0</v>
      </c>
      <c r="S11" s="97"/>
      <c r="T11" s="97"/>
      <c r="U11" s="97"/>
      <c r="V11" s="97"/>
      <c r="W11" s="131" t="e">
        <f>SUMIFS(#REF!,#REF!,#REF!,#REF!,#REF!,#REF!,#REF!)</f>
        <v>#REF!</v>
      </c>
      <c r="X11" s="141"/>
      <c r="Y11" s="142"/>
      <c r="Z11" s="141"/>
      <c r="AA11" s="141"/>
      <c r="AB11" s="142"/>
      <c r="AC11" s="143"/>
      <c r="AD11" s="141"/>
      <c r="AE11" s="141"/>
      <c r="AF11" s="142"/>
      <c r="AG11" s="143"/>
      <c r="AH11" s="141"/>
      <c r="AI11" s="142"/>
      <c r="AJ11" s="141"/>
      <c r="AK11" s="141"/>
      <c r="AL11" s="142"/>
      <c r="AM11" s="143"/>
      <c r="AN11" s="141"/>
      <c r="AO11" s="141"/>
      <c r="AP11" s="142"/>
      <c r="AQ11" s="143"/>
    </row>
    <row r="12" spans="2:43" x14ac:dyDescent="0.25">
      <c r="B12" s="22">
        <v>8</v>
      </c>
      <c r="C12" s="21"/>
      <c r="D12" s="23">
        <f>$D11+SUMIFS('NEW-RTT'!$O$6:$O$786,'NEW-RTT'!$B$6:$B$786,#REF!,'NEW-RTT'!$L$6:$L$786,$B12,'NEW-RTT'!$AB$6:$AB$786,"G*",'NEW-RTT'!$C$6:$C$786,$D$3,'NEW-RTT'!$N$6:$N$786,#REF!)-SUMIFS('NEW-RTT'!$O$6:$O$786,'NEW-RTT'!$B$6:$B$786,#REF!,'NEW-RTT'!$M$6:$M$786,$B12,'NEW-RTT'!$AB$6:$AB$786,"G*",'NEW-RTT'!$C$6:$C$786,$D$3,'NEW-RTT'!$N$6:$N$786,#REF!)</f>
        <v>0</v>
      </c>
      <c r="E12" s="24">
        <f>$E11+SUMIFS('NEW-RTT'!$O$6:$O$786,'NEW-RTT'!$B$6:$B$786,#REF!,'NEW-RTT'!$L$6:$L$786,$B12,'NEW-RTT'!$AB$6:$AB$786,"G*",'NEW-RTT'!$C$6:$C$786,$E$3,'NEW-RTT'!$N$6:$N$786,#REF!)-SUMIFS('NEW-RTT'!$O$6:$O$786,'NEW-RTT'!$B$6:$B$786,#REF!,'NEW-RTT'!$M$6:$M$786,$B12,'NEW-RTT'!$AB$6:$AB$786,"G*",'NEW-RTT'!$C$6:$C$786,$E$3,'NEW-RTT'!$N$6:$N$786,#REF!)</f>
        <v>0</v>
      </c>
      <c r="F12" s="24">
        <f>$F11+SUMIFS('NEW-RTT'!$O$6:$O$786,'NEW-RTT'!$B$6:$B$786,#REF!,'NEW-RTT'!$L$6:$L$786,$B12,'NEW-RTT'!$AB$6:$AB$786,"G*",'NEW-RTT'!$C$6:$C$786,$F$3,'NEW-RTT'!$N$6:$N$786,#REF!)-SUMIFS('NEW-RTT'!$O$6:$O$786,'NEW-RTT'!$B$6:$B$786,#REF!,'NEW-RTT'!$M$6:$M$786,$B12,'NEW-RTT'!$AB$6:$AB$786,"G*",'NEW-RTT'!$C$6:$C$786,$F$3,'NEW-RTT'!$N$6:$N$786,#REF!)</f>
        <v>0</v>
      </c>
      <c r="G12" s="55">
        <f>$G11+SUMIFS('NEW-RTT'!$O$6:$O$786,'NEW-RTT'!$B$6:$B$786,#REF!,'NEW-RTT'!$L$6:$L$786,$B12,'NEW-RTT'!$AB$6:$AB$786,"G*",'NEW-RTT'!$C$6:$C$786,$G$3,'NEW-RTT'!$N$6:$N$786,#REF!)-SUMIFS('NEW-RTT'!$O$6:$O$786,'NEW-RTT'!$B$6:$B$786,#REF!,'NEW-RTT'!$M$6:$M$786,$B12,'NEW-RTT'!$AB$6:$AB$786,"G*",'NEW-RTT'!$C$6:$C$786,$G$3,'NEW-RTT'!$N$6:$N$786,#REF!)</f>
        <v>0</v>
      </c>
      <c r="H12" s="64">
        <f t="shared" si="0"/>
        <v>0</v>
      </c>
      <c r="I12" s="97"/>
      <c r="J12" s="97"/>
      <c r="K12" s="97"/>
      <c r="L12" s="99" t="e">
        <f>SUMIFS(#REF!,#REF!,#REF!,#REF!,#REF!,#REF!,#REF!)</f>
        <v>#REF!</v>
      </c>
      <c r="M12" s="60">
        <f>$M11+SUMIFS('NEW-RTT'!$O$6:$O$786,'NEW-RTT'!$B$6:$B$786,#REF!,'NEW-RTT'!$L$6:$L$786,$B12,'NEW-RTT'!$AB$6:$AB$786,"G*",'NEW-RTT'!$C$6:$C$786,$M$3,'NEW-RTT'!$N$6:$N$786,#REF!)-SUMIFS('NEW-RTT'!$O$6:$O$786,'NEW-RTT'!$B$6:$B$786,#REF!,'NEW-RTT'!$M$6:$M$786,$B12,'NEW-RTT'!$AB$6:$AB$786,"G*",'NEW-RTT'!$C$6:$C$786,$M$3,'NEW-RTT'!$N$6:$N$786,#REF!)</f>
        <v>0</v>
      </c>
      <c r="N12" s="24">
        <f>$N11+SUMIFS('NEW-RTT'!$O$6:$O$786,'NEW-RTT'!$B$6:$B$786,#REF!,'NEW-RTT'!$L$6:$L$786,$B12,'NEW-RTT'!$AB$6:$AB$786,"G*",'NEW-RTT'!$C$6:$C$786,$N$3,'NEW-RTT'!$N$6:$N$786,#REF!)-SUMIFS('NEW-RTT'!$O$6:$O$786,'NEW-RTT'!$B$6:$B$786,#REF!,'NEW-RTT'!$M$6:$M$786,$B12,'NEW-RTT'!$AB$6:$AB$786,"G*",'NEW-RTT'!$C$6:$C$786,$N$3,'NEW-RTT'!$N$6:$N$786,#REF!)</f>
        <v>0</v>
      </c>
      <c r="O12" s="24">
        <f>$O11+SUMIFS('NEW-RTT'!$O$6:$O$786,'NEW-RTT'!$B$6:$B$786,#REF!,'NEW-RTT'!$L$6:$L$786,$B12,'NEW-RTT'!$AB$6:$AB$786,"G*",'NEW-RTT'!$C$6:$C$786,$O$3,'NEW-RTT'!$N$6:$N$786,#REF!)-SUMIFS('NEW-RTT'!$O$6:$O$786,'NEW-RTT'!$B$6:$B$786,#REF!,'NEW-RTT'!$M$6:$M$786,$B12,'NEW-RTT'!$AB$6:$AB$786,"G*",'NEW-RTT'!$C$6:$C$786,$O$3,'NEW-RTT'!$N$6:$N$786,#REF!)</f>
        <v>0</v>
      </c>
      <c r="P12" s="24">
        <f>$P11+SUMIFS('NEW-RTT'!$O$6:$O$786,'NEW-RTT'!$B$6:$B$786,#REF!,'NEW-RTT'!$L$6:$L$786,$B12,'NEW-RTT'!$AB$6:$AB$786,"G*",'NEW-RTT'!$C$6:$C$786,$P$3,'NEW-RTT'!$N$6:$N$786,#REF!)-SUMIFS('NEW-RTT'!$O$6:$O$786,'NEW-RTT'!$B$6:$B$786,#REF!,'NEW-RTT'!$M$6:$M$786,$B12,'NEW-RTT'!$AB$6:$AB$786,"G*",'NEW-RTT'!$C$6:$C$786,$P$3,'NEW-RTT'!$N$6:$N$786,#REF!)</f>
        <v>0</v>
      </c>
      <c r="Q12" s="24">
        <f>$Q11+SUMIFS('NEW-RTT'!$O$6:$O$786,'NEW-RTT'!$B$6:$B$786,#REF!,'NEW-RTT'!$L$6:$L$786,$B12,'NEW-RTT'!$AB$6:$AB$786,"G*",'NEW-RTT'!$C$6:$C$786,$Q$3,'NEW-RTT'!$N$6:$N$786,#REF!)-SUMIFS('NEW-RTT'!$O$6:$O$786,'NEW-RTT'!$B$6:$B$786,#REF!,'NEW-RTT'!$M$6:$M$786,$B12,'NEW-RTT'!$AB$6:$AB$786,"G*",'NEW-RTT'!$C$6:$C$786,$Q$3,'NEW-RTT'!$N$6:$N$786,#REF!)</f>
        <v>0</v>
      </c>
      <c r="R12" s="126">
        <f t="shared" si="1"/>
        <v>0</v>
      </c>
      <c r="S12" s="97"/>
      <c r="T12" s="97"/>
      <c r="U12" s="97"/>
      <c r="V12" s="97"/>
      <c r="W12" s="131" t="e">
        <f>SUMIFS(#REF!,#REF!,#REF!,#REF!,#REF!,#REF!,#REF!)</f>
        <v>#REF!</v>
      </c>
      <c r="X12" s="141"/>
      <c r="Y12" s="142"/>
      <c r="Z12" s="141"/>
      <c r="AA12" s="141"/>
      <c r="AB12" s="142"/>
      <c r="AC12" s="143"/>
      <c r="AD12" s="141"/>
      <c r="AE12" s="141"/>
      <c r="AF12" s="142"/>
      <c r="AG12" s="143"/>
      <c r="AH12" s="141"/>
      <c r="AI12" s="142"/>
      <c r="AJ12" s="141"/>
      <c r="AK12" s="141"/>
      <c r="AL12" s="142"/>
      <c r="AM12" s="143"/>
      <c r="AN12" s="141"/>
      <c r="AO12" s="141"/>
      <c r="AP12" s="142"/>
      <c r="AQ12" s="143"/>
    </row>
    <row r="13" spans="2:43" x14ac:dyDescent="0.25">
      <c r="B13" s="22">
        <v>9</v>
      </c>
      <c r="C13" s="21"/>
      <c r="D13" s="23">
        <f>$D12+SUMIFS('NEW-RTT'!$O$6:$O$786,'NEW-RTT'!$B$6:$B$786,#REF!,'NEW-RTT'!$L$6:$L$786,$B13,'NEW-RTT'!$AB$6:$AB$786,"G*",'NEW-RTT'!$C$6:$C$786,$D$3,'NEW-RTT'!$N$6:$N$786,#REF!)-SUMIFS('NEW-RTT'!$O$6:$O$786,'NEW-RTT'!$B$6:$B$786,#REF!,'NEW-RTT'!$M$6:$M$786,$B13,'NEW-RTT'!$AB$6:$AB$786,"G*",'NEW-RTT'!$C$6:$C$786,$D$3,'NEW-RTT'!$N$6:$N$786,#REF!)</f>
        <v>0</v>
      </c>
      <c r="E13" s="24">
        <f>$E12+SUMIFS('NEW-RTT'!$O$6:$O$786,'NEW-RTT'!$B$6:$B$786,#REF!,'NEW-RTT'!$L$6:$L$786,$B13,'NEW-RTT'!$AB$6:$AB$786,"G*",'NEW-RTT'!$C$6:$C$786,$E$3,'NEW-RTT'!$N$6:$N$786,#REF!)-SUMIFS('NEW-RTT'!$O$6:$O$786,'NEW-RTT'!$B$6:$B$786,#REF!,'NEW-RTT'!$M$6:$M$786,$B13,'NEW-RTT'!$AB$6:$AB$786,"G*",'NEW-RTT'!$C$6:$C$786,$E$3,'NEW-RTT'!$N$6:$N$786,#REF!)</f>
        <v>0</v>
      </c>
      <c r="F13" s="24">
        <f>$F12+SUMIFS('NEW-RTT'!$O$6:$O$786,'NEW-RTT'!$B$6:$B$786,#REF!,'NEW-RTT'!$L$6:$L$786,$B13,'NEW-RTT'!$AB$6:$AB$786,"G*",'NEW-RTT'!$C$6:$C$786,$F$3,'NEW-RTT'!$N$6:$N$786,#REF!)-SUMIFS('NEW-RTT'!$O$6:$O$786,'NEW-RTT'!$B$6:$B$786,#REF!,'NEW-RTT'!$M$6:$M$786,$B13,'NEW-RTT'!$AB$6:$AB$786,"G*",'NEW-RTT'!$C$6:$C$786,$F$3,'NEW-RTT'!$N$6:$N$786,#REF!)</f>
        <v>0</v>
      </c>
      <c r="G13" s="55">
        <f>$G12+SUMIFS('NEW-RTT'!$O$6:$O$786,'NEW-RTT'!$B$6:$B$786,#REF!,'NEW-RTT'!$L$6:$L$786,$B13,'NEW-RTT'!$AB$6:$AB$786,"G*",'NEW-RTT'!$C$6:$C$786,$G$3,'NEW-RTT'!$N$6:$N$786,#REF!)-SUMIFS('NEW-RTT'!$O$6:$O$786,'NEW-RTT'!$B$6:$B$786,#REF!,'NEW-RTT'!$M$6:$M$786,$B13,'NEW-RTT'!$AB$6:$AB$786,"G*",'NEW-RTT'!$C$6:$C$786,$G$3,'NEW-RTT'!$N$6:$N$786,#REF!)</f>
        <v>0</v>
      </c>
      <c r="H13" s="64">
        <f t="shared" si="0"/>
        <v>0</v>
      </c>
      <c r="I13" s="97"/>
      <c r="J13" s="97"/>
      <c r="K13" s="97"/>
      <c r="L13" s="99" t="e">
        <f>SUMIFS(#REF!,#REF!,#REF!,#REF!,#REF!,#REF!,#REF!)</f>
        <v>#REF!</v>
      </c>
      <c r="M13" s="60">
        <f>$M12+SUMIFS('NEW-RTT'!$O$6:$O$786,'NEW-RTT'!$B$6:$B$786,#REF!,'NEW-RTT'!$L$6:$L$786,$B13,'NEW-RTT'!$AB$6:$AB$786,"G*",'NEW-RTT'!$C$6:$C$786,$M$3,'NEW-RTT'!$N$6:$N$786,#REF!)-SUMIFS('NEW-RTT'!$O$6:$O$786,'NEW-RTT'!$B$6:$B$786,#REF!,'NEW-RTT'!$M$6:$M$786,$B13,'NEW-RTT'!$AB$6:$AB$786,"G*",'NEW-RTT'!$C$6:$C$786,$M$3,'NEW-RTT'!$N$6:$N$786,#REF!)</f>
        <v>0</v>
      </c>
      <c r="N13" s="24">
        <f>$N12+SUMIFS('NEW-RTT'!$O$6:$O$786,'NEW-RTT'!$B$6:$B$786,#REF!,'NEW-RTT'!$L$6:$L$786,$B13,'NEW-RTT'!$AB$6:$AB$786,"G*",'NEW-RTT'!$C$6:$C$786,$N$3,'NEW-RTT'!$N$6:$N$786,#REF!)-SUMIFS('NEW-RTT'!$O$6:$O$786,'NEW-RTT'!$B$6:$B$786,#REF!,'NEW-RTT'!$M$6:$M$786,$B13,'NEW-RTT'!$AB$6:$AB$786,"G*",'NEW-RTT'!$C$6:$C$786,$N$3,'NEW-RTT'!$N$6:$N$786,#REF!)</f>
        <v>0</v>
      </c>
      <c r="O13" s="24">
        <f>$O12+SUMIFS('NEW-RTT'!$O$6:$O$786,'NEW-RTT'!$B$6:$B$786,#REF!,'NEW-RTT'!$L$6:$L$786,$B13,'NEW-RTT'!$AB$6:$AB$786,"G*",'NEW-RTT'!$C$6:$C$786,$O$3,'NEW-RTT'!$N$6:$N$786,#REF!)-SUMIFS('NEW-RTT'!$O$6:$O$786,'NEW-RTT'!$B$6:$B$786,#REF!,'NEW-RTT'!$M$6:$M$786,$B13,'NEW-RTT'!$AB$6:$AB$786,"G*",'NEW-RTT'!$C$6:$C$786,$O$3,'NEW-RTT'!$N$6:$N$786,#REF!)</f>
        <v>0</v>
      </c>
      <c r="P13" s="24">
        <f>$P12+SUMIFS('NEW-RTT'!$O$6:$O$786,'NEW-RTT'!$B$6:$B$786,#REF!,'NEW-RTT'!$L$6:$L$786,$B13,'NEW-RTT'!$AB$6:$AB$786,"G*",'NEW-RTT'!$C$6:$C$786,$P$3,'NEW-RTT'!$N$6:$N$786,#REF!)-SUMIFS('NEW-RTT'!$O$6:$O$786,'NEW-RTT'!$B$6:$B$786,#REF!,'NEW-RTT'!$M$6:$M$786,$B13,'NEW-RTT'!$AB$6:$AB$786,"G*",'NEW-RTT'!$C$6:$C$786,$P$3,'NEW-RTT'!$N$6:$N$786,#REF!)</f>
        <v>0</v>
      </c>
      <c r="Q13" s="24">
        <f>$Q12+SUMIFS('NEW-RTT'!$O$6:$O$786,'NEW-RTT'!$B$6:$B$786,#REF!,'NEW-RTT'!$L$6:$L$786,$B13,'NEW-RTT'!$AB$6:$AB$786,"G*",'NEW-RTT'!$C$6:$C$786,$Q$3,'NEW-RTT'!$N$6:$N$786,#REF!)-SUMIFS('NEW-RTT'!$O$6:$O$786,'NEW-RTT'!$B$6:$B$786,#REF!,'NEW-RTT'!$M$6:$M$786,$B13,'NEW-RTT'!$AB$6:$AB$786,"G*",'NEW-RTT'!$C$6:$C$786,$Q$3,'NEW-RTT'!$N$6:$N$786,#REF!)</f>
        <v>0</v>
      </c>
      <c r="R13" s="126">
        <f t="shared" si="1"/>
        <v>0</v>
      </c>
      <c r="S13" s="97"/>
      <c r="T13" s="97"/>
      <c r="U13" s="97"/>
      <c r="V13" s="97"/>
      <c r="W13" s="131" t="e">
        <f>SUMIFS(#REF!,#REF!,#REF!,#REF!,#REF!,#REF!,#REF!)</f>
        <v>#REF!</v>
      </c>
      <c r="X13" s="141"/>
      <c r="Y13" s="142"/>
      <c r="Z13" s="141"/>
      <c r="AA13" s="141"/>
      <c r="AB13" s="142"/>
      <c r="AC13" s="143"/>
      <c r="AD13" s="141"/>
      <c r="AE13" s="141"/>
      <c r="AF13" s="142"/>
      <c r="AG13" s="143"/>
      <c r="AH13" s="141"/>
      <c r="AI13" s="142"/>
      <c r="AJ13" s="141"/>
      <c r="AK13" s="141"/>
      <c r="AL13" s="142"/>
      <c r="AM13" s="143"/>
      <c r="AN13" s="141"/>
      <c r="AO13" s="141"/>
      <c r="AP13" s="142"/>
      <c r="AQ13" s="143"/>
    </row>
    <row r="14" spans="2:43" x14ac:dyDescent="0.25">
      <c r="B14" s="22">
        <v>10</v>
      </c>
      <c r="C14" s="21"/>
      <c r="D14" s="23">
        <f>$D13+SUMIFS('NEW-RTT'!$O$6:$O$786,'NEW-RTT'!$B$6:$B$786,#REF!,'NEW-RTT'!$L$6:$L$786,$B14,'NEW-RTT'!$AB$6:$AB$786,"G*",'NEW-RTT'!$C$6:$C$786,$D$3,'NEW-RTT'!$N$6:$N$786,#REF!)-SUMIFS('NEW-RTT'!$O$6:$O$786,'NEW-RTT'!$B$6:$B$786,#REF!,'NEW-RTT'!$M$6:$M$786,$B14,'NEW-RTT'!$AB$6:$AB$786,"G*",'NEW-RTT'!$C$6:$C$786,$D$3,'NEW-RTT'!$N$6:$N$786,#REF!)</f>
        <v>0</v>
      </c>
      <c r="E14" s="24">
        <f>$E13+SUMIFS('NEW-RTT'!$O$6:$O$786,'NEW-RTT'!$B$6:$B$786,#REF!,'NEW-RTT'!$L$6:$L$786,$B14,'NEW-RTT'!$AB$6:$AB$786,"G*",'NEW-RTT'!$C$6:$C$786,$E$3,'NEW-RTT'!$N$6:$N$786,#REF!)-SUMIFS('NEW-RTT'!$O$6:$O$786,'NEW-RTT'!$B$6:$B$786,#REF!,'NEW-RTT'!$M$6:$M$786,$B14,'NEW-RTT'!$AB$6:$AB$786,"G*",'NEW-RTT'!$C$6:$C$786,$E$3,'NEW-RTT'!$N$6:$N$786,#REF!)</f>
        <v>0</v>
      </c>
      <c r="F14" s="24">
        <f>$F13+SUMIFS('NEW-RTT'!$O$6:$O$786,'NEW-RTT'!$B$6:$B$786,#REF!,'NEW-RTT'!$L$6:$L$786,$B14,'NEW-RTT'!$AB$6:$AB$786,"G*",'NEW-RTT'!$C$6:$C$786,$F$3,'NEW-RTT'!$N$6:$N$786,#REF!)-SUMIFS('NEW-RTT'!$O$6:$O$786,'NEW-RTT'!$B$6:$B$786,#REF!,'NEW-RTT'!$M$6:$M$786,$B14,'NEW-RTT'!$AB$6:$AB$786,"G*",'NEW-RTT'!$C$6:$C$786,$F$3,'NEW-RTT'!$N$6:$N$786,#REF!)</f>
        <v>0</v>
      </c>
      <c r="G14" s="55">
        <f>$G13+SUMIFS('NEW-RTT'!$O$6:$O$786,'NEW-RTT'!$B$6:$B$786,#REF!,'NEW-RTT'!$L$6:$L$786,$B14,'NEW-RTT'!$AB$6:$AB$786,"G*",'NEW-RTT'!$C$6:$C$786,$G$3,'NEW-RTT'!$N$6:$N$786,#REF!)-SUMIFS('NEW-RTT'!$O$6:$O$786,'NEW-RTT'!$B$6:$B$786,#REF!,'NEW-RTT'!$M$6:$M$786,$B14,'NEW-RTT'!$AB$6:$AB$786,"G*",'NEW-RTT'!$C$6:$C$786,$G$3,'NEW-RTT'!$N$6:$N$786,#REF!)</f>
        <v>0</v>
      </c>
      <c r="H14" s="64">
        <f t="shared" si="0"/>
        <v>0</v>
      </c>
      <c r="I14" s="97"/>
      <c r="J14" s="97"/>
      <c r="K14" s="97"/>
      <c r="L14" s="99" t="e">
        <f>SUMIFS(#REF!,#REF!,#REF!,#REF!,#REF!,#REF!,#REF!)</f>
        <v>#REF!</v>
      </c>
      <c r="M14" s="60">
        <f>$M13+SUMIFS('NEW-RTT'!$O$6:$O$786,'NEW-RTT'!$B$6:$B$786,#REF!,'NEW-RTT'!$L$6:$L$786,$B14,'NEW-RTT'!$AB$6:$AB$786,"G*",'NEW-RTT'!$C$6:$C$786,$M$3,'NEW-RTT'!$N$6:$N$786,#REF!)-SUMIFS('NEW-RTT'!$O$6:$O$786,'NEW-RTT'!$B$6:$B$786,#REF!,'NEW-RTT'!$M$6:$M$786,$B14,'NEW-RTT'!$AB$6:$AB$786,"G*",'NEW-RTT'!$C$6:$C$786,$M$3,'NEW-RTT'!$N$6:$N$786,#REF!)</f>
        <v>0</v>
      </c>
      <c r="N14" s="24">
        <f>$N13+SUMIFS('NEW-RTT'!$O$6:$O$786,'NEW-RTT'!$B$6:$B$786,#REF!,'NEW-RTT'!$L$6:$L$786,$B14,'NEW-RTT'!$AB$6:$AB$786,"G*",'NEW-RTT'!$C$6:$C$786,$N$3,'NEW-RTT'!$N$6:$N$786,#REF!)-SUMIFS('NEW-RTT'!$O$6:$O$786,'NEW-RTT'!$B$6:$B$786,#REF!,'NEW-RTT'!$M$6:$M$786,$B14,'NEW-RTT'!$AB$6:$AB$786,"G*",'NEW-RTT'!$C$6:$C$786,$N$3,'NEW-RTT'!$N$6:$N$786,#REF!)</f>
        <v>0</v>
      </c>
      <c r="O14" s="24">
        <f>$O13+SUMIFS('NEW-RTT'!$O$6:$O$786,'NEW-RTT'!$B$6:$B$786,#REF!,'NEW-RTT'!$L$6:$L$786,$B14,'NEW-RTT'!$AB$6:$AB$786,"G*",'NEW-RTT'!$C$6:$C$786,$O$3,'NEW-RTT'!$N$6:$N$786,#REF!)-SUMIFS('NEW-RTT'!$O$6:$O$786,'NEW-RTT'!$B$6:$B$786,#REF!,'NEW-RTT'!$M$6:$M$786,$B14,'NEW-RTT'!$AB$6:$AB$786,"G*",'NEW-RTT'!$C$6:$C$786,$O$3,'NEW-RTT'!$N$6:$N$786,#REF!)</f>
        <v>0</v>
      </c>
      <c r="P14" s="24">
        <f>$P13+SUMIFS('NEW-RTT'!$O$6:$O$786,'NEW-RTT'!$B$6:$B$786,#REF!,'NEW-RTT'!$L$6:$L$786,$B14,'NEW-RTT'!$AB$6:$AB$786,"G*",'NEW-RTT'!$C$6:$C$786,$P$3,'NEW-RTT'!$N$6:$N$786,#REF!)-SUMIFS('NEW-RTT'!$O$6:$O$786,'NEW-RTT'!$B$6:$B$786,#REF!,'NEW-RTT'!$M$6:$M$786,$B14,'NEW-RTT'!$AB$6:$AB$786,"G*",'NEW-RTT'!$C$6:$C$786,$P$3,'NEW-RTT'!$N$6:$N$786,#REF!)</f>
        <v>0</v>
      </c>
      <c r="Q14" s="24">
        <f>$Q13+SUMIFS('NEW-RTT'!$O$6:$O$786,'NEW-RTT'!$B$6:$B$786,#REF!,'NEW-RTT'!$L$6:$L$786,$B14,'NEW-RTT'!$AB$6:$AB$786,"G*",'NEW-RTT'!$C$6:$C$786,$Q$3,'NEW-RTT'!$N$6:$N$786,#REF!)-SUMIFS('NEW-RTT'!$O$6:$O$786,'NEW-RTT'!$B$6:$B$786,#REF!,'NEW-RTT'!$M$6:$M$786,$B14,'NEW-RTT'!$AB$6:$AB$786,"G*",'NEW-RTT'!$C$6:$C$786,$Q$3,'NEW-RTT'!$N$6:$N$786,#REF!)</f>
        <v>0</v>
      </c>
      <c r="R14" s="126">
        <f t="shared" si="1"/>
        <v>0</v>
      </c>
      <c r="S14" s="97"/>
      <c r="T14" s="97"/>
      <c r="U14" s="97"/>
      <c r="V14" s="97"/>
      <c r="W14" s="131" t="e">
        <f>SUMIFS(#REF!,#REF!,#REF!,#REF!,#REF!,#REF!,#REF!)</f>
        <v>#REF!</v>
      </c>
      <c r="X14" s="141"/>
      <c r="Y14" s="142"/>
      <c r="Z14" s="141"/>
      <c r="AA14" s="141"/>
      <c r="AB14" s="142"/>
      <c r="AC14" s="143"/>
      <c r="AD14" s="141"/>
      <c r="AE14" s="141"/>
      <c r="AF14" s="142"/>
      <c r="AG14" s="143"/>
      <c r="AH14" s="141"/>
      <c r="AI14" s="142"/>
      <c r="AJ14" s="141"/>
      <c r="AK14" s="141"/>
      <c r="AL14" s="142"/>
      <c r="AM14" s="143"/>
      <c r="AN14" s="141"/>
      <c r="AO14" s="141"/>
      <c r="AP14" s="142"/>
      <c r="AQ14" s="143"/>
    </row>
    <row r="15" spans="2:43" x14ac:dyDescent="0.25">
      <c r="B15" s="22">
        <v>11</v>
      </c>
      <c r="C15" s="21"/>
      <c r="D15" s="23">
        <f>$D14+SUMIFS('NEW-RTT'!$O$6:$O$786,'NEW-RTT'!$B$6:$B$786,#REF!,'NEW-RTT'!$L$6:$L$786,$B15,'NEW-RTT'!$AB$6:$AB$786,"G*",'NEW-RTT'!$C$6:$C$786,$D$3,'NEW-RTT'!$N$6:$N$786,#REF!)-SUMIFS('NEW-RTT'!$O$6:$O$786,'NEW-RTT'!$B$6:$B$786,#REF!,'NEW-RTT'!$M$6:$M$786,$B15,'NEW-RTT'!$AB$6:$AB$786,"G*",'NEW-RTT'!$C$6:$C$786,$D$3,'NEW-RTT'!$N$6:$N$786,#REF!)</f>
        <v>0</v>
      </c>
      <c r="E15" s="24">
        <f>$E14+SUMIFS('NEW-RTT'!$O$6:$O$786,'NEW-RTT'!$B$6:$B$786,#REF!,'NEW-RTT'!$L$6:$L$786,$B15,'NEW-RTT'!$AB$6:$AB$786,"G*",'NEW-RTT'!$C$6:$C$786,$E$3,'NEW-RTT'!$N$6:$N$786,#REF!)-SUMIFS('NEW-RTT'!$O$6:$O$786,'NEW-RTT'!$B$6:$B$786,#REF!,'NEW-RTT'!$M$6:$M$786,$B15,'NEW-RTT'!$AB$6:$AB$786,"G*",'NEW-RTT'!$C$6:$C$786,$E$3,'NEW-RTT'!$N$6:$N$786,#REF!)</f>
        <v>0</v>
      </c>
      <c r="F15" s="24">
        <f>$F14+SUMIFS('NEW-RTT'!$O$6:$O$786,'NEW-RTT'!$B$6:$B$786,#REF!,'NEW-RTT'!$L$6:$L$786,$B15,'NEW-RTT'!$AB$6:$AB$786,"G*",'NEW-RTT'!$C$6:$C$786,$F$3,'NEW-RTT'!$N$6:$N$786,#REF!)-SUMIFS('NEW-RTT'!$O$6:$O$786,'NEW-RTT'!$B$6:$B$786,#REF!,'NEW-RTT'!$M$6:$M$786,$B15,'NEW-RTT'!$AB$6:$AB$786,"G*",'NEW-RTT'!$C$6:$C$786,$F$3,'NEW-RTT'!$N$6:$N$786,#REF!)</f>
        <v>0</v>
      </c>
      <c r="G15" s="55">
        <f>$G14+SUMIFS('NEW-RTT'!$O$6:$O$786,'NEW-RTT'!$B$6:$B$786,#REF!,'NEW-RTT'!$L$6:$L$786,$B15,'NEW-RTT'!$AB$6:$AB$786,"G*",'NEW-RTT'!$C$6:$C$786,$G$3,'NEW-RTT'!$N$6:$N$786,#REF!)-SUMIFS('NEW-RTT'!$O$6:$O$786,'NEW-RTT'!$B$6:$B$786,#REF!,'NEW-RTT'!$M$6:$M$786,$B15,'NEW-RTT'!$AB$6:$AB$786,"G*",'NEW-RTT'!$C$6:$C$786,$G$3,'NEW-RTT'!$N$6:$N$786,#REF!)</f>
        <v>0</v>
      </c>
      <c r="H15" s="64">
        <f t="shared" si="0"/>
        <v>0</v>
      </c>
      <c r="I15" s="97"/>
      <c r="J15" s="97"/>
      <c r="K15" s="97"/>
      <c r="L15" s="99" t="e">
        <f>SUMIFS(#REF!,#REF!,#REF!,#REF!,#REF!,#REF!,#REF!)</f>
        <v>#REF!</v>
      </c>
      <c r="M15" s="60">
        <f>$M14+SUMIFS('NEW-RTT'!$O$6:$O$786,'NEW-RTT'!$B$6:$B$786,#REF!,'NEW-RTT'!$L$6:$L$786,$B15,'NEW-RTT'!$AB$6:$AB$786,"G*",'NEW-RTT'!$C$6:$C$786,$M$3,'NEW-RTT'!$N$6:$N$786,#REF!)-SUMIFS('NEW-RTT'!$O$6:$O$786,'NEW-RTT'!$B$6:$B$786,#REF!,'NEW-RTT'!$M$6:$M$786,$B15,'NEW-RTT'!$AB$6:$AB$786,"G*",'NEW-RTT'!$C$6:$C$786,$M$3,'NEW-RTT'!$N$6:$N$786,#REF!)</f>
        <v>0</v>
      </c>
      <c r="N15" s="24">
        <f>$N14+SUMIFS('NEW-RTT'!$O$6:$O$786,'NEW-RTT'!$B$6:$B$786,#REF!,'NEW-RTT'!$L$6:$L$786,$B15,'NEW-RTT'!$AB$6:$AB$786,"G*",'NEW-RTT'!$C$6:$C$786,$N$3,'NEW-RTT'!$N$6:$N$786,#REF!)-SUMIFS('NEW-RTT'!$O$6:$O$786,'NEW-RTT'!$B$6:$B$786,#REF!,'NEW-RTT'!$M$6:$M$786,$B15,'NEW-RTT'!$AB$6:$AB$786,"G*",'NEW-RTT'!$C$6:$C$786,$N$3,'NEW-RTT'!$N$6:$N$786,#REF!)</f>
        <v>0</v>
      </c>
      <c r="O15" s="24">
        <f>$O14+SUMIFS('NEW-RTT'!$O$6:$O$786,'NEW-RTT'!$B$6:$B$786,#REF!,'NEW-RTT'!$L$6:$L$786,$B15,'NEW-RTT'!$AB$6:$AB$786,"G*",'NEW-RTT'!$C$6:$C$786,$O$3,'NEW-RTT'!$N$6:$N$786,#REF!)-SUMIFS('NEW-RTT'!$O$6:$O$786,'NEW-RTT'!$B$6:$B$786,#REF!,'NEW-RTT'!$M$6:$M$786,$B15,'NEW-RTT'!$AB$6:$AB$786,"G*",'NEW-RTT'!$C$6:$C$786,$O$3,'NEW-RTT'!$N$6:$N$786,#REF!)</f>
        <v>0</v>
      </c>
      <c r="P15" s="24">
        <f>$P14+SUMIFS('NEW-RTT'!$O$6:$O$786,'NEW-RTT'!$B$6:$B$786,#REF!,'NEW-RTT'!$L$6:$L$786,$B15,'NEW-RTT'!$AB$6:$AB$786,"G*",'NEW-RTT'!$C$6:$C$786,$P$3,'NEW-RTT'!$N$6:$N$786,#REF!)-SUMIFS('NEW-RTT'!$O$6:$O$786,'NEW-RTT'!$B$6:$B$786,#REF!,'NEW-RTT'!$M$6:$M$786,$B15,'NEW-RTT'!$AB$6:$AB$786,"G*",'NEW-RTT'!$C$6:$C$786,$P$3,'NEW-RTT'!$N$6:$N$786,#REF!)</f>
        <v>0</v>
      </c>
      <c r="Q15" s="24">
        <f>$Q14+SUMIFS('NEW-RTT'!$O$6:$O$786,'NEW-RTT'!$B$6:$B$786,#REF!,'NEW-RTT'!$L$6:$L$786,$B15,'NEW-RTT'!$AB$6:$AB$786,"G*",'NEW-RTT'!$C$6:$C$786,$Q$3,'NEW-RTT'!$N$6:$N$786,#REF!)-SUMIFS('NEW-RTT'!$O$6:$O$786,'NEW-RTT'!$B$6:$B$786,#REF!,'NEW-RTT'!$M$6:$M$786,$B15,'NEW-RTT'!$AB$6:$AB$786,"G*",'NEW-RTT'!$C$6:$C$786,$Q$3,'NEW-RTT'!$N$6:$N$786,#REF!)</f>
        <v>0</v>
      </c>
      <c r="R15" s="126">
        <f t="shared" si="1"/>
        <v>0</v>
      </c>
      <c r="S15" s="97"/>
      <c r="T15" s="97"/>
      <c r="U15" s="97"/>
      <c r="V15" s="97"/>
      <c r="W15" s="131" t="e">
        <f>SUMIFS(#REF!,#REF!,#REF!,#REF!,#REF!,#REF!,#REF!)</f>
        <v>#REF!</v>
      </c>
      <c r="X15" s="141"/>
      <c r="Y15" s="142"/>
      <c r="Z15" s="141"/>
      <c r="AA15" s="141"/>
      <c r="AB15" s="142"/>
      <c r="AC15" s="143"/>
      <c r="AD15" s="141"/>
      <c r="AE15" s="141"/>
      <c r="AF15" s="142"/>
      <c r="AG15" s="143"/>
      <c r="AH15" s="141"/>
      <c r="AI15" s="142"/>
      <c r="AJ15" s="141"/>
      <c r="AK15" s="141"/>
      <c r="AL15" s="142"/>
      <c r="AM15" s="143"/>
      <c r="AN15" s="141"/>
      <c r="AO15" s="141"/>
      <c r="AP15" s="142"/>
      <c r="AQ15" s="143"/>
    </row>
    <row r="16" spans="2:43" x14ac:dyDescent="0.25">
      <c r="B16" s="22">
        <v>12</v>
      </c>
      <c r="C16" s="21"/>
      <c r="D16" s="23">
        <f>$D15+SUMIFS('NEW-RTT'!$O$6:$O$786,'NEW-RTT'!$B$6:$B$786,#REF!,'NEW-RTT'!$L$6:$L$786,$B16,'NEW-RTT'!$AB$6:$AB$786,"G*",'NEW-RTT'!$C$6:$C$786,$D$3,'NEW-RTT'!$N$6:$N$786,#REF!)-SUMIFS('NEW-RTT'!$O$6:$O$786,'NEW-RTT'!$B$6:$B$786,#REF!,'NEW-RTT'!$M$6:$M$786,$B16,'NEW-RTT'!$AB$6:$AB$786,"G*",'NEW-RTT'!$C$6:$C$786,$D$3,'NEW-RTT'!$N$6:$N$786,#REF!)</f>
        <v>0</v>
      </c>
      <c r="E16" s="24">
        <f>$E15+SUMIFS('NEW-RTT'!$O$6:$O$786,'NEW-RTT'!$B$6:$B$786,#REF!,'NEW-RTT'!$L$6:$L$786,$B16,'NEW-RTT'!$AB$6:$AB$786,"G*",'NEW-RTT'!$C$6:$C$786,$E$3,'NEW-RTT'!$N$6:$N$786,#REF!)-SUMIFS('NEW-RTT'!$O$6:$O$786,'NEW-RTT'!$B$6:$B$786,#REF!,'NEW-RTT'!$M$6:$M$786,$B16,'NEW-RTT'!$AB$6:$AB$786,"G*",'NEW-RTT'!$C$6:$C$786,$E$3,'NEW-RTT'!$N$6:$N$786,#REF!)</f>
        <v>0</v>
      </c>
      <c r="F16" s="24">
        <f>$F15+SUMIFS('NEW-RTT'!$O$6:$O$786,'NEW-RTT'!$B$6:$B$786,#REF!,'NEW-RTT'!$L$6:$L$786,$B16,'NEW-RTT'!$AB$6:$AB$786,"G*",'NEW-RTT'!$C$6:$C$786,$F$3,'NEW-RTT'!$N$6:$N$786,#REF!)-SUMIFS('NEW-RTT'!$O$6:$O$786,'NEW-RTT'!$B$6:$B$786,#REF!,'NEW-RTT'!$M$6:$M$786,$B16,'NEW-RTT'!$AB$6:$AB$786,"G*",'NEW-RTT'!$C$6:$C$786,$F$3,'NEW-RTT'!$N$6:$N$786,#REF!)</f>
        <v>0</v>
      </c>
      <c r="G16" s="55">
        <f>$G15+SUMIFS('NEW-RTT'!$O$6:$O$786,'NEW-RTT'!$B$6:$B$786,#REF!,'NEW-RTT'!$L$6:$L$786,$B16,'NEW-RTT'!$AB$6:$AB$786,"G*",'NEW-RTT'!$C$6:$C$786,$G$3,'NEW-RTT'!$N$6:$N$786,#REF!)-SUMIFS('NEW-RTT'!$O$6:$O$786,'NEW-RTT'!$B$6:$B$786,#REF!,'NEW-RTT'!$M$6:$M$786,$B16,'NEW-RTT'!$AB$6:$AB$786,"G*",'NEW-RTT'!$C$6:$C$786,$G$3,'NEW-RTT'!$N$6:$N$786,#REF!)</f>
        <v>0</v>
      </c>
      <c r="H16" s="64">
        <f t="shared" si="0"/>
        <v>0</v>
      </c>
      <c r="I16" s="97"/>
      <c r="J16" s="97"/>
      <c r="K16" s="97"/>
      <c r="L16" s="99" t="e">
        <f>SUMIFS(#REF!,#REF!,#REF!,#REF!,#REF!,#REF!,#REF!)</f>
        <v>#REF!</v>
      </c>
      <c r="M16" s="60">
        <f>$M15+SUMIFS('NEW-RTT'!$O$6:$O$786,'NEW-RTT'!$B$6:$B$786,#REF!,'NEW-RTT'!$L$6:$L$786,$B16,'NEW-RTT'!$AB$6:$AB$786,"G*",'NEW-RTT'!$C$6:$C$786,$M$3,'NEW-RTT'!$N$6:$N$786,#REF!)-SUMIFS('NEW-RTT'!$O$6:$O$786,'NEW-RTT'!$B$6:$B$786,#REF!,'NEW-RTT'!$M$6:$M$786,$B16,'NEW-RTT'!$AB$6:$AB$786,"G*",'NEW-RTT'!$C$6:$C$786,$M$3,'NEW-RTT'!$N$6:$N$786,#REF!)</f>
        <v>0</v>
      </c>
      <c r="N16" s="24">
        <f>$N15+SUMIFS('NEW-RTT'!$O$6:$O$786,'NEW-RTT'!$B$6:$B$786,#REF!,'NEW-RTT'!$L$6:$L$786,$B16,'NEW-RTT'!$AB$6:$AB$786,"G*",'NEW-RTT'!$C$6:$C$786,$N$3,'NEW-RTT'!$N$6:$N$786,#REF!)-SUMIFS('NEW-RTT'!$O$6:$O$786,'NEW-RTT'!$B$6:$B$786,#REF!,'NEW-RTT'!$M$6:$M$786,$B16,'NEW-RTT'!$AB$6:$AB$786,"G*",'NEW-RTT'!$C$6:$C$786,$N$3,'NEW-RTT'!$N$6:$N$786,#REF!)</f>
        <v>0</v>
      </c>
      <c r="O16" s="24">
        <f>$O15+SUMIFS('NEW-RTT'!$O$6:$O$786,'NEW-RTT'!$B$6:$B$786,#REF!,'NEW-RTT'!$L$6:$L$786,$B16,'NEW-RTT'!$AB$6:$AB$786,"G*",'NEW-RTT'!$C$6:$C$786,$O$3,'NEW-RTT'!$N$6:$N$786,#REF!)-SUMIFS('NEW-RTT'!$O$6:$O$786,'NEW-RTT'!$B$6:$B$786,#REF!,'NEW-RTT'!$M$6:$M$786,$B16,'NEW-RTT'!$AB$6:$AB$786,"G*",'NEW-RTT'!$C$6:$C$786,$O$3,'NEW-RTT'!$N$6:$N$786,#REF!)</f>
        <v>0</v>
      </c>
      <c r="P16" s="24">
        <f>$P15+SUMIFS('NEW-RTT'!$O$6:$O$786,'NEW-RTT'!$B$6:$B$786,#REF!,'NEW-RTT'!$L$6:$L$786,$B16,'NEW-RTT'!$AB$6:$AB$786,"G*",'NEW-RTT'!$C$6:$C$786,$P$3,'NEW-RTT'!$N$6:$N$786,#REF!)-SUMIFS('NEW-RTT'!$O$6:$O$786,'NEW-RTT'!$B$6:$B$786,#REF!,'NEW-RTT'!$M$6:$M$786,$B16,'NEW-RTT'!$AB$6:$AB$786,"G*",'NEW-RTT'!$C$6:$C$786,$P$3,'NEW-RTT'!$N$6:$N$786,#REF!)</f>
        <v>0</v>
      </c>
      <c r="Q16" s="24">
        <f>$Q15+SUMIFS('NEW-RTT'!$O$6:$O$786,'NEW-RTT'!$B$6:$B$786,#REF!,'NEW-RTT'!$L$6:$L$786,$B16,'NEW-RTT'!$AB$6:$AB$786,"G*",'NEW-RTT'!$C$6:$C$786,$Q$3,'NEW-RTT'!$N$6:$N$786,#REF!)-SUMIFS('NEW-RTT'!$O$6:$O$786,'NEW-RTT'!$B$6:$B$786,#REF!,'NEW-RTT'!$M$6:$M$786,$B16,'NEW-RTT'!$AB$6:$AB$786,"G*",'NEW-RTT'!$C$6:$C$786,$Q$3,'NEW-RTT'!$N$6:$N$786,#REF!)</f>
        <v>0</v>
      </c>
      <c r="R16" s="126">
        <f t="shared" si="1"/>
        <v>0</v>
      </c>
      <c r="S16" s="97"/>
      <c r="T16" s="97"/>
      <c r="U16" s="97"/>
      <c r="V16" s="97"/>
      <c r="W16" s="131" t="e">
        <f>SUMIFS(#REF!,#REF!,#REF!,#REF!,#REF!,#REF!,#REF!)</f>
        <v>#REF!</v>
      </c>
      <c r="X16" s="141"/>
      <c r="Y16" s="142"/>
      <c r="Z16" s="141"/>
      <c r="AA16" s="141"/>
      <c r="AB16" s="142"/>
      <c r="AC16" s="143"/>
      <c r="AD16" s="141"/>
      <c r="AE16" s="141"/>
      <c r="AF16" s="142"/>
      <c r="AG16" s="143"/>
      <c r="AH16" s="141"/>
      <c r="AI16" s="142"/>
      <c r="AJ16" s="141"/>
      <c r="AK16" s="141"/>
      <c r="AL16" s="142"/>
      <c r="AM16" s="143"/>
      <c r="AN16" s="141"/>
      <c r="AO16" s="141"/>
      <c r="AP16" s="142"/>
      <c r="AQ16" s="143"/>
    </row>
    <row r="17" spans="2:43" x14ac:dyDescent="0.25">
      <c r="B17" s="22">
        <v>13</v>
      </c>
      <c r="C17" s="21"/>
      <c r="D17" s="23">
        <f>$D16+SUMIFS('NEW-RTT'!$O$6:$O$786,'NEW-RTT'!$B$6:$B$786,#REF!,'NEW-RTT'!$L$6:$L$786,$B17,'NEW-RTT'!$AB$6:$AB$786,"G*",'NEW-RTT'!$C$6:$C$786,$D$3,'NEW-RTT'!$N$6:$N$786,#REF!)-SUMIFS('NEW-RTT'!$O$6:$O$786,'NEW-RTT'!$B$6:$B$786,#REF!,'NEW-RTT'!$M$6:$M$786,$B17,'NEW-RTT'!$AB$6:$AB$786,"G*",'NEW-RTT'!$C$6:$C$786,$D$3,'NEW-RTT'!$N$6:$N$786,#REF!)</f>
        <v>0</v>
      </c>
      <c r="E17" s="24">
        <f>$E16+SUMIFS('NEW-RTT'!$O$6:$O$786,'NEW-RTT'!$B$6:$B$786,#REF!,'NEW-RTT'!$L$6:$L$786,$B17,'NEW-RTT'!$AB$6:$AB$786,"G*",'NEW-RTT'!$C$6:$C$786,$E$3,'NEW-RTT'!$N$6:$N$786,#REF!)-SUMIFS('NEW-RTT'!$O$6:$O$786,'NEW-RTT'!$B$6:$B$786,#REF!,'NEW-RTT'!$M$6:$M$786,$B17,'NEW-RTT'!$AB$6:$AB$786,"G*",'NEW-RTT'!$C$6:$C$786,$E$3,'NEW-RTT'!$N$6:$N$786,#REF!)</f>
        <v>0</v>
      </c>
      <c r="F17" s="24">
        <f>$F16+SUMIFS('NEW-RTT'!$O$6:$O$786,'NEW-RTT'!$B$6:$B$786,#REF!,'NEW-RTT'!$L$6:$L$786,$B17,'NEW-RTT'!$AB$6:$AB$786,"G*",'NEW-RTT'!$C$6:$C$786,$F$3,'NEW-RTT'!$N$6:$N$786,#REF!)-SUMIFS('NEW-RTT'!$O$6:$O$786,'NEW-RTT'!$B$6:$B$786,#REF!,'NEW-RTT'!$M$6:$M$786,$B17,'NEW-RTT'!$AB$6:$AB$786,"G*",'NEW-RTT'!$C$6:$C$786,$F$3,'NEW-RTT'!$N$6:$N$786,#REF!)</f>
        <v>0</v>
      </c>
      <c r="G17" s="55">
        <f>$G16+SUMIFS('NEW-RTT'!$O$6:$O$786,'NEW-RTT'!$B$6:$B$786,#REF!,'NEW-RTT'!$L$6:$L$786,$B17,'NEW-RTT'!$AB$6:$AB$786,"G*",'NEW-RTT'!$C$6:$C$786,$G$3,'NEW-RTT'!$N$6:$N$786,#REF!)-SUMIFS('NEW-RTT'!$O$6:$O$786,'NEW-RTT'!$B$6:$B$786,#REF!,'NEW-RTT'!$M$6:$M$786,$B17,'NEW-RTT'!$AB$6:$AB$786,"G*",'NEW-RTT'!$C$6:$C$786,$G$3,'NEW-RTT'!$N$6:$N$786,#REF!)</f>
        <v>0</v>
      </c>
      <c r="H17" s="64">
        <f t="shared" si="0"/>
        <v>0</v>
      </c>
      <c r="I17" s="97"/>
      <c r="J17" s="97"/>
      <c r="K17" s="97"/>
      <c r="L17" s="99" t="e">
        <f>SUMIFS(#REF!,#REF!,#REF!,#REF!,#REF!,#REF!,#REF!)</f>
        <v>#REF!</v>
      </c>
      <c r="M17" s="60">
        <f>$M16+SUMIFS('NEW-RTT'!$O$6:$O$786,'NEW-RTT'!$B$6:$B$786,#REF!,'NEW-RTT'!$L$6:$L$786,$B17,'NEW-RTT'!$AB$6:$AB$786,"G*",'NEW-RTT'!$C$6:$C$786,$M$3,'NEW-RTT'!$N$6:$N$786,#REF!)-SUMIFS('NEW-RTT'!$O$6:$O$786,'NEW-RTT'!$B$6:$B$786,#REF!,'NEW-RTT'!$M$6:$M$786,$B17,'NEW-RTT'!$AB$6:$AB$786,"G*",'NEW-RTT'!$C$6:$C$786,$M$3,'NEW-RTT'!$N$6:$N$786,#REF!)</f>
        <v>0</v>
      </c>
      <c r="N17" s="24">
        <f>$N16+SUMIFS('NEW-RTT'!$O$6:$O$786,'NEW-RTT'!$B$6:$B$786,#REF!,'NEW-RTT'!$L$6:$L$786,$B17,'NEW-RTT'!$AB$6:$AB$786,"G*",'NEW-RTT'!$C$6:$C$786,$N$3,'NEW-RTT'!$N$6:$N$786,#REF!)-SUMIFS('NEW-RTT'!$O$6:$O$786,'NEW-RTT'!$B$6:$B$786,#REF!,'NEW-RTT'!$M$6:$M$786,$B17,'NEW-RTT'!$AB$6:$AB$786,"G*",'NEW-RTT'!$C$6:$C$786,$N$3,'NEW-RTT'!$N$6:$N$786,#REF!)</f>
        <v>0</v>
      </c>
      <c r="O17" s="24">
        <f>$O16+SUMIFS('NEW-RTT'!$O$6:$O$786,'NEW-RTT'!$B$6:$B$786,#REF!,'NEW-RTT'!$L$6:$L$786,$B17,'NEW-RTT'!$AB$6:$AB$786,"G*",'NEW-RTT'!$C$6:$C$786,$O$3,'NEW-RTT'!$N$6:$N$786,#REF!)-SUMIFS('NEW-RTT'!$O$6:$O$786,'NEW-RTT'!$B$6:$B$786,#REF!,'NEW-RTT'!$M$6:$M$786,$B17,'NEW-RTT'!$AB$6:$AB$786,"G*",'NEW-RTT'!$C$6:$C$786,$O$3,'NEW-RTT'!$N$6:$N$786,#REF!)</f>
        <v>0</v>
      </c>
      <c r="P17" s="24">
        <f>$P16+SUMIFS('NEW-RTT'!$O$6:$O$786,'NEW-RTT'!$B$6:$B$786,#REF!,'NEW-RTT'!$L$6:$L$786,$B17,'NEW-RTT'!$AB$6:$AB$786,"G*",'NEW-RTT'!$C$6:$C$786,$P$3,'NEW-RTT'!$N$6:$N$786,#REF!)-SUMIFS('NEW-RTT'!$O$6:$O$786,'NEW-RTT'!$B$6:$B$786,#REF!,'NEW-RTT'!$M$6:$M$786,$B17,'NEW-RTT'!$AB$6:$AB$786,"G*",'NEW-RTT'!$C$6:$C$786,$P$3,'NEW-RTT'!$N$6:$N$786,#REF!)</f>
        <v>0</v>
      </c>
      <c r="Q17" s="24">
        <f>$Q16+SUMIFS('NEW-RTT'!$O$6:$O$786,'NEW-RTT'!$B$6:$B$786,#REF!,'NEW-RTT'!$L$6:$L$786,$B17,'NEW-RTT'!$AB$6:$AB$786,"G*",'NEW-RTT'!$C$6:$C$786,$Q$3,'NEW-RTT'!$N$6:$N$786,#REF!)-SUMIFS('NEW-RTT'!$O$6:$O$786,'NEW-RTT'!$B$6:$B$786,#REF!,'NEW-RTT'!$M$6:$M$786,$B17,'NEW-RTT'!$AB$6:$AB$786,"G*",'NEW-RTT'!$C$6:$C$786,$Q$3,'NEW-RTT'!$N$6:$N$786,#REF!)</f>
        <v>0</v>
      </c>
      <c r="R17" s="126">
        <f t="shared" si="1"/>
        <v>0</v>
      </c>
      <c r="S17" s="97"/>
      <c r="T17" s="97"/>
      <c r="U17" s="97"/>
      <c r="V17" s="97"/>
      <c r="W17" s="131" t="e">
        <f>SUMIFS(#REF!,#REF!,#REF!,#REF!,#REF!,#REF!,#REF!)</f>
        <v>#REF!</v>
      </c>
      <c r="X17" s="141"/>
      <c r="Y17" s="142"/>
      <c r="Z17" s="141"/>
      <c r="AA17" s="141"/>
      <c r="AB17" s="142"/>
      <c r="AC17" s="143"/>
      <c r="AD17" s="141"/>
      <c r="AE17" s="141"/>
      <c r="AF17" s="142"/>
      <c r="AG17" s="143"/>
      <c r="AH17" s="141"/>
      <c r="AI17" s="142"/>
      <c r="AJ17" s="141"/>
      <c r="AK17" s="141"/>
      <c r="AL17" s="142"/>
      <c r="AM17" s="143"/>
      <c r="AN17" s="141"/>
      <c r="AO17" s="141"/>
      <c r="AP17" s="142"/>
      <c r="AQ17" s="143"/>
    </row>
    <row r="18" spans="2:43" x14ac:dyDescent="0.25">
      <c r="B18" s="22">
        <v>14</v>
      </c>
      <c r="C18" s="21"/>
      <c r="D18" s="23">
        <f>$D17+SUMIFS('NEW-RTT'!$O$6:$O$786,'NEW-RTT'!$B$6:$B$786,#REF!,'NEW-RTT'!$L$6:$L$786,$B18,'NEW-RTT'!$AB$6:$AB$786,"G*",'NEW-RTT'!$C$6:$C$786,$D$3,'NEW-RTT'!$N$6:$N$786,#REF!)-SUMIFS('NEW-RTT'!$O$6:$O$786,'NEW-RTT'!$B$6:$B$786,#REF!,'NEW-RTT'!$M$6:$M$786,$B18,'NEW-RTT'!$AB$6:$AB$786,"G*",'NEW-RTT'!$C$6:$C$786,$D$3,'NEW-RTT'!$N$6:$N$786,#REF!)</f>
        <v>0</v>
      </c>
      <c r="E18" s="24">
        <f>$E17+SUMIFS('NEW-RTT'!$O$6:$O$786,'NEW-RTT'!$B$6:$B$786,#REF!,'NEW-RTT'!$L$6:$L$786,$B18,'NEW-RTT'!$AB$6:$AB$786,"G*",'NEW-RTT'!$C$6:$C$786,$E$3,'NEW-RTT'!$N$6:$N$786,#REF!)-SUMIFS('NEW-RTT'!$O$6:$O$786,'NEW-RTT'!$B$6:$B$786,#REF!,'NEW-RTT'!$M$6:$M$786,$B18,'NEW-RTT'!$AB$6:$AB$786,"G*",'NEW-RTT'!$C$6:$C$786,$E$3,'NEW-RTT'!$N$6:$N$786,#REF!)</f>
        <v>0</v>
      </c>
      <c r="F18" s="24">
        <f>$F17+SUMIFS('NEW-RTT'!$O$6:$O$786,'NEW-RTT'!$B$6:$B$786,#REF!,'NEW-RTT'!$L$6:$L$786,$B18,'NEW-RTT'!$AB$6:$AB$786,"G*",'NEW-RTT'!$C$6:$C$786,$F$3,'NEW-RTT'!$N$6:$N$786,#REF!)-SUMIFS('NEW-RTT'!$O$6:$O$786,'NEW-RTT'!$B$6:$B$786,#REF!,'NEW-RTT'!$M$6:$M$786,$B18,'NEW-RTT'!$AB$6:$AB$786,"G*",'NEW-RTT'!$C$6:$C$786,$F$3,'NEW-RTT'!$N$6:$N$786,#REF!)</f>
        <v>0</v>
      </c>
      <c r="G18" s="55">
        <f>$G17+SUMIFS('NEW-RTT'!$O$6:$O$786,'NEW-RTT'!$B$6:$B$786,#REF!,'NEW-RTT'!$L$6:$L$786,$B18,'NEW-RTT'!$AB$6:$AB$786,"G*",'NEW-RTT'!$C$6:$C$786,$G$3,'NEW-RTT'!$N$6:$N$786,#REF!)-SUMIFS('NEW-RTT'!$O$6:$O$786,'NEW-RTT'!$B$6:$B$786,#REF!,'NEW-RTT'!$M$6:$M$786,$B18,'NEW-RTT'!$AB$6:$AB$786,"G*",'NEW-RTT'!$C$6:$C$786,$G$3,'NEW-RTT'!$N$6:$N$786,#REF!)</f>
        <v>0</v>
      </c>
      <c r="H18" s="64">
        <f t="shared" si="0"/>
        <v>0</v>
      </c>
      <c r="I18" s="97"/>
      <c r="J18" s="97"/>
      <c r="K18" s="97"/>
      <c r="L18" s="99" t="e">
        <f>SUMIFS(#REF!,#REF!,#REF!,#REF!,#REF!,#REF!,#REF!)</f>
        <v>#REF!</v>
      </c>
      <c r="M18" s="60">
        <f>$M17+SUMIFS('NEW-RTT'!$O$6:$O$786,'NEW-RTT'!$B$6:$B$786,#REF!,'NEW-RTT'!$L$6:$L$786,$B18,'NEW-RTT'!$AB$6:$AB$786,"G*",'NEW-RTT'!$C$6:$C$786,$M$3,'NEW-RTT'!$N$6:$N$786,#REF!)-SUMIFS('NEW-RTT'!$O$6:$O$786,'NEW-RTT'!$B$6:$B$786,#REF!,'NEW-RTT'!$M$6:$M$786,$B18,'NEW-RTT'!$AB$6:$AB$786,"G*",'NEW-RTT'!$C$6:$C$786,$M$3,'NEW-RTT'!$N$6:$N$786,#REF!)</f>
        <v>0</v>
      </c>
      <c r="N18" s="24">
        <f>$N17+SUMIFS('NEW-RTT'!$O$6:$O$786,'NEW-RTT'!$B$6:$B$786,#REF!,'NEW-RTT'!$L$6:$L$786,$B18,'NEW-RTT'!$AB$6:$AB$786,"G*",'NEW-RTT'!$C$6:$C$786,$N$3,'NEW-RTT'!$N$6:$N$786,#REF!)-SUMIFS('NEW-RTT'!$O$6:$O$786,'NEW-RTT'!$B$6:$B$786,#REF!,'NEW-RTT'!$M$6:$M$786,$B18,'NEW-RTT'!$AB$6:$AB$786,"G*",'NEW-RTT'!$C$6:$C$786,$N$3,'NEW-RTT'!$N$6:$N$786,#REF!)</f>
        <v>0</v>
      </c>
      <c r="O18" s="24">
        <f>$O17+SUMIFS('NEW-RTT'!$O$6:$O$786,'NEW-RTT'!$B$6:$B$786,#REF!,'NEW-RTT'!$L$6:$L$786,$B18,'NEW-RTT'!$AB$6:$AB$786,"G*",'NEW-RTT'!$C$6:$C$786,$O$3,'NEW-RTT'!$N$6:$N$786,#REF!)-SUMIFS('NEW-RTT'!$O$6:$O$786,'NEW-RTT'!$B$6:$B$786,#REF!,'NEW-RTT'!$M$6:$M$786,$B18,'NEW-RTT'!$AB$6:$AB$786,"G*",'NEW-RTT'!$C$6:$C$786,$O$3,'NEW-RTT'!$N$6:$N$786,#REF!)</f>
        <v>0</v>
      </c>
      <c r="P18" s="24">
        <f>$P17+SUMIFS('NEW-RTT'!$O$6:$O$786,'NEW-RTT'!$B$6:$B$786,#REF!,'NEW-RTT'!$L$6:$L$786,$B18,'NEW-RTT'!$AB$6:$AB$786,"G*",'NEW-RTT'!$C$6:$C$786,$P$3,'NEW-RTT'!$N$6:$N$786,#REF!)-SUMIFS('NEW-RTT'!$O$6:$O$786,'NEW-RTT'!$B$6:$B$786,#REF!,'NEW-RTT'!$M$6:$M$786,$B18,'NEW-RTT'!$AB$6:$AB$786,"G*",'NEW-RTT'!$C$6:$C$786,$P$3,'NEW-RTT'!$N$6:$N$786,#REF!)</f>
        <v>0</v>
      </c>
      <c r="Q18" s="24">
        <f>$Q17+SUMIFS('NEW-RTT'!$O$6:$O$786,'NEW-RTT'!$B$6:$B$786,#REF!,'NEW-RTT'!$L$6:$L$786,$B18,'NEW-RTT'!$AB$6:$AB$786,"G*",'NEW-RTT'!$C$6:$C$786,$Q$3,'NEW-RTT'!$N$6:$N$786,#REF!)-SUMIFS('NEW-RTT'!$O$6:$O$786,'NEW-RTT'!$B$6:$B$786,#REF!,'NEW-RTT'!$M$6:$M$786,$B18,'NEW-RTT'!$AB$6:$AB$786,"G*",'NEW-RTT'!$C$6:$C$786,$Q$3,'NEW-RTT'!$N$6:$N$786,#REF!)</f>
        <v>0</v>
      </c>
      <c r="R18" s="126">
        <f t="shared" si="1"/>
        <v>0</v>
      </c>
      <c r="S18" s="97"/>
      <c r="T18" s="97"/>
      <c r="U18" s="97"/>
      <c r="V18" s="97"/>
      <c r="W18" s="131" t="e">
        <f>SUMIFS(#REF!,#REF!,#REF!,#REF!,#REF!,#REF!,#REF!)</f>
        <v>#REF!</v>
      </c>
      <c r="X18" s="141"/>
      <c r="Y18" s="142"/>
      <c r="Z18" s="141"/>
      <c r="AA18" s="141"/>
      <c r="AB18" s="142"/>
      <c r="AC18" s="143"/>
      <c r="AD18" s="141"/>
      <c r="AE18" s="141"/>
      <c r="AF18" s="142"/>
      <c r="AG18" s="143"/>
      <c r="AH18" s="141"/>
      <c r="AI18" s="142"/>
      <c r="AJ18" s="141"/>
      <c r="AK18" s="141"/>
      <c r="AL18" s="142"/>
      <c r="AM18" s="143"/>
      <c r="AN18" s="141"/>
      <c r="AO18" s="141"/>
      <c r="AP18" s="142"/>
      <c r="AQ18" s="143"/>
    </row>
    <row r="19" spans="2:43" x14ac:dyDescent="0.25">
      <c r="B19" s="22">
        <v>15</v>
      </c>
      <c r="C19" s="21"/>
      <c r="D19" s="23">
        <f>$D18+SUMIFS('NEW-RTT'!$O$6:$O$786,'NEW-RTT'!$B$6:$B$786,#REF!,'NEW-RTT'!$L$6:$L$786,$B19,'NEW-RTT'!$AB$6:$AB$786,"G*",'NEW-RTT'!$C$6:$C$786,$D$3,'NEW-RTT'!$N$6:$N$786,#REF!)-SUMIFS('NEW-RTT'!$O$6:$O$786,'NEW-RTT'!$B$6:$B$786,#REF!,'NEW-RTT'!$M$6:$M$786,$B19,'NEW-RTT'!$AB$6:$AB$786,"G*",'NEW-RTT'!$C$6:$C$786,$D$3,'NEW-RTT'!$N$6:$N$786,#REF!)</f>
        <v>0</v>
      </c>
      <c r="E19" s="24">
        <f>$E18+SUMIFS('NEW-RTT'!$O$6:$O$786,'NEW-RTT'!$B$6:$B$786,#REF!,'NEW-RTT'!$L$6:$L$786,$B19,'NEW-RTT'!$AB$6:$AB$786,"G*",'NEW-RTT'!$C$6:$C$786,$E$3,'NEW-RTT'!$N$6:$N$786,#REF!)-SUMIFS('NEW-RTT'!$O$6:$O$786,'NEW-RTT'!$B$6:$B$786,#REF!,'NEW-RTT'!$M$6:$M$786,$B19,'NEW-RTT'!$AB$6:$AB$786,"G*",'NEW-RTT'!$C$6:$C$786,$E$3,'NEW-RTT'!$N$6:$N$786,#REF!)</f>
        <v>0</v>
      </c>
      <c r="F19" s="24">
        <f>$F18+SUMIFS('NEW-RTT'!$O$6:$O$786,'NEW-RTT'!$B$6:$B$786,#REF!,'NEW-RTT'!$L$6:$L$786,$B19,'NEW-RTT'!$AB$6:$AB$786,"G*",'NEW-RTT'!$C$6:$C$786,$F$3,'NEW-RTT'!$N$6:$N$786,#REF!)-SUMIFS('NEW-RTT'!$O$6:$O$786,'NEW-RTT'!$B$6:$B$786,#REF!,'NEW-RTT'!$M$6:$M$786,$B19,'NEW-RTT'!$AB$6:$AB$786,"G*",'NEW-RTT'!$C$6:$C$786,$F$3,'NEW-RTT'!$N$6:$N$786,#REF!)</f>
        <v>0</v>
      </c>
      <c r="G19" s="55">
        <f>$G18+SUMIFS('NEW-RTT'!$O$6:$O$786,'NEW-RTT'!$B$6:$B$786,#REF!,'NEW-RTT'!$L$6:$L$786,$B19,'NEW-RTT'!$AB$6:$AB$786,"G*",'NEW-RTT'!$C$6:$C$786,$G$3,'NEW-RTT'!$N$6:$N$786,#REF!)-SUMIFS('NEW-RTT'!$O$6:$O$786,'NEW-RTT'!$B$6:$B$786,#REF!,'NEW-RTT'!$M$6:$M$786,$B19,'NEW-RTT'!$AB$6:$AB$786,"G*",'NEW-RTT'!$C$6:$C$786,$G$3,'NEW-RTT'!$N$6:$N$786,#REF!)</f>
        <v>0</v>
      </c>
      <c r="H19" s="64">
        <f t="shared" si="0"/>
        <v>0</v>
      </c>
      <c r="I19" s="97"/>
      <c r="J19" s="97"/>
      <c r="K19" s="97"/>
      <c r="L19" s="99" t="e">
        <f>SUMIFS(#REF!,#REF!,#REF!,#REF!,#REF!,#REF!,#REF!)</f>
        <v>#REF!</v>
      </c>
      <c r="M19" s="60">
        <f>$M18+SUMIFS('NEW-RTT'!$O$6:$O$786,'NEW-RTT'!$B$6:$B$786,#REF!,'NEW-RTT'!$L$6:$L$786,$B19,'NEW-RTT'!$AB$6:$AB$786,"G*",'NEW-RTT'!$C$6:$C$786,$M$3,'NEW-RTT'!$N$6:$N$786,#REF!)-SUMIFS('NEW-RTT'!$O$6:$O$786,'NEW-RTT'!$B$6:$B$786,#REF!,'NEW-RTT'!$M$6:$M$786,$B19,'NEW-RTT'!$AB$6:$AB$786,"G*",'NEW-RTT'!$C$6:$C$786,$M$3,'NEW-RTT'!$N$6:$N$786,#REF!)</f>
        <v>0</v>
      </c>
      <c r="N19" s="24">
        <f>$N18+SUMIFS('NEW-RTT'!$O$6:$O$786,'NEW-RTT'!$B$6:$B$786,#REF!,'NEW-RTT'!$L$6:$L$786,$B19,'NEW-RTT'!$AB$6:$AB$786,"G*",'NEW-RTT'!$C$6:$C$786,$N$3,'NEW-RTT'!$N$6:$N$786,#REF!)-SUMIFS('NEW-RTT'!$O$6:$O$786,'NEW-RTT'!$B$6:$B$786,#REF!,'NEW-RTT'!$M$6:$M$786,$B19,'NEW-RTT'!$AB$6:$AB$786,"G*",'NEW-RTT'!$C$6:$C$786,$N$3,'NEW-RTT'!$N$6:$N$786,#REF!)</f>
        <v>0</v>
      </c>
      <c r="O19" s="24">
        <f>$O18+SUMIFS('NEW-RTT'!$O$6:$O$786,'NEW-RTT'!$B$6:$B$786,#REF!,'NEW-RTT'!$L$6:$L$786,$B19,'NEW-RTT'!$AB$6:$AB$786,"G*",'NEW-RTT'!$C$6:$C$786,$O$3,'NEW-RTT'!$N$6:$N$786,#REF!)-SUMIFS('NEW-RTT'!$O$6:$O$786,'NEW-RTT'!$B$6:$B$786,#REF!,'NEW-RTT'!$M$6:$M$786,$B19,'NEW-RTT'!$AB$6:$AB$786,"G*",'NEW-RTT'!$C$6:$C$786,$O$3,'NEW-RTT'!$N$6:$N$786,#REF!)</f>
        <v>0</v>
      </c>
      <c r="P19" s="24">
        <f>$P18+SUMIFS('NEW-RTT'!$O$6:$O$786,'NEW-RTT'!$B$6:$B$786,#REF!,'NEW-RTT'!$L$6:$L$786,$B19,'NEW-RTT'!$AB$6:$AB$786,"G*",'NEW-RTT'!$C$6:$C$786,$P$3,'NEW-RTT'!$N$6:$N$786,#REF!)-SUMIFS('NEW-RTT'!$O$6:$O$786,'NEW-RTT'!$B$6:$B$786,#REF!,'NEW-RTT'!$M$6:$M$786,$B19,'NEW-RTT'!$AB$6:$AB$786,"G*",'NEW-RTT'!$C$6:$C$786,$P$3,'NEW-RTT'!$N$6:$N$786,#REF!)</f>
        <v>0</v>
      </c>
      <c r="Q19" s="24">
        <f>$Q18+SUMIFS('NEW-RTT'!$O$6:$O$786,'NEW-RTT'!$B$6:$B$786,#REF!,'NEW-RTT'!$L$6:$L$786,$B19,'NEW-RTT'!$AB$6:$AB$786,"G*",'NEW-RTT'!$C$6:$C$786,$Q$3,'NEW-RTT'!$N$6:$N$786,#REF!)-SUMIFS('NEW-RTT'!$O$6:$O$786,'NEW-RTT'!$B$6:$B$786,#REF!,'NEW-RTT'!$M$6:$M$786,$B19,'NEW-RTT'!$AB$6:$AB$786,"G*",'NEW-RTT'!$C$6:$C$786,$Q$3,'NEW-RTT'!$N$6:$N$786,#REF!)</f>
        <v>0</v>
      </c>
      <c r="R19" s="126">
        <f t="shared" si="1"/>
        <v>0</v>
      </c>
      <c r="S19" s="97"/>
      <c r="T19" s="97"/>
      <c r="U19" s="97"/>
      <c r="V19" s="97"/>
      <c r="W19" s="131" t="e">
        <f>SUMIFS(#REF!,#REF!,#REF!,#REF!,#REF!,#REF!,#REF!)</f>
        <v>#REF!</v>
      </c>
      <c r="X19" s="141"/>
      <c r="Y19" s="142"/>
      <c r="Z19" s="141"/>
      <c r="AA19" s="141"/>
      <c r="AB19" s="142"/>
      <c r="AC19" s="143"/>
      <c r="AD19" s="141"/>
      <c r="AE19" s="141"/>
      <c r="AF19" s="142"/>
      <c r="AG19" s="143"/>
      <c r="AH19" s="141"/>
      <c r="AI19" s="142"/>
      <c r="AJ19" s="141"/>
      <c r="AK19" s="141"/>
      <c r="AL19" s="142"/>
      <c r="AM19" s="143"/>
      <c r="AN19" s="141"/>
      <c r="AO19" s="141"/>
      <c r="AP19" s="142"/>
      <c r="AQ19" s="143"/>
    </row>
    <row r="20" spans="2:43" x14ac:dyDescent="0.25">
      <c r="B20" s="22">
        <v>16</v>
      </c>
      <c r="C20" s="21"/>
      <c r="D20" s="23">
        <f>$D19+SUMIFS('NEW-RTT'!$O$6:$O$786,'NEW-RTT'!$B$6:$B$786,#REF!,'NEW-RTT'!$L$6:$L$786,$B20,'NEW-RTT'!$AB$6:$AB$786,"G*",'NEW-RTT'!$C$6:$C$786,$D$3,'NEW-RTT'!$N$6:$N$786,#REF!)-SUMIFS('NEW-RTT'!$O$6:$O$786,'NEW-RTT'!$B$6:$B$786,#REF!,'NEW-RTT'!$M$6:$M$786,$B20,'NEW-RTT'!$AB$6:$AB$786,"G*",'NEW-RTT'!$C$6:$C$786,$D$3,'NEW-RTT'!$N$6:$N$786,#REF!)</f>
        <v>0</v>
      </c>
      <c r="E20" s="24">
        <f>$E19+SUMIFS('NEW-RTT'!$O$6:$O$786,'NEW-RTT'!$B$6:$B$786,#REF!,'NEW-RTT'!$L$6:$L$786,$B20,'NEW-RTT'!$AB$6:$AB$786,"G*",'NEW-RTT'!$C$6:$C$786,$E$3,'NEW-RTT'!$N$6:$N$786,#REF!)-SUMIFS('NEW-RTT'!$O$6:$O$786,'NEW-RTT'!$B$6:$B$786,#REF!,'NEW-RTT'!$M$6:$M$786,$B20,'NEW-RTT'!$AB$6:$AB$786,"G*",'NEW-RTT'!$C$6:$C$786,$E$3,'NEW-RTT'!$N$6:$N$786,#REF!)</f>
        <v>0</v>
      </c>
      <c r="F20" s="24">
        <f>$F19+SUMIFS('NEW-RTT'!$O$6:$O$786,'NEW-RTT'!$B$6:$B$786,#REF!,'NEW-RTT'!$L$6:$L$786,$B20,'NEW-RTT'!$AB$6:$AB$786,"G*",'NEW-RTT'!$C$6:$C$786,$F$3,'NEW-RTT'!$N$6:$N$786,#REF!)-SUMIFS('NEW-RTT'!$O$6:$O$786,'NEW-RTT'!$B$6:$B$786,#REF!,'NEW-RTT'!$M$6:$M$786,$B20,'NEW-RTT'!$AB$6:$AB$786,"G*",'NEW-RTT'!$C$6:$C$786,$F$3,'NEW-RTT'!$N$6:$N$786,#REF!)</f>
        <v>0</v>
      </c>
      <c r="G20" s="55">
        <f>$G19+SUMIFS('NEW-RTT'!$O$6:$O$786,'NEW-RTT'!$B$6:$B$786,#REF!,'NEW-RTT'!$L$6:$L$786,$B20,'NEW-RTT'!$AB$6:$AB$786,"G*",'NEW-RTT'!$C$6:$C$786,$G$3,'NEW-RTT'!$N$6:$N$786,#REF!)-SUMIFS('NEW-RTT'!$O$6:$O$786,'NEW-RTT'!$B$6:$B$786,#REF!,'NEW-RTT'!$M$6:$M$786,$B20,'NEW-RTT'!$AB$6:$AB$786,"G*",'NEW-RTT'!$C$6:$C$786,$G$3,'NEW-RTT'!$N$6:$N$786,#REF!)</f>
        <v>0</v>
      </c>
      <c r="H20" s="64">
        <f t="shared" si="0"/>
        <v>0</v>
      </c>
      <c r="I20" s="97"/>
      <c r="J20" s="97"/>
      <c r="K20" s="97"/>
      <c r="L20" s="99" t="e">
        <f>SUMIFS(#REF!,#REF!,#REF!,#REF!,#REF!,#REF!,#REF!)</f>
        <v>#REF!</v>
      </c>
      <c r="M20" s="60">
        <f>$M19+SUMIFS('NEW-RTT'!$O$6:$O$786,'NEW-RTT'!$B$6:$B$786,#REF!,'NEW-RTT'!$L$6:$L$786,$B20,'NEW-RTT'!$AB$6:$AB$786,"G*",'NEW-RTT'!$C$6:$C$786,$M$3,'NEW-RTT'!$N$6:$N$786,#REF!)-SUMIFS('NEW-RTT'!$O$6:$O$786,'NEW-RTT'!$B$6:$B$786,#REF!,'NEW-RTT'!$M$6:$M$786,$B20,'NEW-RTT'!$AB$6:$AB$786,"G*",'NEW-RTT'!$C$6:$C$786,$M$3,'NEW-RTT'!$N$6:$N$786,#REF!)</f>
        <v>0</v>
      </c>
      <c r="N20" s="24">
        <f>$N19+SUMIFS('NEW-RTT'!$O$6:$O$786,'NEW-RTT'!$B$6:$B$786,#REF!,'NEW-RTT'!$L$6:$L$786,$B20,'NEW-RTT'!$AB$6:$AB$786,"G*",'NEW-RTT'!$C$6:$C$786,$N$3,'NEW-RTT'!$N$6:$N$786,#REF!)-SUMIFS('NEW-RTT'!$O$6:$O$786,'NEW-RTT'!$B$6:$B$786,#REF!,'NEW-RTT'!$M$6:$M$786,$B20,'NEW-RTT'!$AB$6:$AB$786,"G*",'NEW-RTT'!$C$6:$C$786,$N$3,'NEW-RTT'!$N$6:$N$786,#REF!)</f>
        <v>0</v>
      </c>
      <c r="O20" s="24">
        <f>$O19+SUMIFS('NEW-RTT'!$O$6:$O$786,'NEW-RTT'!$B$6:$B$786,#REF!,'NEW-RTT'!$L$6:$L$786,$B20,'NEW-RTT'!$AB$6:$AB$786,"G*",'NEW-RTT'!$C$6:$C$786,$O$3,'NEW-RTT'!$N$6:$N$786,#REF!)-SUMIFS('NEW-RTT'!$O$6:$O$786,'NEW-RTT'!$B$6:$B$786,#REF!,'NEW-RTT'!$M$6:$M$786,$B20,'NEW-RTT'!$AB$6:$AB$786,"G*",'NEW-RTT'!$C$6:$C$786,$O$3,'NEW-RTT'!$N$6:$N$786,#REF!)</f>
        <v>0</v>
      </c>
      <c r="P20" s="24">
        <f>$P19+SUMIFS('NEW-RTT'!$O$6:$O$786,'NEW-RTT'!$B$6:$B$786,#REF!,'NEW-RTT'!$L$6:$L$786,$B20,'NEW-RTT'!$AB$6:$AB$786,"G*",'NEW-RTT'!$C$6:$C$786,$P$3,'NEW-RTT'!$N$6:$N$786,#REF!)-SUMIFS('NEW-RTT'!$O$6:$O$786,'NEW-RTT'!$B$6:$B$786,#REF!,'NEW-RTT'!$M$6:$M$786,$B20,'NEW-RTT'!$AB$6:$AB$786,"G*",'NEW-RTT'!$C$6:$C$786,$P$3,'NEW-RTT'!$N$6:$N$786,#REF!)</f>
        <v>0</v>
      </c>
      <c r="Q20" s="24">
        <f>$Q19+SUMIFS('NEW-RTT'!$O$6:$O$786,'NEW-RTT'!$B$6:$B$786,#REF!,'NEW-RTT'!$L$6:$L$786,$B20,'NEW-RTT'!$AB$6:$AB$786,"G*",'NEW-RTT'!$C$6:$C$786,$Q$3,'NEW-RTT'!$N$6:$N$786,#REF!)-SUMIFS('NEW-RTT'!$O$6:$O$786,'NEW-RTT'!$B$6:$B$786,#REF!,'NEW-RTT'!$M$6:$M$786,$B20,'NEW-RTT'!$AB$6:$AB$786,"G*",'NEW-RTT'!$C$6:$C$786,$Q$3,'NEW-RTT'!$N$6:$N$786,#REF!)</f>
        <v>0</v>
      </c>
      <c r="R20" s="126">
        <f t="shared" si="1"/>
        <v>0</v>
      </c>
      <c r="S20" s="97"/>
      <c r="T20" s="97"/>
      <c r="U20" s="97"/>
      <c r="V20" s="97"/>
      <c r="W20" s="131" t="e">
        <f>SUMIFS(#REF!,#REF!,#REF!,#REF!,#REF!,#REF!,#REF!)</f>
        <v>#REF!</v>
      </c>
      <c r="X20" s="141"/>
      <c r="Y20" s="142"/>
      <c r="Z20" s="141"/>
      <c r="AA20" s="141"/>
      <c r="AB20" s="142"/>
      <c r="AC20" s="143"/>
      <c r="AD20" s="141"/>
      <c r="AE20" s="141"/>
      <c r="AF20" s="142"/>
      <c r="AG20" s="143"/>
      <c r="AH20" s="141"/>
      <c r="AI20" s="142"/>
      <c r="AJ20" s="141"/>
      <c r="AK20" s="141"/>
      <c r="AL20" s="142"/>
      <c r="AM20" s="143"/>
      <c r="AN20" s="141"/>
      <c r="AO20" s="141"/>
      <c r="AP20" s="142"/>
      <c r="AQ20" s="143"/>
    </row>
    <row r="21" spans="2:43" x14ac:dyDescent="0.25">
      <c r="B21" s="22">
        <v>17</v>
      </c>
      <c r="C21" s="21"/>
      <c r="D21" s="23">
        <f>$D20+SUMIFS('NEW-RTT'!$O$6:$O$786,'NEW-RTT'!$B$6:$B$786,#REF!,'NEW-RTT'!$L$6:$L$786,$B21,'NEW-RTT'!$AB$6:$AB$786,"G*",'NEW-RTT'!$C$6:$C$786,$D$3,'NEW-RTT'!$N$6:$N$786,#REF!)-SUMIFS('NEW-RTT'!$O$6:$O$786,'NEW-RTT'!$B$6:$B$786,#REF!,'NEW-RTT'!$M$6:$M$786,$B21,'NEW-RTT'!$AB$6:$AB$786,"G*",'NEW-RTT'!$C$6:$C$786,$D$3,'NEW-RTT'!$N$6:$N$786,#REF!)</f>
        <v>0</v>
      </c>
      <c r="E21" s="24">
        <f>$E20+SUMIFS('NEW-RTT'!$O$6:$O$786,'NEW-RTT'!$B$6:$B$786,#REF!,'NEW-RTT'!$L$6:$L$786,$B21,'NEW-RTT'!$AB$6:$AB$786,"G*",'NEW-RTT'!$C$6:$C$786,$E$3,'NEW-RTT'!$N$6:$N$786,#REF!)-SUMIFS('NEW-RTT'!$O$6:$O$786,'NEW-RTT'!$B$6:$B$786,#REF!,'NEW-RTT'!$M$6:$M$786,$B21,'NEW-RTT'!$AB$6:$AB$786,"G*",'NEW-RTT'!$C$6:$C$786,$E$3,'NEW-RTT'!$N$6:$N$786,#REF!)</f>
        <v>0</v>
      </c>
      <c r="F21" s="24">
        <f>$F20+SUMIFS('NEW-RTT'!$O$6:$O$786,'NEW-RTT'!$B$6:$B$786,#REF!,'NEW-RTT'!$L$6:$L$786,$B21,'NEW-RTT'!$AB$6:$AB$786,"G*",'NEW-RTT'!$C$6:$C$786,$F$3,'NEW-RTT'!$N$6:$N$786,#REF!)-SUMIFS('NEW-RTT'!$O$6:$O$786,'NEW-RTT'!$B$6:$B$786,#REF!,'NEW-RTT'!$M$6:$M$786,$B21,'NEW-RTT'!$AB$6:$AB$786,"G*",'NEW-RTT'!$C$6:$C$786,$F$3,'NEW-RTT'!$N$6:$N$786,#REF!)</f>
        <v>0</v>
      </c>
      <c r="G21" s="55">
        <f>$G20+SUMIFS('NEW-RTT'!$O$6:$O$786,'NEW-RTT'!$B$6:$B$786,#REF!,'NEW-RTT'!$L$6:$L$786,$B21,'NEW-RTT'!$AB$6:$AB$786,"G*",'NEW-RTT'!$C$6:$C$786,$G$3,'NEW-RTT'!$N$6:$N$786,#REF!)-SUMIFS('NEW-RTT'!$O$6:$O$786,'NEW-RTT'!$B$6:$B$786,#REF!,'NEW-RTT'!$M$6:$M$786,$B21,'NEW-RTT'!$AB$6:$AB$786,"G*",'NEW-RTT'!$C$6:$C$786,$G$3,'NEW-RTT'!$N$6:$N$786,#REF!)</f>
        <v>0</v>
      </c>
      <c r="H21" s="64">
        <f t="shared" si="0"/>
        <v>0</v>
      </c>
      <c r="I21" s="97"/>
      <c r="J21" s="97"/>
      <c r="K21" s="97"/>
      <c r="L21" s="99" t="e">
        <f>SUMIFS(#REF!,#REF!,#REF!,#REF!,#REF!,#REF!,#REF!)</f>
        <v>#REF!</v>
      </c>
      <c r="M21" s="60">
        <f>$M20+SUMIFS('NEW-RTT'!$O$6:$O$786,'NEW-RTT'!$B$6:$B$786,#REF!,'NEW-RTT'!$L$6:$L$786,$B21,'NEW-RTT'!$AB$6:$AB$786,"G*",'NEW-RTT'!$C$6:$C$786,$M$3,'NEW-RTT'!$N$6:$N$786,#REF!)-SUMIFS('NEW-RTT'!$O$6:$O$786,'NEW-RTT'!$B$6:$B$786,#REF!,'NEW-RTT'!$M$6:$M$786,$B21,'NEW-RTT'!$AB$6:$AB$786,"G*",'NEW-RTT'!$C$6:$C$786,$M$3,'NEW-RTT'!$N$6:$N$786,#REF!)</f>
        <v>0</v>
      </c>
      <c r="N21" s="24">
        <f>$N20+SUMIFS('NEW-RTT'!$O$6:$O$786,'NEW-RTT'!$B$6:$B$786,#REF!,'NEW-RTT'!$L$6:$L$786,$B21,'NEW-RTT'!$AB$6:$AB$786,"G*",'NEW-RTT'!$C$6:$C$786,$N$3,'NEW-RTT'!$N$6:$N$786,#REF!)-SUMIFS('NEW-RTT'!$O$6:$O$786,'NEW-RTT'!$B$6:$B$786,#REF!,'NEW-RTT'!$M$6:$M$786,$B21,'NEW-RTT'!$AB$6:$AB$786,"G*",'NEW-RTT'!$C$6:$C$786,$N$3,'NEW-RTT'!$N$6:$N$786,#REF!)</f>
        <v>0</v>
      </c>
      <c r="O21" s="24">
        <f>$O20+SUMIFS('NEW-RTT'!$O$6:$O$786,'NEW-RTT'!$B$6:$B$786,#REF!,'NEW-RTT'!$L$6:$L$786,$B21,'NEW-RTT'!$AB$6:$AB$786,"G*",'NEW-RTT'!$C$6:$C$786,$O$3,'NEW-RTT'!$N$6:$N$786,#REF!)-SUMIFS('NEW-RTT'!$O$6:$O$786,'NEW-RTT'!$B$6:$B$786,#REF!,'NEW-RTT'!$M$6:$M$786,$B21,'NEW-RTT'!$AB$6:$AB$786,"G*",'NEW-RTT'!$C$6:$C$786,$O$3,'NEW-RTT'!$N$6:$N$786,#REF!)</f>
        <v>0</v>
      </c>
      <c r="P21" s="24">
        <f>$P20+SUMIFS('NEW-RTT'!$O$6:$O$786,'NEW-RTT'!$B$6:$B$786,#REF!,'NEW-RTT'!$L$6:$L$786,$B21,'NEW-RTT'!$AB$6:$AB$786,"G*",'NEW-RTT'!$C$6:$C$786,$P$3,'NEW-RTT'!$N$6:$N$786,#REF!)-SUMIFS('NEW-RTT'!$O$6:$O$786,'NEW-RTT'!$B$6:$B$786,#REF!,'NEW-RTT'!$M$6:$M$786,$B21,'NEW-RTT'!$AB$6:$AB$786,"G*",'NEW-RTT'!$C$6:$C$786,$P$3,'NEW-RTT'!$N$6:$N$786,#REF!)</f>
        <v>0</v>
      </c>
      <c r="Q21" s="24">
        <f>$Q20+SUMIFS('NEW-RTT'!$O$6:$O$786,'NEW-RTT'!$B$6:$B$786,#REF!,'NEW-RTT'!$L$6:$L$786,$B21,'NEW-RTT'!$AB$6:$AB$786,"G*",'NEW-RTT'!$C$6:$C$786,$Q$3,'NEW-RTT'!$N$6:$N$786,#REF!)-SUMIFS('NEW-RTT'!$O$6:$O$786,'NEW-RTT'!$B$6:$B$786,#REF!,'NEW-RTT'!$M$6:$M$786,$B21,'NEW-RTT'!$AB$6:$AB$786,"G*",'NEW-RTT'!$C$6:$C$786,$Q$3,'NEW-RTT'!$N$6:$N$786,#REF!)</f>
        <v>0</v>
      </c>
      <c r="R21" s="126">
        <f t="shared" si="1"/>
        <v>0</v>
      </c>
      <c r="S21" s="97"/>
      <c r="T21" s="97"/>
      <c r="U21" s="97"/>
      <c r="V21" s="97"/>
      <c r="W21" s="131" t="e">
        <f>SUMIFS(#REF!,#REF!,#REF!,#REF!,#REF!,#REF!,#REF!)</f>
        <v>#REF!</v>
      </c>
      <c r="X21" s="141"/>
      <c r="Y21" s="142"/>
      <c r="Z21" s="141"/>
      <c r="AA21" s="141"/>
      <c r="AB21" s="142"/>
      <c r="AC21" s="143"/>
      <c r="AD21" s="141"/>
      <c r="AE21" s="141"/>
      <c r="AF21" s="142"/>
      <c r="AG21" s="143"/>
      <c r="AH21" s="141"/>
      <c r="AI21" s="142"/>
      <c r="AJ21" s="141"/>
      <c r="AK21" s="141"/>
      <c r="AL21" s="142"/>
      <c r="AM21" s="143"/>
      <c r="AN21" s="141"/>
      <c r="AO21" s="141"/>
      <c r="AP21" s="142"/>
      <c r="AQ21" s="143"/>
    </row>
    <row r="22" spans="2:43" x14ac:dyDescent="0.25">
      <c r="B22" s="22">
        <v>18</v>
      </c>
      <c r="C22" s="21"/>
      <c r="D22" s="23">
        <f>$D21+SUMIFS('NEW-RTT'!$O$6:$O$786,'NEW-RTT'!$B$6:$B$786,#REF!,'NEW-RTT'!$L$6:$L$786,$B22,'NEW-RTT'!$AB$6:$AB$786,"G*",'NEW-RTT'!$C$6:$C$786,$D$3,'NEW-RTT'!$N$6:$N$786,#REF!)-SUMIFS('NEW-RTT'!$O$6:$O$786,'NEW-RTT'!$B$6:$B$786,#REF!,'NEW-RTT'!$M$6:$M$786,$B22,'NEW-RTT'!$AB$6:$AB$786,"G*",'NEW-RTT'!$C$6:$C$786,$D$3,'NEW-RTT'!$N$6:$N$786,#REF!)</f>
        <v>0</v>
      </c>
      <c r="E22" s="24">
        <f>$E21+SUMIFS('NEW-RTT'!$O$6:$O$786,'NEW-RTT'!$B$6:$B$786,#REF!,'NEW-RTT'!$L$6:$L$786,$B22,'NEW-RTT'!$AB$6:$AB$786,"G*",'NEW-RTT'!$C$6:$C$786,$E$3,'NEW-RTT'!$N$6:$N$786,#REF!)-SUMIFS('NEW-RTT'!$O$6:$O$786,'NEW-RTT'!$B$6:$B$786,#REF!,'NEW-RTT'!$M$6:$M$786,$B22,'NEW-RTT'!$AB$6:$AB$786,"G*",'NEW-RTT'!$C$6:$C$786,$E$3,'NEW-RTT'!$N$6:$N$786,#REF!)</f>
        <v>0</v>
      </c>
      <c r="F22" s="24">
        <f>$F21+SUMIFS('NEW-RTT'!$O$6:$O$786,'NEW-RTT'!$B$6:$B$786,#REF!,'NEW-RTT'!$L$6:$L$786,$B22,'NEW-RTT'!$AB$6:$AB$786,"G*",'NEW-RTT'!$C$6:$C$786,$F$3,'NEW-RTT'!$N$6:$N$786,#REF!)-SUMIFS('NEW-RTT'!$O$6:$O$786,'NEW-RTT'!$B$6:$B$786,#REF!,'NEW-RTT'!$M$6:$M$786,$B22,'NEW-RTT'!$AB$6:$AB$786,"G*",'NEW-RTT'!$C$6:$C$786,$F$3,'NEW-RTT'!$N$6:$N$786,#REF!)</f>
        <v>0</v>
      </c>
      <c r="G22" s="55">
        <f>$G21+SUMIFS('NEW-RTT'!$O$6:$O$786,'NEW-RTT'!$B$6:$B$786,#REF!,'NEW-RTT'!$L$6:$L$786,$B22,'NEW-RTT'!$AB$6:$AB$786,"G*",'NEW-RTT'!$C$6:$C$786,$G$3,'NEW-RTT'!$N$6:$N$786,#REF!)-SUMIFS('NEW-RTT'!$O$6:$O$786,'NEW-RTT'!$B$6:$B$786,#REF!,'NEW-RTT'!$M$6:$M$786,$B22,'NEW-RTT'!$AB$6:$AB$786,"G*",'NEW-RTT'!$C$6:$C$786,$G$3,'NEW-RTT'!$N$6:$N$786,#REF!)</f>
        <v>0</v>
      </c>
      <c r="H22" s="64">
        <f t="shared" si="0"/>
        <v>0</v>
      </c>
      <c r="I22" s="97"/>
      <c r="J22" s="97"/>
      <c r="K22" s="97"/>
      <c r="L22" s="99" t="e">
        <f>SUMIFS(#REF!,#REF!,#REF!,#REF!,#REF!,#REF!,#REF!)</f>
        <v>#REF!</v>
      </c>
      <c r="M22" s="60">
        <f>$M21+SUMIFS('NEW-RTT'!$O$6:$O$786,'NEW-RTT'!$B$6:$B$786,#REF!,'NEW-RTT'!$L$6:$L$786,$B22,'NEW-RTT'!$AB$6:$AB$786,"G*",'NEW-RTT'!$C$6:$C$786,$M$3,'NEW-RTT'!$N$6:$N$786,#REF!)-SUMIFS('NEW-RTT'!$O$6:$O$786,'NEW-RTT'!$B$6:$B$786,#REF!,'NEW-RTT'!$M$6:$M$786,$B22,'NEW-RTT'!$AB$6:$AB$786,"G*",'NEW-RTT'!$C$6:$C$786,$M$3,'NEW-RTT'!$N$6:$N$786,#REF!)</f>
        <v>0</v>
      </c>
      <c r="N22" s="24">
        <f>$N21+SUMIFS('NEW-RTT'!$O$6:$O$786,'NEW-RTT'!$B$6:$B$786,#REF!,'NEW-RTT'!$L$6:$L$786,$B22,'NEW-RTT'!$AB$6:$AB$786,"G*",'NEW-RTT'!$C$6:$C$786,$N$3,'NEW-RTT'!$N$6:$N$786,#REF!)-SUMIFS('NEW-RTT'!$O$6:$O$786,'NEW-RTT'!$B$6:$B$786,#REF!,'NEW-RTT'!$M$6:$M$786,$B22,'NEW-RTT'!$AB$6:$AB$786,"G*",'NEW-RTT'!$C$6:$C$786,$N$3,'NEW-RTT'!$N$6:$N$786,#REF!)</f>
        <v>0</v>
      </c>
      <c r="O22" s="24">
        <f>$O21+SUMIFS('NEW-RTT'!$O$6:$O$786,'NEW-RTT'!$B$6:$B$786,#REF!,'NEW-RTT'!$L$6:$L$786,$B22,'NEW-RTT'!$AB$6:$AB$786,"G*",'NEW-RTT'!$C$6:$C$786,$O$3,'NEW-RTT'!$N$6:$N$786,#REF!)-SUMIFS('NEW-RTT'!$O$6:$O$786,'NEW-RTT'!$B$6:$B$786,#REF!,'NEW-RTT'!$M$6:$M$786,$B22,'NEW-RTT'!$AB$6:$AB$786,"G*",'NEW-RTT'!$C$6:$C$786,$O$3,'NEW-RTT'!$N$6:$N$786,#REF!)</f>
        <v>0</v>
      </c>
      <c r="P22" s="24">
        <f>$P21+SUMIFS('NEW-RTT'!$O$6:$O$786,'NEW-RTT'!$B$6:$B$786,#REF!,'NEW-RTT'!$L$6:$L$786,$B22,'NEW-RTT'!$AB$6:$AB$786,"G*",'NEW-RTT'!$C$6:$C$786,$P$3,'NEW-RTT'!$N$6:$N$786,#REF!)-SUMIFS('NEW-RTT'!$O$6:$O$786,'NEW-RTT'!$B$6:$B$786,#REF!,'NEW-RTT'!$M$6:$M$786,$B22,'NEW-RTT'!$AB$6:$AB$786,"G*",'NEW-RTT'!$C$6:$C$786,$P$3,'NEW-RTT'!$N$6:$N$786,#REF!)</f>
        <v>0</v>
      </c>
      <c r="Q22" s="24">
        <f>$Q21+SUMIFS('NEW-RTT'!$O$6:$O$786,'NEW-RTT'!$B$6:$B$786,#REF!,'NEW-RTT'!$L$6:$L$786,$B22,'NEW-RTT'!$AB$6:$AB$786,"G*",'NEW-RTT'!$C$6:$C$786,$Q$3,'NEW-RTT'!$N$6:$N$786,#REF!)-SUMIFS('NEW-RTT'!$O$6:$O$786,'NEW-RTT'!$B$6:$B$786,#REF!,'NEW-RTT'!$M$6:$M$786,$B22,'NEW-RTT'!$AB$6:$AB$786,"G*",'NEW-RTT'!$C$6:$C$786,$Q$3,'NEW-RTT'!$N$6:$N$786,#REF!)</f>
        <v>0</v>
      </c>
      <c r="R22" s="126">
        <f t="shared" si="1"/>
        <v>0</v>
      </c>
      <c r="S22" s="97"/>
      <c r="T22" s="97"/>
      <c r="U22" s="97"/>
      <c r="V22" s="97"/>
      <c r="W22" s="131" t="e">
        <f>SUMIFS(#REF!,#REF!,#REF!,#REF!,#REF!,#REF!,#REF!)</f>
        <v>#REF!</v>
      </c>
      <c r="X22" s="141"/>
      <c r="Y22" s="142"/>
      <c r="Z22" s="141"/>
      <c r="AA22" s="141"/>
      <c r="AB22" s="142"/>
      <c r="AC22" s="143"/>
      <c r="AD22" s="141"/>
      <c r="AE22" s="141"/>
      <c r="AF22" s="142"/>
      <c r="AG22" s="143"/>
      <c r="AH22" s="141"/>
      <c r="AI22" s="142"/>
      <c r="AJ22" s="141"/>
      <c r="AK22" s="141"/>
      <c r="AL22" s="142"/>
      <c r="AM22" s="143"/>
      <c r="AN22" s="141"/>
      <c r="AO22" s="141"/>
      <c r="AP22" s="142"/>
      <c r="AQ22" s="143"/>
    </row>
    <row r="23" spans="2:43" x14ac:dyDescent="0.25">
      <c r="B23" s="22">
        <v>19</v>
      </c>
      <c r="C23" s="21"/>
      <c r="D23" s="23">
        <f>$D22+SUMIFS('NEW-RTT'!$O$6:$O$786,'NEW-RTT'!$B$6:$B$786,#REF!,'NEW-RTT'!$L$6:$L$786,$B23,'NEW-RTT'!$AB$6:$AB$786,"G*",'NEW-RTT'!$C$6:$C$786,$D$3,'NEW-RTT'!$N$6:$N$786,#REF!)-SUMIFS('NEW-RTT'!$O$6:$O$786,'NEW-RTT'!$B$6:$B$786,#REF!,'NEW-RTT'!$M$6:$M$786,$B23,'NEW-RTT'!$AB$6:$AB$786,"G*",'NEW-RTT'!$C$6:$C$786,$D$3,'NEW-RTT'!$N$6:$N$786,#REF!)</f>
        <v>0</v>
      </c>
      <c r="E23" s="24">
        <f>$E22+SUMIFS('NEW-RTT'!$O$6:$O$786,'NEW-RTT'!$B$6:$B$786,#REF!,'NEW-RTT'!$L$6:$L$786,$B23,'NEW-RTT'!$AB$6:$AB$786,"G*",'NEW-RTT'!$C$6:$C$786,$E$3,'NEW-RTT'!$N$6:$N$786,#REF!)-SUMIFS('NEW-RTT'!$O$6:$O$786,'NEW-RTT'!$B$6:$B$786,#REF!,'NEW-RTT'!$M$6:$M$786,$B23,'NEW-RTT'!$AB$6:$AB$786,"G*",'NEW-RTT'!$C$6:$C$786,$E$3,'NEW-RTT'!$N$6:$N$786,#REF!)</f>
        <v>0</v>
      </c>
      <c r="F23" s="24">
        <f>$F22+SUMIFS('NEW-RTT'!$O$6:$O$786,'NEW-RTT'!$B$6:$B$786,#REF!,'NEW-RTT'!$L$6:$L$786,$B23,'NEW-RTT'!$AB$6:$AB$786,"G*",'NEW-RTT'!$C$6:$C$786,$F$3,'NEW-RTT'!$N$6:$N$786,#REF!)-SUMIFS('NEW-RTT'!$O$6:$O$786,'NEW-RTT'!$B$6:$B$786,#REF!,'NEW-RTT'!$M$6:$M$786,$B23,'NEW-RTT'!$AB$6:$AB$786,"G*",'NEW-RTT'!$C$6:$C$786,$F$3,'NEW-RTT'!$N$6:$N$786,#REF!)</f>
        <v>0</v>
      </c>
      <c r="G23" s="55">
        <f>$G22+SUMIFS('NEW-RTT'!$O$6:$O$786,'NEW-RTT'!$B$6:$B$786,#REF!,'NEW-RTT'!$L$6:$L$786,$B23,'NEW-RTT'!$AB$6:$AB$786,"G*",'NEW-RTT'!$C$6:$C$786,$G$3,'NEW-RTT'!$N$6:$N$786,#REF!)-SUMIFS('NEW-RTT'!$O$6:$O$786,'NEW-RTT'!$B$6:$B$786,#REF!,'NEW-RTT'!$M$6:$M$786,$B23,'NEW-RTT'!$AB$6:$AB$786,"G*",'NEW-RTT'!$C$6:$C$786,$G$3,'NEW-RTT'!$N$6:$N$786,#REF!)</f>
        <v>0</v>
      </c>
      <c r="H23" s="64">
        <f t="shared" si="0"/>
        <v>0</v>
      </c>
      <c r="I23" s="97"/>
      <c r="J23" s="97"/>
      <c r="K23" s="97"/>
      <c r="L23" s="99" t="e">
        <f>SUMIFS(#REF!,#REF!,#REF!,#REF!,#REF!,#REF!,#REF!)</f>
        <v>#REF!</v>
      </c>
      <c r="M23" s="60">
        <f>$M22+SUMIFS('NEW-RTT'!$O$6:$O$786,'NEW-RTT'!$B$6:$B$786,#REF!,'NEW-RTT'!$L$6:$L$786,$B23,'NEW-RTT'!$AB$6:$AB$786,"G*",'NEW-RTT'!$C$6:$C$786,$M$3,'NEW-RTT'!$N$6:$N$786,#REF!)-SUMIFS('NEW-RTT'!$O$6:$O$786,'NEW-RTT'!$B$6:$B$786,#REF!,'NEW-RTT'!$M$6:$M$786,$B23,'NEW-RTT'!$AB$6:$AB$786,"G*",'NEW-RTT'!$C$6:$C$786,$M$3,'NEW-RTT'!$N$6:$N$786,#REF!)</f>
        <v>0</v>
      </c>
      <c r="N23" s="24">
        <f>$N22+SUMIFS('NEW-RTT'!$O$6:$O$786,'NEW-RTT'!$B$6:$B$786,#REF!,'NEW-RTT'!$L$6:$L$786,$B23,'NEW-RTT'!$AB$6:$AB$786,"G*",'NEW-RTT'!$C$6:$C$786,$N$3,'NEW-RTT'!$N$6:$N$786,#REF!)-SUMIFS('NEW-RTT'!$O$6:$O$786,'NEW-RTT'!$B$6:$B$786,#REF!,'NEW-RTT'!$M$6:$M$786,$B23,'NEW-RTT'!$AB$6:$AB$786,"G*",'NEW-RTT'!$C$6:$C$786,$N$3,'NEW-RTT'!$N$6:$N$786,#REF!)</f>
        <v>0</v>
      </c>
      <c r="O23" s="24">
        <f>$O22+SUMIFS('NEW-RTT'!$O$6:$O$786,'NEW-RTT'!$B$6:$B$786,#REF!,'NEW-RTT'!$L$6:$L$786,$B23,'NEW-RTT'!$AB$6:$AB$786,"G*",'NEW-RTT'!$C$6:$C$786,$O$3,'NEW-RTT'!$N$6:$N$786,#REF!)-SUMIFS('NEW-RTT'!$O$6:$O$786,'NEW-RTT'!$B$6:$B$786,#REF!,'NEW-RTT'!$M$6:$M$786,$B23,'NEW-RTT'!$AB$6:$AB$786,"G*",'NEW-RTT'!$C$6:$C$786,$O$3,'NEW-RTT'!$N$6:$N$786,#REF!)</f>
        <v>0</v>
      </c>
      <c r="P23" s="24">
        <f>$P22+SUMIFS('NEW-RTT'!$O$6:$O$786,'NEW-RTT'!$B$6:$B$786,#REF!,'NEW-RTT'!$L$6:$L$786,$B23,'NEW-RTT'!$AB$6:$AB$786,"G*",'NEW-RTT'!$C$6:$C$786,$P$3,'NEW-RTT'!$N$6:$N$786,#REF!)-SUMIFS('NEW-RTT'!$O$6:$O$786,'NEW-RTT'!$B$6:$B$786,#REF!,'NEW-RTT'!$M$6:$M$786,$B23,'NEW-RTT'!$AB$6:$AB$786,"G*",'NEW-RTT'!$C$6:$C$786,$P$3,'NEW-RTT'!$N$6:$N$786,#REF!)</f>
        <v>0</v>
      </c>
      <c r="Q23" s="24">
        <f>$Q22+SUMIFS('NEW-RTT'!$O$6:$O$786,'NEW-RTT'!$B$6:$B$786,#REF!,'NEW-RTT'!$L$6:$L$786,$B23,'NEW-RTT'!$AB$6:$AB$786,"G*",'NEW-RTT'!$C$6:$C$786,$Q$3,'NEW-RTT'!$N$6:$N$786,#REF!)-SUMIFS('NEW-RTT'!$O$6:$O$786,'NEW-RTT'!$B$6:$B$786,#REF!,'NEW-RTT'!$M$6:$M$786,$B23,'NEW-RTT'!$AB$6:$AB$786,"G*",'NEW-RTT'!$C$6:$C$786,$Q$3,'NEW-RTT'!$N$6:$N$786,#REF!)</f>
        <v>0</v>
      </c>
      <c r="R23" s="126">
        <f t="shared" si="1"/>
        <v>0</v>
      </c>
      <c r="S23" s="97"/>
      <c r="T23" s="97"/>
      <c r="U23" s="97"/>
      <c r="V23" s="97"/>
      <c r="W23" s="131" t="e">
        <f>SUMIFS(#REF!,#REF!,#REF!,#REF!,#REF!,#REF!,#REF!)</f>
        <v>#REF!</v>
      </c>
      <c r="X23" s="141"/>
      <c r="Y23" s="142"/>
      <c r="Z23" s="141"/>
      <c r="AA23" s="141"/>
      <c r="AB23" s="142"/>
      <c r="AC23" s="143"/>
      <c r="AD23" s="141"/>
      <c r="AE23" s="141"/>
      <c r="AF23" s="142"/>
      <c r="AG23" s="143"/>
      <c r="AH23" s="141"/>
      <c r="AI23" s="142"/>
      <c r="AJ23" s="141"/>
      <c r="AK23" s="141"/>
      <c r="AL23" s="142"/>
      <c r="AM23" s="143"/>
      <c r="AN23" s="141"/>
      <c r="AO23" s="141"/>
      <c r="AP23" s="142"/>
      <c r="AQ23" s="143"/>
    </row>
    <row r="24" spans="2:43" x14ac:dyDescent="0.25">
      <c r="B24" s="22">
        <v>20</v>
      </c>
      <c r="C24" s="21"/>
      <c r="D24" s="23">
        <f>$D23+SUMIFS('NEW-RTT'!$O$6:$O$786,'NEW-RTT'!$B$6:$B$786,#REF!,'NEW-RTT'!$L$6:$L$786,$B24,'NEW-RTT'!$AB$6:$AB$786,"G*",'NEW-RTT'!$C$6:$C$786,$D$3,'NEW-RTT'!$N$6:$N$786,#REF!)-SUMIFS('NEW-RTT'!$O$6:$O$786,'NEW-RTT'!$B$6:$B$786,#REF!,'NEW-RTT'!$M$6:$M$786,$B24,'NEW-RTT'!$AB$6:$AB$786,"G*",'NEW-RTT'!$C$6:$C$786,$D$3,'NEW-RTT'!$N$6:$N$786,#REF!)</f>
        <v>0</v>
      </c>
      <c r="E24" s="24">
        <f>$E23+SUMIFS('NEW-RTT'!$O$6:$O$786,'NEW-RTT'!$B$6:$B$786,#REF!,'NEW-RTT'!$L$6:$L$786,$B24,'NEW-RTT'!$AB$6:$AB$786,"G*",'NEW-RTT'!$C$6:$C$786,$E$3,'NEW-RTT'!$N$6:$N$786,#REF!)-SUMIFS('NEW-RTT'!$O$6:$O$786,'NEW-RTT'!$B$6:$B$786,#REF!,'NEW-RTT'!$M$6:$M$786,$B24,'NEW-RTT'!$AB$6:$AB$786,"G*",'NEW-RTT'!$C$6:$C$786,$E$3,'NEW-RTT'!$N$6:$N$786,#REF!)</f>
        <v>0</v>
      </c>
      <c r="F24" s="24">
        <f>$F23+SUMIFS('NEW-RTT'!$O$6:$O$786,'NEW-RTT'!$B$6:$B$786,#REF!,'NEW-RTT'!$L$6:$L$786,$B24,'NEW-RTT'!$AB$6:$AB$786,"G*",'NEW-RTT'!$C$6:$C$786,$F$3,'NEW-RTT'!$N$6:$N$786,#REF!)-SUMIFS('NEW-RTT'!$O$6:$O$786,'NEW-RTT'!$B$6:$B$786,#REF!,'NEW-RTT'!$M$6:$M$786,$B24,'NEW-RTT'!$AB$6:$AB$786,"G*",'NEW-RTT'!$C$6:$C$786,$F$3,'NEW-RTT'!$N$6:$N$786,#REF!)</f>
        <v>0</v>
      </c>
      <c r="G24" s="55">
        <f>$G23+SUMIFS('NEW-RTT'!$O$6:$O$786,'NEW-RTT'!$B$6:$B$786,#REF!,'NEW-RTT'!$L$6:$L$786,$B24,'NEW-RTT'!$AB$6:$AB$786,"G*",'NEW-RTT'!$C$6:$C$786,$G$3,'NEW-RTT'!$N$6:$N$786,#REF!)-SUMIFS('NEW-RTT'!$O$6:$O$786,'NEW-RTT'!$B$6:$B$786,#REF!,'NEW-RTT'!$M$6:$M$786,$B24,'NEW-RTT'!$AB$6:$AB$786,"G*",'NEW-RTT'!$C$6:$C$786,$G$3,'NEW-RTT'!$N$6:$N$786,#REF!)</f>
        <v>0</v>
      </c>
      <c r="H24" s="64">
        <f t="shared" si="0"/>
        <v>0</v>
      </c>
      <c r="I24" s="97"/>
      <c r="J24" s="97"/>
      <c r="K24" s="97"/>
      <c r="L24" s="99" t="e">
        <f>SUMIFS(#REF!,#REF!,#REF!,#REF!,#REF!,#REF!,#REF!)</f>
        <v>#REF!</v>
      </c>
      <c r="M24" s="60">
        <f>$M23+SUMIFS('NEW-RTT'!$O$6:$O$786,'NEW-RTT'!$B$6:$B$786,#REF!,'NEW-RTT'!$L$6:$L$786,$B24,'NEW-RTT'!$AB$6:$AB$786,"G*",'NEW-RTT'!$C$6:$C$786,$M$3,'NEW-RTT'!$N$6:$N$786,#REF!)-SUMIFS('NEW-RTT'!$O$6:$O$786,'NEW-RTT'!$B$6:$B$786,#REF!,'NEW-RTT'!$M$6:$M$786,$B24,'NEW-RTT'!$AB$6:$AB$786,"G*",'NEW-RTT'!$C$6:$C$786,$M$3,'NEW-RTT'!$N$6:$N$786,#REF!)</f>
        <v>0</v>
      </c>
      <c r="N24" s="24">
        <f>$N23+SUMIFS('NEW-RTT'!$O$6:$O$786,'NEW-RTT'!$B$6:$B$786,#REF!,'NEW-RTT'!$L$6:$L$786,$B24,'NEW-RTT'!$AB$6:$AB$786,"G*",'NEW-RTT'!$C$6:$C$786,$N$3,'NEW-RTT'!$N$6:$N$786,#REF!)-SUMIFS('NEW-RTT'!$O$6:$O$786,'NEW-RTT'!$B$6:$B$786,#REF!,'NEW-RTT'!$M$6:$M$786,$B24,'NEW-RTT'!$AB$6:$AB$786,"G*",'NEW-RTT'!$C$6:$C$786,$N$3,'NEW-RTT'!$N$6:$N$786,#REF!)</f>
        <v>0</v>
      </c>
      <c r="O24" s="24">
        <f>$O23+SUMIFS('NEW-RTT'!$O$6:$O$786,'NEW-RTT'!$B$6:$B$786,#REF!,'NEW-RTT'!$L$6:$L$786,$B24,'NEW-RTT'!$AB$6:$AB$786,"G*",'NEW-RTT'!$C$6:$C$786,$O$3,'NEW-RTT'!$N$6:$N$786,#REF!)-SUMIFS('NEW-RTT'!$O$6:$O$786,'NEW-RTT'!$B$6:$B$786,#REF!,'NEW-RTT'!$M$6:$M$786,$B24,'NEW-RTT'!$AB$6:$AB$786,"G*",'NEW-RTT'!$C$6:$C$786,$O$3,'NEW-RTT'!$N$6:$N$786,#REF!)</f>
        <v>0</v>
      </c>
      <c r="P24" s="24">
        <f>$P23+SUMIFS('NEW-RTT'!$O$6:$O$786,'NEW-RTT'!$B$6:$B$786,#REF!,'NEW-RTT'!$L$6:$L$786,$B24,'NEW-RTT'!$AB$6:$AB$786,"G*",'NEW-RTT'!$C$6:$C$786,$P$3,'NEW-RTT'!$N$6:$N$786,#REF!)-SUMIFS('NEW-RTT'!$O$6:$O$786,'NEW-RTT'!$B$6:$B$786,#REF!,'NEW-RTT'!$M$6:$M$786,$B24,'NEW-RTT'!$AB$6:$AB$786,"G*",'NEW-RTT'!$C$6:$C$786,$P$3,'NEW-RTT'!$N$6:$N$786,#REF!)</f>
        <v>0</v>
      </c>
      <c r="Q24" s="24">
        <f>$Q23+SUMIFS('NEW-RTT'!$O$6:$O$786,'NEW-RTT'!$B$6:$B$786,#REF!,'NEW-RTT'!$L$6:$L$786,$B24,'NEW-RTT'!$AB$6:$AB$786,"G*",'NEW-RTT'!$C$6:$C$786,$Q$3,'NEW-RTT'!$N$6:$N$786,#REF!)-SUMIFS('NEW-RTT'!$O$6:$O$786,'NEW-RTT'!$B$6:$B$786,#REF!,'NEW-RTT'!$M$6:$M$786,$B24,'NEW-RTT'!$AB$6:$AB$786,"G*",'NEW-RTT'!$C$6:$C$786,$Q$3,'NEW-RTT'!$N$6:$N$786,#REF!)</f>
        <v>0</v>
      </c>
      <c r="R24" s="126">
        <f t="shared" si="1"/>
        <v>0</v>
      </c>
      <c r="S24" s="97"/>
      <c r="T24" s="97"/>
      <c r="U24" s="97"/>
      <c r="V24" s="97"/>
      <c r="W24" s="131" t="e">
        <f>SUMIFS(#REF!,#REF!,#REF!,#REF!,#REF!,#REF!,#REF!)</f>
        <v>#REF!</v>
      </c>
      <c r="X24" s="141"/>
      <c r="Y24" s="142"/>
      <c r="Z24" s="141"/>
      <c r="AA24" s="141"/>
      <c r="AB24" s="142"/>
      <c r="AC24" s="143"/>
      <c r="AD24" s="141"/>
      <c r="AE24" s="141"/>
      <c r="AF24" s="142"/>
      <c r="AG24" s="143"/>
      <c r="AH24" s="141"/>
      <c r="AI24" s="142"/>
      <c r="AJ24" s="141"/>
      <c r="AK24" s="141"/>
      <c r="AL24" s="142"/>
      <c r="AM24" s="143"/>
      <c r="AN24" s="141"/>
      <c r="AO24" s="141"/>
      <c r="AP24" s="142"/>
      <c r="AQ24" s="143"/>
    </row>
    <row r="25" spans="2:43" x14ac:dyDescent="0.25">
      <c r="B25" s="22">
        <v>21</v>
      </c>
      <c r="C25" s="21"/>
      <c r="D25" s="23">
        <f>$D24+SUMIFS('NEW-RTT'!$O$6:$O$786,'NEW-RTT'!$B$6:$B$786,#REF!,'NEW-RTT'!$L$6:$L$786,$B25,'NEW-RTT'!$AB$6:$AB$786,"G*",'NEW-RTT'!$C$6:$C$786,$D$3,'NEW-RTT'!$N$6:$N$786,#REF!)-SUMIFS('NEW-RTT'!$O$6:$O$786,'NEW-RTT'!$B$6:$B$786,#REF!,'NEW-RTT'!$M$6:$M$786,$B25,'NEW-RTT'!$AB$6:$AB$786,"G*",'NEW-RTT'!$C$6:$C$786,$D$3,'NEW-RTT'!$N$6:$N$786,#REF!)</f>
        <v>0</v>
      </c>
      <c r="E25" s="24">
        <f>$E24+SUMIFS('NEW-RTT'!$O$6:$O$786,'NEW-RTT'!$B$6:$B$786,#REF!,'NEW-RTT'!$L$6:$L$786,$B25,'NEW-RTT'!$AB$6:$AB$786,"G*",'NEW-RTT'!$C$6:$C$786,$E$3,'NEW-RTT'!$N$6:$N$786,#REF!)-SUMIFS('NEW-RTT'!$O$6:$O$786,'NEW-RTT'!$B$6:$B$786,#REF!,'NEW-RTT'!$M$6:$M$786,$B25,'NEW-RTT'!$AB$6:$AB$786,"G*",'NEW-RTT'!$C$6:$C$786,$E$3,'NEW-RTT'!$N$6:$N$786,#REF!)</f>
        <v>0</v>
      </c>
      <c r="F25" s="24">
        <f>$F24+SUMIFS('NEW-RTT'!$O$6:$O$786,'NEW-RTT'!$B$6:$B$786,#REF!,'NEW-RTT'!$L$6:$L$786,$B25,'NEW-RTT'!$AB$6:$AB$786,"G*",'NEW-RTT'!$C$6:$C$786,$F$3,'NEW-RTT'!$N$6:$N$786,#REF!)-SUMIFS('NEW-RTT'!$O$6:$O$786,'NEW-RTT'!$B$6:$B$786,#REF!,'NEW-RTT'!$M$6:$M$786,$B25,'NEW-RTT'!$AB$6:$AB$786,"G*",'NEW-RTT'!$C$6:$C$786,$F$3,'NEW-RTT'!$N$6:$N$786,#REF!)</f>
        <v>0</v>
      </c>
      <c r="G25" s="55">
        <f>$G24+SUMIFS('NEW-RTT'!$O$6:$O$786,'NEW-RTT'!$B$6:$B$786,#REF!,'NEW-RTT'!$L$6:$L$786,$B25,'NEW-RTT'!$AB$6:$AB$786,"G*",'NEW-RTT'!$C$6:$C$786,$G$3,'NEW-RTT'!$N$6:$N$786,#REF!)-SUMIFS('NEW-RTT'!$O$6:$O$786,'NEW-RTT'!$B$6:$B$786,#REF!,'NEW-RTT'!$M$6:$M$786,$B25,'NEW-RTT'!$AB$6:$AB$786,"G*",'NEW-RTT'!$C$6:$C$786,$G$3,'NEW-RTT'!$N$6:$N$786,#REF!)</f>
        <v>0</v>
      </c>
      <c r="H25" s="64">
        <f t="shared" si="0"/>
        <v>0</v>
      </c>
      <c r="I25" s="97"/>
      <c r="J25" s="97"/>
      <c r="K25" s="97"/>
      <c r="L25" s="99" t="e">
        <f>SUMIFS(#REF!,#REF!,#REF!,#REF!,#REF!,#REF!,#REF!)</f>
        <v>#REF!</v>
      </c>
      <c r="M25" s="60">
        <f>$M24+SUMIFS('NEW-RTT'!$O$6:$O$786,'NEW-RTT'!$B$6:$B$786,#REF!,'NEW-RTT'!$L$6:$L$786,$B25,'NEW-RTT'!$AB$6:$AB$786,"G*",'NEW-RTT'!$C$6:$C$786,$M$3,'NEW-RTT'!$N$6:$N$786,#REF!)-SUMIFS('NEW-RTT'!$O$6:$O$786,'NEW-RTT'!$B$6:$B$786,#REF!,'NEW-RTT'!$M$6:$M$786,$B25,'NEW-RTT'!$AB$6:$AB$786,"G*",'NEW-RTT'!$C$6:$C$786,$M$3,'NEW-RTT'!$N$6:$N$786,#REF!)</f>
        <v>0</v>
      </c>
      <c r="N25" s="24">
        <f>$N24+SUMIFS('NEW-RTT'!$O$6:$O$786,'NEW-RTT'!$B$6:$B$786,#REF!,'NEW-RTT'!$L$6:$L$786,$B25,'NEW-RTT'!$AB$6:$AB$786,"G*",'NEW-RTT'!$C$6:$C$786,$N$3,'NEW-RTT'!$N$6:$N$786,#REF!)-SUMIFS('NEW-RTT'!$O$6:$O$786,'NEW-RTT'!$B$6:$B$786,#REF!,'NEW-RTT'!$M$6:$M$786,$B25,'NEW-RTT'!$AB$6:$AB$786,"G*",'NEW-RTT'!$C$6:$C$786,$N$3,'NEW-RTT'!$N$6:$N$786,#REF!)</f>
        <v>0</v>
      </c>
      <c r="O25" s="24">
        <f>$O24+SUMIFS('NEW-RTT'!$O$6:$O$786,'NEW-RTT'!$B$6:$B$786,#REF!,'NEW-RTT'!$L$6:$L$786,$B25,'NEW-RTT'!$AB$6:$AB$786,"G*",'NEW-RTT'!$C$6:$C$786,$O$3,'NEW-RTT'!$N$6:$N$786,#REF!)-SUMIFS('NEW-RTT'!$O$6:$O$786,'NEW-RTT'!$B$6:$B$786,#REF!,'NEW-RTT'!$M$6:$M$786,$B25,'NEW-RTT'!$AB$6:$AB$786,"G*",'NEW-RTT'!$C$6:$C$786,$O$3,'NEW-RTT'!$N$6:$N$786,#REF!)</f>
        <v>0</v>
      </c>
      <c r="P25" s="24">
        <f>$P24+SUMIFS('NEW-RTT'!$O$6:$O$786,'NEW-RTT'!$B$6:$B$786,#REF!,'NEW-RTT'!$L$6:$L$786,$B25,'NEW-RTT'!$AB$6:$AB$786,"G*",'NEW-RTT'!$C$6:$C$786,$P$3,'NEW-RTT'!$N$6:$N$786,#REF!)-SUMIFS('NEW-RTT'!$O$6:$O$786,'NEW-RTT'!$B$6:$B$786,#REF!,'NEW-RTT'!$M$6:$M$786,$B25,'NEW-RTT'!$AB$6:$AB$786,"G*",'NEW-RTT'!$C$6:$C$786,$P$3,'NEW-RTT'!$N$6:$N$786,#REF!)</f>
        <v>0</v>
      </c>
      <c r="Q25" s="24">
        <f>$Q24+SUMIFS('NEW-RTT'!$O$6:$O$786,'NEW-RTT'!$B$6:$B$786,#REF!,'NEW-RTT'!$L$6:$L$786,$B25,'NEW-RTT'!$AB$6:$AB$786,"G*",'NEW-RTT'!$C$6:$C$786,$Q$3,'NEW-RTT'!$N$6:$N$786,#REF!)-SUMIFS('NEW-RTT'!$O$6:$O$786,'NEW-RTT'!$B$6:$B$786,#REF!,'NEW-RTT'!$M$6:$M$786,$B25,'NEW-RTT'!$AB$6:$AB$786,"G*",'NEW-RTT'!$C$6:$C$786,$Q$3,'NEW-RTT'!$N$6:$N$786,#REF!)</f>
        <v>0</v>
      </c>
      <c r="R25" s="126">
        <f t="shared" si="1"/>
        <v>0</v>
      </c>
      <c r="S25" s="97"/>
      <c r="T25" s="97"/>
      <c r="U25" s="97"/>
      <c r="V25" s="97"/>
      <c r="W25" s="131" t="e">
        <f>SUMIFS(#REF!,#REF!,#REF!,#REF!,#REF!,#REF!,#REF!)</f>
        <v>#REF!</v>
      </c>
      <c r="X25" s="141"/>
      <c r="Y25" s="142"/>
      <c r="Z25" s="141"/>
      <c r="AA25" s="141"/>
      <c r="AB25" s="142"/>
      <c r="AC25" s="143"/>
      <c r="AD25" s="141"/>
      <c r="AE25" s="141"/>
      <c r="AF25" s="142"/>
      <c r="AG25" s="143"/>
      <c r="AH25" s="141"/>
      <c r="AI25" s="142"/>
      <c r="AJ25" s="141"/>
      <c r="AK25" s="141"/>
      <c r="AL25" s="142"/>
      <c r="AM25" s="143"/>
      <c r="AN25" s="141"/>
      <c r="AO25" s="141"/>
      <c r="AP25" s="142"/>
      <c r="AQ25" s="143"/>
    </row>
    <row r="26" spans="2:43" x14ac:dyDescent="0.25">
      <c r="B26" s="22">
        <v>22</v>
      </c>
      <c r="C26" s="21"/>
      <c r="D26" s="23">
        <f>$D25+SUMIFS('NEW-RTT'!$O$6:$O$786,'NEW-RTT'!$B$6:$B$786,#REF!,'NEW-RTT'!$L$6:$L$786,$B26,'NEW-RTT'!$AB$6:$AB$786,"G*",'NEW-RTT'!$C$6:$C$786,$D$3,'NEW-RTT'!$N$6:$N$786,#REF!)-SUMIFS('NEW-RTT'!$O$6:$O$786,'NEW-RTT'!$B$6:$B$786,#REF!,'NEW-RTT'!$M$6:$M$786,$B26,'NEW-RTT'!$AB$6:$AB$786,"G*",'NEW-RTT'!$C$6:$C$786,$D$3,'NEW-RTT'!$N$6:$N$786,#REF!)</f>
        <v>0</v>
      </c>
      <c r="E26" s="24">
        <f>$E25+SUMIFS('NEW-RTT'!$O$6:$O$786,'NEW-RTT'!$B$6:$B$786,#REF!,'NEW-RTT'!$L$6:$L$786,$B26,'NEW-RTT'!$AB$6:$AB$786,"G*",'NEW-RTT'!$C$6:$C$786,$E$3,'NEW-RTT'!$N$6:$N$786,#REF!)-SUMIFS('NEW-RTT'!$O$6:$O$786,'NEW-RTT'!$B$6:$B$786,#REF!,'NEW-RTT'!$M$6:$M$786,$B26,'NEW-RTT'!$AB$6:$AB$786,"G*",'NEW-RTT'!$C$6:$C$786,$E$3,'NEW-RTT'!$N$6:$N$786,#REF!)</f>
        <v>0</v>
      </c>
      <c r="F26" s="24">
        <f>$F25+SUMIFS('NEW-RTT'!$O$6:$O$786,'NEW-RTT'!$B$6:$B$786,#REF!,'NEW-RTT'!$L$6:$L$786,$B26,'NEW-RTT'!$AB$6:$AB$786,"G*",'NEW-RTT'!$C$6:$C$786,$F$3,'NEW-RTT'!$N$6:$N$786,#REF!)-SUMIFS('NEW-RTT'!$O$6:$O$786,'NEW-RTT'!$B$6:$B$786,#REF!,'NEW-RTT'!$M$6:$M$786,$B26,'NEW-RTT'!$AB$6:$AB$786,"G*",'NEW-RTT'!$C$6:$C$786,$F$3,'NEW-RTT'!$N$6:$N$786,#REF!)</f>
        <v>0</v>
      </c>
      <c r="G26" s="55">
        <f>$G25+SUMIFS('NEW-RTT'!$O$6:$O$786,'NEW-RTT'!$B$6:$B$786,#REF!,'NEW-RTT'!$L$6:$L$786,$B26,'NEW-RTT'!$AB$6:$AB$786,"G*",'NEW-RTT'!$C$6:$C$786,$G$3,'NEW-RTT'!$N$6:$N$786,#REF!)-SUMIFS('NEW-RTT'!$O$6:$O$786,'NEW-RTT'!$B$6:$B$786,#REF!,'NEW-RTT'!$M$6:$M$786,$B26,'NEW-RTT'!$AB$6:$AB$786,"G*",'NEW-RTT'!$C$6:$C$786,$G$3,'NEW-RTT'!$N$6:$N$786,#REF!)</f>
        <v>0</v>
      </c>
      <c r="H26" s="64">
        <f t="shared" si="0"/>
        <v>0</v>
      </c>
      <c r="I26" s="97"/>
      <c r="J26" s="97"/>
      <c r="K26" s="97"/>
      <c r="L26" s="99" t="e">
        <f>SUMIFS(#REF!,#REF!,#REF!,#REF!,#REF!,#REF!,#REF!)</f>
        <v>#REF!</v>
      </c>
      <c r="M26" s="60">
        <f>$M25+SUMIFS('NEW-RTT'!$O$6:$O$786,'NEW-RTT'!$B$6:$B$786,#REF!,'NEW-RTT'!$L$6:$L$786,$B26,'NEW-RTT'!$AB$6:$AB$786,"G*",'NEW-RTT'!$C$6:$C$786,$M$3,'NEW-RTT'!$N$6:$N$786,#REF!)-SUMIFS('NEW-RTT'!$O$6:$O$786,'NEW-RTT'!$B$6:$B$786,#REF!,'NEW-RTT'!$M$6:$M$786,$B26,'NEW-RTT'!$AB$6:$AB$786,"G*",'NEW-RTT'!$C$6:$C$786,$M$3,'NEW-RTT'!$N$6:$N$786,#REF!)</f>
        <v>0</v>
      </c>
      <c r="N26" s="24">
        <f>$N25+SUMIFS('NEW-RTT'!$O$6:$O$786,'NEW-RTT'!$B$6:$B$786,#REF!,'NEW-RTT'!$L$6:$L$786,$B26,'NEW-RTT'!$AB$6:$AB$786,"G*",'NEW-RTT'!$C$6:$C$786,$N$3,'NEW-RTT'!$N$6:$N$786,#REF!)-SUMIFS('NEW-RTT'!$O$6:$O$786,'NEW-RTT'!$B$6:$B$786,#REF!,'NEW-RTT'!$M$6:$M$786,$B26,'NEW-RTT'!$AB$6:$AB$786,"G*",'NEW-RTT'!$C$6:$C$786,$N$3,'NEW-RTT'!$N$6:$N$786,#REF!)</f>
        <v>0</v>
      </c>
      <c r="O26" s="24">
        <f>$O25+SUMIFS('NEW-RTT'!$O$6:$O$786,'NEW-RTT'!$B$6:$B$786,#REF!,'NEW-RTT'!$L$6:$L$786,$B26,'NEW-RTT'!$AB$6:$AB$786,"G*",'NEW-RTT'!$C$6:$C$786,$O$3,'NEW-RTT'!$N$6:$N$786,#REF!)-SUMIFS('NEW-RTT'!$O$6:$O$786,'NEW-RTT'!$B$6:$B$786,#REF!,'NEW-RTT'!$M$6:$M$786,$B26,'NEW-RTT'!$AB$6:$AB$786,"G*",'NEW-RTT'!$C$6:$C$786,$O$3,'NEW-RTT'!$N$6:$N$786,#REF!)</f>
        <v>0</v>
      </c>
      <c r="P26" s="24">
        <f>$P25+SUMIFS('NEW-RTT'!$O$6:$O$786,'NEW-RTT'!$B$6:$B$786,#REF!,'NEW-RTT'!$L$6:$L$786,$B26,'NEW-RTT'!$AB$6:$AB$786,"G*",'NEW-RTT'!$C$6:$C$786,$P$3,'NEW-RTT'!$N$6:$N$786,#REF!)-SUMIFS('NEW-RTT'!$O$6:$O$786,'NEW-RTT'!$B$6:$B$786,#REF!,'NEW-RTT'!$M$6:$M$786,$B26,'NEW-RTT'!$AB$6:$AB$786,"G*",'NEW-RTT'!$C$6:$C$786,$P$3,'NEW-RTT'!$N$6:$N$786,#REF!)</f>
        <v>0</v>
      </c>
      <c r="Q26" s="24">
        <f>$Q25+SUMIFS('NEW-RTT'!$O$6:$O$786,'NEW-RTT'!$B$6:$B$786,#REF!,'NEW-RTT'!$L$6:$L$786,$B26,'NEW-RTT'!$AB$6:$AB$786,"G*",'NEW-RTT'!$C$6:$C$786,$Q$3,'NEW-RTT'!$N$6:$N$786,#REF!)-SUMIFS('NEW-RTT'!$O$6:$O$786,'NEW-RTT'!$B$6:$B$786,#REF!,'NEW-RTT'!$M$6:$M$786,$B26,'NEW-RTT'!$AB$6:$AB$786,"G*",'NEW-RTT'!$C$6:$C$786,$Q$3,'NEW-RTT'!$N$6:$N$786,#REF!)</f>
        <v>0</v>
      </c>
      <c r="R26" s="126">
        <f t="shared" si="1"/>
        <v>0</v>
      </c>
      <c r="S26" s="97"/>
      <c r="T26" s="97"/>
      <c r="U26" s="97"/>
      <c r="V26" s="97"/>
      <c r="W26" s="131" t="e">
        <f>SUMIFS(#REF!,#REF!,#REF!,#REF!,#REF!,#REF!,#REF!)</f>
        <v>#REF!</v>
      </c>
      <c r="X26" s="141"/>
      <c r="Y26" s="142"/>
      <c r="Z26" s="141"/>
      <c r="AA26" s="141"/>
      <c r="AB26" s="142"/>
      <c r="AC26" s="143"/>
      <c r="AD26" s="141"/>
      <c r="AE26" s="141"/>
      <c r="AF26" s="142"/>
      <c r="AG26" s="143"/>
      <c r="AH26" s="141"/>
      <c r="AI26" s="142"/>
      <c r="AJ26" s="141"/>
      <c r="AK26" s="141"/>
      <c r="AL26" s="142"/>
      <c r="AM26" s="143"/>
      <c r="AN26" s="141"/>
      <c r="AO26" s="141"/>
      <c r="AP26" s="142"/>
      <c r="AQ26" s="143"/>
    </row>
    <row r="27" spans="2:43" x14ac:dyDescent="0.25">
      <c r="B27" s="22">
        <v>23</v>
      </c>
      <c r="C27" s="21"/>
      <c r="D27" s="23">
        <f>$D26+SUMIFS('NEW-RTT'!$O$6:$O$786,'NEW-RTT'!$B$6:$B$786,#REF!,'NEW-RTT'!$L$6:$L$786,$B27,'NEW-RTT'!$AB$6:$AB$786,"G*",'NEW-RTT'!$C$6:$C$786,$D$3,'NEW-RTT'!$N$6:$N$786,#REF!)-SUMIFS('NEW-RTT'!$O$6:$O$786,'NEW-RTT'!$B$6:$B$786,#REF!,'NEW-RTT'!$M$6:$M$786,$B27,'NEW-RTT'!$AB$6:$AB$786,"G*",'NEW-RTT'!$C$6:$C$786,$D$3,'NEW-RTT'!$N$6:$N$786,#REF!)</f>
        <v>0</v>
      </c>
      <c r="E27" s="24">
        <f>$E26+SUMIFS('NEW-RTT'!$O$6:$O$786,'NEW-RTT'!$B$6:$B$786,#REF!,'NEW-RTT'!$L$6:$L$786,$B27,'NEW-RTT'!$AB$6:$AB$786,"G*",'NEW-RTT'!$C$6:$C$786,$E$3,'NEW-RTT'!$N$6:$N$786,#REF!)-SUMIFS('NEW-RTT'!$O$6:$O$786,'NEW-RTT'!$B$6:$B$786,#REF!,'NEW-RTT'!$M$6:$M$786,$B27,'NEW-RTT'!$AB$6:$AB$786,"G*",'NEW-RTT'!$C$6:$C$786,$E$3,'NEW-RTT'!$N$6:$N$786,#REF!)</f>
        <v>0</v>
      </c>
      <c r="F27" s="24">
        <f>$F26+SUMIFS('NEW-RTT'!$O$6:$O$786,'NEW-RTT'!$B$6:$B$786,#REF!,'NEW-RTT'!$L$6:$L$786,$B27,'NEW-RTT'!$AB$6:$AB$786,"G*",'NEW-RTT'!$C$6:$C$786,$F$3,'NEW-RTT'!$N$6:$N$786,#REF!)-SUMIFS('NEW-RTT'!$O$6:$O$786,'NEW-RTT'!$B$6:$B$786,#REF!,'NEW-RTT'!$M$6:$M$786,$B27,'NEW-RTT'!$AB$6:$AB$786,"G*",'NEW-RTT'!$C$6:$C$786,$F$3,'NEW-RTT'!$N$6:$N$786,#REF!)</f>
        <v>0</v>
      </c>
      <c r="G27" s="55">
        <f>$G26+SUMIFS('NEW-RTT'!$O$6:$O$786,'NEW-RTT'!$B$6:$B$786,#REF!,'NEW-RTT'!$L$6:$L$786,$B27,'NEW-RTT'!$AB$6:$AB$786,"G*",'NEW-RTT'!$C$6:$C$786,$G$3,'NEW-RTT'!$N$6:$N$786,#REF!)-SUMIFS('NEW-RTT'!$O$6:$O$786,'NEW-RTT'!$B$6:$B$786,#REF!,'NEW-RTT'!$M$6:$M$786,$B27,'NEW-RTT'!$AB$6:$AB$786,"G*",'NEW-RTT'!$C$6:$C$786,$G$3,'NEW-RTT'!$N$6:$N$786,#REF!)</f>
        <v>0</v>
      </c>
      <c r="H27" s="64">
        <f t="shared" si="0"/>
        <v>0</v>
      </c>
      <c r="I27" s="97"/>
      <c r="J27" s="97"/>
      <c r="K27" s="97"/>
      <c r="L27" s="99" t="e">
        <f>SUMIFS(#REF!,#REF!,#REF!,#REF!,#REF!,#REF!,#REF!)</f>
        <v>#REF!</v>
      </c>
      <c r="M27" s="60">
        <f>$M26+SUMIFS('NEW-RTT'!$O$6:$O$786,'NEW-RTT'!$B$6:$B$786,#REF!,'NEW-RTT'!$L$6:$L$786,$B27,'NEW-RTT'!$AB$6:$AB$786,"G*",'NEW-RTT'!$C$6:$C$786,$M$3,'NEW-RTT'!$N$6:$N$786,#REF!)-SUMIFS('NEW-RTT'!$O$6:$O$786,'NEW-RTT'!$B$6:$B$786,#REF!,'NEW-RTT'!$M$6:$M$786,$B27,'NEW-RTT'!$AB$6:$AB$786,"G*",'NEW-RTT'!$C$6:$C$786,$M$3,'NEW-RTT'!$N$6:$N$786,#REF!)</f>
        <v>0</v>
      </c>
      <c r="N27" s="24">
        <f>$N26+SUMIFS('NEW-RTT'!$O$6:$O$786,'NEW-RTT'!$B$6:$B$786,#REF!,'NEW-RTT'!$L$6:$L$786,$B27,'NEW-RTT'!$AB$6:$AB$786,"G*",'NEW-RTT'!$C$6:$C$786,$N$3,'NEW-RTT'!$N$6:$N$786,#REF!)-SUMIFS('NEW-RTT'!$O$6:$O$786,'NEW-RTT'!$B$6:$B$786,#REF!,'NEW-RTT'!$M$6:$M$786,$B27,'NEW-RTT'!$AB$6:$AB$786,"G*",'NEW-RTT'!$C$6:$C$786,$N$3,'NEW-RTT'!$N$6:$N$786,#REF!)</f>
        <v>0</v>
      </c>
      <c r="O27" s="24">
        <f>$O26+SUMIFS('NEW-RTT'!$O$6:$O$786,'NEW-RTT'!$B$6:$B$786,#REF!,'NEW-RTT'!$L$6:$L$786,$B27,'NEW-RTT'!$AB$6:$AB$786,"G*",'NEW-RTT'!$C$6:$C$786,$O$3,'NEW-RTT'!$N$6:$N$786,#REF!)-SUMIFS('NEW-RTT'!$O$6:$O$786,'NEW-RTT'!$B$6:$B$786,#REF!,'NEW-RTT'!$M$6:$M$786,$B27,'NEW-RTT'!$AB$6:$AB$786,"G*",'NEW-RTT'!$C$6:$C$786,$O$3,'NEW-RTT'!$N$6:$N$786,#REF!)</f>
        <v>0</v>
      </c>
      <c r="P27" s="24">
        <f>$P26+SUMIFS('NEW-RTT'!$O$6:$O$786,'NEW-RTT'!$B$6:$B$786,#REF!,'NEW-RTT'!$L$6:$L$786,$B27,'NEW-RTT'!$AB$6:$AB$786,"G*",'NEW-RTT'!$C$6:$C$786,$P$3,'NEW-RTT'!$N$6:$N$786,#REF!)-SUMIFS('NEW-RTT'!$O$6:$O$786,'NEW-RTT'!$B$6:$B$786,#REF!,'NEW-RTT'!$M$6:$M$786,$B27,'NEW-RTT'!$AB$6:$AB$786,"G*",'NEW-RTT'!$C$6:$C$786,$P$3,'NEW-RTT'!$N$6:$N$786,#REF!)</f>
        <v>0</v>
      </c>
      <c r="Q27" s="24">
        <f>$Q26+SUMIFS('NEW-RTT'!$O$6:$O$786,'NEW-RTT'!$B$6:$B$786,#REF!,'NEW-RTT'!$L$6:$L$786,$B27,'NEW-RTT'!$AB$6:$AB$786,"G*",'NEW-RTT'!$C$6:$C$786,$Q$3,'NEW-RTT'!$N$6:$N$786,#REF!)-SUMIFS('NEW-RTT'!$O$6:$O$786,'NEW-RTT'!$B$6:$B$786,#REF!,'NEW-RTT'!$M$6:$M$786,$B27,'NEW-RTT'!$AB$6:$AB$786,"G*",'NEW-RTT'!$C$6:$C$786,$Q$3,'NEW-RTT'!$N$6:$N$786,#REF!)</f>
        <v>0</v>
      </c>
      <c r="R27" s="126">
        <f t="shared" si="1"/>
        <v>0</v>
      </c>
      <c r="S27" s="97"/>
      <c r="T27" s="97"/>
      <c r="U27" s="97"/>
      <c r="V27" s="97"/>
      <c r="W27" s="131" t="e">
        <f>SUMIFS(#REF!,#REF!,#REF!,#REF!,#REF!,#REF!,#REF!)</f>
        <v>#REF!</v>
      </c>
      <c r="X27" s="141"/>
      <c r="Y27" s="142"/>
      <c r="Z27" s="141"/>
      <c r="AA27" s="141"/>
      <c r="AB27" s="142"/>
      <c r="AC27" s="143"/>
      <c r="AD27" s="141"/>
      <c r="AE27" s="141"/>
      <c r="AF27" s="142"/>
      <c r="AG27" s="143"/>
      <c r="AH27" s="141"/>
      <c r="AI27" s="142"/>
      <c r="AJ27" s="141"/>
      <c r="AK27" s="141"/>
      <c r="AL27" s="142"/>
      <c r="AM27" s="143"/>
      <c r="AN27" s="141"/>
      <c r="AO27" s="141"/>
      <c r="AP27" s="142"/>
      <c r="AQ27" s="143"/>
    </row>
    <row r="28" spans="2:43" x14ac:dyDescent="0.25">
      <c r="B28" s="22">
        <v>24</v>
      </c>
      <c r="C28" s="21"/>
      <c r="D28" s="23">
        <f>$D27+SUMIFS('NEW-RTT'!$O$6:$O$786,'NEW-RTT'!$B$6:$B$786,#REF!,'NEW-RTT'!$L$6:$L$786,$B28,'NEW-RTT'!$AB$6:$AB$786,"G*",'NEW-RTT'!$C$6:$C$786,$D$3,'NEW-RTT'!$N$6:$N$786,#REF!)-SUMIFS('NEW-RTT'!$O$6:$O$786,'NEW-RTT'!$B$6:$B$786,#REF!,'NEW-RTT'!$M$6:$M$786,$B28,'NEW-RTT'!$AB$6:$AB$786,"G*",'NEW-RTT'!$C$6:$C$786,$D$3,'NEW-RTT'!$N$6:$N$786,#REF!)</f>
        <v>0</v>
      </c>
      <c r="E28" s="24">
        <f>$E27+SUMIFS('NEW-RTT'!$O$6:$O$786,'NEW-RTT'!$B$6:$B$786,#REF!,'NEW-RTT'!$L$6:$L$786,$B28,'NEW-RTT'!$AB$6:$AB$786,"G*",'NEW-RTT'!$C$6:$C$786,$E$3,'NEW-RTT'!$N$6:$N$786,#REF!)-SUMIFS('NEW-RTT'!$O$6:$O$786,'NEW-RTT'!$B$6:$B$786,#REF!,'NEW-RTT'!$M$6:$M$786,$B28,'NEW-RTT'!$AB$6:$AB$786,"G*",'NEW-RTT'!$C$6:$C$786,$E$3,'NEW-RTT'!$N$6:$N$786,#REF!)</f>
        <v>0</v>
      </c>
      <c r="F28" s="24">
        <f>$F27+SUMIFS('NEW-RTT'!$O$6:$O$786,'NEW-RTT'!$B$6:$B$786,#REF!,'NEW-RTT'!$L$6:$L$786,$B28,'NEW-RTT'!$AB$6:$AB$786,"G*",'NEW-RTT'!$C$6:$C$786,$F$3,'NEW-RTT'!$N$6:$N$786,#REF!)-SUMIFS('NEW-RTT'!$O$6:$O$786,'NEW-RTT'!$B$6:$B$786,#REF!,'NEW-RTT'!$M$6:$M$786,$B28,'NEW-RTT'!$AB$6:$AB$786,"G*",'NEW-RTT'!$C$6:$C$786,$F$3,'NEW-RTT'!$N$6:$N$786,#REF!)</f>
        <v>0</v>
      </c>
      <c r="G28" s="55">
        <f>$G27+SUMIFS('NEW-RTT'!$O$6:$O$786,'NEW-RTT'!$B$6:$B$786,#REF!,'NEW-RTT'!$L$6:$L$786,$B28,'NEW-RTT'!$AB$6:$AB$786,"G*",'NEW-RTT'!$C$6:$C$786,$G$3,'NEW-RTT'!$N$6:$N$786,#REF!)-SUMIFS('NEW-RTT'!$O$6:$O$786,'NEW-RTT'!$B$6:$B$786,#REF!,'NEW-RTT'!$M$6:$M$786,$B28,'NEW-RTT'!$AB$6:$AB$786,"G*",'NEW-RTT'!$C$6:$C$786,$G$3,'NEW-RTT'!$N$6:$N$786,#REF!)</f>
        <v>0</v>
      </c>
      <c r="H28" s="64">
        <f t="shared" si="0"/>
        <v>0</v>
      </c>
      <c r="I28" s="97"/>
      <c r="J28" s="97"/>
      <c r="K28" s="97"/>
      <c r="L28" s="99" t="e">
        <f>SUMIFS(#REF!,#REF!,#REF!,#REF!,#REF!,#REF!,#REF!)</f>
        <v>#REF!</v>
      </c>
      <c r="M28" s="60">
        <f>$M27+SUMIFS('NEW-RTT'!$O$6:$O$786,'NEW-RTT'!$B$6:$B$786,#REF!,'NEW-RTT'!$L$6:$L$786,$B28,'NEW-RTT'!$AB$6:$AB$786,"G*",'NEW-RTT'!$C$6:$C$786,$M$3,'NEW-RTT'!$N$6:$N$786,#REF!)-SUMIFS('NEW-RTT'!$O$6:$O$786,'NEW-RTT'!$B$6:$B$786,#REF!,'NEW-RTT'!$M$6:$M$786,$B28,'NEW-RTT'!$AB$6:$AB$786,"G*",'NEW-RTT'!$C$6:$C$786,$M$3,'NEW-RTT'!$N$6:$N$786,#REF!)</f>
        <v>0</v>
      </c>
      <c r="N28" s="24">
        <f>$N27+SUMIFS('NEW-RTT'!$O$6:$O$786,'NEW-RTT'!$B$6:$B$786,#REF!,'NEW-RTT'!$L$6:$L$786,$B28,'NEW-RTT'!$AB$6:$AB$786,"G*",'NEW-RTT'!$C$6:$C$786,$N$3,'NEW-RTT'!$N$6:$N$786,#REF!)-SUMIFS('NEW-RTT'!$O$6:$O$786,'NEW-RTT'!$B$6:$B$786,#REF!,'NEW-RTT'!$M$6:$M$786,$B28,'NEW-RTT'!$AB$6:$AB$786,"G*",'NEW-RTT'!$C$6:$C$786,$N$3,'NEW-RTT'!$N$6:$N$786,#REF!)</f>
        <v>0</v>
      </c>
      <c r="O28" s="24">
        <f>$O27+SUMIFS('NEW-RTT'!$O$6:$O$786,'NEW-RTT'!$B$6:$B$786,#REF!,'NEW-RTT'!$L$6:$L$786,$B28,'NEW-RTT'!$AB$6:$AB$786,"G*",'NEW-RTT'!$C$6:$C$786,$O$3,'NEW-RTT'!$N$6:$N$786,#REF!)-SUMIFS('NEW-RTT'!$O$6:$O$786,'NEW-RTT'!$B$6:$B$786,#REF!,'NEW-RTT'!$M$6:$M$786,$B28,'NEW-RTT'!$AB$6:$AB$786,"G*",'NEW-RTT'!$C$6:$C$786,$O$3,'NEW-RTT'!$N$6:$N$786,#REF!)</f>
        <v>0</v>
      </c>
      <c r="P28" s="24">
        <f>$P27+SUMIFS('NEW-RTT'!$O$6:$O$786,'NEW-RTT'!$B$6:$B$786,#REF!,'NEW-RTT'!$L$6:$L$786,$B28,'NEW-RTT'!$AB$6:$AB$786,"G*",'NEW-RTT'!$C$6:$C$786,$P$3,'NEW-RTT'!$N$6:$N$786,#REF!)-SUMIFS('NEW-RTT'!$O$6:$O$786,'NEW-RTT'!$B$6:$B$786,#REF!,'NEW-RTT'!$M$6:$M$786,$B28,'NEW-RTT'!$AB$6:$AB$786,"G*",'NEW-RTT'!$C$6:$C$786,$P$3,'NEW-RTT'!$N$6:$N$786,#REF!)</f>
        <v>0</v>
      </c>
      <c r="Q28" s="24">
        <f>$Q27+SUMIFS('NEW-RTT'!$O$6:$O$786,'NEW-RTT'!$B$6:$B$786,#REF!,'NEW-RTT'!$L$6:$L$786,$B28,'NEW-RTT'!$AB$6:$AB$786,"G*",'NEW-RTT'!$C$6:$C$786,$Q$3,'NEW-RTT'!$N$6:$N$786,#REF!)-SUMIFS('NEW-RTT'!$O$6:$O$786,'NEW-RTT'!$B$6:$B$786,#REF!,'NEW-RTT'!$M$6:$M$786,$B28,'NEW-RTT'!$AB$6:$AB$786,"G*",'NEW-RTT'!$C$6:$C$786,$Q$3,'NEW-RTT'!$N$6:$N$786,#REF!)</f>
        <v>0</v>
      </c>
      <c r="R28" s="126">
        <f t="shared" si="1"/>
        <v>0</v>
      </c>
      <c r="S28" s="97"/>
      <c r="T28" s="97"/>
      <c r="U28" s="97"/>
      <c r="V28" s="97"/>
      <c r="W28" s="131" t="e">
        <f>SUMIFS(#REF!,#REF!,#REF!,#REF!,#REF!,#REF!,#REF!)</f>
        <v>#REF!</v>
      </c>
      <c r="X28" s="141"/>
      <c r="Y28" s="142"/>
      <c r="Z28" s="141"/>
      <c r="AA28" s="141"/>
      <c r="AB28" s="142"/>
      <c r="AC28" s="143"/>
      <c r="AD28" s="141"/>
      <c r="AE28" s="141"/>
      <c r="AF28" s="142"/>
      <c r="AG28" s="143"/>
      <c r="AH28" s="141"/>
      <c r="AI28" s="142"/>
      <c r="AJ28" s="141"/>
      <c r="AK28" s="141"/>
      <c r="AL28" s="142"/>
      <c r="AM28" s="143"/>
      <c r="AN28" s="141"/>
      <c r="AO28" s="141"/>
      <c r="AP28" s="142"/>
      <c r="AQ28" s="143"/>
    </row>
    <row r="29" spans="2:43" x14ac:dyDescent="0.25">
      <c r="B29" s="22">
        <v>25</v>
      </c>
      <c r="C29" s="21"/>
      <c r="D29" s="23">
        <f>$D28+SUMIFS('NEW-RTT'!$O$6:$O$786,'NEW-RTT'!$B$6:$B$786,#REF!,'NEW-RTT'!$L$6:$L$786,$B29,'NEW-RTT'!$AB$6:$AB$786,"G*",'NEW-RTT'!$C$6:$C$786,$D$3,'NEW-RTT'!$N$6:$N$786,#REF!)-SUMIFS('NEW-RTT'!$O$6:$O$786,'NEW-RTT'!$B$6:$B$786,#REF!,'NEW-RTT'!$M$6:$M$786,$B29,'NEW-RTT'!$AB$6:$AB$786,"G*",'NEW-RTT'!$C$6:$C$786,$D$3,'NEW-RTT'!$N$6:$N$786,#REF!)</f>
        <v>0</v>
      </c>
      <c r="E29" s="24">
        <f>$E28+SUMIFS('NEW-RTT'!$O$6:$O$786,'NEW-RTT'!$B$6:$B$786,#REF!,'NEW-RTT'!$L$6:$L$786,$B29,'NEW-RTT'!$AB$6:$AB$786,"G*",'NEW-RTT'!$C$6:$C$786,$E$3,'NEW-RTT'!$N$6:$N$786,#REF!)-SUMIFS('NEW-RTT'!$O$6:$O$786,'NEW-RTT'!$B$6:$B$786,#REF!,'NEW-RTT'!$M$6:$M$786,$B29,'NEW-RTT'!$AB$6:$AB$786,"G*",'NEW-RTT'!$C$6:$C$786,$E$3,'NEW-RTT'!$N$6:$N$786,#REF!)</f>
        <v>0</v>
      </c>
      <c r="F29" s="24">
        <f>$F28+SUMIFS('NEW-RTT'!$O$6:$O$786,'NEW-RTT'!$B$6:$B$786,#REF!,'NEW-RTT'!$L$6:$L$786,$B29,'NEW-RTT'!$AB$6:$AB$786,"G*",'NEW-RTT'!$C$6:$C$786,$F$3,'NEW-RTT'!$N$6:$N$786,#REF!)-SUMIFS('NEW-RTT'!$O$6:$O$786,'NEW-RTT'!$B$6:$B$786,#REF!,'NEW-RTT'!$M$6:$M$786,$B29,'NEW-RTT'!$AB$6:$AB$786,"G*",'NEW-RTT'!$C$6:$C$786,$F$3,'NEW-RTT'!$N$6:$N$786,#REF!)</f>
        <v>0</v>
      </c>
      <c r="G29" s="55">
        <f>$G28+SUMIFS('NEW-RTT'!$O$6:$O$786,'NEW-RTT'!$B$6:$B$786,#REF!,'NEW-RTT'!$L$6:$L$786,$B29,'NEW-RTT'!$AB$6:$AB$786,"G*",'NEW-RTT'!$C$6:$C$786,$G$3,'NEW-RTT'!$N$6:$N$786,#REF!)-SUMIFS('NEW-RTT'!$O$6:$O$786,'NEW-RTT'!$B$6:$B$786,#REF!,'NEW-RTT'!$M$6:$M$786,$B29,'NEW-RTT'!$AB$6:$AB$786,"G*",'NEW-RTT'!$C$6:$C$786,$G$3,'NEW-RTT'!$N$6:$N$786,#REF!)</f>
        <v>0</v>
      </c>
      <c r="H29" s="64">
        <f t="shared" si="0"/>
        <v>0</v>
      </c>
      <c r="I29" s="97"/>
      <c r="J29" s="97"/>
      <c r="K29" s="97"/>
      <c r="L29" s="99" t="e">
        <f>SUMIFS(#REF!,#REF!,#REF!,#REF!,#REF!,#REF!,#REF!)</f>
        <v>#REF!</v>
      </c>
      <c r="M29" s="60">
        <f>$M28+SUMIFS('NEW-RTT'!$O$6:$O$786,'NEW-RTT'!$B$6:$B$786,#REF!,'NEW-RTT'!$L$6:$L$786,$B29,'NEW-RTT'!$AB$6:$AB$786,"G*",'NEW-RTT'!$C$6:$C$786,$M$3,'NEW-RTT'!$N$6:$N$786,#REF!)-SUMIFS('NEW-RTT'!$O$6:$O$786,'NEW-RTT'!$B$6:$B$786,#REF!,'NEW-RTT'!$M$6:$M$786,$B29,'NEW-RTT'!$AB$6:$AB$786,"G*",'NEW-RTT'!$C$6:$C$786,$M$3,'NEW-RTT'!$N$6:$N$786,#REF!)</f>
        <v>0</v>
      </c>
      <c r="N29" s="24">
        <f>$N28+SUMIFS('NEW-RTT'!$O$6:$O$786,'NEW-RTT'!$B$6:$B$786,#REF!,'NEW-RTT'!$L$6:$L$786,$B29,'NEW-RTT'!$AB$6:$AB$786,"G*",'NEW-RTT'!$C$6:$C$786,$N$3,'NEW-RTT'!$N$6:$N$786,#REF!)-SUMIFS('NEW-RTT'!$O$6:$O$786,'NEW-RTT'!$B$6:$B$786,#REF!,'NEW-RTT'!$M$6:$M$786,$B29,'NEW-RTT'!$AB$6:$AB$786,"G*",'NEW-RTT'!$C$6:$C$786,$N$3,'NEW-RTT'!$N$6:$N$786,#REF!)</f>
        <v>0</v>
      </c>
      <c r="O29" s="24">
        <f>$O28+SUMIFS('NEW-RTT'!$O$6:$O$786,'NEW-RTT'!$B$6:$B$786,#REF!,'NEW-RTT'!$L$6:$L$786,$B29,'NEW-RTT'!$AB$6:$AB$786,"G*",'NEW-RTT'!$C$6:$C$786,$O$3,'NEW-RTT'!$N$6:$N$786,#REF!)-SUMIFS('NEW-RTT'!$O$6:$O$786,'NEW-RTT'!$B$6:$B$786,#REF!,'NEW-RTT'!$M$6:$M$786,$B29,'NEW-RTT'!$AB$6:$AB$786,"G*",'NEW-RTT'!$C$6:$C$786,$O$3,'NEW-RTT'!$N$6:$N$786,#REF!)</f>
        <v>0</v>
      </c>
      <c r="P29" s="24">
        <f>$P28+SUMIFS('NEW-RTT'!$O$6:$O$786,'NEW-RTT'!$B$6:$B$786,#REF!,'NEW-RTT'!$L$6:$L$786,$B29,'NEW-RTT'!$AB$6:$AB$786,"G*",'NEW-RTT'!$C$6:$C$786,$P$3,'NEW-RTT'!$N$6:$N$786,#REF!)-SUMIFS('NEW-RTT'!$O$6:$O$786,'NEW-RTT'!$B$6:$B$786,#REF!,'NEW-RTT'!$M$6:$M$786,$B29,'NEW-RTT'!$AB$6:$AB$786,"G*",'NEW-RTT'!$C$6:$C$786,$P$3,'NEW-RTT'!$N$6:$N$786,#REF!)</f>
        <v>0</v>
      </c>
      <c r="Q29" s="24">
        <f>$Q28+SUMIFS('NEW-RTT'!$O$6:$O$786,'NEW-RTT'!$B$6:$B$786,#REF!,'NEW-RTT'!$L$6:$L$786,$B29,'NEW-RTT'!$AB$6:$AB$786,"G*",'NEW-RTT'!$C$6:$C$786,$Q$3,'NEW-RTT'!$N$6:$N$786,#REF!)-SUMIFS('NEW-RTT'!$O$6:$O$786,'NEW-RTT'!$B$6:$B$786,#REF!,'NEW-RTT'!$M$6:$M$786,$B29,'NEW-RTT'!$AB$6:$AB$786,"G*",'NEW-RTT'!$C$6:$C$786,$Q$3,'NEW-RTT'!$N$6:$N$786,#REF!)</f>
        <v>0</v>
      </c>
      <c r="R29" s="126">
        <f t="shared" si="1"/>
        <v>0</v>
      </c>
      <c r="S29" s="97"/>
      <c r="T29" s="97"/>
      <c r="U29" s="97"/>
      <c r="V29" s="97"/>
      <c r="W29" s="131" t="e">
        <f>SUMIFS(#REF!,#REF!,#REF!,#REF!,#REF!,#REF!,#REF!)</f>
        <v>#REF!</v>
      </c>
      <c r="X29" s="141"/>
      <c r="Y29" s="142"/>
      <c r="Z29" s="141"/>
      <c r="AA29" s="141"/>
      <c r="AB29" s="142"/>
      <c r="AC29" s="143"/>
      <c r="AD29" s="141"/>
      <c r="AE29" s="141"/>
      <c r="AF29" s="142"/>
      <c r="AG29" s="143"/>
      <c r="AH29" s="141"/>
      <c r="AI29" s="142"/>
      <c r="AJ29" s="141"/>
      <c r="AK29" s="141"/>
      <c r="AL29" s="142"/>
      <c r="AM29" s="143"/>
      <c r="AN29" s="141"/>
      <c r="AO29" s="141"/>
      <c r="AP29" s="142"/>
      <c r="AQ29" s="143"/>
    </row>
    <row r="30" spans="2:43" x14ac:dyDescent="0.25">
      <c r="B30" s="22">
        <v>26</v>
      </c>
      <c r="C30" s="21"/>
      <c r="D30" s="23">
        <f>$D29+SUMIFS('NEW-RTT'!$O$6:$O$786,'NEW-RTT'!$B$6:$B$786,#REF!,'NEW-RTT'!$L$6:$L$786,$B30,'NEW-RTT'!$AB$6:$AB$786,"G*",'NEW-RTT'!$C$6:$C$786,$D$3,'NEW-RTT'!$N$6:$N$786,#REF!)-SUMIFS('NEW-RTT'!$O$6:$O$786,'NEW-RTT'!$B$6:$B$786,#REF!,'NEW-RTT'!$M$6:$M$786,$B30,'NEW-RTT'!$AB$6:$AB$786,"G*",'NEW-RTT'!$C$6:$C$786,$D$3,'NEW-RTT'!$N$6:$N$786,#REF!)</f>
        <v>0</v>
      </c>
      <c r="E30" s="24">
        <f>$E29+SUMIFS('NEW-RTT'!$O$6:$O$786,'NEW-RTT'!$B$6:$B$786,#REF!,'NEW-RTT'!$L$6:$L$786,$B30,'NEW-RTT'!$AB$6:$AB$786,"G*",'NEW-RTT'!$C$6:$C$786,$E$3,'NEW-RTT'!$N$6:$N$786,#REF!)-SUMIFS('NEW-RTT'!$O$6:$O$786,'NEW-RTT'!$B$6:$B$786,#REF!,'NEW-RTT'!$M$6:$M$786,$B30,'NEW-RTT'!$AB$6:$AB$786,"G*",'NEW-RTT'!$C$6:$C$786,$E$3,'NEW-RTT'!$N$6:$N$786,#REF!)</f>
        <v>0</v>
      </c>
      <c r="F30" s="24">
        <f>$F29+SUMIFS('NEW-RTT'!$O$6:$O$786,'NEW-RTT'!$B$6:$B$786,#REF!,'NEW-RTT'!$L$6:$L$786,$B30,'NEW-RTT'!$AB$6:$AB$786,"G*",'NEW-RTT'!$C$6:$C$786,$F$3,'NEW-RTT'!$N$6:$N$786,#REF!)-SUMIFS('NEW-RTT'!$O$6:$O$786,'NEW-RTT'!$B$6:$B$786,#REF!,'NEW-RTT'!$M$6:$M$786,$B30,'NEW-RTT'!$AB$6:$AB$786,"G*",'NEW-RTT'!$C$6:$C$786,$F$3,'NEW-RTT'!$N$6:$N$786,#REF!)</f>
        <v>0</v>
      </c>
      <c r="G30" s="55">
        <f>$G29+SUMIFS('NEW-RTT'!$O$6:$O$786,'NEW-RTT'!$B$6:$B$786,#REF!,'NEW-RTT'!$L$6:$L$786,$B30,'NEW-RTT'!$AB$6:$AB$786,"G*",'NEW-RTT'!$C$6:$C$786,$G$3,'NEW-RTT'!$N$6:$N$786,#REF!)-SUMIFS('NEW-RTT'!$O$6:$O$786,'NEW-RTT'!$B$6:$B$786,#REF!,'NEW-RTT'!$M$6:$M$786,$B30,'NEW-RTT'!$AB$6:$AB$786,"G*",'NEW-RTT'!$C$6:$C$786,$G$3,'NEW-RTT'!$N$6:$N$786,#REF!)</f>
        <v>0</v>
      </c>
      <c r="H30" s="64">
        <f t="shared" si="0"/>
        <v>0</v>
      </c>
      <c r="I30" s="97"/>
      <c r="J30" s="97"/>
      <c r="K30" s="97"/>
      <c r="L30" s="99" t="e">
        <f>SUMIFS(#REF!,#REF!,#REF!,#REF!,#REF!,#REF!,#REF!)</f>
        <v>#REF!</v>
      </c>
      <c r="M30" s="60">
        <f>$M29+SUMIFS('NEW-RTT'!$O$6:$O$786,'NEW-RTT'!$B$6:$B$786,#REF!,'NEW-RTT'!$L$6:$L$786,$B30,'NEW-RTT'!$AB$6:$AB$786,"G*",'NEW-RTT'!$C$6:$C$786,$M$3,'NEW-RTT'!$N$6:$N$786,#REF!)-SUMIFS('NEW-RTT'!$O$6:$O$786,'NEW-RTT'!$B$6:$B$786,#REF!,'NEW-RTT'!$M$6:$M$786,$B30,'NEW-RTT'!$AB$6:$AB$786,"G*",'NEW-RTT'!$C$6:$C$786,$M$3,'NEW-RTT'!$N$6:$N$786,#REF!)</f>
        <v>0</v>
      </c>
      <c r="N30" s="24">
        <f>$N29+SUMIFS('NEW-RTT'!$O$6:$O$786,'NEW-RTT'!$B$6:$B$786,#REF!,'NEW-RTT'!$L$6:$L$786,$B30,'NEW-RTT'!$AB$6:$AB$786,"G*",'NEW-RTT'!$C$6:$C$786,$N$3,'NEW-RTT'!$N$6:$N$786,#REF!)-SUMIFS('NEW-RTT'!$O$6:$O$786,'NEW-RTT'!$B$6:$B$786,#REF!,'NEW-RTT'!$M$6:$M$786,$B30,'NEW-RTT'!$AB$6:$AB$786,"G*",'NEW-RTT'!$C$6:$C$786,$N$3,'NEW-RTT'!$N$6:$N$786,#REF!)</f>
        <v>0</v>
      </c>
      <c r="O30" s="24">
        <f>$O29+SUMIFS('NEW-RTT'!$O$6:$O$786,'NEW-RTT'!$B$6:$B$786,#REF!,'NEW-RTT'!$L$6:$L$786,$B30,'NEW-RTT'!$AB$6:$AB$786,"G*",'NEW-RTT'!$C$6:$C$786,$O$3,'NEW-RTT'!$N$6:$N$786,#REF!)-SUMIFS('NEW-RTT'!$O$6:$O$786,'NEW-RTT'!$B$6:$B$786,#REF!,'NEW-RTT'!$M$6:$M$786,$B30,'NEW-RTT'!$AB$6:$AB$786,"G*",'NEW-RTT'!$C$6:$C$786,$O$3,'NEW-RTT'!$N$6:$N$786,#REF!)</f>
        <v>0</v>
      </c>
      <c r="P30" s="24">
        <f>$P29+SUMIFS('NEW-RTT'!$O$6:$O$786,'NEW-RTT'!$B$6:$B$786,#REF!,'NEW-RTT'!$L$6:$L$786,$B30,'NEW-RTT'!$AB$6:$AB$786,"G*",'NEW-RTT'!$C$6:$C$786,$P$3,'NEW-RTT'!$N$6:$N$786,#REF!)-SUMIFS('NEW-RTT'!$O$6:$O$786,'NEW-RTT'!$B$6:$B$786,#REF!,'NEW-RTT'!$M$6:$M$786,$B30,'NEW-RTT'!$AB$6:$AB$786,"G*",'NEW-RTT'!$C$6:$C$786,$P$3,'NEW-RTT'!$N$6:$N$786,#REF!)</f>
        <v>0</v>
      </c>
      <c r="Q30" s="24">
        <f>$Q29+SUMIFS('NEW-RTT'!$O$6:$O$786,'NEW-RTT'!$B$6:$B$786,#REF!,'NEW-RTT'!$L$6:$L$786,$B30,'NEW-RTT'!$AB$6:$AB$786,"G*",'NEW-RTT'!$C$6:$C$786,$Q$3,'NEW-RTT'!$N$6:$N$786,#REF!)-SUMIFS('NEW-RTT'!$O$6:$O$786,'NEW-RTT'!$B$6:$B$786,#REF!,'NEW-RTT'!$M$6:$M$786,$B30,'NEW-RTT'!$AB$6:$AB$786,"G*",'NEW-RTT'!$C$6:$C$786,$Q$3,'NEW-RTT'!$N$6:$N$786,#REF!)</f>
        <v>0</v>
      </c>
      <c r="R30" s="126">
        <f t="shared" si="1"/>
        <v>0</v>
      </c>
      <c r="S30" s="97"/>
      <c r="T30" s="97"/>
      <c r="U30" s="97"/>
      <c r="V30" s="97"/>
      <c r="W30" s="131" t="e">
        <f>SUMIFS(#REF!,#REF!,#REF!,#REF!,#REF!,#REF!,#REF!)</f>
        <v>#REF!</v>
      </c>
      <c r="X30" s="141"/>
      <c r="Y30" s="142"/>
      <c r="Z30" s="141"/>
      <c r="AA30" s="141"/>
      <c r="AB30" s="142"/>
      <c r="AC30" s="143"/>
      <c r="AD30" s="141"/>
      <c r="AE30" s="141"/>
      <c r="AF30" s="142"/>
      <c r="AG30" s="143"/>
      <c r="AH30" s="141"/>
      <c r="AI30" s="142"/>
      <c r="AJ30" s="141"/>
      <c r="AK30" s="141"/>
      <c r="AL30" s="142"/>
      <c r="AM30" s="143"/>
      <c r="AN30" s="141"/>
      <c r="AO30" s="141"/>
      <c r="AP30" s="142"/>
      <c r="AQ30" s="143"/>
    </row>
    <row r="31" spans="2:43" x14ac:dyDescent="0.25">
      <c r="B31" s="22">
        <v>27</v>
      </c>
      <c r="C31" s="21"/>
      <c r="D31" s="23">
        <f>$D30+SUMIFS('NEW-RTT'!$O$6:$O$786,'NEW-RTT'!$B$6:$B$786,#REF!,'NEW-RTT'!$L$6:$L$786,$B31,'NEW-RTT'!$AB$6:$AB$786,"G*",'NEW-RTT'!$C$6:$C$786,$D$3,'NEW-RTT'!$N$6:$N$786,#REF!)-SUMIFS('NEW-RTT'!$O$6:$O$786,'NEW-RTT'!$B$6:$B$786,#REF!,'NEW-RTT'!$M$6:$M$786,$B31,'NEW-RTT'!$AB$6:$AB$786,"G*",'NEW-RTT'!$C$6:$C$786,$D$3,'NEW-RTT'!$N$6:$N$786,#REF!)</f>
        <v>0</v>
      </c>
      <c r="E31" s="24">
        <f>$E30+SUMIFS('NEW-RTT'!$O$6:$O$786,'NEW-RTT'!$B$6:$B$786,#REF!,'NEW-RTT'!$L$6:$L$786,$B31,'NEW-RTT'!$AB$6:$AB$786,"G*",'NEW-RTT'!$C$6:$C$786,$E$3,'NEW-RTT'!$N$6:$N$786,#REF!)-SUMIFS('NEW-RTT'!$O$6:$O$786,'NEW-RTT'!$B$6:$B$786,#REF!,'NEW-RTT'!$M$6:$M$786,$B31,'NEW-RTT'!$AB$6:$AB$786,"G*",'NEW-RTT'!$C$6:$C$786,$E$3,'NEW-RTT'!$N$6:$N$786,#REF!)</f>
        <v>0</v>
      </c>
      <c r="F31" s="24">
        <f>$F30+SUMIFS('NEW-RTT'!$O$6:$O$786,'NEW-RTT'!$B$6:$B$786,#REF!,'NEW-RTT'!$L$6:$L$786,$B31,'NEW-RTT'!$AB$6:$AB$786,"G*",'NEW-RTT'!$C$6:$C$786,$F$3,'NEW-RTT'!$N$6:$N$786,#REF!)-SUMIFS('NEW-RTT'!$O$6:$O$786,'NEW-RTT'!$B$6:$B$786,#REF!,'NEW-RTT'!$M$6:$M$786,$B31,'NEW-RTT'!$AB$6:$AB$786,"G*",'NEW-RTT'!$C$6:$C$786,$F$3,'NEW-RTT'!$N$6:$N$786,#REF!)</f>
        <v>0</v>
      </c>
      <c r="G31" s="55">
        <f>$G30+SUMIFS('NEW-RTT'!$O$6:$O$786,'NEW-RTT'!$B$6:$B$786,#REF!,'NEW-RTT'!$L$6:$L$786,$B31,'NEW-RTT'!$AB$6:$AB$786,"G*",'NEW-RTT'!$C$6:$C$786,$G$3,'NEW-RTT'!$N$6:$N$786,#REF!)-SUMIFS('NEW-RTT'!$O$6:$O$786,'NEW-RTT'!$B$6:$B$786,#REF!,'NEW-RTT'!$M$6:$M$786,$B31,'NEW-RTT'!$AB$6:$AB$786,"G*",'NEW-RTT'!$C$6:$C$786,$G$3,'NEW-RTT'!$N$6:$N$786,#REF!)</f>
        <v>0</v>
      </c>
      <c r="H31" s="64">
        <f t="shared" si="0"/>
        <v>0</v>
      </c>
      <c r="I31" s="97"/>
      <c r="J31" s="97"/>
      <c r="K31" s="97"/>
      <c r="L31" s="99" t="e">
        <f>SUMIFS(#REF!,#REF!,#REF!,#REF!,#REF!,#REF!,#REF!)</f>
        <v>#REF!</v>
      </c>
      <c r="M31" s="60">
        <f>$M30+SUMIFS('NEW-RTT'!$O$6:$O$786,'NEW-RTT'!$B$6:$B$786,#REF!,'NEW-RTT'!$L$6:$L$786,$B31,'NEW-RTT'!$AB$6:$AB$786,"G*",'NEW-RTT'!$C$6:$C$786,$M$3,'NEW-RTT'!$N$6:$N$786,#REF!)-SUMIFS('NEW-RTT'!$O$6:$O$786,'NEW-RTT'!$B$6:$B$786,#REF!,'NEW-RTT'!$M$6:$M$786,$B31,'NEW-RTT'!$AB$6:$AB$786,"G*",'NEW-RTT'!$C$6:$C$786,$M$3,'NEW-RTT'!$N$6:$N$786,#REF!)</f>
        <v>0</v>
      </c>
      <c r="N31" s="24">
        <f>$N30+SUMIFS('NEW-RTT'!$O$6:$O$786,'NEW-RTT'!$B$6:$B$786,#REF!,'NEW-RTT'!$L$6:$L$786,$B31,'NEW-RTT'!$AB$6:$AB$786,"G*",'NEW-RTT'!$C$6:$C$786,$N$3,'NEW-RTT'!$N$6:$N$786,#REF!)-SUMIFS('NEW-RTT'!$O$6:$O$786,'NEW-RTT'!$B$6:$B$786,#REF!,'NEW-RTT'!$M$6:$M$786,$B31,'NEW-RTT'!$AB$6:$AB$786,"G*",'NEW-RTT'!$C$6:$C$786,$N$3,'NEW-RTT'!$N$6:$N$786,#REF!)</f>
        <v>0</v>
      </c>
      <c r="O31" s="24">
        <f>$O30+SUMIFS('NEW-RTT'!$O$6:$O$786,'NEW-RTT'!$B$6:$B$786,#REF!,'NEW-RTT'!$L$6:$L$786,$B31,'NEW-RTT'!$AB$6:$AB$786,"G*",'NEW-RTT'!$C$6:$C$786,$O$3,'NEW-RTT'!$N$6:$N$786,#REF!)-SUMIFS('NEW-RTT'!$O$6:$O$786,'NEW-RTT'!$B$6:$B$786,#REF!,'NEW-RTT'!$M$6:$M$786,$B31,'NEW-RTT'!$AB$6:$AB$786,"G*",'NEW-RTT'!$C$6:$C$786,$O$3,'NEW-RTT'!$N$6:$N$786,#REF!)</f>
        <v>0</v>
      </c>
      <c r="P31" s="24">
        <f>$P30+SUMIFS('NEW-RTT'!$O$6:$O$786,'NEW-RTT'!$B$6:$B$786,#REF!,'NEW-RTT'!$L$6:$L$786,$B31,'NEW-RTT'!$AB$6:$AB$786,"G*",'NEW-RTT'!$C$6:$C$786,$P$3,'NEW-RTT'!$N$6:$N$786,#REF!)-SUMIFS('NEW-RTT'!$O$6:$O$786,'NEW-RTT'!$B$6:$B$786,#REF!,'NEW-RTT'!$M$6:$M$786,$B31,'NEW-RTT'!$AB$6:$AB$786,"G*",'NEW-RTT'!$C$6:$C$786,$P$3,'NEW-RTT'!$N$6:$N$786,#REF!)</f>
        <v>0</v>
      </c>
      <c r="Q31" s="24">
        <f>$Q30+SUMIFS('NEW-RTT'!$O$6:$O$786,'NEW-RTT'!$B$6:$B$786,#REF!,'NEW-RTT'!$L$6:$L$786,$B31,'NEW-RTT'!$AB$6:$AB$786,"G*",'NEW-RTT'!$C$6:$C$786,$Q$3,'NEW-RTT'!$N$6:$N$786,#REF!)-SUMIFS('NEW-RTT'!$O$6:$O$786,'NEW-RTT'!$B$6:$B$786,#REF!,'NEW-RTT'!$M$6:$M$786,$B31,'NEW-RTT'!$AB$6:$AB$786,"G*",'NEW-RTT'!$C$6:$C$786,$Q$3,'NEW-RTT'!$N$6:$N$786,#REF!)</f>
        <v>0</v>
      </c>
      <c r="R31" s="126">
        <f t="shared" si="1"/>
        <v>0</v>
      </c>
      <c r="S31" s="97"/>
      <c r="T31" s="97"/>
      <c r="U31" s="97"/>
      <c r="V31" s="97"/>
      <c r="W31" s="131" t="e">
        <f>SUMIFS(#REF!,#REF!,#REF!,#REF!,#REF!,#REF!,#REF!)</f>
        <v>#REF!</v>
      </c>
      <c r="X31" s="141"/>
      <c r="Y31" s="142"/>
      <c r="Z31" s="141"/>
      <c r="AA31" s="141"/>
      <c r="AB31" s="142"/>
      <c r="AC31" s="143"/>
      <c r="AD31" s="141"/>
      <c r="AE31" s="141"/>
      <c r="AF31" s="142"/>
      <c r="AG31" s="143"/>
      <c r="AH31" s="141"/>
      <c r="AI31" s="142"/>
      <c r="AJ31" s="141"/>
      <c r="AK31" s="141"/>
      <c r="AL31" s="142"/>
      <c r="AM31" s="143"/>
      <c r="AN31" s="141"/>
      <c r="AO31" s="141"/>
      <c r="AP31" s="142"/>
      <c r="AQ31" s="143"/>
    </row>
    <row r="32" spans="2:43" x14ac:dyDescent="0.25">
      <c r="B32" s="22">
        <v>28</v>
      </c>
      <c r="C32" s="21"/>
      <c r="D32" s="23">
        <f>$D31+SUMIFS('NEW-RTT'!$O$6:$O$786,'NEW-RTT'!$B$6:$B$786,#REF!,'NEW-RTT'!$L$6:$L$786,$B32,'NEW-RTT'!$AB$6:$AB$786,"G*",'NEW-RTT'!$C$6:$C$786,$D$3,'NEW-RTT'!$N$6:$N$786,#REF!)-SUMIFS('NEW-RTT'!$O$6:$O$786,'NEW-RTT'!$B$6:$B$786,#REF!,'NEW-RTT'!$M$6:$M$786,$B32,'NEW-RTT'!$AB$6:$AB$786,"G*",'NEW-RTT'!$C$6:$C$786,$D$3,'NEW-RTT'!$N$6:$N$786,#REF!)</f>
        <v>0</v>
      </c>
      <c r="E32" s="24">
        <f>$E31+SUMIFS('NEW-RTT'!$O$6:$O$786,'NEW-RTT'!$B$6:$B$786,#REF!,'NEW-RTT'!$L$6:$L$786,$B32,'NEW-RTT'!$AB$6:$AB$786,"G*",'NEW-RTT'!$C$6:$C$786,$E$3,'NEW-RTT'!$N$6:$N$786,#REF!)-SUMIFS('NEW-RTT'!$O$6:$O$786,'NEW-RTT'!$B$6:$B$786,#REF!,'NEW-RTT'!$M$6:$M$786,$B32,'NEW-RTT'!$AB$6:$AB$786,"G*",'NEW-RTT'!$C$6:$C$786,$E$3,'NEW-RTT'!$N$6:$N$786,#REF!)</f>
        <v>0</v>
      </c>
      <c r="F32" s="24">
        <f>$F31+SUMIFS('NEW-RTT'!$O$6:$O$786,'NEW-RTT'!$B$6:$B$786,#REF!,'NEW-RTT'!$L$6:$L$786,$B32,'NEW-RTT'!$AB$6:$AB$786,"G*",'NEW-RTT'!$C$6:$C$786,$F$3,'NEW-RTT'!$N$6:$N$786,#REF!)-SUMIFS('NEW-RTT'!$O$6:$O$786,'NEW-RTT'!$B$6:$B$786,#REF!,'NEW-RTT'!$M$6:$M$786,$B32,'NEW-RTT'!$AB$6:$AB$786,"G*",'NEW-RTT'!$C$6:$C$786,$F$3,'NEW-RTT'!$N$6:$N$786,#REF!)</f>
        <v>0</v>
      </c>
      <c r="G32" s="55">
        <f>$G31+SUMIFS('NEW-RTT'!$O$6:$O$786,'NEW-RTT'!$B$6:$B$786,#REF!,'NEW-RTT'!$L$6:$L$786,$B32,'NEW-RTT'!$AB$6:$AB$786,"G*",'NEW-RTT'!$C$6:$C$786,$G$3,'NEW-RTT'!$N$6:$N$786,#REF!)-SUMIFS('NEW-RTT'!$O$6:$O$786,'NEW-RTT'!$B$6:$B$786,#REF!,'NEW-RTT'!$M$6:$M$786,$B32,'NEW-RTT'!$AB$6:$AB$786,"G*",'NEW-RTT'!$C$6:$C$786,$G$3,'NEW-RTT'!$N$6:$N$786,#REF!)</f>
        <v>0</v>
      </c>
      <c r="H32" s="64">
        <f t="shared" si="0"/>
        <v>0</v>
      </c>
      <c r="I32" s="97"/>
      <c r="J32" s="97"/>
      <c r="K32" s="97"/>
      <c r="L32" s="99" t="e">
        <f>SUMIFS(#REF!,#REF!,#REF!,#REF!,#REF!,#REF!,#REF!)</f>
        <v>#REF!</v>
      </c>
      <c r="M32" s="60">
        <f>$M31+SUMIFS('NEW-RTT'!$O$6:$O$786,'NEW-RTT'!$B$6:$B$786,#REF!,'NEW-RTT'!$L$6:$L$786,$B32,'NEW-RTT'!$AB$6:$AB$786,"G*",'NEW-RTT'!$C$6:$C$786,$M$3,'NEW-RTT'!$N$6:$N$786,#REF!)-SUMIFS('NEW-RTT'!$O$6:$O$786,'NEW-RTT'!$B$6:$B$786,#REF!,'NEW-RTT'!$M$6:$M$786,$B32,'NEW-RTT'!$AB$6:$AB$786,"G*",'NEW-RTT'!$C$6:$C$786,$M$3,'NEW-RTT'!$N$6:$N$786,#REF!)</f>
        <v>0</v>
      </c>
      <c r="N32" s="24">
        <f>$N31+SUMIFS('NEW-RTT'!$O$6:$O$786,'NEW-RTT'!$B$6:$B$786,#REF!,'NEW-RTT'!$L$6:$L$786,$B32,'NEW-RTT'!$AB$6:$AB$786,"G*",'NEW-RTT'!$C$6:$C$786,$N$3,'NEW-RTT'!$N$6:$N$786,#REF!)-SUMIFS('NEW-RTT'!$O$6:$O$786,'NEW-RTT'!$B$6:$B$786,#REF!,'NEW-RTT'!$M$6:$M$786,$B32,'NEW-RTT'!$AB$6:$AB$786,"G*",'NEW-RTT'!$C$6:$C$786,$N$3,'NEW-RTT'!$N$6:$N$786,#REF!)</f>
        <v>0</v>
      </c>
      <c r="O32" s="24">
        <f>$O31+SUMIFS('NEW-RTT'!$O$6:$O$786,'NEW-RTT'!$B$6:$B$786,#REF!,'NEW-RTT'!$L$6:$L$786,$B32,'NEW-RTT'!$AB$6:$AB$786,"G*",'NEW-RTT'!$C$6:$C$786,$O$3,'NEW-RTT'!$N$6:$N$786,#REF!)-SUMIFS('NEW-RTT'!$O$6:$O$786,'NEW-RTT'!$B$6:$B$786,#REF!,'NEW-RTT'!$M$6:$M$786,$B32,'NEW-RTT'!$AB$6:$AB$786,"G*",'NEW-RTT'!$C$6:$C$786,$O$3,'NEW-RTT'!$N$6:$N$786,#REF!)</f>
        <v>0</v>
      </c>
      <c r="P32" s="24">
        <f>$P31+SUMIFS('NEW-RTT'!$O$6:$O$786,'NEW-RTT'!$B$6:$B$786,#REF!,'NEW-RTT'!$L$6:$L$786,$B32,'NEW-RTT'!$AB$6:$AB$786,"G*",'NEW-RTT'!$C$6:$C$786,$P$3,'NEW-RTT'!$N$6:$N$786,#REF!)-SUMIFS('NEW-RTT'!$O$6:$O$786,'NEW-RTT'!$B$6:$B$786,#REF!,'NEW-RTT'!$M$6:$M$786,$B32,'NEW-RTT'!$AB$6:$AB$786,"G*",'NEW-RTT'!$C$6:$C$786,$P$3,'NEW-RTT'!$N$6:$N$786,#REF!)</f>
        <v>0</v>
      </c>
      <c r="Q32" s="24">
        <f>$Q31+SUMIFS('NEW-RTT'!$O$6:$O$786,'NEW-RTT'!$B$6:$B$786,#REF!,'NEW-RTT'!$L$6:$L$786,$B32,'NEW-RTT'!$AB$6:$AB$786,"G*",'NEW-RTT'!$C$6:$C$786,$Q$3,'NEW-RTT'!$N$6:$N$786,#REF!)-SUMIFS('NEW-RTT'!$O$6:$O$786,'NEW-RTT'!$B$6:$B$786,#REF!,'NEW-RTT'!$M$6:$M$786,$B32,'NEW-RTT'!$AB$6:$AB$786,"G*",'NEW-RTT'!$C$6:$C$786,$Q$3,'NEW-RTT'!$N$6:$N$786,#REF!)</f>
        <v>0</v>
      </c>
      <c r="R32" s="126">
        <f t="shared" si="1"/>
        <v>0</v>
      </c>
      <c r="S32" s="97"/>
      <c r="T32" s="97"/>
      <c r="U32" s="97"/>
      <c r="V32" s="97"/>
      <c r="W32" s="131" t="e">
        <f>SUMIFS(#REF!,#REF!,#REF!,#REF!,#REF!,#REF!,#REF!)</f>
        <v>#REF!</v>
      </c>
      <c r="X32" s="141"/>
      <c r="Y32" s="142"/>
      <c r="Z32" s="141"/>
      <c r="AA32" s="141"/>
      <c r="AB32" s="142"/>
      <c r="AC32" s="143"/>
      <c r="AD32" s="141"/>
      <c r="AE32" s="141"/>
      <c r="AF32" s="142"/>
      <c r="AG32" s="143"/>
      <c r="AH32" s="141"/>
      <c r="AI32" s="142"/>
      <c r="AJ32" s="141"/>
      <c r="AK32" s="141"/>
      <c r="AL32" s="142"/>
      <c r="AM32" s="143"/>
      <c r="AN32" s="141"/>
      <c r="AO32" s="141"/>
      <c r="AP32" s="142"/>
      <c r="AQ32" s="143"/>
    </row>
    <row r="33" spans="2:43" x14ac:dyDescent="0.25">
      <c r="B33" s="22">
        <v>29</v>
      </c>
      <c r="C33" s="21"/>
      <c r="D33" s="23">
        <f>$D32+SUMIFS('NEW-RTT'!$O$6:$O$786,'NEW-RTT'!$B$6:$B$786,#REF!,'NEW-RTT'!$L$6:$L$786,$B33,'NEW-RTT'!$AB$6:$AB$786,"G*",'NEW-RTT'!$C$6:$C$786,$D$3,'NEW-RTT'!$N$6:$N$786,#REF!)-SUMIFS('NEW-RTT'!$O$6:$O$786,'NEW-RTT'!$B$6:$B$786,#REF!,'NEW-RTT'!$M$6:$M$786,$B33,'NEW-RTT'!$AB$6:$AB$786,"G*",'NEW-RTT'!$C$6:$C$786,$D$3,'NEW-RTT'!$N$6:$N$786,#REF!)</f>
        <v>0</v>
      </c>
      <c r="E33" s="24">
        <f>$E32+SUMIFS('NEW-RTT'!$O$6:$O$786,'NEW-RTT'!$B$6:$B$786,#REF!,'NEW-RTT'!$L$6:$L$786,$B33,'NEW-RTT'!$AB$6:$AB$786,"G*",'NEW-RTT'!$C$6:$C$786,$E$3,'NEW-RTT'!$N$6:$N$786,#REF!)-SUMIFS('NEW-RTT'!$O$6:$O$786,'NEW-RTT'!$B$6:$B$786,#REF!,'NEW-RTT'!$M$6:$M$786,$B33,'NEW-RTT'!$AB$6:$AB$786,"G*",'NEW-RTT'!$C$6:$C$786,$E$3,'NEW-RTT'!$N$6:$N$786,#REF!)</f>
        <v>0</v>
      </c>
      <c r="F33" s="24">
        <f>$F32+SUMIFS('NEW-RTT'!$O$6:$O$786,'NEW-RTT'!$B$6:$B$786,#REF!,'NEW-RTT'!$L$6:$L$786,$B33,'NEW-RTT'!$AB$6:$AB$786,"G*",'NEW-RTT'!$C$6:$C$786,$F$3,'NEW-RTT'!$N$6:$N$786,#REF!)-SUMIFS('NEW-RTT'!$O$6:$O$786,'NEW-RTT'!$B$6:$B$786,#REF!,'NEW-RTT'!$M$6:$M$786,$B33,'NEW-RTT'!$AB$6:$AB$786,"G*",'NEW-RTT'!$C$6:$C$786,$F$3,'NEW-RTT'!$N$6:$N$786,#REF!)</f>
        <v>0</v>
      </c>
      <c r="G33" s="55">
        <f>$G32+SUMIFS('NEW-RTT'!$O$6:$O$786,'NEW-RTT'!$B$6:$B$786,#REF!,'NEW-RTT'!$L$6:$L$786,$B33,'NEW-RTT'!$AB$6:$AB$786,"G*",'NEW-RTT'!$C$6:$C$786,$G$3,'NEW-RTT'!$N$6:$N$786,#REF!)-SUMIFS('NEW-RTT'!$O$6:$O$786,'NEW-RTT'!$B$6:$B$786,#REF!,'NEW-RTT'!$M$6:$M$786,$B33,'NEW-RTT'!$AB$6:$AB$786,"G*",'NEW-RTT'!$C$6:$C$786,$G$3,'NEW-RTT'!$N$6:$N$786,#REF!)</f>
        <v>0</v>
      </c>
      <c r="H33" s="64">
        <f t="shared" si="0"/>
        <v>0</v>
      </c>
      <c r="I33" s="97"/>
      <c r="J33" s="97"/>
      <c r="K33" s="97"/>
      <c r="L33" s="99" t="e">
        <f>SUMIFS(#REF!,#REF!,#REF!,#REF!,#REF!,#REF!,#REF!)</f>
        <v>#REF!</v>
      </c>
      <c r="M33" s="60">
        <f>$M32+SUMIFS('NEW-RTT'!$O$6:$O$786,'NEW-RTT'!$B$6:$B$786,#REF!,'NEW-RTT'!$L$6:$L$786,$B33,'NEW-RTT'!$AB$6:$AB$786,"G*",'NEW-RTT'!$C$6:$C$786,$M$3,'NEW-RTT'!$N$6:$N$786,#REF!)-SUMIFS('NEW-RTT'!$O$6:$O$786,'NEW-RTT'!$B$6:$B$786,#REF!,'NEW-RTT'!$M$6:$M$786,$B33,'NEW-RTT'!$AB$6:$AB$786,"G*",'NEW-RTT'!$C$6:$C$786,$M$3,'NEW-RTT'!$N$6:$N$786,#REF!)</f>
        <v>0</v>
      </c>
      <c r="N33" s="24">
        <f>$N32+SUMIFS('NEW-RTT'!$O$6:$O$786,'NEW-RTT'!$B$6:$B$786,#REF!,'NEW-RTT'!$L$6:$L$786,$B33,'NEW-RTT'!$AB$6:$AB$786,"G*",'NEW-RTT'!$C$6:$C$786,$N$3,'NEW-RTT'!$N$6:$N$786,#REF!)-SUMIFS('NEW-RTT'!$O$6:$O$786,'NEW-RTT'!$B$6:$B$786,#REF!,'NEW-RTT'!$M$6:$M$786,$B33,'NEW-RTT'!$AB$6:$AB$786,"G*",'NEW-RTT'!$C$6:$C$786,$N$3,'NEW-RTT'!$N$6:$N$786,#REF!)</f>
        <v>0</v>
      </c>
      <c r="O33" s="24">
        <f>$O32+SUMIFS('NEW-RTT'!$O$6:$O$786,'NEW-RTT'!$B$6:$B$786,#REF!,'NEW-RTT'!$L$6:$L$786,$B33,'NEW-RTT'!$AB$6:$AB$786,"G*",'NEW-RTT'!$C$6:$C$786,$O$3,'NEW-RTT'!$N$6:$N$786,#REF!)-SUMIFS('NEW-RTT'!$O$6:$O$786,'NEW-RTT'!$B$6:$B$786,#REF!,'NEW-RTT'!$M$6:$M$786,$B33,'NEW-RTT'!$AB$6:$AB$786,"G*",'NEW-RTT'!$C$6:$C$786,$O$3,'NEW-RTT'!$N$6:$N$786,#REF!)</f>
        <v>0</v>
      </c>
      <c r="P33" s="24">
        <f>$P32+SUMIFS('NEW-RTT'!$O$6:$O$786,'NEW-RTT'!$B$6:$B$786,#REF!,'NEW-RTT'!$L$6:$L$786,$B33,'NEW-RTT'!$AB$6:$AB$786,"G*",'NEW-RTT'!$C$6:$C$786,$P$3,'NEW-RTT'!$N$6:$N$786,#REF!)-SUMIFS('NEW-RTT'!$O$6:$O$786,'NEW-RTT'!$B$6:$B$786,#REF!,'NEW-RTT'!$M$6:$M$786,$B33,'NEW-RTT'!$AB$6:$AB$786,"G*",'NEW-RTT'!$C$6:$C$786,$P$3,'NEW-RTT'!$N$6:$N$786,#REF!)</f>
        <v>0</v>
      </c>
      <c r="Q33" s="24">
        <f>$Q32+SUMIFS('NEW-RTT'!$O$6:$O$786,'NEW-RTT'!$B$6:$B$786,#REF!,'NEW-RTT'!$L$6:$L$786,$B33,'NEW-RTT'!$AB$6:$AB$786,"G*",'NEW-RTT'!$C$6:$C$786,$Q$3,'NEW-RTT'!$N$6:$N$786,#REF!)-SUMIFS('NEW-RTT'!$O$6:$O$786,'NEW-RTT'!$B$6:$B$786,#REF!,'NEW-RTT'!$M$6:$M$786,$B33,'NEW-RTT'!$AB$6:$AB$786,"G*",'NEW-RTT'!$C$6:$C$786,$Q$3,'NEW-RTT'!$N$6:$N$786,#REF!)</f>
        <v>0</v>
      </c>
      <c r="R33" s="126">
        <f t="shared" si="1"/>
        <v>0</v>
      </c>
      <c r="S33" s="97"/>
      <c r="T33" s="97"/>
      <c r="U33" s="97"/>
      <c r="V33" s="97"/>
      <c r="W33" s="131" t="e">
        <f>SUMIFS(#REF!,#REF!,#REF!,#REF!,#REF!,#REF!,#REF!)</f>
        <v>#REF!</v>
      </c>
      <c r="X33" s="141"/>
      <c r="Y33" s="142"/>
      <c r="Z33" s="141"/>
      <c r="AA33" s="141"/>
      <c r="AB33" s="142"/>
      <c r="AC33" s="143"/>
      <c r="AD33" s="141"/>
      <c r="AE33" s="141"/>
      <c r="AF33" s="142"/>
      <c r="AG33" s="143"/>
      <c r="AH33" s="141"/>
      <c r="AI33" s="142"/>
      <c r="AJ33" s="141"/>
      <c r="AK33" s="141"/>
      <c r="AL33" s="142"/>
      <c r="AM33" s="143"/>
      <c r="AN33" s="141"/>
      <c r="AO33" s="141"/>
      <c r="AP33" s="142"/>
      <c r="AQ33" s="143"/>
    </row>
    <row r="34" spans="2:43" x14ac:dyDescent="0.25">
      <c r="B34" s="22">
        <v>30</v>
      </c>
      <c r="C34" s="21"/>
      <c r="D34" s="23">
        <f>$D33+SUMIFS('NEW-RTT'!$O$6:$O$786,'NEW-RTT'!$B$6:$B$786,#REF!,'NEW-RTT'!$L$6:$L$786,$B34,'NEW-RTT'!$AB$6:$AB$786,"G*",'NEW-RTT'!$C$6:$C$786,$D$3,'NEW-RTT'!$N$6:$N$786,#REF!)-SUMIFS('NEW-RTT'!$O$6:$O$786,'NEW-RTT'!$B$6:$B$786,#REF!,'NEW-RTT'!$M$6:$M$786,$B34,'NEW-RTT'!$AB$6:$AB$786,"G*",'NEW-RTT'!$C$6:$C$786,$D$3,'NEW-RTT'!$N$6:$N$786,#REF!)</f>
        <v>0</v>
      </c>
      <c r="E34" s="24">
        <f>$E33+SUMIFS('NEW-RTT'!$O$6:$O$786,'NEW-RTT'!$B$6:$B$786,#REF!,'NEW-RTT'!$L$6:$L$786,$B34,'NEW-RTT'!$AB$6:$AB$786,"G*",'NEW-RTT'!$C$6:$C$786,$E$3,'NEW-RTT'!$N$6:$N$786,#REF!)-SUMIFS('NEW-RTT'!$O$6:$O$786,'NEW-RTT'!$B$6:$B$786,#REF!,'NEW-RTT'!$M$6:$M$786,$B34,'NEW-RTT'!$AB$6:$AB$786,"G*",'NEW-RTT'!$C$6:$C$786,$E$3,'NEW-RTT'!$N$6:$N$786,#REF!)</f>
        <v>0</v>
      </c>
      <c r="F34" s="24">
        <f>$F33+SUMIFS('NEW-RTT'!$O$6:$O$786,'NEW-RTT'!$B$6:$B$786,#REF!,'NEW-RTT'!$L$6:$L$786,$B34,'NEW-RTT'!$AB$6:$AB$786,"G*",'NEW-RTT'!$C$6:$C$786,$F$3,'NEW-RTT'!$N$6:$N$786,#REF!)-SUMIFS('NEW-RTT'!$O$6:$O$786,'NEW-RTT'!$B$6:$B$786,#REF!,'NEW-RTT'!$M$6:$M$786,$B34,'NEW-RTT'!$AB$6:$AB$786,"G*",'NEW-RTT'!$C$6:$C$786,$F$3,'NEW-RTT'!$N$6:$N$786,#REF!)</f>
        <v>0</v>
      </c>
      <c r="G34" s="55">
        <f>$G33+SUMIFS('NEW-RTT'!$O$6:$O$786,'NEW-RTT'!$B$6:$B$786,#REF!,'NEW-RTT'!$L$6:$L$786,$B34,'NEW-RTT'!$AB$6:$AB$786,"G*",'NEW-RTT'!$C$6:$C$786,$G$3,'NEW-RTT'!$N$6:$N$786,#REF!)-SUMIFS('NEW-RTT'!$O$6:$O$786,'NEW-RTT'!$B$6:$B$786,#REF!,'NEW-RTT'!$M$6:$M$786,$B34,'NEW-RTT'!$AB$6:$AB$786,"G*",'NEW-RTT'!$C$6:$C$786,$G$3,'NEW-RTT'!$N$6:$N$786,#REF!)</f>
        <v>0</v>
      </c>
      <c r="H34" s="64">
        <f t="shared" si="0"/>
        <v>0</v>
      </c>
      <c r="I34" s="97"/>
      <c r="J34" s="97"/>
      <c r="K34" s="97"/>
      <c r="L34" s="99" t="e">
        <f>SUMIFS(#REF!,#REF!,#REF!,#REF!,#REF!,#REF!,#REF!)</f>
        <v>#REF!</v>
      </c>
      <c r="M34" s="60">
        <f>$M33+SUMIFS('NEW-RTT'!$O$6:$O$786,'NEW-RTT'!$B$6:$B$786,#REF!,'NEW-RTT'!$L$6:$L$786,$B34,'NEW-RTT'!$AB$6:$AB$786,"G*",'NEW-RTT'!$C$6:$C$786,$M$3,'NEW-RTT'!$N$6:$N$786,#REF!)-SUMIFS('NEW-RTT'!$O$6:$O$786,'NEW-RTT'!$B$6:$B$786,#REF!,'NEW-RTT'!$M$6:$M$786,$B34,'NEW-RTT'!$AB$6:$AB$786,"G*",'NEW-RTT'!$C$6:$C$786,$M$3,'NEW-RTT'!$N$6:$N$786,#REF!)</f>
        <v>0</v>
      </c>
      <c r="N34" s="24">
        <f>$N33+SUMIFS('NEW-RTT'!$O$6:$O$786,'NEW-RTT'!$B$6:$B$786,#REF!,'NEW-RTT'!$L$6:$L$786,$B34,'NEW-RTT'!$AB$6:$AB$786,"G*",'NEW-RTT'!$C$6:$C$786,$N$3,'NEW-RTT'!$N$6:$N$786,#REF!)-SUMIFS('NEW-RTT'!$O$6:$O$786,'NEW-RTT'!$B$6:$B$786,#REF!,'NEW-RTT'!$M$6:$M$786,$B34,'NEW-RTT'!$AB$6:$AB$786,"G*",'NEW-RTT'!$C$6:$C$786,$N$3,'NEW-RTT'!$N$6:$N$786,#REF!)</f>
        <v>0</v>
      </c>
      <c r="O34" s="24">
        <f>$O33+SUMIFS('NEW-RTT'!$O$6:$O$786,'NEW-RTT'!$B$6:$B$786,#REF!,'NEW-RTT'!$L$6:$L$786,$B34,'NEW-RTT'!$AB$6:$AB$786,"G*",'NEW-RTT'!$C$6:$C$786,$O$3,'NEW-RTT'!$N$6:$N$786,#REF!)-SUMIFS('NEW-RTT'!$O$6:$O$786,'NEW-RTT'!$B$6:$B$786,#REF!,'NEW-RTT'!$M$6:$M$786,$B34,'NEW-RTT'!$AB$6:$AB$786,"G*",'NEW-RTT'!$C$6:$C$786,$O$3,'NEW-RTT'!$N$6:$N$786,#REF!)</f>
        <v>0</v>
      </c>
      <c r="P34" s="24">
        <f>$P33+SUMIFS('NEW-RTT'!$O$6:$O$786,'NEW-RTT'!$B$6:$B$786,#REF!,'NEW-RTT'!$L$6:$L$786,$B34,'NEW-RTT'!$AB$6:$AB$786,"G*",'NEW-RTT'!$C$6:$C$786,$P$3,'NEW-RTT'!$N$6:$N$786,#REF!)-SUMIFS('NEW-RTT'!$O$6:$O$786,'NEW-RTT'!$B$6:$B$786,#REF!,'NEW-RTT'!$M$6:$M$786,$B34,'NEW-RTT'!$AB$6:$AB$786,"G*",'NEW-RTT'!$C$6:$C$786,$P$3,'NEW-RTT'!$N$6:$N$786,#REF!)</f>
        <v>0</v>
      </c>
      <c r="Q34" s="24">
        <f>$Q33+SUMIFS('NEW-RTT'!$O$6:$O$786,'NEW-RTT'!$B$6:$B$786,#REF!,'NEW-RTT'!$L$6:$L$786,$B34,'NEW-RTT'!$AB$6:$AB$786,"G*",'NEW-RTT'!$C$6:$C$786,$Q$3,'NEW-RTT'!$N$6:$N$786,#REF!)-SUMIFS('NEW-RTT'!$O$6:$O$786,'NEW-RTT'!$B$6:$B$786,#REF!,'NEW-RTT'!$M$6:$M$786,$B34,'NEW-RTT'!$AB$6:$AB$786,"G*",'NEW-RTT'!$C$6:$C$786,$Q$3,'NEW-RTT'!$N$6:$N$786,#REF!)</f>
        <v>0</v>
      </c>
      <c r="R34" s="126">
        <f t="shared" si="1"/>
        <v>0</v>
      </c>
      <c r="S34" s="97"/>
      <c r="T34" s="97"/>
      <c r="U34" s="97"/>
      <c r="V34" s="97"/>
      <c r="W34" s="131" t="e">
        <f>SUMIFS(#REF!,#REF!,#REF!,#REF!,#REF!,#REF!,#REF!)</f>
        <v>#REF!</v>
      </c>
      <c r="X34" s="141"/>
      <c r="Y34" s="142"/>
      <c r="Z34" s="141"/>
      <c r="AA34" s="141"/>
      <c r="AB34" s="142"/>
      <c r="AC34" s="143"/>
      <c r="AD34" s="141"/>
      <c r="AE34" s="141"/>
      <c r="AF34" s="142"/>
      <c r="AG34" s="143"/>
      <c r="AH34" s="141"/>
      <c r="AI34" s="142"/>
      <c r="AJ34" s="141"/>
      <c r="AK34" s="141"/>
      <c r="AL34" s="142"/>
      <c r="AM34" s="143"/>
      <c r="AN34" s="141"/>
      <c r="AO34" s="141"/>
      <c r="AP34" s="142"/>
      <c r="AQ34" s="143"/>
    </row>
    <row r="35" spans="2:43" x14ac:dyDescent="0.25">
      <c r="B35" s="22">
        <v>31</v>
      </c>
      <c r="C35" s="21"/>
      <c r="D35" s="23">
        <f>$D34+SUMIFS('NEW-RTT'!$O$6:$O$786,'NEW-RTT'!$B$6:$B$786,#REF!,'NEW-RTT'!$L$6:$L$786,$B35,'NEW-RTT'!$AB$6:$AB$786,"G*",'NEW-RTT'!$C$6:$C$786,$D$3,'NEW-RTT'!$N$6:$N$786,#REF!)-SUMIFS('NEW-RTT'!$O$6:$O$786,'NEW-RTT'!$B$6:$B$786,#REF!,'NEW-RTT'!$M$6:$M$786,$B35,'NEW-RTT'!$AB$6:$AB$786,"G*",'NEW-RTT'!$C$6:$C$786,$D$3,'NEW-RTT'!$N$6:$N$786,#REF!)</f>
        <v>0</v>
      </c>
      <c r="E35" s="24">
        <f>$E34+SUMIFS('NEW-RTT'!$O$6:$O$786,'NEW-RTT'!$B$6:$B$786,#REF!,'NEW-RTT'!$L$6:$L$786,$B35,'NEW-RTT'!$AB$6:$AB$786,"G*",'NEW-RTT'!$C$6:$C$786,$E$3,'NEW-RTT'!$N$6:$N$786,#REF!)-SUMIFS('NEW-RTT'!$O$6:$O$786,'NEW-RTT'!$B$6:$B$786,#REF!,'NEW-RTT'!$M$6:$M$786,$B35,'NEW-RTT'!$AB$6:$AB$786,"G*",'NEW-RTT'!$C$6:$C$786,$E$3,'NEW-RTT'!$N$6:$N$786,#REF!)</f>
        <v>0</v>
      </c>
      <c r="F35" s="24">
        <f>$F34+SUMIFS('NEW-RTT'!$O$6:$O$786,'NEW-RTT'!$B$6:$B$786,#REF!,'NEW-RTT'!$L$6:$L$786,$B35,'NEW-RTT'!$AB$6:$AB$786,"G*",'NEW-RTT'!$C$6:$C$786,$F$3,'NEW-RTT'!$N$6:$N$786,#REF!)-SUMIFS('NEW-RTT'!$O$6:$O$786,'NEW-RTT'!$B$6:$B$786,#REF!,'NEW-RTT'!$M$6:$M$786,$B35,'NEW-RTT'!$AB$6:$AB$786,"G*",'NEW-RTT'!$C$6:$C$786,$F$3,'NEW-RTT'!$N$6:$N$786,#REF!)</f>
        <v>0</v>
      </c>
      <c r="G35" s="55">
        <f>$G34+SUMIFS('NEW-RTT'!$O$6:$O$786,'NEW-RTT'!$B$6:$B$786,#REF!,'NEW-RTT'!$L$6:$L$786,$B35,'NEW-RTT'!$AB$6:$AB$786,"G*",'NEW-RTT'!$C$6:$C$786,$G$3,'NEW-RTT'!$N$6:$N$786,#REF!)-SUMIFS('NEW-RTT'!$O$6:$O$786,'NEW-RTT'!$B$6:$B$786,#REF!,'NEW-RTT'!$M$6:$M$786,$B35,'NEW-RTT'!$AB$6:$AB$786,"G*",'NEW-RTT'!$C$6:$C$786,$G$3,'NEW-RTT'!$N$6:$N$786,#REF!)</f>
        <v>0</v>
      </c>
      <c r="H35" s="64">
        <f t="shared" si="0"/>
        <v>0</v>
      </c>
      <c r="I35" s="97"/>
      <c r="J35" s="97"/>
      <c r="K35" s="97"/>
      <c r="L35" s="99" t="e">
        <f>SUMIFS(#REF!,#REF!,#REF!,#REF!,#REF!,#REF!,#REF!)</f>
        <v>#REF!</v>
      </c>
      <c r="M35" s="60">
        <f>$M34+SUMIFS('NEW-RTT'!$O$6:$O$786,'NEW-RTT'!$B$6:$B$786,#REF!,'NEW-RTT'!$L$6:$L$786,$B35,'NEW-RTT'!$AB$6:$AB$786,"G*",'NEW-RTT'!$C$6:$C$786,$M$3,'NEW-RTT'!$N$6:$N$786,#REF!)-SUMIFS('NEW-RTT'!$O$6:$O$786,'NEW-RTT'!$B$6:$B$786,#REF!,'NEW-RTT'!$M$6:$M$786,$B35,'NEW-RTT'!$AB$6:$AB$786,"G*",'NEW-RTT'!$C$6:$C$786,$M$3,'NEW-RTT'!$N$6:$N$786,#REF!)</f>
        <v>0</v>
      </c>
      <c r="N35" s="24">
        <f>$N34+SUMIFS('NEW-RTT'!$O$6:$O$786,'NEW-RTT'!$B$6:$B$786,#REF!,'NEW-RTT'!$L$6:$L$786,$B35,'NEW-RTT'!$AB$6:$AB$786,"G*",'NEW-RTT'!$C$6:$C$786,$N$3,'NEW-RTT'!$N$6:$N$786,#REF!)-SUMIFS('NEW-RTT'!$O$6:$O$786,'NEW-RTT'!$B$6:$B$786,#REF!,'NEW-RTT'!$M$6:$M$786,$B35,'NEW-RTT'!$AB$6:$AB$786,"G*",'NEW-RTT'!$C$6:$C$786,$N$3,'NEW-RTT'!$N$6:$N$786,#REF!)</f>
        <v>0</v>
      </c>
      <c r="O35" s="24">
        <f>$O34+SUMIFS('NEW-RTT'!$O$6:$O$786,'NEW-RTT'!$B$6:$B$786,#REF!,'NEW-RTT'!$L$6:$L$786,$B35,'NEW-RTT'!$AB$6:$AB$786,"G*",'NEW-RTT'!$C$6:$C$786,$O$3,'NEW-RTT'!$N$6:$N$786,#REF!)-SUMIFS('NEW-RTT'!$O$6:$O$786,'NEW-RTT'!$B$6:$B$786,#REF!,'NEW-RTT'!$M$6:$M$786,$B35,'NEW-RTT'!$AB$6:$AB$786,"G*",'NEW-RTT'!$C$6:$C$786,$O$3,'NEW-RTT'!$N$6:$N$786,#REF!)</f>
        <v>0</v>
      </c>
      <c r="P35" s="24">
        <f>$P34+SUMIFS('NEW-RTT'!$O$6:$O$786,'NEW-RTT'!$B$6:$B$786,#REF!,'NEW-RTT'!$L$6:$L$786,$B35,'NEW-RTT'!$AB$6:$AB$786,"G*",'NEW-RTT'!$C$6:$C$786,$P$3,'NEW-RTT'!$N$6:$N$786,#REF!)-SUMIFS('NEW-RTT'!$O$6:$O$786,'NEW-RTT'!$B$6:$B$786,#REF!,'NEW-RTT'!$M$6:$M$786,$B35,'NEW-RTT'!$AB$6:$AB$786,"G*",'NEW-RTT'!$C$6:$C$786,$P$3,'NEW-RTT'!$N$6:$N$786,#REF!)</f>
        <v>0</v>
      </c>
      <c r="Q35" s="24">
        <f>$Q34+SUMIFS('NEW-RTT'!$O$6:$O$786,'NEW-RTT'!$B$6:$B$786,#REF!,'NEW-RTT'!$L$6:$L$786,$B35,'NEW-RTT'!$AB$6:$AB$786,"G*",'NEW-RTT'!$C$6:$C$786,$Q$3,'NEW-RTT'!$N$6:$N$786,#REF!)-SUMIFS('NEW-RTT'!$O$6:$O$786,'NEW-RTT'!$B$6:$B$786,#REF!,'NEW-RTT'!$M$6:$M$786,$B35,'NEW-RTT'!$AB$6:$AB$786,"G*",'NEW-RTT'!$C$6:$C$786,$Q$3,'NEW-RTT'!$N$6:$N$786,#REF!)</f>
        <v>0</v>
      </c>
      <c r="R35" s="126">
        <f t="shared" si="1"/>
        <v>0</v>
      </c>
      <c r="S35" s="97"/>
      <c r="T35" s="97"/>
      <c r="U35" s="97"/>
      <c r="V35" s="97"/>
      <c r="W35" s="131" t="e">
        <f>SUMIFS(#REF!,#REF!,#REF!,#REF!,#REF!,#REF!,#REF!)</f>
        <v>#REF!</v>
      </c>
      <c r="X35" s="141"/>
      <c r="Y35" s="142"/>
      <c r="Z35" s="141"/>
      <c r="AA35" s="141"/>
      <c r="AB35" s="142"/>
      <c r="AC35" s="143"/>
      <c r="AD35" s="141"/>
      <c r="AE35" s="141"/>
      <c r="AF35" s="142"/>
      <c r="AG35" s="143"/>
      <c r="AH35" s="141"/>
      <c r="AI35" s="142"/>
      <c r="AJ35" s="141"/>
      <c r="AK35" s="141"/>
      <c r="AL35" s="142"/>
      <c r="AM35" s="143"/>
      <c r="AN35" s="141"/>
      <c r="AO35" s="141"/>
      <c r="AP35" s="142"/>
      <c r="AQ35" s="143"/>
    </row>
    <row r="36" spans="2:43" x14ac:dyDescent="0.25">
      <c r="B36" s="22">
        <v>32</v>
      </c>
      <c r="C36" s="21"/>
      <c r="D36" s="23">
        <f>$D35+SUMIFS('NEW-RTT'!$O$6:$O$786,'NEW-RTT'!$B$6:$B$786,#REF!,'NEW-RTT'!$L$6:$L$786,$B36,'NEW-RTT'!$AB$6:$AB$786,"G*",'NEW-RTT'!$C$6:$C$786,$D$3,'NEW-RTT'!$N$6:$N$786,#REF!)-SUMIFS('NEW-RTT'!$O$6:$O$786,'NEW-RTT'!$B$6:$B$786,#REF!,'NEW-RTT'!$M$6:$M$786,$B36,'NEW-RTT'!$AB$6:$AB$786,"G*",'NEW-RTT'!$C$6:$C$786,$D$3,'NEW-RTT'!$N$6:$N$786,#REF!)</f>
        <v>0</v>
      </c>
      <c r="E36" s="24">
        <f>$E35+SUMIFS('NEW-RTT'!$O$6:$O$786,'NEW-RTT'!$B$6:$B$786,#REF!,'NEW-RTT'!$L$6:$L$786,$B36,'NEW-RTT'!$AB$6:$AB$786,"G*",'NEW-RTT'!$C$6:$C$786,$E$3,'NEW-RTT'!$N$6:$N$786,#REF!)-SUMIFS('NEW-RTT'!$O$6:$O$786,'NEW-RTT'!$B$6:$B$786,#REF!,'NEW-RTT'!$M$6:$M$786,$B36,'NEW-RTT'!$AB$6:$AB$786,"G*",'NEW-RTT'!$C$6:$C$786,$E$3,'NEW-RTT'!$N$6:$N$786,#REF!)</f>
        <v>0</v>
      </c>
      <c r="F36" s="24">
        <f>$F35+SUMIFS('NEW-RTT'!$O$6:$O$786,'NEW-RTT'!$B$6:$B$786,#REF!,'NEW-RTT'!$L$6:$L$786,$B36,'NEW-RTT'!$AB$6:$AB$786,"G*",'NEW-RTT'!$C$6:$C$786,$F$3,'NEW-RTT'!$N$6:$N$786,#REF!)-SUMIFS('NEW-RTT'!$O$6:$O$786,'NEW-RTT'!$B$6:$B$786,#REF!,'NEW-RTT'!$M$6:$M$786,$B36,'NEW-RTT'!$AB$6:$AB$786,"G*",'NEW-RTT'!$C$6:$C$786,$F$3,'NEW-RTT'!$N$6:$N$786,#REF!)</f>
        <v>0</v>
      </c>
      <c r="G36" s="55">
        <f>$G35+SUMIFS('NEW-RTT'!$O$6:$O$786,'NEW-RTT'!$B$6:$B$786,#REF!,'NEW-RTT'!$L$6:$L$786,$B36,'NEW-RTT'!$AB$6:$AB$786,"G*",'NEW-RTT'!$C$6:$C$786,$G$3,'NEW-RTT'!$N$6:$N$786,#REF!)-SUMIFS('NEW-RTT'!$O$6:$O$786,'NEW-RTT'!$B$6:$B$786,#REF!,'NEW-RTT'!$M$6:$M$786,$B36,'NEW-RTT'!$AB$6:$AB$786,"G*",'NEW-RTT'!$C$6:$C$786,$G$3,'NEW-RTT'!$N$6:$N$786,#REF!)</f>
        <v>0</v>
      </c>
      <c r="H36" s="64">
        <f t="shared" si="0"/>
        <v>0</v>
      </c>
      <c r="I36" s="97"/>
      <c r="J36" s="97"/>
      <c r="K36" s="97"/>
      <c r="L36" s="99" t="e">
        <f>SUMIFS(#REF!,#REF!,#REF!,#REF!,#REF!,#REF!,#REF!)</f>
        <v>#REF!</v>
      </c>
      <c r="M36" s="60">
        <f>$M35+SUMIFS('NEW-RTT'!$O$6:$O$786,'NEW-RTT'!$B$6:$B$786,#REF!,'NEW-RTT'!$L$6:$L$786,$B36,'NEW-RTT'!$AB$6:$AB$786,"G*",'NEW-RTT'!$C$6:$C$786,$M$3,'NEW-RTT'!$N$6:$N$786,#REF!)-SUMIFS('NEW-RTT'!$O$6:$O$786,'NEW-RTT'!$B$6:$B$786,#REF!,'NEW-RTT'!$M$6:$M$786,$B36,'NEW-RTT'!$AB$6:$AB$786,"G*",'NEW-RTT'!$C$6:$C$786,$M$3,'NEW-RTT'!$N$6:$N$786,#REF!)</f>
        <v>0</v>
      </c>
      <c r="N36" s="24">
        <f>$N35+SUMIFS('NEW-RTT'!$O$6:$O$786,'NEW-RTT'!$B$6:$B$786,#REF!,'NEW-RTT'!$L$6:$L$786,$B36,'NEW-RTT'!$AB$6:$AB$786,"G*",'NEW-RTT'!$C$6:$C$786,$N$3,'NEW-RTT'!$N$6:$N$786,#REF!)-SUMIFS('NEW-RTT'!$O$6:$O$786,'NEW-RTT'!$B$6:$B$786,#REF!,'NEW-RTT'!$M$6:$M$786,$B36,'NEW-RTT'!$AB$6:$AB$786,"G*",'NEW-RTT'!$C$6:$C$786,$N$3,'NEW-RTT'!$N$6:$N$786,#REF!)</f>
        <v>0</v>
      </c>
      <c r="O36" s="24">
        <f>$O35+SUMIFS('NEW-RTT'!$O$6:$O$786,'NEW-RTT'!$B$6:$B$786,#REF!,'NEW-RTT'!$L$6:$L$786,$B36,'NEW-RTT'!$AB$6:$AB$786,"G*",'NEW-RTT'!$C$6:$C$786,$O$3,'NEW-RTT'!$N$6:$N$786,#REF!)-SUMIFS('NEW-RTT'!$O$6:$O$786,'NEW-RTT'!$B$6:$B$786,#REF!,'NEW-RTT'!$M$6:$M$786,$B36,'NEW-RTT'!$AB$6:$AB$786,"G*",'NEW-RTT'!$C$6:$C$786,$O$3,'NEW-RTT'!$N$6:$N$786,#REF!)</f>
        <v>0</v>
      </c>
      <c r="P36" s="24">
        <f>$P35+SUMIFS('NEW-RTT'!$O$6:$O$786,'NEW-RTT'!$B$6:$B$786,#REF!,'NEW-RTT'!$L$6:$L$786,$B36,'NEW-RTT'!$AB$6:$AB$786,"G*",'NEW-RTT'!$C$6:$C$786,$P$3,'NEW-RTT'!$N$6:$N$786,#REF!)-SUMIFS('NEW-RTT'!$O$6:$O$786,'NEW-RTT'!$B$6:$B$786,#REF!,'NEW-RTT'!$M$6:$M$786,$B36,'NEW-RTT'!$AB$6:$AB$786,"G*",'NEW-RTT'!$C$6:$C$786,$P$3,'NEW-RTT'!$N$6:$N$786,#REF!)</f>
        <v>0</v>
      </c>
      <c r="Q36" s="24">
        <f>$Q35+SUMIFS('NEW-RTT'!$O$6:$O$786,'NEW-RTT'!$B$6:$B$786,#REF!,'NEW-RTT'!$L$6:$L$786,$B36,'NEW-RTT'!$AB$6:$AB$786,"G*",'NEW-RTT'!$C$6:$C$786,$Q$3,'NEW-RTT'!$N$6:$N$786,#REF!)-SUMIFS('NEW-RTT'!$O$6:$O$786,'NEW-RTT'!$B$6:$B$786,#REF!,'NEW-RTT'!$M$6:$M$786,$B36,'NEW-RTT'!$AB$6:$AB$786,"G*",'NEW-RTT'!$C$6:$C$786,$Q$3,'NEW-RTT'!$N$6:$N$786,#REF!)</f>
        <v>0</v>
      </c>
      <c r="R36" s="126">
        <f t="shared" si="1"/>
        <v>0</v>
      </c>
      <c r="S36" s="97"/>
      <c r="T36" s="97"/>
      <c r="U36" s="97"/>
      <c r="V36" s="97"/>
      <c r="W36" s="131" t="e">
        <f>SUMIFS(#REF!,#REF!,#REF!,#REF!,#REF!,#REF!,#REF!)</f>
        <v>#REF!</v>
      </c>
      <c r="X36" s="141"/>
      <c r="Y36" s="142"/>
      <c r="Z36" s="141"/>
      <c r="AA36" s="141"/>
      <c r="AB36" s="142"/>
      <c r="AC36" s="143"/>
      <c r="AD36" s="141"/>
      <c r="AE36" s="141"/>
      <c r="AF36" s="142"/>
      <c r="AG36" s="143"/>
      <c r="AH36" s="141"/>
      <c r="AI36" s="142"/>
      <c r="AJ36" s="141"/>
      <c r="AK36" s="141"/>
      <c r="AL36" s="142"/>
      <c r="AM36" s="143"/>
      <c r="AN36" s="141"/>
      <c r="AO36" s="141"/>
      <c r="AP36" s="142"/>
      <c r="AQ36" s="143"/>
    </row>
    <row r="37" spans="2:43" x14ac:dyDescent="0.25">
      <c r="B37" s="22">
        <v>33</v>
      </c>
      <c r="C37" s="21"/>
      <c r="D37" s="23">
        <f>$D36+SUMIFS('NEW-RTT'!$O$6:$O$786,'NEW-RTT'!$B$6:$B$786,#REF!,'NEW-RTT'!$L$6:$L$786,$B37,'NEW-RTT'!$AB$6:$AB$786,"G*",'NEW-RTT'!$C$6:$C$786,$D$3,'NEW-RTT'!$N$6:$N$786,#REF!)-SUMIFS('NEW-RTT'!$O$6:$O$786,'NEW-RTT'!$B$6:$B$786,#REF!,'NEW-RTT'!$M$6:$M$786,$B37,'NEW-RTT'!$AB$6:$AB$786,"G*",'NEW-RTT'!$C$6:$C$786,$D$3,'NEW-RTT'!$N$6:$N$786,#REF!)</f>
        <v>0</v>
      </c>
      <c r="E37" s="24">
        <f>$E36+SUMIFS('NEW-RTT'!$O$6:$O$786,'NEW-RTT'!$B$6:$B$786,#REF!,'NEW-RTT'!$L$6:$L$786,$B37,'NEW-RTT'!$AB$6:$AB$786,"G*",'NEW-RTT'!$C$6:$C$786,$E$3,'NEW-RTT'!$N$6:$N$786,#REF!)-SUMIFS('NEW-RTT'!$O$6:$O$786,'NEW-RTT'!$B$6:$B$786,#REF!,'NEW-RTT'!$M$6:$M$786,$B37,'NEW-RTT'!$AB$6:$AB$786,"G*",'NEW-RTT'!$C$6:$C$786,$E$3,'NEW-RTT'!$N$6:$N$786,#REF!)</f>
        <v>0</v>
      </c>
      <c r="F37" s="24">
        <f>$F36+SUMIFS('NEW-RTT'!$O$6:$O$786,'NEW-RTT'!$B$6:$B$786,#REF!,'NEW-RTT'!$L$6:$L$786,$B37,'NEW-RTT'!$AB$6:$AB$786,"G*",'NEW-RTT'!$C$6:$C$786,$F$3,'NEW-RTT'!$N$6:$N$786,#REF!)-SUMIFS('NEW-RTT'!$O$6:$O$786,'NEW-RTT'!$B$6:$B$786,#REF!,'NEW-RTT'!$M$6:$M$786,$B37,'NEW-RTT'!$AB$6:$AB$786,"G*",'NEW-RTT'!$C$6:$C$786,$F$3,'NEW-RTT'!$N$6:$N$786,#REF!)</f>
        <v>0</v>
      </c>
      <c r="G37" s="55">
        <f>$G36+SUMIFS('NEW-RTT'!$O$6:$O$786,'NEW-RTT'!$B$6:$B$786,#REF!,'NEW-RTT'!$L$6:$L$786,$B37,'NEW-RTT'!$AB$6:$AB$786,"G*",'NEW-RTT'!$C$6:$C$786,$G$3,'NEW-RTT'!$N$6:$N$786,#REF!)-SUMIFS('NEW-RTT'!$O$6:$O$786,'NEW-RTT'!$B$6:$B$786,#REF!,'NEW-RTT'!$M$6:$M$786,$B37,'NEW-RTT'!$AB$6:$AB$786,"G*",'NEW-RTT'!$C$6:$C$786,$G$3,'NEW-RTT'!$N$6:$N$786,#REF!)</f>
        <v>0</v>
      </c>
      <c r="H37" s="64">
        <f t="shared" ref="H37:H68" si="2">$D37+$E37</f>
        <v>0</v>
      </c>
      <c r="I37" s="97"/>
      <c r="J37" s="97"/>
      <c r="K37" s="97"/>
      <c r="L37" s="99" t="e">
        <f>SUMIFS(#REF!,#REF!,#REF!,#REF!,#REF!,#REF!,#REF!)</f>
        <v>#REF!</v>
      </c>
      <c r="M37" s="60">
        <f>$M36+SUMIFS('NEW-RTT'!$O$6:$O$786,'NEW-RTT'!$B$6:$B$786,#REF!,'NEW-RTT'!$L$6:$L$786,$B37,'NEW-RTT'!$AB$6:$AB$786,"G*",'NEW-RTT'!$C$6:$C$786,$M$3,'NEW-RTT'!$N$6:$N$786,#REF!)-SUMIFS('NEW-RTT'!$O$6:$O$786,'NEW-RTT'!$B$6:$B$786,#REF!,'NEW-RTT'!$M$6:$M$786,$B37,'NEW-RTT'!$AB$6:$AB$786,"G*",'NEW-RTT'!$C$6:$C$786,$M$3,'NEW-RTT'!$N$6:$N$786,#REF!)</f>
        <v>0</v>
      </c>
      <c r="N37" s="24">
        <f>$N36+SUMIFS('NEW-RTT'!$O$6:$O$786,'NEW-RTT'!$B$6:$B$786,#REF!,'NEW-RTT'!$L$6:$L$786,$B37,'NEW-RTT'!$AB$6:$AB$786,"G*",'NEW-RTT'!$C$6:$C$786,$N$3,'NEW-RTT'!$N$6:$N$786,#REF!)-SUMIFS('NEW-RTT'!$O$6:$O$786,'NEW-RTT'!$B$6:$B$786,#REF!,'NEW-RTT'!$M$6:$M$786,$B37,'NEW-RTT'!$AB$6:$AB$786,"G*",'NEW-RTT'!$C$6:$C$786,$N$3,'NEW-RTT'!$N$6:$N$786,#REF!)</f>
        <v>0</v>
      </c>
      <c r="O37" s="24">
        <f>$O36+SUMIFS('NEW-RTT'!$O$6:$O$786,'NEW-RTT'!$B$6:$B$786,#REF!,'NEW-RTT'!$L$6:$L$786,$B37,'NEW-RTT'!$AB$6:$AB$786,"G*",'NEW-RTT'!$C$6:$C$786,$O$3,'NEW-RTT'!$N$6:$N$786,#REF!)-SUMIFS('NEW-RTT'!$O$6:$O$786,'NEW-RTT'!$B$6:$B$786,#REF!,'NEW-RTT'!$M$6:$M$786,$B37,'NEW-RTT'!$AB$6:$AB$786,"G*",'NEW-RTT'!$C$6:$C$786,$O$3,'NEW-RTT'!$N$6:$N$786,#REF!)</f>
        <v>0</v>
      </c>
      <c r="P37" s="24">
        <f>$P36+SUMIFS('NEW-RTT'!$O$6:$O$786,'NEW-RTT'!$B$6:$B$786,#REF!,'NEW-RTT'!$L$6:$L$786,$B37,'NEW-RTT'!$AB$6:$AB$786,"G*",'NEW-RTT'!$C$6:$C$786,$P$3,'NEW-RTT'!$N$6:$N$786,#REF!)-SUMIFS('NEW-RTT'!$O$6:$O$786,'NEW-RTT'!$B$6:$B$786,#REF!,'NEW-RTT'!$M$6:$M$786,$B37,'NEW-RTT'!$AB$6:$AB$786,"G*",'NEW-RTT'!$C$6:$C$786,$P$3,'NEW-RTT'!$N$6:$N$786,#REF!)</f>
        <v>0</v>
      </c>
      <c r="Q37" s="24">
        <f>$Q36+SUMIFS('NEW-RTT'!$O$6:$O$786,'NEW-RTT'!$B$6:$B$786,#REF!,'NEW-RTT'!$L$6:$L$786,$B37,'NEW-RTT'!$AB$6:$AB$786,"G*",'NEW-RTT'!$C$6:$C$786,$Q$3,'NEW-RTT'!$N$6:$N$786,#REF!)-SUMIFS('NEW-RTT'!$O$6:$O$786,'NEW-RTT'!$B$6:$B$786,#REF!,'NEW-RTT'!$M$6:$M$786,$B37,'NEW-RTT'!$AB$6:$AB$786,"G*",'NEW-RTT'!$C$6:$C$786,$Q$3,'NEW-RTT'!$N$6:$N$786,#REF!)</f>
        <v>0</v>
      </c>
      <c r="R37" s="126">
        <f t="shared" si="1"/>
        <v>0</v>
      </c>
      <c r="S37" s="97"/>
      <c r="T37" s="97"/>
      <c r="U37" s="97"/>
      <c r="V37" s="97"/>
      <c r="W37" s="131" t="e">
        <f>SUMIFS(#REF!,#REF!,#REF!,#REF!,#REF!,#REF!,#REF!)</f>
        <v>#REF!</v>
      </c>
      <c r="X37" s="141"/>
      <c r="Y37" s="142"/>
      <c r="Z37" s="141"/>
      <c r="AA37" s="141"/>
      <c r="AB37" s="142"/>
      <c r="AC37" s="143"/>
      <c r="AD37" s="141"/>
      <c r="AE37" s="141"/>
      <c r="AF37" s="142"/>
      <c r="AG37" s="143"/>
      <c r="AH37" s="141"/>
      <c r="AI37" s="142"/>
      <c r="AJ37" s="141"/>
      <c r="AK37" s="141"/>
      <c r="AL37" s="142"/>
      <c r="AM37" s="143"/>
      <c r="AN37" s="141"/>
      <c r="AO37" s="141"/>
      <c r="AP37" s="142"/>
      <c r="AQ37" s="143"/>
    </row>
    <row r="38" spans="2:43" x14ac:dyDescent="0.25">
      <c r="B38" s="22">
        <v>34</v>
      </c>
      <c r="C38" s="21"/>
      <c r="D38" s="23">
        <f>$D37+SUMIFS('NEW-RTT'!$O$6:$O$786,'NEW-RTT'!$B$6:$B$786,#REF!,'NEW-RTT'!$L$6:$L$786,$B38,'NEW-RTT'!$AB$6:$AB$786,"G*",'NEW-RTT'!$C$6:$C$786,$D$3,'NEW-RTT'!$N$6:$N$786,#REF!)-SUMIFS('NEW-RTT'!$O$6:$O$786,'NEW-RTT'!$B$6:$B$786,#REF!,'NEW-RTT'!$M$6:$M$786,$B38,'NEW-RTT'!$AB$6:$AB$786,"G*",'NEW-RTT'!$C$6:$C$786,$D$3,'NEW-RTT'!$N$6:$N$786,#REF!)</f>
        <v>0</v>
      </c>
      <c r="E38" s="24">
        <f>$E37+SUMIFS('NEW-RTT'!$O$6:$O$786,'NEW-RTT'!$B$6:$B$786,#REF!,'NEW-RTT'!$L$6:$L$786,$B38,'NEW-RTT'!$AB$6:$AB$786,"G*",'NEW-RTT'!$C$6:$C$786,$E$3,'NEW-RTT'!$N$6:$N$786,#REF!)-SUMIFS('NEW-RTT'!$O$6:$O$786,'NEW-RTT'!$B$6:$B$786,#REF!,'NEW-RTT'!$M$6:$M$786,$B38,'NEW-RTT'!$AB$6:$AB$786,"G*",'NEW-RTT'!$C$6:$C$786,$E$3,'NEW-RTT'!$N$6:$N$786,#REF!)</f>
        <v>0</v>
      </c>
      <c r="F38" s="24">
        <f>$F37+SUMIFS('NEW-RTT'!$O$6:$O$786,'NEW-RTT'!$B$6:$B$786,#REF!,'NEW-RTT'!$L$6:$L$786,$B38,'NEW-RTT'!$AB$6:$AB$786,"G*",'NEW-RTT'!$C$6:$C$786,$F$3,'NEW-RTT'!$N$6:$N$786,#REF!)-SUMIFS('NEW-RTT'!$O$6:$O$786,'NEW-RTT'!$B$6:$B$786,#REF!,'NEW-RTT'!$M$6:$M$786,$B38,'NEW-RTT'!$AB$6:$AB$786,"G*",'NEW-RTT'!$C$6:$C$786,$F$3,'NEW-RTT'!$N$6:$N$786,#REF!)</f>
        <v>0</v>
      </c>
      <c r="G38" s="55">
        <f>$G37+SUMIFS('NEW-RTT'!$O$6:$O$786,'NEW-RTT'!$B$6:$B$786,#REF!,'NEW-RTT'!$L$6:$L$786,$B38,'NEW-RTT'!$AB$6:$AB$786,"G*",'NEW-RTT'!$C$6:$C$786,$G$3,'NEW-RTT'!$N$6:$N$786,#REF!)-SUMIFS('NEW-RTT'!$O$6:$O$786,'NEW-RTT'!$B$6:$B$786,#REF!,'NEW-RTT'!$M$6:$M$786,$B38,'NEW-RTT'!$AB$6:$AB$786,"G*",'NEW-RTT'!$C$6:$C$786,$G$3,'NEW-RTT'!$N$6:$N$786,#REF!)</f>
        <v>0</v>
      </c>
      <c r="H38" s="64">
        <f t="shared" si="2"/>
        <v>0</v>
      </c>
      <c r="I38" s="97"/>
      <c r="J38" s="97"/>
      <c r="K38" s="97"/>
      <c r="L38" s="99" t="e">
        <f>SUMIFS(#REF!,#REF!,#REF!,#REF!,#REF!,#REF!,#REF!)</f>
        <v>#REF!</v>
      </c>
      <c r="M38" s="60">
        <f>$M37+SUMIFS('NEW-RTT'!$O$6:$O$786,'NEW-RTT'!$B$6:$B$786,#REF!,'NEW-RTT'!$L$6:$L$786,$B38,'NEW-RTT'!$AB$6:$AB$786,"G*",'NEW-RTT'!$C$6:$C$786,$M$3,'NEW-RTT'!$N$6:$N$786,#REF!)-SUMIFS('NEW-RTT'!$O$6:$O$786,'NEW-RTT'!$B$6:$B$786,#REF!,'NEW-RTT'!$M$6:$M$786,$B38,'NEW-RTT'!$AB$6:$AB$786,"G*",'NEW-RTT'!$C$6:$C$786,$M$3,'NEW-RTT'!$N$6:$N$786,#REF!)</f>
        <v>0</v>
      </c>
      <c r="N38" s="24">
        <f>$N37+SUMIFS('NEW-RTT'!$O$6:$O$786,'NEW-RTT'!$B$6:$B$786,#REF!,'NEW-RTT'!$L$6:$L$786,$B38,'NEW-RTT'!$AB$6:$AB$786,"G*",'NEW-RTT'!$C$6:$C$786,$N$3,'NEW-RTT'!$N$6:$N$786,#REF!)-SUMIFS('NEW-RTT'!$O$6:$O$786,'NEW-RTT'!$B$6:$B$786,#REF!,'NEW-RTT'!$M$6:$M$786,$B38,'NEW-RTT'!$AB$6:$AB$786,"G*",'NEW-RTT'!$C$6:$C$786,$N$3,'NEW-RTT'!$N$6:$N$786,#REF!)</f>
        <v>0</v>
      </c>
      <c r="O38" s="24">
        <f>$O37+SUMIFS('NEW-RTT'!$O$6:$O$786,'NEW-RTT'!$B$6:$B$786,#REF!,'NEW-RTT'!$L$6:$L$786,$B38,'NEW-RTT'!$AB$6:$AB$786,"G*",'NEW-RTT'!$C$6:$C$786,$O$3,'NEW-RTT'!$N$6:$N$786,#REF!)-SUMIFS('NEW-RTT'!$O$6:$O$786,'NEW-RTT'!$B$6:$B$786,#REF!,'NEW-RTT'!$M$6:$M$786,$B38,'NEW-RTT'!$AB$6:$AB$786,"G*",'NEW-RTT'!$C$6:$C$786,$O$3,'NEW-RTT'!$N$6:$N$786,#REF!)</f>
        <v>0</v>
      </c>
      <c r="P38" s="24">
        <f>$P37+SUMIFS('NEW-RTT'!$O$6:$O$786,'NEW-RTT'!$B$6:$B$786,#REF!,'NEW-RTT'!$L$6:$L$786,$B38,'NEW-RTT'!$AB$6:$AB$786,"G*",'NEW-RTT'!$C$6:$C$786,$P$3,'NEW-RTT'!$N$6:$N$786,#REF!)-SUMIFS('NEW-RTT'!$O$6:$O$786,'NEW-RTT'!$B$6:$B$786,#REF!,'NEW-RTT'!$M$6:$M$786,$B38,'NEW-RTT'!$AB$6:$AB$786,"G*",'NEW-RTT'!$C$6:$C$786,$P$3,'NEW-RTT'!$N$6:$N$786,#REF!)</f>
        <v>0</v>
      </c>
      <c r="Q38" s="24">
        <f>$Q37+SUMIFS('NEW-RTT'!$O$6:$O$786,'NEW-RTT'!$B$6:$B$786,#REF!,'NEW-RTT'!$L$6:$L$786,$B38,'NEW-RTT'!$AB$6:$AB$786,"G*",'NEW-RTT'!$C$6:$C$786,$Q$3,'NEW-RTT'!$N$6:$N$786,#REF!)-SUMIFS('NEW-RTT'!$O$6:$O$786,'NEW-RTT'!$B$6:$B$786,#REF!,'NEW-RTT'!$M$6:$M$786,$B38,'NEW-RTT'!$AB$6:$AB$786,"G*",'NEW-RTT'!$C$6:$C$786,$Q$3,'NEW-RTT'!$N$6:$N$786,#REF!)</f>
        <v>0</v>
      </c>
      <c r="R38" s="126">
        <f t="shared" si="1"/>
        <v>0</v>
      </c>
      <c r="S38" s="97"/>
      <c r="T38" s="97"/>
      <c r="U38" s="97"/>
      <c r="V38" s="97"/>
      <c r="W38" s="131" t="e">
        <f>SUMIFS(#REF!,#REF!,#REF!,#REF!,#REF!,#REF!,#REF!)</f>
        <v>#REF!</v>
      </c>
      <c r="X38" s="141"/>
      <c r="Y38" s="142"/>
      <c r="Z38" s="141"/>
      <c r="AA38" s="141"/>
      <c r="AB38" s="142"/>
      <c r="AC38" s="143"/>
      <c r="AD38" s="141"/>
      <c r="AE38" s="141"/>
      <c r="AF38" s="142"/>
      <c r="AG38" s="143"/>
      <c r="AH38" s="141"/>
      <c r="AI38" s="142"/>
      <c r="AJ38" s="141"/>
      <c r="AK38" s="141"/>
      <c r="AL38" s="142"/>
      <c r="AM38" s="143"/>
      <c r="AN38" s="141"/>
      <c r="AO38" s="141"/>
      <c r="AP38" s="142"/>
      <c r="AQ38" s="143"/>
    </row>
    <row r="39" spans="2:43" x14ac:dyDescent="0.25">
      <c r="B39" s="22">
        <v>35</v>
      </c>
      <c r="C39" s="21"/>
      <c r="D39" s="23">
        <f>$D38+SUMIFS('NEW-RTT'!$O$6:$O$786,'NEW-RTT'!$B$6:$B$786,#REF!,'NEW-RTT'!$L$6:$L$786,$B39,'NEW-RTT'!$AB$6:$AB$786,"G*",'NEW-RTT'!$C$6:$C$786,$D$3,'NEW-RTT'!$N$6:$N$786,#REF!)-SUMIFS('NEW-RTT'!$O$6:$O$786,'NEW-RTT'!$B$6:$B$786,#REF!,'NEW-RTT'!$M$6:$M$786,$B39,'NEW-RTT'!$AB$6:$AB$786,"G*",'NEW-RTT'!$C$6:$C$786,$D$3,'NEW-RTT'!$N$6:$N$786,#REF!)</f>
        <v>0</v>
      </c>
      <c r="E39" s="24">
        <f>$E38+SUMIFS('NEW-RTT'!$O$6:$O$786,'NEW-RTT'!$B$6:$B$786,#REF!,'NEW-RTT'!$L$6:$L$786,$B39,'NEW-RTT'!$AB$6:$AB$786,"G*",'NEW-RTT'!$C$6:$C$786,$E$3,'NEW-RTT'!$N$6:$N$786,#REF!)-SUMIFS('NEW-RTT'!$O$6:$O$786,'NEW-RTT'!$B$6:$B$786,#REF!,'NEW-RTT'!$M$6:$M$786,$B39,'NEW-RTT'!$AB$6:$AB$786,"G*",'NEW-RTT'!$C$6:$C$786,$E$3,'NEW-RTT'!$N$6:$N$786,#REF!)</f>
        <v>0</v>
      </c>
      <c r="F39" s="24">
        <f>$F38+SUMIFS('NEW-RTT'!$O$6:$O$786,'NEW-RTT'!$B$6:$B$786,#REF!,'NEW-RTT'!$L$6:$L$786,$B39,'NEW-RTT'!$AB$6:$AB$786,"G*",'NEW-RTT'!$C$6:$C$786,$F$3,'NEW-RTT'!$N$6:$N$786,#REF!)-SUMIFS('NEW-RTT'!$O$6:$O$786,'NEW-RTT'!$B$6:$B$786,#REF!,'NEW-RTT'!$M$6:$M$786,$B39,'NEW-RTT'!$AB$6:$AB$786,"G*",'NEW-RTT'!$C$6:$C$786,$F$3,'NEW-RTT'!$N$6:$N$786,#REF!)</f>
        <v>0</v>
      </c>
      <c r="G39" s="55">
        <f>$G38+SUMIFS('NEW-RTT'!$O$6:$O$786,'NEW-RTT'!$B$6:$B$786,#REF!,'NEW-RTT'!$L$6:$L$786,$B39,'NEW-RTT'!$AB$6:$AB$786,"G*",'NEW-RTT'!$C$6:$C$786,$G$3,'NEW-RTT'!$N$6:$N$786,#REF!)-SUMIFS('NEW-RTT'!$O$6:$O$786,'NEW-RTT'!$B$6:$B$786,#REF!,'NEW-RTT'!$M$6:$M$786,$B39,'NEW-RTT'!$AB$6:$AB$786,"G*",'NEW-RTT'!$C$6:$C$786,$G$3,'NEW-RTT'!$N$6:$N$786,#REF!)</f>
        <v>0</v>
      </c>
      <c r="H39" s="64">
        <f t="shared" si="2"/>
        <v>0</v>
      </c>
      <c r="I39" s="97"/>
      <c r="J39" s="97"/>
      <c r="K39" s="97"/>
      <c r="L39" s="99" t="e">
        <f>SUMIFS(#REF!,#REF!,#REF!,#REF!,#REF!,#REF!,#REF!)</f>
        <v>#REF!</v>
      </c>
      <c r="M39" s="60">
        <f>$M38+SUMIFS('NEW-RTT'!$O$6:$O$786,'NEW-RTT'!$B$6:$B$786,#REF!,'NEW-RTT'!$L$6:$L$786,$B39,'NEW-RTT'!$AB$6:$AB$786,"G*",'NEW-RTT'!$C$6:$C$786,$M$3,'NEW-RTT'!$N$6:$N$786,#REF!)-SUMIFS('NEW-RTT'!$O$6:$O$786,'NEW-RTT'!$B$6:$B$786,#REF!,'NEW-RTT'!$M$6:$M$786,$B39,'NEW-RTT'!$AB$6:$AB$786,"G*",'NEW-RTT'!$C$6:$C$786,$M$3,'NEW-RTT'!$N$6:$N$786,#REF!)</f>
        <v>0</v>
      </c>
      <c r="N39" s="24">
        <f>$N38+SUMIFS('NEW-RTT'!$O$6:$O$786,'NEW-RTT'!$B$6:$B$786,#REF!,'NEW-RTT'!$L$6:$L$786,$B39,'NEW-RTT'!$AB$6:$AB$786,"G*",'NEW-RTT'!$C$6:$C$786,$N$3,'NEW-RTT'!$N$6:$N$786,#REF!)-SUMIFS('NEW-RTT'!$O$6:$O$786,'NEW-RTT'!$B$6:$B$786,#REF!,'NEW-RTT'!$M$6:$M$786,$B39,'NEW-RTT'!$AB$6:$AB$786,"G*",'NEW-RTT'!$C$6:$C$786,$N$3,'NEW-RTT'!$N$6:$N$786,#REF!)</f>
        <v>0</v>
      </c>
      <c r="O39" s="24">
        <f>$O38+SUMIFS('NEW-RTT'!$O$6:$O$786,'NEW-RTT'!$B$6:$B$786,#REF!,'NEW-RTT'!$L$6:$L$786,$B39,'NEW-RTT'!$AB$6:$AB$786,"G*",'NEW-RTT'!$C$6:$C$786,$O$3,'NEW-RTT'!$N$6:$N$786,#REF!)-SUMIFS('NEW-RTT'!$O$6:$O$786,'NEW-RTT'!$B$6:$B$786,#REF!,'NEW-RTT'!$M$6:$M$786,$B39,'NEW-RTT'!$AB$6:$AB$786,"G*",'NEW-RTT'!$C$6:$C$786,$O$3,'NEW-RTT'!$N$6:$N$786,#REF!)</f>
        <v>0</v>
      </c>
      <c r="P39" s="24">
        <f>$P38+SUMIFS('NEW-RTT'!$O$6:$O$786,'NEW-RTT'!$B$6:$B$786,#REF!,'NEW-RTT'!$L$6:$L$786,$B39,'NEW-RTT'!$AB$6:$AB$786,"G*",'NEW-RTT'!$C$6:$C$786,$P$3,'NEW-RTT'!$N$6:$N$786,#REF!)-SUMIFS('NEW-RTT'!$O$6:$O$786,'NEW-RTT'!$B$6:$B$786,#REF!,'NEW-RTT'!$M$6:$M$786,$B39,'NEW-RTT'!$AB$6:$AB$786,"G*",'NEW-RTT'!$C$6:$C$786,$P$3,'NEW-RTT'!$N$6:$N$786,#REF!)</f>
        <v>0</v>
      </c>
      <c r="Q39" s="24">
        <f>$Q38+SUMIFS('NEW-RTT'!$O$6:$O$786,'NEW-RTT'!$B$6:$B$786,#REF!,'NEW-RTT'!$L$6:$L$786,$B39,'NEW-RTT'!$AB$6:$AB$786,"G*",'NEW-RTT'!$C$6:$C$786,$Q$3,'NEW-RTT'!$N$6:$N$786,#REF!)-SUMIFS('NEW-RTT'!$O$6:$O$786,'NEW-RTT'!$B$6:$B$786,#REF!,'NEW-RTT'!$M$6:$M$786,$B39,'NEW-RTT'!$AB$6:$AB$786,"G*",'NEW-RTT'!$C$6:$C$786,$Q$3,'NEW-RTT'!$N$6:$N$786,#REF!)</f>
        <v>0</v>
      </c>
      <c r="R39" s="126">
        <f t="shared" si="1"/>
        <v>0</v>
      </c>
      <c r="S39" s="97"/>
      <c r="T39" s="97"/>
      <c r="U39" s="97"/>
      <c r="V39" s="97"/>
      <c r="W39" s="131" t="e">
        <f>SUMIFS(#REF!,#REF!,#REF!,#REF!,#REF!,#REF!,#REF!)</f>
        <v>#REF!</v>
      </c>
      <c r="X39" s="141"/>
      <c r="Y39" s="142"/>
      <c r="Z39" s="141"/>
      <c r="AA39" s="141"/>
      <c r="AB39" s="142"/>
      <c r="AC39" s="143"/>
      <c r="AD39" s="141"/>
      <c r="AE39" s="141"/>
      <c r="AF39" s="142"/>
      <c r="AG39" s="143"/>
      <c r="AH39" s="141"/>
      <c r="AI39" s="142"/>
      <c r="AJ39" s="141"/>
      <c r="AK39" s="141"/>
      <c r="AL39" s="142"/>
      <c r="AM39" s="143"/>
      <c r="AN39" s="141"/>
      <c r="AO39" s="141"/>
      <c r="AP39" s="142"/>
      <c r="AQ39" s="143"/>
    </row>
    <row r="40" spans="2:43" x14ac:dyDescent="0.25">
      <c r="B40" s="22">
        <v>36</v>
      </c>
      <c r="C40" s="21"/>
      <c r="D40" s="23">
        <f>$D39+SUMIFS('NEW-RTT'!$O$6:$O$786,'NEW-RTT'!$B$6:$B$786,#REF!,'NEW-RTT'!$L$6:$L$786,$B40,'NEW-RTT'!$AB$6:$AB$786,"G*",'NEW-RTT'!$C$6:$C$786,$D$3,'NEW-RTT'!$N$6:$N$786,#REF!)-SUMIFS('NEW-RTT'!$O$6:$O$786,'NEW-RTT'!$B$6:$B$786,#REF!,'NEW-RTT'!$M$6:$M$786,$B40,'NEW-RTT'!$AB$6:$AB$786,"G*",'NEW-RTT'!$C$6:$C$786,$D$3,'NEW-RTT'!$N$6:$N$786,#REF!)</f>
        <v>0</v>
      </c>
      <c r="E40" s="24">
        <f>$E39+SUMIFS('NEW-RTT'!$O$6:$O$786,'NEW-RTT'!$B$6:$B$786,#REF!,'NEW-RTT'!$L$6:$L$786,$B40,'NEW-RTT'!$AB$6:$AB$786,"G*",'NEW-RTT'!$C$6:$C$786,$E$3,'NEW-RTT'!$N$6:$N$786,#REF!)-SUMIFS('NEW-RTT'!$O$6:$O$786,'NEW-RTT'!$B$6:$B$786,#REF!,'NEW-RTT'!$M$6:$M$786,$B40,'NEW-RTT'!$AB$6:$AB$786,"G*",'NEW-RTT'!$C$6:$C$786,$E$3,'NEW-RTT'!$N$6:$N$786,#REF!)</f>
        <v>0</v>
      </c>
      <c r="F40" s="24">
        <f>$F39+SUMIFS('NEW-RTT'!$O$6:$O$786,'NEW-RTT'!$B$6:$B$786,#REF!,'NEW-RTT'!$L$6:$L$786,$B40,'NEW-RTT'!$AB$6:$AB$786,"G*",'NEW-RTT'!$C$6:$C$786,$F$3,'NEW-RTT'!$N$6:$N$786,#REF!)-SUMIFS('NEW-RTT'!$O$6:$O$786,'NEW-RTT'!$B$6:$B$786,#REF!,'NEW-RTT'!$M$6:$M$786,$B40,'NEW-RTT'!$AB$6:$AB$786,"G*",'NEW-RTT'!$C$6:$C$786,$F$3,'NEW-RTT'!$N$6:$N$786,#REF!)</f>
        <v>0</v>
      </c>
      <c r="G40" s="55">
        <f>$G39+SUMIFS('NEW-RTT'!$O$6:$O$786,'NEW-RTT'!$B$6:$B$786,#REF!,'NEW-RTT'!$L$6:$L$786,$B40,'NEW-RTT'!$AB$6:$AB$786,"G*",'NEW-RTT'!$C$6:$C$786,$G$3,'NEW-RTT'!$N$6:$N$786,#REF!)-SUMIFS('NEW-RTT'!$O$6:$O$786,'NEW-RTT'!$B$6:$B$786,#REF!,'NEW-RTT'!$M$6:$M$786,$B40,'NEW-RTT'!$AB$6:$AB$786,"G*",'NEW-RTT'!$C$6:$C$786,$G$3,'NEW-RTT'!$N$6:$N$786,#REF!)</f>
        <v>0</v>
      </c>
      <c r="H40" s="64">
        <f t="shared" si="2"/>
        <v>0</v>
      </c>
      <c r="I40" s="97"/>
      <c r="J40" s="97"/>
      <c r="K40" s="97"/>
      <c r="L40" s="99" t="e">
        <f>SUMIFS(#REF!,#REF!,#REF!,#REF!,#REF!,#REF!,#REF!)</f>
        <v>#REF!</v>
      </c>
      <c r="M40" s="60">
        <f>$M39+SUMIFS('NEW-RTT'!$O$6:$O$786,'NEW-RTT'!$B$6:$B$786,#REF!,'NEW-RTT'!$L$6:$L$786,$B40,'NEW-RTT'!$AB$6:$AB$786,"G*",'NEW-RTT'!$C$6:$C$786,$M$3,'NEW-RTT'!$N$6:$N$786,#REF!)-SUMIFS('NEW-RTT'!$O$6:$O$786,'NEW-RTT'!$B$6:$B$786,#REF!,'NEW-RTT'!$M$6:$M$786,$B40,'NEW-RTT'!$AB$6:$AB$786,"G*",'NEW-RTT'!$C$6:$C$786,$M$3,'NEW-RTT'!$N$6:$N$786,#REF!)</f>
        <v>0</v>
      </c>
      <c r="N40" s="24">
        <f>$N39+SUMIFS('NEW-RTT'!$O$6:$O$786,'NEW-RTT'!$B$6:$B$786,#REF!,'NEW-RTT'!$L$6:$L$786,$B40,'NEW-RTT'!$AB$6:$AB$786,"G*",'NEW-RTT'!$C$6:$C$786,$N$3,'NEW-RTT'!$N$6:$N$786,#REF!)-SUMIFS('NEW-RTT'!$O$6:$O$786,'NEW-RTT'!$B$6:$B$786,#REF!,'NEW-RTT'!$M$6:$M$786,$B40,'NEW-RTT'!$AB$6:$AB$786,"G*",'NEW-RTT'!$C$6:$C$786,$N$3,'NEW-RTT'!$N$6:$N$786,#REF!)</f>
        <v>0</v>
      </c>
      <c r="O40" s="24">
        <f>$O39+SUMIFS('NEW-RTT'!$O$6:$O$786,'NEW-RTT'!$B$6:$B$786,#REF!,'NEW-RTT'!$L$6:$L$786,$B40,'NEW-RTT'!$AB$6:$AB$786,"G*",'NEW-RTT'!$C$6:$C$786,$O$3,'NEW-RTT'!$N$6:$N$786,#REF!)-SUMIFS('NEW-RTT'!$O$6:$O$786,'NEW-RTT'!$B$6:$B$786,#REF!,'NEW-RTT'!$M$6:$M$786,$B40,'NEW-RTT'!$AB$6:$AB$786,"G*",'NEW-RTT'!$C$6:$C$786,$O$3,'NEW-RTT'!$N$6:$N$786,#REF!)</f>
        <v>0</v>
      </c>
      <c r="P40" s="24">
        <f>$P39+SUMIFS('NEW-RTT'!$O$6:$O$786,'NEW-RTT'!$B$6:$B$786,#REF!,'NEW-RTT'!$L$6:$L$786,$B40,'NEW-RTT'!$AB$6:$AB$786,"G*",'NEW-RTT'!$C$6:$C$786,$P$3,'NEW-RTT'!$N$6:$N$786,#REF!)-SUMIFS('NEW-RTT'!$O$6:$O$786,'NEW-RTT'!$B$6:$B$786,#REF!,'NEW-RTT'!$M$6:$M$786,$B40,'NEW-RTT'!$AB$6:$AB$786,"G*",'NEW-RTT'!$C$6:$C$786,$P$3,'NEW-RTT'!$N$6:$N$786,#REF!)</f>
        <v>0</v>
      </c>
      <c r="Q40" s="24">
        <f>$Q39+SUMIFS('NEW-RTT'!$O$6:$O$786,'NEW-RTT'!$B$6:$B$786,#REF!,'NEW-RTT'!$L$6:$L$786,$B40,'NEW-RTT'!$AB$6:$AB$786,"G*",'NEW-RTT'!$C$6:$C$786,$Q$3,'NEW-RTT'!$N$6:$N$786,#REF!)-SUMIFS('NEW-RTT'!$O$6:$O$786,'NEW-RTT'!$B$6:$B$786,#REF!,'NEW-RTT'!$M$6:$M$786,$B40,'NEW-RTT'!$AB$6:$AB$786,"G*",'NEW-RTT'!$C$6:$C$786,$Q$3,'NEW-RTT'!$N$6:$N$786,#REF!)</f>
        <v>0</v>
      </c>
      <c r="R40" s="126">
        <f t="shared" si="1"/>
        <v>0</v>
      </c>
      <c r="S40" s="97"/>
      <c r="T40" s="97"/>
      <c r="U40" s="97"/>
      <c r="V40" s="97"/>
      <c r="W40" s="131" t="e">
        <f>SUMIFS(#REF!,#REF!,#REF!,#REF!,#REF!,#REF!,#REF!)</f>
        <v>#REF!</v>
      </c>
      <c r="X40" s="141"/>
      <c r="Y40" s="142"/>
      <c r="Z40" s="141"/>
      <c r="AA40" s="141"/>
      <c r="AB40" s="142"/>
      <c r="AC40" s="143"/>
      <c r="AD40" s="141"/>
      <c r="AE40" s="141"/>
      <c r="AF40" s="142"/>
      <c r="AG40" s="143"/>
      <c r="AH40" s="141"/>
      <c r="AI40" s="142"/>
      <c r="AJ40" s="141"/>
      <c r="AK40" s="141"/>
      <c r="AL40" s="142"/>
      <c r="AM40" s="143"/>
      <c r="AN40" s="141"/>
      <c r="AO40" s="141"/>
      <c r="AP40" s="142"/>
      <c r="AQ40" s="143"/>
    </row>
    <row r="41" spans="2:43" x14ac:dyDescent="0.25">
      <c r="B41" s="22">
        <v>37</v>
      </c>
      <c r="C41" s="21"/>
      <c r="D41" s="23">
        <f>$D40+SUMIFS('NEW-RTT'!$O$6:$O$786,'NEW-RTT'!$B$6:$B$786,#REF!,'NEW-RTT'!$L$6:$L$786,$B41,'NEW-RTT'!$AB$6:$AB$786,"G*",'NEW-RTT'!$C$6:$C$786,$D$3,'NEW-RTT'!$N$6:$N$786,#REF!)-SUMIFS('NEW-RTT'!$O$6:$O$786,'NEW-RTT'!$B$6:$B$786,#REF!,'NEW-RTT'!$M$6:$M$786,$B41,'NEW-RTT'!$AB$6:$AB$786,"G*",'NEW-RTT'!$C$6:$C$786,$D$3,'NEW-RTT'!$N$6:$N$786,#REF!)</f>
        <v>0</v>
      </c>
      <c r="E41" s="24">
        <f>$E40+SUMIFS('NEW-RTT'!$O$6:$O$786,'NEW-RTT'!$B$6:$B$786,#REF!,'NEW-RTT'!$L$6:$L$786,$B41,'NEW-RTT'!$AB$6:$AB$786,"G*",'NEW-RTT'!$C$6:$C$786,$E$3,'NEW-RTT'!$N$6:$N$786,#REF!)-SUMIFS('NEW-RTT'!$O$6:$O$786,'NEW-RTT'!$B$6:$B$786,#REF!,'NEW-RTT'!$M$6:$M$786,$B41,'NEW-RTT'!$AB$6:$AB$786,"G*",'NEW-RTT'!$C$6:$C$786,$E$3,'NEW-RTT'!$N$6:$N$786,#REF!)</f>
        <v>0</v>
      </c>
      <c r="F41" s="24">
        <f>$F40+SUMIFS('NEW-RTT'!$O$6:$O$786,'NEW-RTT'!$B$6:$B$786,#REF!,'NEW-RTT'!$L$6:$L$786,$B41,'NEW-RTT'!$AB$6:$AB$786,"G*",'NEW-RTT'!$C$6:$C$786,$F$3,'NEW-RTT'!$N$6:$N$786,#REF!)-SUMIFS('NEW-RTT'!$O$6:$O$786,'NEW-RTT'!$B$6:$B$786,#REF!,'NEW-RTT'!$M$6:$M$786,$B41,'NEW-RTT'!$AB$6:$AB$786,"G*",'NEW-RTT'!$C$6:$C$786,$F$3,'NEW-RTT'!$N$6:$N$786,#REF!)</f>
        <v>0</v>
      </c>
      <c r="G41" s="55">
        <f>$G40+SUMIFS('NEW-RTT'!$O$6:$O$786,'NEW-RTT'!$B$6:$B$786,#REF!,'NEW-RTT'!$L$6:$L$786,$B41,'NEW-RTT'!$AB$6:$AB$786,"G*",'NEW-RTT'!$C$6:$C$786,$G$3,'NEW-RTT'!$N$6:$N$786,#REF!)-SUMIFS('NEW-RTT'!$O$6:$O$786,'NEW-RTT'!$B$6:$B$786,#REF!,'NEW-RTT'!$M$6:$M$786,$B41,'NEW-RTT'!$AB$6:$AB$786,"G*",'NEW-RTT'!$C$6:$C$786,$G$3,'NEW-RTT'!$N$6:$N$786,#REF!)</f>
        <v>0</v>
      </c>
      <c r="H41" s="64">
        <f t="shared" si="2"/>
        <v>0</v>
      </c>
      <c r="I41" s="97"/>
      <c r="J41" s="97"/>
      <c r="K41" s="97"/>
      <c r="L41" s="99" t="e">
        <f>SUMIFS(#REF!,#REF!,#REF!,#REF!,#REF!,#REF!,#REF!)</f>
        <v>#REF!</v>
      </c>
      <c r="M41" s="60">
        <f>$M40+SUMIFS('NEW-RTT'!$O$6:$O$786,'NEW-RTT'!$B$6:$B$786,#REF!,'NEW-RTT'!$L$6:$L$786,$B41,'NEW-RTT'!$AB$6:$AB$786,"G*",'NEW-RTT'!$C$6:$C$786,$M$3,'NEW-RTT'!$N$6:$N$786,#REF!)-SUMIFS('NEW-RTT'!$O$6:$O$786,'NEW-RTT'!$B$6:$B$786,#REF!,'NEW-RTT'!$M$6:$M$786,$B41,'NEW-RTT'!$AB$6:$AB$786,"G*",'NEW-RTT'!$C$6:$C$786,$M$3,'NEW-RTT'!$N$6:$N$786,#REF!)</f>
        <v>0</v>
      </c>
      <c r="N41" s="24">
        <f>$N40+SUMIFS('NEW-RTT'!$O$6:$O$786,'NEW-RTT'!$B$6:$B$786,#REF!,'NEW-RTT'!$L$6:$L$786,$B41,'NEW-RTT'!$AB$6:$AB$786,"G*",'NEW-RTT'!$C$6:$C$786,$N$3,'NEW-RTT'!$N$6:$N$786,#REF!)-SUMIFS('NEW-RTT'!$O$6:$O$786,'NEW-RTT'!$B$6:$B$786,#REF!,'NEW-RTT'!$M$6:$M$786,$B41,'NEW-RTT'!$AB$6:$AB$786,"G*",'NEW-RTT'!$C$6:$C$786,$N$3,'NEW-RTT'!$N$6:$N$786,#REF!)</f>
        <v>0</v>
      </c>
      <c r="O41" s="24">
        <f>$O40+SUMIFS('NEW-RTT'!$O$6:$O$786,'NEW-RTT'!$B$6:$B$786,#REF!,'NEW-RTT'!$L$6:$L$786,$B41,'NEW-RTT'!$AB$6:$AB$786,"G*",'NEW-RTT'!$C$6:$C$786,$O$3,'NEW-RTT'!$N$6:$N$786,#REF!)-SUMIFS('NEW-RTT'!$O$6:$O$786,'NEW-RTT'!$B$6:$B$786,#REF!,'NEW-RTT'!$M$6:$M$786,$B41,'NEW-RTT'!$AB$6:$AB$786,"G*",'NEW-RTT'!$C$6:$C$786,$O$3,'NEW-RTT'!$N$6:$N$786,#REF!)</f>
        <v>0</v>
      </c>
      <c r="P41" s="24">
        <f>$P40+SUMIFS('NEW-RTT'!$O$6:$O$786,'NEW-RTT'!$B$6:$B$786,#REF!,'NEW-RTT'!$L$6:$L$786,$B41,'NEW-RTT'!$AB$6:$AB$786,"G*",'NEW-RTT'!$C$6:$C$786,$P$3,'NEW-RTT'!$N$6:$N$786,#REF!)-SUMIFS('NEW-RTT'!$O$6:$O$786,'NEW-RTT'!$B$6:$B$786,#REF!,'NEW-RTT'!$M$6:$M$786,$B41,'NEW-RTT'!$AB$6:$AB$786,"G*",'NEW-RTT'!$C$6:$C$786,$P$3,'NEW-RTT'!$N$6:$N$786,#REF!)</f>
        <v>0</v>
      </c>
      <c r="Q41" s="24">
        <f>$Q40+SUMIFS('NEW-RTT'!$O$6:$O$786,'NEW-RTT'!$B$6:$B$786,#REF!,'NEW-RTT'!$L$6:$L$786,$B41,'NEW-RTT'!$AB$6:$AB$786,"G*",'NEW-RTT'!$C$6:$C$786,$Q$3,'NEW-RTT'!$N$6:$N$786,#REF!)-SUMIFS('NEW-RTT'!$O$6:$O$786,'NEW-RTT'!$B$6:$B$786,#REF!,'NEW-RTT'!$M$6:$M$786,$B41,'NEW-RTT'!$AB$6:$AB$786,"G*",'NEW-RTT'!$C$6:$C$786,$Q$3,'NEW-RTT'!$N$6:$N$786,#REF!)</f>
        <v>0</v>
      </c>
      <c r="R41" s="126">
        <f t="shared" si="1"/>
        <v>0</v>
      </c>
      <c r="S41" s="97"/>
      <c r="T41" s="97"/>
      <c r="U41" s="97"/>
      <c r="V41" s="97"/>
      <c r="W41" s="131" t="e">
        <f>SUMIFS(#REF!,#REF!,#REF!,#REF!,#REF!,#REF!,#REF!)</f>
        <v>#REF!</v>
      </c>
      <c r="X41" s="141"/>
      <c r="Y41" s="142"/>
      <c r="Z41" s="141"/>
      <c r="AA41" s="141"/>
      <c r="AB41" s="142"/>
      <c r="AC41" s="143"/>
      <c r="AD41" s="141"/>
      <c r="AE41" s="141"/>
      <c r="AF41" s="142"/>
      <c r="AG41" s="143"/>
      <c r="AH41" s="141"/>
      <c r="AI41" s="142"/>
      <c r="AJ41" s="141"/>
      <c r="AK41" s="141"/>
      <c r="AL41" s="142"/>
      <c r="AM41" s="143"/>
      <c r="AN41" s="141"/>
      <c r="AO41" s="141"/>
      <c r="AP41" s="142"/>
      <c r="AQ41" s="143"/>
    </row>
    <row r="42" spans="2:43" x14ac:dyDescent="0.25">
      <c r="B42" s="22">
        <v>38</v>
      </c>
      <c r="C42" s="21"/>
      <c r="D42" s="23">
        <f>$D41+SUMIFS('NEW-RTT'!$O$6:$O$786,'NEW-RTT'!$B$6:$B$786,#REF!,'NEW-RTT'!$L$6:$L$786,$B42,'NEW-RTT'!$AB$6:$AB$786,"G*",'NEW-RTT'!$C$6:$C$786,$D$3,'NEW-RTT'!$N$6:$N$786,#REF!)-SUMIFS('NEW-RTT'!$O$6:$O$786,'NEW-RTT'!$B$6:$B$786,#REF!,'NEW-RTT'!$M$6:$M$786,$B42,'NEW-RTT'!$AB$6:$AB$786,"G*",'NEW-RTT'!$C$6:$C$786,$D$3,'NEW-RTT'!$N$6:$N$786,#REF!)</f>
        <v>0</v>
      </c>
      <c r="E42" s="24">
        <f>$E41+SUMIFS('NEW-RTT'!$O$6:$O$786,'NEW-RTT'!$B$6:$B$786,#REF!,'NEW-RTT'!$L$6:$L$786,$B42,'NEW-RTT'!$AB$6:$AB$786,"G*",'NEW-RTT'!$C$6:$C$786,$E$3,'NEW-RTT'!$N$6:$N$786,#REF!)-SUMIFS('NEW-RTT'!$O$6:$O$786,'NEW-RTT'!$B$6:$B$786,#REF!,'NEW-RTT'!$M$6:$M$786,$B42,'NEW-RTT'!$AB$6:$AB$786,"G*",'NEW-RTT'!$C$6:$C$786,$E$3,'NEW-RTT'!$N$6:$N$786,#REF!)</f>
        <v>0</v>
      </c>
      <c r="F42" s="24">
        <f>$F41+SUMIFS('NEW-RTT'!$O$6:$O$786,'NEW-RTT'!$B$6:$B$786,#REF!,'NEW-RTT'!$L$6:$L$786,$B42,'NEW-RTT'!$AB$6:$AB$786,"G*",'NEW-RTT'!$C$6:$C$786,$F$3,'NEW-RTT'!$N$6:$N$786,#REF!)-SUMIFS('NEW-RTT'!$O$6:$O$786,'NEW-RTT'!$B$6:$B$786,#REF!,'NEW-RTT'!$M$6:$M$786,$B42,'NEW-RTT'!$AB$6:$AB$786,"G*",'NEW-RTT'!$C$6:$C$786,$F$3,'NEW-RTT'!$N$6:$N$786,#REF!)</f>
        <v>0</v>
      </c>
      <c r="G42" s="55">
        <f>$G41+SUMIFS('NEW-RTT'!$O$6:$O$786,'NEW-RTT'!$B$6:$B$786,#REF!,'NEW-RTT'!$L$6:$L$786,$B42,'NEW-RTT'!$AB$6:$AB$786,"G*",'NEW-RTT'!$C$6:$C$786,$G$3,'NEW-RTT'!$N$6:$N$786,#REF!)-SUMIFS('NEW-RTT'!$O$6:$O$786,'NEW-RTT'!$B$6:$B$786,#REF!,'NEW-RTT'!$M$6:$M$786,$B42,'NEW-RTT'!$AB$6:$AB$786,"G*",'NEW-RTT'!$C$6:$C$786,$G$3,'NEW-RTT'!$N$6:$N$786,#REF!)</f>
        <v>0</v>
      </c>
      <c r="H42" s="64">
        <f t="shared" si="2"/>
        <v>0</v>
      </c>
      <c r="I42" s="97"/>
      <c r="J42" s="97"/>
      <c r="K42" s="97"/>
      <c r="L42" s="99" t="e">
        <f>SUMIFS(#REF!,#REF!,#REF!,#REF!,#REF!,#REF!,#REF!)</f>
        <v>#REF!</v>
      </c>
      <c r="M42" s="60">
        <f>$M41+SUMIFS('NEW-RTT'!$O$6:$O$786,'NEW-RTT'!$B$6:$B$786,#REF!,'NEW-RTT'!$L$6:$L$786,$B42,'NEW-RTT'!$AB$6:$AB$786,"G*",'NEW-RTT'!$C$6:$C$786,$M$3,'NEW-RTT'!$N$6:$N$786,#REF!)-SUMIFS('NEW-RTT'!$O$6:$O$786,'NEW-RTT'!$B$6:$B$786,#REF!,'NEW-RTT'!$M$6:$M$786,$B42,'NEW-RTT'!$AB$6:$AB$786,"G*",'NEW-RTT'!$C$6:$C$786,$M$3,'NEW-RTT'!$N$6:$N$786,#REF!)</f>
        <v>0</v>
      </c>
      <c r="N42" s="24">
        <f>$N41+SUMIFS('NEW-RTT'!$O$6:$O$786,'NEW-RTT'!$B$6:$B$786,#REF!,'NEW-RTT'!$L$6:$L$786,$B42,'NEW-RTT'!$AB$6:$AB$786,"G*",'NEW-RTT'!$C$6:$C$786,$N$3,'NEW-RTT'!$N$6:$N$786,#REF!)-SUMIFS('NEW-RTT'!$O$6:$O$786,'NEW-RTT'!$B$6:$B$786,#REF!,'NEW-RTT'!$M$6:$M$786,$B42,'NEW-RTT'!$AB$6:$AB$786,"G*",'NEW-RTT'!$C$6:$C$786,$N$3,'NEW-RTT'!$N$6:$N$786,#REF!)</f>
        <v>0</v>
      </c>
      <c r="O42" s="24">
        <f>$O41+SUMIFS('NEW-RTT'!$O$6:$O$786,'NEW-RTT'!$B$6:$B$786,#REF!,'NEW-RTT'!$L$6:$L$786,$B42,'NEW-RTT'!$AB$6:$AB$786,"G*",'NEW-RTT'!$C$6:$C$786,$O$3,'NEW-RTT'!$N$6:$N$786,#REF!)-SUMIFS('NEW-RTT'!$O$6:$O$786,'NEW-RTT'!$B$6:$B$786,#REF!,'NEW-RTT'!$M$6:$M$786,$B42,'NEW-RTT'!$AB$6:$AB$786,"G*",'NEW-RTT'!$C$6:$C$786,$O$3,'NEW-RTT'!$N$6:$N$786,#REF!)</f>
        <v>0</v>
      </c>
      <c r="P42" s="24">
        <f>$P41+SUMIFS('NEW-RTT'!$O$6:$O$786,'NEW-RTT'!$B$6:$B$786,#REF!,'NEW-RTT'!$L$6:$L$786,$B42,'NEW-RTT'!$AB$6:$AB$786,"G*",'NEW-RTT'!$C$6:$C$786,$P$3,'NEW-RTT'!$N$6:$N$786,#REF!)-SUMIFS('NEW-RTT'!$O$6:$O$786,'NEW-RTT'!$B$6:$B$786,#REF!,'NEW-RTT'!$M$6:$M$786,$B42,'NEW-RTT'!$AB$6:$AB$786,"G*",'NEW-RTT'!$C$6:$C$786,$P$3,'NEW-RTT'!$N$6:$N$786,#REF!)</f>
        <v>0</v>
      </c>
      <c r="Q42" s="24">
        <f>$Q41+SUMIFS('NEW-RTT'!$O$6:$O$786,'NEW-RTT'!$B$6:$B$786,#REF!,'NEW-RTT'!$L$6:$L$786,$B42,'NEW-RTT'!$AB$6:$AB$786,"G*",'NEW-RTT'!$C$6:$C$786,$Q$3,'NEW-RTT'!$N$6:$N$786,#REF!)-SUMIFS('NEW-RTT'!$O$6:$O$786,'NEW-RTT'!$B$6:$B$786,#REF!,'NEW-RTT'!$M$6:$M$786,$B42,'NEW-RTT'!$AB$6:$AB$786,"G*",'NEW-RTT'!$C$6:$C$786,$Q$3,'NEW-RTT'!$N$6:$N$786,#REF!)</f>
        <v>0</v>
      </c>
      <c r="R42" s="126">
        <f t="shared" si="1"/>
        <v>0</v>
      </c>
      <c r="S42" s="97"/>
      <c r="T42" s="97"/>
      <c r="U42" s="97"/>
      <c r="V42" s="97"/>
      <c r="W42" s="131" t="e">
        <f>SUMIFS(#REF!,#REF!,#REF!,#REF!,#REF!,#REF!,#REF!)</f>
        <v>#REF!</v>
      </c>
      <c r="X42" s="141"/>
      <c r="Y42" s="142"/>
      <c r="Z42" s="141"/>
      <c r="AA42" s="141"/>
      <c r="AB42" s="142"/>
      <c r="AC42" s="143"/>
      <c r="AD42" s="141"/>
      <c r="AE42" s="141"/>
      <c r="AF42" s="142"/>
      <c r="AG42" s="143"/>
      <c r="AH42" s="141"/>
      <c r="AI42" s="142"/>
      <c r="AJ42" s="141"/>
      <c r="AK42" s="141"/>
      <c r="AL42" s="142"/>
      <c r="AM42" s="143"/>
      <c r="AN42" s="141"/>
      <c r="AO42" s="141"/>
      <c r="AP42" s="142"/>
      <c r="AQ42" s="143"/>
    </row>
    <row r="43" spans="2:43" x14ac:dyDescent="0.25">
      <c r="B43" s="22">
        <v>39</v>
      </c>
      <c r="C43" s="21"/>
      <c r="D43" s="23">
        <f>$D42+SUMIFS('NEW-RTT'!$O$6:$O$786,'NEW-RTT'!$B$6:$B$786,#REF!,'NEW-RTT'!$L$6:$L$786,$B43,'NEW-RTT'!$AB$6:$AB$786,"G*",'NEW-RTT'!$C$6:$C$786,$D$3,'NEW-RTT'!$N$6:$N$786,#REF!)-SUMIFS('NEW-RTT'!$O$6:$O$786,'NEW-RTT'!$B$6:$B$786,#REF!,'NEW-RTT'!$M$6:$M$786,$B43,'NEW-RTT'!$AB$6:$AB$786,"G*",'NEW-RTT'!$C$6:$C$786,$D$3,'NEW-RTT'!$N$6:$N$786,#REF!)</f>
        <v>0</v>
      </c>
      <c r="E43" s="24">
        <f>$E42+SUMIFS('NEW-RTT'!$O$6:$O$786,'NEW-RTT'!$B$6:$B$786,#REF!,'NEW-RTT'!$L$6:$L$786,$B43,'NEW-RTT'!$AB$6:$AB$786,"G*",'NEW-RTT'!$C$6:$C$786,$E$3,'NEW-RTT'!$N$6:$N$786,#REF!)-SUMIFS('NEW-RTT'!$O$6:$O$786,'NEW-RTT'!$B$6:$B$786,#REF!,'NEW-RTT'!$M$6:$M$786,$B43,'NEW-RTT'!$AB$6:$AB$786,"G*",'NEW-RTT'!$C$6:$C$786,$E$3,'NEW-RTT'!$N$6:$N$786,#REF!)</f>
        <v>0</v>
      </c>
      <c r="F43" s="24">
        <f>$F42+SUMIFS('NEW-RTT'!$O$6:$O$786,'NEW-RTT'!$B$6:$B$786,#REF!,'NEW-RTT'!$L$6:$L$786,$B43,'NEW-RTT'!$AB$6:$AB$786,"G*",'NEW-RTT'!$C$6:$C$786,$F$3,'NEW-RTT'!$N$6:$N$786,#REF!)-SUMIFS('NEW-RTT'!$O$6:$O$786,'NEW-RTT'!$B$6:$B$786,#REF!,'NEW-RTT'!$M$6:$M$786,$B43,'NEW-RTT'!$AB$6:$AB$786,"G*",'NEW-RTT'!$C$6:$C$786,$F$3,'NEW-RTT'!$N$6:$N$786,#REF!)</f>
        <v>0</v>
      </c>
      <c r="G43" s="55">
        <f>$G42+SUMIFS('NEW-RTT'!$O$6:$O$786,'NEW-RTT'!$B$6:$B$786,#REF!,'NEW-RTT'!$L$6:$L$786,$B43,'NEW-RTT'!$AB$6:$AB$786,"G*",'NEW-RTT'!$C$6:$C$786,$G$3,'NEW-RTT'!$N$6:$N$786,#REF!)-SUMIFS('NEW-RTT'!$O$6:$O$786,'NEW-RTT'!$B$6:$B$786,#REF!,'NEW-RTT'!$M$6:$M$786,$B43,'NEW-RTT'!$AB$6:$AB$786,"G*",'NEW-RTT'!$C$6:$C$786,$G$3,'NEW-RTT'!$N$6:$N$786,#REF!)</f>
        <v>0</v>
      </c>
      <c r="H43" s="64">
        <f t="shared" si="2"/>
        <v>0</v>
      </c>
      <c r="I43" s="97"/>
      <c r="J43" s="97"/>
      <c r="K43" s="97"/>
      <c r="L43" s="99" t="e">
        <f>SUMIFS(#REF!,#REF!,#REF!,#REF!,#REF!,#REF!,#REF!)</f>
        <v>#REF!</v>
      </c>
      <c r="M43" s="60">
        <f>$M42+SUMIFS('NEW-RTT'!$O$6:$O$786,'NEW-RTT'!$B$6:$B$786,#REF!,'NEW-RTT'!$L$6:$L$786,$B43,'NEW-RTT'!$AB$6:$AB$786,"G*",'NEW-RTT'!$C$6:$C$786,$M$3,'NEW-RTT'!$N$6:$N$786,#REF!)-SUMIFS('NEW-RTT'!$O$6:$O$786,'NEW-RTT'!$B$6:$B$786,#REF!,'NEW-RTT'!$M$6:$M$786,$B43,'NEW-RTT'!$AB$6:$AB$786,"G*",'NEW-RTT'!$C$6:$C$786,$M$3,'NEW-RTT'!$N$6:$N$786,#REF!)</f>
        <v>0</v>
      </c>
      <c r="N43" s="24">
        <f>$N42+SUMIFS('NEW-RTT'!$O$6:$O$786,'NEW-RTT'!$B$6:$B$786,#REF!,'NEW-RTT'!$L$6:$L$786,$B43,'NEW-RTT'!$AB$6:$AB$786,"G*",'NEW-RTT'!$C$6:$C$786,$N$3,'NEW-RTT'!$N$6:$N$786,#REF!)-SUMIFS('NEW-RTT'!$O$6:$O$786,'NEW-RTT'!$B$6:$B$786,#REF!,'NEW-RTT'!$M$6:$M$786,$B43,'NEW-RTT'!$AB$6:$AB$786,"G*",'NEW-RTT'!$C$6:$C$786,$N$3,'NEW-RTT'!$N$6:$N$786,#REF!)</f>
        <v>0</v>
      </c>
      <c r="O43" s="24">
        <f>$O42+SUMIFS('NEW-RTT'!$O$6:$O$786,'NEW-RTT'!$B$6:$B$786,#REF!,'NEW-RTT'!$L$6:$L$786,$B43,'NEW-RTT'!$AB$6:$AB$786,"G*",'NEW-RTT'!$C$6:$C$786,$O$3,'NEW-RTT'!$N$6:$N$786,#REF!)-SUMIFS('NEW-RTT'!$O$6:$O$786,'NEW-RTT'!$B$6:$B$786,#REF!,'NEW-RTT'!$M$6:$M$786,$B43,'NEW-RTT'!$AB$6:$AB$786,"G*",'NEW-RTT'!$C$6:$C$786,$O$3,'NEW-RTT'!$N$6:$N$786,#REF!)</f>
        <v>0</v>
      </c>
      <c r="P43" s="24">
        <f>$P42+SUMIFS('NEW-RTT'!$O$6:$O$786,'NEW-RTT'!$B$6:$B$786,#REF!,'NEW-RTT'!$L$6:$L$786,$B43,'NEW-RTT'!$AB$6:$AB$786,"G*",'NEW-RTT'!$C$6:$C$786,$P$3,'NEW-RTT'!$N$6:$N$786,#REF!)-SUMIFS('NEW-RTT'!$O$6:$O$786,'NEW-RTT'!$B$6:$B$786,#REF!,'NEW-RTT'!$M$6:$M$786,$B43,'NEW-RTT'!$AB$6:$AB$786,"G*",'NEW-RTT'!$C$6:$C$786,$P$3,'NEW-RTT'!$N$6:$N$786,#REF!)</f>
        <v>0</v>
      </c>
      <c r="Q43" s="24">
        <f>$Q42+SUMIFS('NEW-RTT'!$O$6:$O$786,'NEW-RTT'!$B$6:$B$786,#REF!,'NEW-RTT'!$L$6:$L$786,$B43,'NEW-RTT'!$AB$6:$AB$786,"G*",'NEW-RTT'!$C$6:$C$786,$Q$3,'NEW-RTT'!$N$6:$N$786,#REF!)-SUMIFS('NEW-RTT'!$O$6:$O$786,'NEW-RTT'!$B$6:$B$786,#REF!,'NEW-RTT'!$M$6:$M$786,$B43,'NEW-RTT'!$AB$6:$AB$786,"G*",'NEW-RTT'!$C$6:$C$786,$Q$3,'NEW-RTT'!$N$6:$N$786,#REF!)</f>
        <v>0</v>
      </c>
      <c r="R43" s="126">
        <f t="shared" si="1"/>
        <v>0</v>
      </c>
      <c r="S43" s="97"/>
      <c r="T43" s="97"/>
      <c r="U43" s="97"/>
      <c r="V43" s="97"/>
      <c r="W43" s="131" t="e">
        <f>SUMIFS(#REF!,#REF!,#REF!,#REF!,#REF!,#REF!,#REF!)</f>
        <v>#REF!</v>
      </c>
      <c r="X43" s="141"/>
      <c r="Y43" s="142"/>
      <c r="Z43" s="141"/>
      <c r="AA43" s="141"/>
      <c r="AB43" s="142"/>
      <c r="AC43" s="143"/>
      <c r="AD43" s="141"/>
      <c r="AE43" s="141"/>
      <c r="AF43" s="142"/>
      <c r="AG43" s="143"/>
      <c r="AH43" s="141"/>
      <c r="AI43" s="142"/>
      <c r="AJ43" s="141"/>
      <c r="AK43" s="141"/>
      <c r="AL43" s="142"/>
      <c r="AM43" s="143"/>
      <c r="AN43" s="141"/>
      <c r="AO43" s="141"/>
      <c r="AP43" s="142"/>
      <c r="AQ43" s="143"/>
    </row>
    <row r="44" spans="2:43" x14ac:dyDescent="0.25">
      <c r="B44" s="22">
        <v>40</v>
      </c>
      <c r="C44" s="21"/>
      <c r="D44" s="23">
        <f>$D43+SUMIFS('NEW-RTT'!$O$6:$O$786,'NEW-RTT'!$B$6:$B$786,#REF!,'NEW-RTT'!$L$6:$L$786,$B44,'NEW-RTT'!$AB$6:$AB$786,"G*",'NEW-RTT'!$C$6:$C$786,$D$3,'NEW-RTT'!$N$6:$N$786,#REF!)-SUMIFS('NEW-RTT'!$O$6:$O$786,'NEW-RTT'!$B$6:$B$786,#REF!,'NEW-RTT'!$M$6:$M$786,$B44,'NEW-RTT'!$AB$6:$AB$786,"G*",'NEW-RTT'!$C$6:$C$786,$D$3,'NEW-RTT'!$N$6:$N$786,#REF!)</f>
        <v>0</v>
      </c>
      <c r="E44" s="24">
        <f>$E43+SUMIFS('NEW-RTT'!$O$6:$O$786,'NEW-RTT'!$B$6:$B$786,#REF!,'NEW-RTT'!$L$6:$L$786,$B44,'NEW-RTT'!$AB$6:$AB$786,"G*",'NEW-RTT'!$C$6:$C$786,$E$3,'NEW-RTT'!$N$6:$N$786,#REF!)-SUMIFS('NEW-RTT'!$O$6:$O$786,'NEW-RTT'!$B$6:$B$786,#REF!,'NEW-RTT'!$M$6:$M$786,$B44,'NEW-RTT'!$AB$6:$AB$786,"G*",'NEW-RTT'!$C$6:$C$786,$E$3,'NEW-RTT'!$N$6:$N$786,#REF!)</f>
        <v>0</v>
      </c>
      <c r="F44" s="24">
        <f>$F43+SUMIFS('NEW-RTT'!$O$6:$O$786,'NEW-RTT'!$B$6:$B$786,#REF!,'NEW-RTT'!$L$6:$L$786,$B44,'NEW-RTT'!$AB$6:$AB$786,"G*",'NEW-RTT'!$C$6:$C$786,$F$3,'NEW-RTT'!$N$6:$N$786,#REF!)-SUMIFS('NEW-RTT'!$O$6:$O$786,'NEW-RTT'!$B$6:$B$786,#REF!,'NEW-RTT'!$M$6:$M$786,$B44,'NEW-RTT'!$AB$6:$AB$786,"G*",'NEW-RTT'!$C$6:$C$786,$F$3,'NEW-RTT'!$N$6:$N$786,#REF!)</f>
        <v>0</v>
      </c>
      <c r="G44" s="55">
        <f>$G43+SUMIFS('NEW-RTT'!$O$6:$O$786,'NEW-RTT'!$B$6:$B$786,#REF!,'NEW-RTT'!$L$6:$L$786,$B44,'NEW-RTT'!$AB$6:$AB$786,"G*",'NEW-RTT'!$C$6:$C$786,$G$3,'NEW-RTT'!$N$6:$N$786,#REF!)-SUMIFS('NEW-RTT'!$O$6:$O$786,'NEW-RTT'!$B$6:$B$786,#REF!,'NEW-RTT'!$M$6:$M$786,$B44,'NEW-RTT'!$AB$6:$AB$786,"G*",'NEW-RTT'!$C$6:$C$786,$G$3,'NEW-RTT'!$N$6:$N$786,#REF!)</f>
        <v>0</v>
      </c>
      <c r="H44" s="64">
        <f t="shared" si="2"/>
        <v>0</v>
      </c>
      <c r="I44" s="97"/>
      <c r="J44" s="97"/>
      <c r="K44" s="97"/>
      <c r="L44" s="99" t="e">
        <f>SUMIFS(#REF!,#REF!,#REF!,#REF!,#REF!,#REF!,#REF!)</f>
        <v>#REF!</v>
      </c>
      <c r="M44" s="60">
        <f>$M43+SUMIFS('NEW-RTT'!$O$6:$O$786,'NEW-RTT'!$B$6:$B$786,#REF!,'NEW-RTT'!$L$6:$L$786,$B44,'NEW-RTT'!$AB$6:$AB$786,"G*",'NEW-RTT'!$C$6:$C$786,$M$3,'NEW-RTT'!$N$6:$N$786,#REF!)-SUMIFS('NEW-RTT'!$O$6:$O$786,'NEW-RTT'!$B$6:$B$786,#REF!,'NEW-RTT'!$M$6:$M$786,$B44,'NEW-RTT'!$AB$6:$AB$786,"G*",'NEW-RTT'!$C$6:$C$786,$M$3,'NEW-RTT'!$N$6:$N$786,#REF!)</f>
        <v>0</v>
      </c>
      <c r="N44" s="24">
        <f>$N43+SUMIFS('NEW-RTT'!$O$6:$O$786,'NEW-RTT'!$B$6:$B$786,#REF!,'NEW-RTT'!$L$6:$L$786,$B44,'NEW-RTT'!$AB$6:$AB$786,"G*",'NEW-RTT'!$C$6:$C$786,$N$3,'NEW-RTT'!$N$6:$N$786,#REF!)-SUMIFS('NEW-RTT'!$O$6:$O$786,'NEW-RTT'!$B$6:$B$786,#REF!,'NEW-RTT'!$M$6:$M$786,$B44,'NEW-RTT'!$AB$6:$AB$786,"G*",'NEW-RTT'!$C$6:$C$786,$N$3,'NEW-RTT'!$N$6:$N$786,#REF!)</f>
        <v>0</v>
      </c>
      <c r="O44" s="24">
        <f>$O43+SUMIFS('NEW-RTT'!$O$6:$O$786,'NEW-RTT'!$B$6:$B$786,#REF!,'NEW-RTT'!$L$6:$L$786,$B44,'NEW-RTT'!$AB$6:$AB$786,"G*",'NEW-RTT'!$C$6:$C$786,$O$3,'NEW-RTT'!$N$6:$N$786,#REF!)-SUMIFS('NEW-RTT'!$O$6:$O$786,'NEW-RTT'!$B$6:$B$786,#REF!,'NEW-RTT'!$M$6:$M$786,$B44,'NEW-RTT'!$AB$6:$AB$786,"G*",'NEW-RTT'!$C$6:$C$786,$O$3,'NEW-RTT'!$N$6:$N$786,#REF!)</f>
        <v>0</v>
      </c>
      <c r="P44" s="24">
        <f>$P43+SUMIFS('NEW-RTT'!$O$6:$O$786,'NEW-RTT'!$B$6:$B$786,#REF!,'NEW-RTT'!$L$6:$L$786,$B44,'NEW-RTT'!$AB$6:$AB$786,"G*",'NEW-RTT'!$C$6:$C$786,$P$3,'NEW-RTT'!$N$6:$N$786,#REF!)-SUMIFS('NEW-RTT'!$O$6:$O$786,'NEW-RTT'!$B$6:$B$786,#REF!,'NEW-RTT'!$M$6:$M$786,$B44,'NEW-RTT'!$AB$6:$AB$786,"G*",'NEW-RTT'!$C$6:$C$786,$P$3,'NEW-RTT'!$N$6:$N$786,#REF!)</f>
        <v>0</v>
      </c>
      <c r="Q44" s="24">
        <f>$Q43+SUMIFS('NEW-RTT'!$O$6:$O$786,'NEW-RTT'!$B$6:$B$786,#REF!,'NEW-RTT'!$L$6:$L$786,$B44,'NEW-RTT'!$AB$6:$AB$786,"G*",'NEW-RTT'!$C$6:$C$786,$Q$3,'NEW-RTT'!$N$6:$N$786,#REF!)-SUMIFS('NEW-RTT'!$O$6:$O$786,'NEW-RTT'!$B$6:$B$786,#REF!,'NEW-RTT'!$M$6:$M$786,$B44,'NEW-RTT'!$AB$6:$AB$786,"G*",'NEW-RTT'!$C$6:$C$786,$Q$3,'NEW-RTT'!$N$6:$N$786,#REF!)</f>
        <v>0</v>
      </c>
      <c r="R44" s="126">
        <f t="shared" si="1"/>
        <v>0</v>
      </c>
      <c r="S44" s="126" t="e">
        <f t="shared" ref="S44:S62" si="3">$S$2+$R44</f>
        <v>#REF!</v>
      </c>
      <c r="T44" s="126" t="e">
        <f t="shared" ref="T44:T62" si="4">$M44+$T$2</f>
        <v>#REF!</v>
      </c>
      <c r="U44" s="126" t="e">
        <f t="shared" ref="U44:U62" si="5">$N44+$U$2</f>
        <v>#REF!</v>
      </c>
      <c r="V44" s="127" t="e">
        <f t="shared" ref="V44:V62" si="6">$O44+$V$2</f>
        <v>#REF!</v>
      </c>
      <c r="W44" s="131" t="e">
        <f>SUMIFS(#REF!,#REF!,#REF!,#REF!,#REF!,#REF!,#REF!)</f>
        <v>#REF!</v>
      </c>
      <c r="X44" s="141"/>
      <c r="Y44" s="142"/>
      <c r="Z44" s="141"/>
      <c r="AA44" s="141"/>
      <c r="AB44" s="142"/>
      <c r="AC44" s="143"/>
      <c r="AD44" s="141"/>
      <c r="AE44" s="141"/>
      <c r="AF44" s="142"/>
      <c r="AG44" s="143"/>
      <c r="AH44" s="141"/>
      <c r="AI44" s="142"/>
      <c r="AJ44" s="141"/>
      <c r="AK44" s="141"/>
      <c r="AL44" s="142"/>
      <c r="AM44" s="143"/>
      <c r="AN44" s="141"/>
      <c r="AO44" s="141"/>
      <c r="AP44" s="142"/>
      <c r="AQ44" s="143"/>
    </row>
    <row r="45" spans="2:43" x14ac:dyDescent="0.25">
      <c r="B45" s="22">
        <v>41</v>
      </c>
      <c r="C45" s="21"/>
      <c r="D45" s="23">
        <f>$D44+SUMIFS('NEW-RTT'!$O$6:$O$786,'NEW-RTT'!$B$6:$B$786,#REF!,'NEW-RTT'!$L$6:$L$786,$B45,'NEW-RTT'!$AB$6:$AB$786,"G*",'NEW-RTT'!$C$6:$C$786,$D$3,'NEW-RTT'!$N$6:$N$786,#REF!)-SUMIFS('NEW-RTT'!$O$6:$O$786,'NEW-RTT'!$B$6:$B$786,#REF!,'NEW-RTT'!$M$6:$M$786,$B45,'NEW-RTT'!$AB$6:$AB$786,"G*",'NEW-RTT'!$C$6:$C$786,$D$3,'NEW-RTT'!$N$6:$N$786,#REF!)</f>
        <v>0</v>
      </c>
      <c r="E45" s="24">
        <f>$E44+SUMIFS('NEW-RTT'!$O$6:$O$786,'NEW-RTT'!$B$6:$B$786,#REF!,'NEW-RTT'!$L$6:$L$786,$B45,'NEW-RTT'!$AB$6:$AB$786,"G*",'NEW-RTT'!$C$6:$C$786,$E$3,'NEW-RTT'!$N$6:$N$786,#REF!)-SUMIFS('NEW-RTT'!$O$6:$O$786,'NEW-RTT'!$B$6:$B$786,#REF!,'NEW-RTT'!$M$6:$M$786,$B45,'NEW-RTT'!$AB$6:$AB$786,"G*",'NEW-RTT'!$C$6:$C$786,$E$3,'NEW-RTT'!$N$6:$N$786,#REF!)</f>
        <v>0</v>
      </c>
      <c r="F45" s="24">
        <f>$F44+SUMIFS('NEW-RTT'!$O$6:$O$786,'NEW-RTT'!$B$6:$B$786,#REF!,'NEW-RTT'!$L$6:$L$786,$B45,'NEW-RTT'!$AB$6:$AB$786,"G*",'NEW-RTT'!$C$6:$C$786,$F$3,'NEW-RTT'!$N$6:$N$786,#REF!)-SUMIFS('NEW-RTT'!$O$6:$O$786,'NEW-RTT'!$B$6:$B$786,#REF!,'NEW-RTT'!$M$6:$M$786,$B45,'NEW-RTT'!$AB$6:$AB$786,"G*",'NEW-RTT'!$C$6:$C$786,$F$3,'NEW-RTT'!$N$6:$N$786,#REF!)</f>
        <v>0</v>
      </c>
      <c r="G45" s="55">
        <f>$G44+SUMIFS('NEW-RTT'!$O$6:$O$786,'NEW-RTT'!$B$6:$B$786,#REF!,'NEW-RTT'!$L$6:$L$786,$B45,'NEW-RTT'!$AB$6:$AB$786,"G*",'NEW-RTT'!$C$6:$C$786,$G$3,'NEW-RTT'!$N$6:$N$786,#REF!)-SUMIFS('NEW-RTT'!$O$6:$O$786,'NEW-RTT'!$B$6:$B$786,#REF!,'NEW-RTT'!$M$6:$M$786,$B45,'NEW-RTT'!$AB$6:$AB$786,"G*",'NEW-RTT'!$C$6:$C$786,$G$3,'NEW-RTT'!$N$6:$N$786,#REF!)</f>
        <v>0</v>
      </c>
      <c r="H45" s="64">
        <f t="shared" si="2"/>
        <v>0</v>
      </c>
      <c r="I45" s="97"/>
      <c r="J45" s="97"/>
      <c r="K45" s="97"/>
      <c r="L45" s="99" t="e">
        <f>SUMIFS(#REF!,#REF!,#REF!,#REF!,#REF!,#REF!,#REF!)</f>
        <v>#REF!</v>
      </c>
      <c r="M45" s="60">
        <f>$M44+SUMIFS('NEW-RTT'!$O$6:$O$786,'NEW-RTT'!$B$6:$B$786,#REF!,'NEW-RTT'!$L$6:$L$786,$B45,'NEW-RTT'!$AB$6:$AB$786,"G*",'NEW-RTT'!$C$6:$C$786,$M$3,'NEW-RTT'!$N$6:$N$786,#REF!)-SUMIFS('NEW-RTT'!$O$6:$O$786,'NEW-RTT'!$B$6:$B$786,#REF!,'NEW-RTT'!$M$6:$M$786,$B45,'NEW-RTT'!$AB$6:$AB$786,"G*",'NEW-RTT'!$C$6:$C$786,$M$3,'NEW-RTT'!$N$6:$N$786,#REF!)</f>
        <v>0</v>
      </c>
      <c r="N45" s="24">
        <f>$N44+SUMIFS('NEW-RTT'!$O$6:$O$786,'NEW-RTT'!$B$6:$B$786,#REF!,'NEW-RTT'!$L$6:$L$786,$B45,'NEW-RTT'!$AB$6:$AB$786,"G*",'NEW-RTT'!$C$6:$C$786,$N$3,'NEW-RTT'!$N$6:$N$786,#REF!)-SUMIFS('NEW-RTT'!$O$6:$O$786,'NEW-RTT'!$B$6:$B$786,#REF!,'NEW-RTT'!$M$6:$M$786,$B45,'NEW-RTT'!$AB$6:$AB$786,"G*",'NEW-RTT'!$C$6:$C$786,$N$3,'NEW-RTT'!$N$6:$N$786,#REF!)</f>
        <v>0</v>
      </c>
      <c r="O45" s="24">
        <f>$O44+SUMIFS('NEW-RTT'!$O$6:$O$786,'NEW-RTT'!$B$6:$B$786,#REF!,'NEW-RTT'!$L$6:$L$786,$B45,'NEW-RTT'!$AB$6:$AB$786,"G*",'NEW-RTT'!$C$6:$C$786,$O$3,'NEW-RTT'!$N$6:$N$786,#REF!)-SUMIFS('NEW-RTT'!$O$6:$O$786,'NEW-RTT'!$B$6:$B$786,#REF!,'NEW-RTT'!$M$6:$M$786,$B45,'NEW-RTT'!$AB$6:$AB$786,"G*",'NEW-RTT'!$C$6:$C$786,$O$3,'NEW-RTT'!$N$6:$N$786,#REF!)</f>
        <v>0</v>
      </c>
      <c r="P45" s="24">
        <f>$P44+SUMIFS('NEW-RTT'!$O$6:$O$786,'NEW-RTT'!$B$6:$B$786,#REF!,'NEW-RTT'!$L$6:$L$786,$B45,'NEW-RTT'!$AB$6:$AB$786,"G*",'NEW-RTT'!$C$6:$C$786,$P$3,'NEW-RTT'!$N$6:$N$786,#REF!)-SUMIFS('NEW-RTT'!$O$6:$O$786,'NEW-RTT'!$B$6:$B$786,#REF!,'NEW-RTT'!$M$6:$M$786,$B45,'NEW-RTT'!$AB$6:$AB$786,"G*",'NEW-RTT'!$C$6:$C$786,$P$3,'NEW-RTT'!$N$6:$N$786,#REF!)</f>
        <v>0</v>
      </c>
      <c r="Q45" s="24">
        <f>$Q44+SUMIFS('NEW-RTT'!$O$6:$O$786,'NEW-RTT'!$B$6:$B$786,#REF!,'NEW-RTT'!$L$6:$L$786,$B45,'NEW-RTT'!$AB$6:$AB$786,"G*",'NEW-RTT'!$C$6:$C$786,$Q$3,'NEW-RTT'!$N$6:$N$786,#REF!)-SUMIFS('NEW-RTT'!$O$6:$O$786,'NEW-RTT'!$B$6:$B$786,#REF!,'NEW-RTT'!$M$6:$M$786,$B45,'NEW-RTT'!$AB$6:$AB$786,"G*",'NEW-RTT'!$C$6:$C$786,$Q$3,'NEW-RTT'!$N$6:$N$786,#REF!)</f>
        <v>0</v>
      </c>
      <c r="R45" s="126">
        <f t="shared" ref="R45:R54" si="7">M45+N45+O45</f>
        <v>0</v>
      </c>
      <c r="S45" s="126" t="e">
        <f t="shared" si="3"/>
        <v>#REF!</v>
      </c>
      <c r="T45" s="126" t="e">
        <f t="shared" si="4"/>
        <v>#REF!</v>
      </c>
      <c r="U45" s="126" t="e">
        <f t="shared" si="5"/>
        <v>#REF!</v>
      </c>
      <c r="V45" s="127" t="e">
        <f t="shared" si="6"/>
        <v>#REF!</v>
      </c>
      <c r="W45" s="131" t="e">
        <f>SUMIFS(#REF!,#REF!,#REF!,#REF!,#REF!,#REF!,#REF!)</f>
        <v>#REF!</v>
      </c>
      <c r="X45" s="141"/>
      <c r="Y45" s="142"/>
      <c r="Z45" s="141"/>
      <c r="AA45" s="141"/>
      <c r="AB45" s="142"/>
      <c r="AC45" s="143"/>
      <c r="AD45" s="141"/>
      <c r="AE45" s="141"/>
      <c r="AF45" s="142"/>
      <c r="AG45" s="143"/>
      <c r="AH45" s="141"/>
      <c r="AI45" s="142"/>
      <c r="AJ45" s="141"/>
      <c r="AK45" s="141"/>
      <c r="AL45" s="142"/>
      <c r="AM45" s="143"/>
      <c r="AN45" s="141"/>
      <c r="AO45" s="141"/>
      <c r="AP45" s="142"/>
      <c r="AQ45" s="143"/>
    </row>
    <row r="46" spans="2:43" x14ac:dyDescent="0.25">
      <c r="B46" s="22">
        <v>42</v>
      </c>
      <c r="C46" s="21"/>
      <c r="D46" s="23">
        <f>$D45+SUMIFS('NEW-RTT'!$O$6:$O$786,'NEW-RTT'!$B$6:$B$786,#REF!,'NEW-RTT'!$L$6:$L$786,$B46,'NEW-RTT'!$AB$6:$AB$786,"G*",'NEW-RTT'!$C$6:$C$786,$D$3,'NEW-RTT'!$N$6:$N$786,#REF!)-SUMIFS('NEW-RTT'!$O$6:$O$786,'NEW-RTT'!$B$6:$B$786,#REF!,'NEW-RTT'!$M$6:$M$786,$B46,'NEW-RTT'!$AB$6:$AB$786,"G*",'NEW-RTT'!$C$6:$C$786,$D$3,'NEW-RTT'!$N$6:$N$786,#REF!)</f>
        <v>0</v>
      </c>
      <c r="E46" s="24">
        <f>$E45+SUMIFS('NEW-RTT'!$O$6:$O$786,'NEW-RTT'!$B$6:$B$786,#REF!,'NEW-RTT'!$L$6:$L$786,$B46,'NEW-RTT'!$AB$6:$AB$786,"G*",'NEW-RTT'!$C$6:$C$786,$E$3,'NEW-RTT'!$N$6:$N$786,#REF!)-SUMIFS('NEW-RTT'!$O$6:$O$786,'NEW-RTT'!$B$6:$B$786,#REF!,'NEW-RTT'!$M$6:$M$786,$B46,'NEW-RTT'!$AB$6:$AB$786,"G*",'NEW-RTT'!$C$6:$C$786,$E$3,'NEW-RTT'!$N$6:$N$786,#REF!)</f>
        <v>0</v>
      </c>
      <c r="F46" s="24">
        <f>$F45+SUMIFS('NEW-RTT'!$O$6:$O$786,'NEW-RTT'!$B$6:$B$786,#REF!,'NEW-RTT'!$L$6:$L$786,$B46,'NEW-RTT'!$AB$6:$AB$786,"G*",'NEW-RTT'!$C$6:$C$786,$F$3,'NEW-RTT'!$N$6:$N$786,#REF!)-SUMIFS('NEW-RTT'!$O$6:$O$786,'NEW-RTT'!$B$6:$B$786,#REF!,'NEW-RTT'!$M$6:$M$786,$B46,'NEW-RTT'!$AB$6:$AB$786,"G*",'NEW-RTT'!$C$6:$C$786,$F$3,'NEW-RTT'!$N$6:$N$786,#REF!)</f>
        <v>0</v>
      </c>
      <c r="G46" s="55">
        <f>$G45+SUMIFS('NEW-RTT'!$O$6:$O$786,'NEW-RTT'!$B$6:$B$786,#REF!,'NEW-RTT'!$L$6:$L$786,$B46,'NEW-RTT'!$AB$6:$AB$786,"G*",'NEW-RTT'!$C$6:$C$786,$G$3,'NEW-RTT'!$N$6:$N$786,#REF!)-SUMIFS('NEW-RTT'!$O$6:$O$786,'NEW-RTT'!$B$6:$B$786,#REF!,'NEW-RTT'!$M$6:$M$786,$B46,'NEW-RTT'!$AB$6:$AB$786,"G*",'NEW-RTT'!$C$6:$C$786,$G$3,'NEW-RTT'!$N$6:$N$786,#REF!)</f>
        <v>0</v>
      </c>
      <c r="H46" s="64">
        <f t="shared" si="2"/>
        <v>0</v>
      </c>
      <c r="I46" s="97"/>
      <c r="J46" s="97"/>
      <c r="K46" s="97"/>
      <c r="L46" s="99" t="e">
        <f>SUMIFS(#REF!,#REF!,#REF!,#REF!,#REF!,#REF!,#REF!)</f>
        <v>#REF!</v>
      </c>
      <c r="M46" s="60">
        <f>$M45+SUMIFS('NEW-RTT'!$O$6:$O$786,'NEW-RTT'!$B$6:$B$786,#REF!,'NEW-RTT'!$L$6:$L$786,$B46,'NEW-RTT'!$AB$6:$AB$786,"G*",'NEW-RTT'!$C$6:$C$786,$M$3,'NEW-RTT'!$N$6:$N$786,#REF!)-SUMIFS('NEW-RTT'!$O$6:$O$786,'NEW-RTT'!$B$6:$B$786,#REF!,'NEW-RTT'!$M$6:$M$786,$B46,'NEW-RTT'!$AB$6:$AB$786,"G*",'NEW-RTT'!$C$6:$C$786,$M$3,'NEW-RTT'!$N$6:$N$786,#REF!)</f>
        <v>0</v>
      </c>
      <c r="N46" s="24">
        <f>$N45+SUMIFS('NEW-RTT'!$O$6:$O$786,'NEW-RTT'!$B$6:$B$786,#REF!,'NEW-RTT'!$L$6:$L$786,$B46,'NEW-RTT'!$AB$6:$AB$786,"G*",'NEW-RTT'!$C$6:$C$786,$N$3,'NEW-RTT'!$N$6:$N$786,#REF!)-SUMIFS('NEW-RTT'!$O$6:$O$786,'NEW-RTT'!$B$6:$B$786,#REF!,'NEW-RTT'!$M$6:$M$786,$B46,'NEW-RTT'!$AB$6:$AB$786,"G*",'NEW-RTT'!$C$6:$C$786,$N$3,'NEW-RTT'!$N$6:$N$786,#REF!)</f>
        <v>0</v>
      </c>
      <c r="O46" s="24">
        <f>$O45+SUMIFS('NEW-RTT'!$O$6:$O$786,'NEW-RTT'!$B$6:$B$786,#REF!,'NEW-RTT'!$L$6:$L$786,$B46,'NEW-RTT'!$AB$6:$AB$786,"G*",'NEW-RTT'!$C$6:$C$786,$O$3,'NEW-RTT'!$N$6:$N$786,#REF!)-SUMIFS('NEW-RTT'!$O$6:$O$786,'NEW-RTT'!$B$6:$B$786,#REF!,'NEW-RTT'!$M$6:$M$786,$B46,'NEW-RTT'!$AB$6:$AB$786,"G*",'NEW-RTT'!$C$6:$C$786,$O$3,'NEW-RTT'!$N$6:$N$786,#REF!)</f>
        <v>0</v>
      </c>
      <c r="P46" s="24">
        <f>$P45+SUMIFS('NEW-RTT'!$O$6:$O$786,'NEW-RTT'!$B$6:$B$786,#REF!,'NEW-RTT'!$L$6:$L$786,$B46,'NEW-RTT'!$AB$6:$AB$786,"G*",'NEW-RTT'!$C$6:$C$786,$P$3,'NEW-RTT'!$N$6:$N$786,#REF!)-SUMIFS('NEW-RTT'!$O$6:$O$786,'NEW-RTT'!$B$6:$B$786,#REF!,'NEW-RTT'!$M$6:$M$786,$B46,'NEW-RTT'!$AB$6:$AB$786,"G*",'NEW-RTT'!$C$6:$C$786,$P$3,'NEW-RTT'!$N$6:$N$786,#REF!)</f>
        <v>0</v>
      </c>
      <c r="Q46" s="24">
        <f>$Q45+SUMIFS('NEW-RTT'!$O$6:$O$786,'NEW-RTT'!$B$6:$B$786,#REF!,'NEW-RTT'!$L$6:$L$786,$B46,'NEW-RTT'!$AB$6:$AB$786,"G*",'NEW-RTT'!$C$6:$C$786,$Q$3,'NEW-RTT'!$N$6:$N$786,#REF!)-SUMIFS('NEW-RTT'!$O$6:$O$786,'NEW-RTT'!$B$6:$B$786,#REF!,'NEW-RTT'!$M$6:$M$786,$B46,'NEW-RTT'!$AB$6:$AB$786,"G*",'NEW-RTT'!$C$6:$C$786,$Q$3,'NEW-RTT'!$N$6:$N$786,#REF!)</f>
        <v>0</v>
      </c>
      <c r="R46" s="126">
        <f t="shared" si="7"/>
        <v>0</v>
      </c>
      <c r="S46" s="126" t="e">
        <f t="shared" si="3"/>
        <v>#REF!</v>
      </c>
      <c r="T46" s="126" t="e">
        <f t="shared" si="4"/>
        <v>#REF!</v>
      </c>
      <c r="U46" s="126" t="e">
        <f t="shared" si="5"/>
        <v>#REF!</v>
      </c>
      <c r="V46" s="127" t="e">
        <f t="shared" si="6"/>
        <v>#REF!</v>
      </c>
      <c r="W46" s="131" t="e">
        <f>SUMIFS(#REF!,#REF!,#REF!,#REF!,#REF!,#REF!,#REF!)</f>
        <v>#REF!</v>
      </c>
      <c r="X46" s="141"/>
      <c r="Y46" s="142"/>
      <c r="Z46" s="141"/>
      <c r="AA46" s="141"/>
      <c r="AB46" s="142"/>
      <c r="AC46" s="143"/>
      <c r="AD46" s="141"/>
      <c r="AE46" s="141"/>
      <c r="AF46" s="142"/>
      <c r="AG46" s="143"/>
      <c r="AH46" s="141"/>
      <c r="AI46" s="142"/>
      <c r="AJ46" s="141"/>
      <c r="AK46" s="141"/>
      <c r="AL46" s="142"/>
      <c r="AM46" s="143"/>
      <c r="AN46" s="141"/>
      <c r="AO46" s="141"/>
      <c r="AP46" s="142"/>
      <c r="AQ46" s="143"/>
    </row>
    <row r="47" spans="2:43" x14ac:dyDescent="0.25">
      <c r="B47" s="22">
        <v>43</v>
      </c>
      <c r="C47" s="21"/>
      <c r="D47" s="23">
        <f>$D46+SUMIFS('NEW-RTT'!$O$6:$O$786,'NEW-RTT'!$B$6:$B$786,#REF!,'NEW-RTT'!$L$6:$L$786,$B47,'NEW-RTT'!$AB$6:$AB$786,"G*",'NEW-RTT'!$C$6:$C$786,$D$3,'NEW-RTT'!$N$6:$N$786,#REF!)-SUMIFS('NEW-RTT'!$O$6:$O$786,'NEW-RTT'!$B$6:$B$786,#REF!,'NEW-RTT'!$M$6:$M$786,$B47,'NEW-RTT'!$AB$6:$AB$786,"G*",'NEW-RTT'!$C$6:$C$786,$D$3,'NEW-RTT'!$N$6:$N$786,#REF!)</f>
        <v>0</v>
      </c>
      <c r="E47" s="24">
        <f>$E46+SUMIFS('NEW-RTT'!$O$6:$O$786,'NEW-RTT'!$B$6:$B$786,#REF!,'NEW-RTT'!$L$6:$L$786,$B47,'NEW-RTT'!$AB$6:$AB$786,"G*",'NEW-RTT'!$C$6:$C$786,$E$3,'NEW-RTT'!$N$6:$N$786,#REF!)-SUMIFS('NEW-RTT'!$O$6:$O$786,'NEW-RTT'!$B$6:$B$786,#REF!,'NEW-RTT'!$M$6:$M$786,$B47,'NEW-RTT'!$AB$6:$AB$786,"G*",'NEW-RTT'!$C$6:$C$786,$E$3,'NEW-RTT'!$N$6:$N$786,#REF!)</f>
        <v>0</v>
      </c>
      <c r="F47" s="24">
        <f>$F46+SUMIFS('NEW-RTT'!$O$6:$O$786,'NEW-RTT'!$B$6:$B$786,#REF!,'NEW-RTT'!$L$6:$L$786,$B47,'NEW-RTT'!$AB$6:$AB$786,"G*",'NEW-RTT'!$C$6:$C$786,$F$3,'NEW-RTT'!$N$6:$N$786,#REF!)-SUMIFS('NEW-RTT'!$O$6:$O$786,'NEW-RTT'!$B$6:$B$786,#REF!,'NEW-RTT'!$M$6:$M$786,$B47,'NEW-RTT'!$AB$6:$AB$786,"G*",'NEW-RTT'!$C$6:$C$786,$F$3,'NEW-RTT'!$N$6:$N$786,#REF!)</f>
        <v>0</v>
      </c>
      <c r="G47" s="55">
        <f>$G46+SUMIFS('NEW-RTT'!$O$6:$O$786,'NEW-RTT'!$B$6:$B$786,#REF!,'NEW-RTT'!$L$6:$L$786,$B47,'NEW-RTT'!$AB$6:$AB$786,"G*",'NEW-RTT'!$C$6:$C$786,$G$3,'NEW-RTT'!$N$6:$N$786,#REF!)-SUMIFS('NEW-RTT'!$O$6:$O$786,'NEW-RTT'!$B$6:$B$786,#REF!,'NEW-RTT'!$M$6:$M$786,$B47,'NEW-RTT'!$AB$6:$AB$786,"G*",'NEW-RTT'!$C$6:$C$786,$G$3,'NEW-RTT'!$N$6:$N$786,#REF!)</f>
        <v>0</v>
      </c>
      <c r="H47" s="64">
        <f t="shared" si="2"/>
        <v>0</v>
      </c>
      <c r="I47" s="97"/>
      <c r="J47" s="97"/>
      <c r="K47" s="97"/>
      <c r="L47" s="99" t="e">
        <f>SUMIFS(#REF!,#REF!,#REF!,#REF!,#REF!,#REF!,#REF!)</f>
        <v>#REF!</v>
      </c>
      <c r="M47" s="60">
        <f>$M46+SUMIFS('NEW-RTT'!$O$6:$O$786,'NEW-RTT'!$B$6:$B$786,#REF!,'NEW-RTT'!$L$6:$L$786,$B47,'NEW-RTT'!$AB$6:$AB$786,"G*",'NEW-RTT'!$C$6:$C$786,$M$3,'NEW-RTT'!$N$6:$N$786,#REF!)-SUMIFS('NEW-RTT'!$O$6:$O$786,'NEW-RTT'!$B$6:$B$786,#REF!,'NEW-RTT'!$M$6:$M$786,$B47,'NEW-RTT'!$AB$6:$AB$786,"G*",'NEW-RTT'!$C$6:$C$786,$M$3,'NEW-RTT'!$N$6:$N$786,#REF!)</f>
        <v>0</v>
      </c>
      <c r="N47" s="24">
        <f>$N46+SUMIFS('NEW-RTT'!$O$6:$O$786,'NEW-RTT'!$B$6:$B$786,#REF!,'NEW-RTT'!$L$6:$L$786,$B47,'NEW-RTT'!$AB$6:$AB$786,"G*",'NEW-RTT'!$C$6:$C$786,$N$3,'NEW-RTT'!$N$6:$N$786,#REF!)-SUMIFS('NEW-RTT'!$O$6:$O$786,'NEW-RTT'!$B$6:$B$786,#REF!,'NEW-RTT'!$M$6:$M$786,$B47,'NEW-RTT'!$AB$6:$AB$786,"G*",'NEW-RTT'!$C$6:$C$786,$N$3,'NEW-RTT'!$N$6:$N$786,#REF!)</f>
        <v>0</v>
      </c>
      <c r="O47" s="24">
        <f>$O46+SUMIFS('NEW-RTT'!$O$6:$O$786,'NEW-RTT'!$B$6:$B$786,#REF!,'NEW-RTT'!$L$6:$L$786,$B47,'NEW-RTT'!$AB$6:$AB$786,"G*",'NEW-RTT'!$C$6:$C$786,$O$3,'NEW-RTT'!$N$6:$N$786,#REF!)-SUMIFS('NEW-RTT'!$O$6:$O$786,'NEW-RTT'!$B$6:$B$786,#REF!,'NEW-RTT'!$M$6:$M$786,$B47,'NEW-RTT'!$AB$6:$AB$786,"G*",'NEW-RTT'!$C$6:$C$786,$O$3,'NEW-RTT'!$N$6:$N$786,#REF!)</f>
        <v>0</v>
      </c>
      <c r="P47" s="24">
        <f>$P46+SUMIFS('NEW-RTT'!$O$6:$O$786,'NEW-RTT'!$B$6:$B$786,#REF!,'NEW-RTT'!$L$6:$L$786,$B47,'NEW-RTT'!$AB$6:$AB$786,"G*",'NEW-RTT'!$C$6:$C$786,$P$3,'NEW-RTT'!$N$6:$N$786,#REF!)-SUMIFS('NEW-RTT'!$O$6:$O$786,'NEW-RTT'!$B$6:$B$786,#REF!,'NEW-RTT'!$M$6:$M$786,$B47,'NEW-RTT'!$AB$6:$AB$786,"G*",'NEW-RTT'!$C$6:$C$786,$P$3,'NEW-RTT'!$N$6:$N$786,#REF!)</f>
        <v>0</v>
      </c>
      <c r="Q47" s="24">
        <f>$Q46+SUMIFS('NEW-RTT'!$O$6:$O$786,'NEW-RTT'!$B$6:$B$786,#REF!,'NEW-RTT'!$L$6:$L$786,$B47,'NEW-RTT'!$AB$6:$AB$786,"G*",'NEW-RTT'!$C$6:$C$786,$Q$3,'NEW-RTT'!$N$6:$N$786,#REF!)-SUMIFS('NEW-RTT'!$O$6:$O$786,'NEW-RTT'!$B$6:$B$786,#REF!,'NEW-RTT'!$M$6:$M$786,$B47,'NEW-RTT'!$AB$6:$AB$786,"G*",'NEW-RTT'!$C$6:$C$786,$Q$3,'NEW-RTT'!$N$6:$N$786,#REF!)</f>
        <v>0</v>
      </c>
      <c r="R47" s="126">
        <f t="shared" si="7"/>
        <v>0</v>
      </c>
      <c r="S47" s="126" t="e">
        <f t="shared" si="3"/>
        <v>#REF!</v>
      </c>
      <c r="T47" s="126" t="e">
        <f t="shared" si="4"/>
        <v>#REF!</v>
      </c>
      <c r="U47" s="126" t="e">
        <f t="shared" si="5"/>
        <v>#REF!</v>
      </c>
      <c r="V47" s="127" t="e">
        <f t="shared" si="6"/>
        <v>#REF!</v>
      </c>
      <c r="W47" s="131" t="e">
        <f>SUMIFS(#REF!,#REF!,#REF!,#REF!,#REF!,#REF!,#REF!)</f>
        <v>#REF!</v>
      </c>
      <c r="X47" s="141"/>
      <c r="Y47" s="142"/>
      <c r="Z47" s="141"/>
      <c r="AA47" s="141"/>
      <c r="AB47" s="142"/>
      <c r="AC47" s="143"/>
      <c r="AD47" s="141"/>
      <c r="AE47" s="141"/>
      <c r="AF47" s="142"/>
      <c r="AG47" s="143"/>
      <c r="AH47" s="141"/>
      <c r="AI47" s="142"/>
      <c r="AJ47" s="141"/>
      <c r="AK47" s="141"/>
      <c r="AL47" s="142"/>
      <c r="AM47" s="143"/>
      <c r="AN47" s="141"/>
      <c r="AO47" s="141"/>
      <c r="AP47" s="142"/>
      <c r="AQ47" s="143"/>
    </row>
    <row r="48" spans="2:43" x14ac:dyDescent="0.25">
      <c r="B48" s="22">
        <v>44</v>
      </c>
      <c r="C48" s="21"/>
      <c r="D48" s="23">
        <f>$D47+SUMIFS('NEW-RTT'!$O$6:$O$786,'NEW-RTT'!$B$6:$B$786,#REF!,'NEW-RTT'!$L$6:$L$786,$B48,'NEW-RTT'!$AB$6:$AB$786,"G*",'NEW-RTT'!$C$6:$C$786,$D$3,'NEW-RTT'!$N$6:$N$786,#REF!)-SUMIFS('NEW-RTT'!$O$6:$O$786,'NEW-RTT'!$B$6:$B$786,#REF!,'NEW-RTT'!$M$6:$M$786,$B48,'NEW-RTT'!$AB$6:$AB$786,"G*",'NEW-RTT'!$C$6:$C$786,$D$3,'NEW-RTT'!$N$6:$N$786,#REF!)</f>
        <v>0</v>
      </c>
      <c r="E48" s="24">
        <f>$E47+SUMIFS('NEW-RTT'!$O$6:$O$786,'NEW-RTT'!$B$6:$B$786,#REF!,'NEW-RTT'!$L$6:$L$786,$B48,'NEW-RTT'!$AB$6:$AB$786,"G*",'NEW-RTT'!$C$6:$C$786,$E$3,'NEW-RTT'!$N$6:$N$786,#REF!)-SUMIFS('NEW-RTT'!$O$6:$O$786,'NEW-RTT'!$B$6:$B$786,#REF!,'NEW-RTT'!$M$6:$M$786,$B48,'NEW-RTT'!$AB$6:$AB$786,"G*",'NEW-RTT'!$C$6:$C$786,$E$3,'NEW-RTT'!$N$6:$N$786,#REF!)</f>
        <v>0</v>
      </c>
      <c r="F48" s="24">
        <f>$F47+SUMIFS('NEW-RTT'!$O$6:$O$786,'NEW-RTT'!$B$6:$B$786,#REF!,'NEW-RTT'!$L$6:$L$786,$B48,'NEW-RTT'!$AB$6:$AB$786,"G*",'NEW-RTT'!$C$6:$C$786,$F$3,'NEW-RTT'!$N$6:$N$786,#REF!)-SUMIFS('NEW-RTT'!$O$6:$O$786,'NEW-RTT'!$B$6:$B$786,#REF!,'NEW-RTT'!$M$6:$M$786,$B48,'NEW-RTT'!$AB$6:$AB$786,"G*",'NEW-RTT'!$C$6:$C$786,$F$3,'NEW-RTT'!$N$6:$N$786,#REF!)</f>
        <v>0</v>
      </c>
      <c r="G48" s="55">
        <f>$G47+SUMIFS('NEW-RTT'!$O$6:$O$786,'NEW-RTT'!$B$6:$B$786,#REF!,'NEW-RTT'!$L$6:$L$786,$B48,'NEW-RTT'!$AB$6:$AB$786,"G*",'NEW-RTT'!$C$6:$C$786,$G$3,'NEW-RTT'!$N$6:$N$786,#REF!)-SUMIFS('NEW-RTT'!$O$6:$O$786,'NEW-RTT'!$B$6:$B$786,#REF!,'NEW-RTT'!$M$6:$M$786,$B48,'NEW-RTT'!$AB$6:$AB$786,"G*",'NEW-RTT'!$C$6:$C$786,$G$3,'NEW-RTT'!$N$6:$N$786,#REF!)</f>
        <v>0</v>
      </c>
      <c r="H48" s="64">
        <f t="shared" si="2"/>
        <v>0</v>
      </c>
      <c r="I48" s="97"/>
      <c r="J48" s="97"/>
      <c r="K48" s="97"/>
      <c r="L48" s="99" t="e">
        <f>SUMIFS(#REF!,#REF!,#REF!,#REF!,#REF!,#REF!,#REF!)</f>
        <v>#REF!</v>
      </c>
      <c r="M48" s="60">
        <f>$M47+SUMIFS('NEW-RTT'!$O$6:$O$786,'NEW-RTT'!$B$6:$B$786,#REF!,'NEW-RTT'!$L$6:$L$786,$B48,'NEW-RTT'!$AB$6:$AB$786,"G*",'NEW-RTT'!$C$6:$C$786,$M$3,'NEW-RTT'!$N$6:$N$786,#REF!)-SUMIFS('NEW-RTT'!$O$6:$O$786,'NEW-RTT'!$B$6:$B$786,#REF!,'NEW-RTT'!$M$6:$M$786,$B48,'NEW-RTT'!$AB$6:$AB$786,"G*",'NEW-RTT'!$C$6:$C$786,$M$3,'NEW-RTT'!$N$6:$N$786,#REF!)</f>
        <v>0</v>
      </c>
      <c r="N48" s="24">
        <f>$N47+SUMIFS('NEW-RTT'!$O$6:$O$786,'NEW-RTT'!$B$6:$B$786,#REF!,'NEW-RTT'!$L$6:$L$786,$B48,'NEW-RTT'!$AB$6:$AB$786,"G*",'NEW-RTT'!$C$6:$C$786,$N$3,'NEW-RTT'!$N$6:$N$786,#REF!)-SUMIFS('NEW-RTT'!$O$6:$O$786,'NEW-RTT'!$B$6:$B$786,#REF!,'NEW-RTT'!$M$6:$M$786,$B48,'NEW-RTT'!$AB$6:$AB$786,"G*",'NEW-RTT'!$C$6:$C$786,$N$3,'NEW-RTT'!$N$6:$N$786,#REF!)</f>
        <v>0</v>
      </c>
      <c r="O48" s="24">
        <f>$O47+SUMIFS('NEW-RTT'!$O$6:$O$786,'NEW-RTT'!$B$6:$B$786,#REF!,'NEW-RTT'!$L$6:$L$786,$B48,'NEW-RTT'!$AB$6:$AB$786,"G*",'NEW-RTT'!$C$6:$C$786,$O$3,'NEW-RTT'!$N$6:$N$786,#REF!)-SUMIFS('NEW-RTT'!$O$6:$O$786,'NEW-RTT'!$B$6:$B$786,#REF!,'NEW-RTT'!$M$6:$M$786,$B48,'NEW-RTT'!$AB$6:$AB$786,"G*",'NEW-RTT'!$C$6:$C$786,$O$3,'NEW-RTT'!$N$6:$N$786,#REF!)</f>
        <v>0</v>
      </c>
      <c r="P48" s="24">
        <f>$P47+SUMIFS('NEW-RTT'!$O$6:$O$786,'NEW-RTT'!$B$6:$B$786,#REF!,'NEW-RTT'!$L$6:$L$786,$B48,'NEW-RTT'!$AB$6:$AB$786,"G*",'NEW-RTT'!$C$6:$C$786,$P$3,'NEW-RTT'!$N$6:$N$786,#REF!)-SUMIFS('NEW-RTT'!$O$6:$O$786,'NEW-RTT'!$B$6:$B$786,#REF!,'NEW-RTT'!$M$6:$M$786,$B48,'NEW-RTT'!$AB$6:$AB$786,"G*",'NEW-RTT'!$C$6:$C$786,$P$3,'NEW-RTT'!$N$6:$N$786,#REF!)</f>
        <v>0</v>
      </c>
      <c r="Q48" s="24">
        <f>$Q47+SUMIFS('NEW-RTT'!$O$6:$O$786,'NEW-RTT'!$B$6:$B$786,#REF!,'NEW-RTT'!$L$6:$L$786,$B48,'NEW-RTT'!$AB$6:$AB$786,"G*",'NEW-RTT'!$C$6:$C$786,$Q$3,'NEW-RTT'!$N$6:$N$786,#REF!)-SUMIFS('NEW-RTT'!$O$6:$O$786,'NEW-RTT'!$B$6:$B$786,#REF!,'NEW-RTT'!$M$6:$M$786,$B48,'NEW-RTT'!$AB$6:$AB$786,"G*",'NEW-RTT'!$C$6:$C$786,$Q$3,'NEW-RTT'!$N$6:$N$786,#REF!)</f>
        <v>0</v>
      </c>
      <c r="R48" s="126">
        <f t="shared" si="7"/>
        <v>0</v>
      </c>
      <c r="S48" s="126" t="e">
        <f t="shared" si="3"/>
        <v>#REF!</v>
      </c>
      <c r="T48" s="126" t="e">
        <f t="shared" si="4"/>
        <v>#REF!</v>
      </c>
      <c r="U48" s="126" t="e">
        <f t="shared" si="5"/>
        <v>#REF!</v>
      </c>
      <c r="V48" s="127" t="e">
        <f t="shared" si="6"/>
        <v>#REF!</v>
      </c>
      <c r="W48" s="131" t="e">
        <f>SUMIFS(#REF!,#REF!,#REF!,#REF!,#REF!,#REF!,#REF!)</f>
        <v>#REF!</v>
      </c>
      <c r="X48" s="141"/>
      <c r="Y48" s="142"/>
      <c r="Z48" s="141"/>
      <c r="AA48" s="141"/>
      <c r="AB48" s="142"/>
      <c r="AC48" s="143"/>
      <c r="AD48" s="141"/>
      <c r="AE48" s="141"/>
      <c r="AF48" s="142"/>
      <c r="AG48" s="143"/>
      <c r="AH48" s="141"/>
      <c r="AI48" s="142"/>
      <c r="AJ48" s="141"/>
      <c r="AK48" s="141"/>
      <c r="AL48" s="142"/>
      <c r="AM48" s="143"/>
      <c r="AN48" s="141"/>
      <c r="AO48" s="141"/>
      <c r="AP48" s="142"/>
      <c r="AQ48" s="143"/>
    </row>
    <row r="49" spans="2:43" x14ac:dyDescent="0.25">
      <c r="B49" s="22">
        <v>45</v>
      </c>
      <c r="C49" s="21"/>
      <c r="D49" s="23">
        <f>$D48+SUMIFS('NEW-RTT'!$O$6:$O$786,'NEW-RTT'!$B$6:$B$786,#REF!,'NEW-RTT'!$L$6:$L$786,$B49,'NEW-RTT'!$AB$6:$AB$786,"G*",'NEW-RTT'!$C$6:$C$786,$D$3,'NEW-RTT'!$N$6:$N$786,#REF!)-SUMIFS('NEW-RTT'!$O$6:$O$786,'NEW-RTT'!$B$6:$B$786,#REF!,'NEW-RTT'!$M$6:$M$786,$B49,'NEW-RTT'!$AB$6:$AB$786,"G*",'NEW-RTT'!$C$6:$C$786,$D$3,'NEW-RTT'!$N$6:$N$786,#REF!)</f>
        <v>0</v>
      </c>
      <c r="E49" s="24">
        <f>$E48+SUMIFS('NEW-RTT'!$O$6:$O$786,'NEW-RTT'!$B$6:$B$786,#REF!,'NEW-RTT'!$L$6:$L$786,$B49,'NEW-RTT'!$AB$6:$AB$786,"G*",'NEW-RTT'!$C$6:$C$786,$E$3,'NEW-RTT'!$N$6:$N$786,#REF!)-SUMIFS('NEW-RTT'!$O$6:$O$786,'NEW-RTT'!$B$6:$B$786,#REF!,'NEW-RTT'!$M$6:$M$786,$B49,'NEW-RTT'!$AB$6:$AB$786,"G*",'NEW-RTT'!$C$6:$C$786,$E$3,'NEW-RTT'!$N$6:$N$786,#REF!)</f>
        <v>0</v>
      </c>
      <c r="F49" s="24">
        <f>$F48+SUMIFS('NEW-RTT'!$O$6:$O$786,'NEW-RTT'!$B$6:$B$786,#REF!,'NEW-RTT'!$L$6:$L$786,$B49,'NEW-RTT'!$AB$6:$AB$786,"G*",'NEW-RTT'!$C$6:$C$786,$F$3,'NEW-RTT'!$N$6:$N$786,#REF!)-SUMIFS('NEW-RTT'!$O$6:$O$786,'NEW-RTT'!$B$6:$B$786,#REF!,'NEW-RTT'!$M$6:$M$786,$B49,'NEW-RTT'!$AB$6:$AB$786,"G*",'NEW-RTT'!$C$6:$C$786,$F$3,'NEW-RTT'!$N$6:$N$786,#REF!)</f>
        <v>0</v>
      </c>
      <c r="G49" s="55">
        <f>$G48+SUMIFS('NEW-RTT'!$O$6:$O$786,'NEW-RTT'!$B$6:$B$786,#REF!,'NEW-RTT'!$L$6:$L$786,$B49,'NEW-RTT'!$AB$6:$AB$786,"G*",'NEW-RTT'!$C$6:$C$786,$G$3,'NEW-RTT'!$N$6:$N$786,#REF!)-SUMIFS('NEW-RTT'!$O$6:$O$786,'NEW-RTT'!$B$6:$B$786,#REF!,'NEW-RTT'!$M$6:$M$786,$B49,'NEW-RTT'!$AB$6:$AB$786,"G*",'NEW-RTT'!$C$6:$C$786,$G$3,'NEW-RTT'!$N$6:$N$786,#REF!)</f>
        <v>0</v>
      </c>
      <c r="H49" s="64">
        <f t="shared" si="2"/>
        <v>0</v>
      </c>
      <c r="I49" s="97"/>
      <c r="J49" s="97"/>
      <c r="K49" s="97"/>
      <c r="L49" s="99" t="e">
        <f>SUMIFS(#REF!,#REF!,#REF!,#REF!,#REF!,#REF!,#REF!)</f>
        <v>#REF!</v>
      </c>
      <c r="M49" s="60">
        <f>$M48+SUMIFS('NEW-RTT'!$O$6:$O$786,'NEW-RTT'!$B$6:$B$786,#REF!,'NEW-RTT'!$L$6:$L$786,$B49,'NEW-RTT'!$AB$6:$AB$786,"G*",'NEW-RTT'!$C$6:$C$786,$M$3,'NEW-RTT'!$N$6:$N$786,#REF!)-SUMIFS('NEW-RTT'!$O$6:$O$786,'NEW-RTT'!$B$6:$B$786,#REF!,'NEW-RTT'!$M$6:$M$786,$B49,'NEW-RTT'!$AB$6:$AB$786,"G*",'NEW-RTT'!$C$6:$C$786,$M$3,'NEW-RTT'!$N$6:$N$786,#REF!)</f>
        <v>0</v>
      </c>
      <c r="N49" s="24">
        <f>$N48+SUMIFS('NEW-RTT'!$O$6:$O$786,'NEW-RTT'!$B$6:$B$786,#REF!,'NEW-RTT'!$L$6:$L$786,$B49,'NEW-RTT'!$AB$6:$AB$786,"G*",'NEW-RTT'!$C$6:$C$786,$N$3,'NEW-RTT'!$N$6:$N$786,#REF!)-SUMIFS('NEW-RTT'!$O$6:$O$786,'NEW-RTT'!$B$6:$B$786,#REF!,'NEW-RTT'!$M$6:$M$786,$B49,'NEW-RTT'!$AB$6:$AB$786,"G*",'NEW-RTT'!$C$6:$C$786,$N$3,'NEW-RTT'!$N$6:$N$786,#REF!)</f>
        <v>0</v>
      </c>
      <c r="O49" s="24">
        <f>$O48+SUMIFS('NEW-RTT'!$O$6:$O$786,'NEW-RTT'!$B$6:$B$786,#REF!,'NEW-RTT'!$L$6:$L$786,$B49,'NEW-RTT'!$AB$6:$AB$786,"G*",'NEW-RTT'!$C$6:$C$786,$O$3,'NEW-RTT'!$N$6:$N$786,#REF!)-SUMIFS('NEW-RTT'!$O$6:$O$786,'NEW-RTT'!$B$6:$B$786,#REF!,'NEW-RTT'!$M$6:$M$786,$B49,'NEW-RTT'!$AB$6:$AB$786,"G*",'NEW-RTT'!$C$6:$C$786,$O$3,'NEW-RTT'!$N$6:$N$786,#REF!)</f>
        <v>0</v>
      </c>
      <c r="P49" s="24">
        <f>$P48+SUMIFS('NEW-RTT'!$O$6:$O$786,'NEW-RTT'!$B$6:$B$786,#REF!,'NEW-RTT'!$L$6:$L$786,$B49,'NEW-RTT'!$AB$6:$AB$786,"G*",'NEW-RTT'!$C$6:$C$786,$P$3,'NEW-RTT'!$N$6:$N$786,#REF!)-SUMIFS('NEW-RTT'!$O$6:$O$786,'NEW-RTT'!$B$6:$B$786,#REF!,'NEW-RTT'!$M$6:$M$786,$B49,'NEW-RTT'!$AB$6:$AB$786,"G*",'NEW-RTT'!$C$6:$C$786,$P$3,'NEW-RTT'!$N$6:$N$786,#REF!)</f>
        <v>0</v>
      </c>
      <c r="Q49" s="24">
        <f>$Q48+SUMIFS('NEW-RTT'!$O$6:$O$786,'NEW-RTT'!$B$6:$B$786,#REF!,'NEW-RTT'!$L$6:$L$786,$B49,'NEW-RTT'!$AB$6:$AB$786,"G*",'NEW-RTT'!$C$6:$C$786,$Q$3,'NEW-RTT'!$N$6:$N$786,#REF!)-SUMIFS('NEW-RTT'!$O$6:$O$786,'NEW-RTT'!$B$6:$B$786,#REF!,'NEW-RTT'!$M$6:$M$786,$B49,'NEW-RTT'!$AB$6:$AB$786,"G*",'NEW-RTT'!$C$6:$C$786,$Q$3,'NEW-RTT'!$N$6:$N$786,#REF!)</f>
        <v>0</v>
      </c>
      <c r="R49" s="126">
        <f t="shared" si="7"/>
        <v>0</v>
      </c>
      <c r="S49" s="126" t="e">
        <f t="shared" si="3"/>
        <v>#REF!</v>
      </c>
      <c r="T49" s="126" t="e">
        <f t="shared" si="4"/>
        <v>#REF!</v>
      </c>
      <c r="U49" s="126" t="e">
        <f t="shared" si="5"/>
        <v>#REF!</v>
      </c>
      <c r="V49" s="127" t="e">
        <f t="shared" si="6"/>
        <v>#REF!</v>
      </c>
      <c r="W49" s="131" t="e">
        <f>SUMIFS(#REF!,#REF!,#REF!,#REF!,#REF!,#REF!,#REF!)</f>
        <v>#REF!</v>
      </c>
      <c r="X49" s="141"/>
      <c r="Y49" s="142"/>
      <c r="Z49" s="141"/>
      <c r="AA49" s="141"/>
      <c r="AB49" s="142"/>
      <c r="AC49" s="143"/>
      <c r="AD49" s="141"/>
      <c r="AE49" s="141"/>
      <c r="AF49" s="142"/>
      <c r="AG49" s="143"/>
      <c r="AH49" s="141"/>
      <c r="AI49" s="142"/>
      <c r="AJ49" s="141"/>
      <c r="AK49" s="141"/>
      <c r="AL49" s="142"/>
      <c r="AM49" s="143"/>
      <c r="AN49" s="141"/>
      <c r="AO49" s="141"/>
      <c r="AP49" s="142"/>
      <c r="AQ49" s="143"/>
    </row>
    <row r="50" spans="2:43" x14ac:dyDescent="0.25">
      <c r="B50" s="22">
        <v>46</v>
      </c>
      <c r="C50" s="21"/>
      <c r="D50" s="23">
        <f>$D49+SUMIFS('NEW-RTT'!$O$6:$O$786,'NEW-RTT'!$B$6:$B$786,#REF!,'NEW-RTT'!$L$6:$L$786,$B50,'NEW-RTT'!$AB$6:$AB$786,"G*",'NEW-RTT'!$C$6:$C$786,$D$3,'NEW-RTT'!$N$6:$N$786,#REF!)-SUMIFS('NEW-RTT'!$O$6:$O$786,'NEW-RTT'!$B$6:$B$786,#REF!,'NEW-RTT'!$M$6:$M$786,$B50,'NEW-RTT'!$AB$6:$AB$786,"G*",'NEW-RTT'!$C$6:$C$786,$D$3,'NEW-RTT'!$N$6:$N$786,#REF!)</f>
        <v>0</v>
      </c>
      <c r="E50" s="24">
        <f>$E49+SUMIFS('NEW-RTT'!$O$6:$O$786,'NEW-RTT'!$B$6:$B$786,#REF!,'NEW-RTT'!$L$6:$L$786,$B50,'NEW-RTT'!$AB$6:$AB$786,"G*",'NEW-RTT'!$C$6:$C$786,$E$3,'NEW-RTT'!$N$6:$N$786,#REF!)-SUMIFS('NEW-RTT'!$O$6:$O$786,'NEW-RTT'!$B$6:$B$786,#REF!,'NEW-RTT'!$M$6:$M$786,$B50,'NEW-RTT'!$AB$6:$AB$786,"G*",'NEW-RTT'!$C$6:$C$786,$E$3,'NEW-RTT'!$N$6:$N$786,#REF!)</f>
        <v>0</v>
      </c>
      <c r="F50" s="24">
        <f>$F49+SUMIFS('NEW-RTT'!$O$6:$O$786,'NEW-RTT'!$B$6:$B$786,#REF!,'NEW-RTT'!$L$6:$L$786,$B50,'NEW-RTT'!$AB$6:$AB$786,"G*",'NEW-RTT'!$C$6:$C$786,$F$3,'NEW-RTT'!$N$6:$N$786,#REF!)-SUMIFS('NEW-RTT'!$O$6:$O$786,'NEW-RTT'!$B$6:$B$786,#REF!,'NEW-RTT'!$M$6:$M$786,$B50,'NEW-RTT'!$AB$6:$AB$786,"G*",'NEW-RTT'!$C$6:$C$786,$F$3,'NEW-RTT'!$N$6:$N$786,#REF!)</f>
        <v>0</v>
      </c>
      <c r="G50" s="55">
        <f>$G49+SUMIFS('NEW-RTT'!$O$6:$O$786,'NEW-RTT'!$B$6:$B$786,#REF!,'NEW-RTT'!$L$6:$L$786,$B50,'NEW-RTT'!$AB$6:$AB$786,"G*",'NEW-RTT'!$C$6:$C$786,$G$3,'NEW-RTT'!$N$6:$N$786,#REF!)-SUMIFS('NEW-RTT'!$O$6:$O$786,'NEW-RTT'!$B$6:$B$786,#REF!,'NEW-RTT'!$M$6:$M$786,$B50,'NEW-RTT'!$AB$6:$AB$786,"G*",'NEW-RTT'!$C$6:$C$786,$G$3,'NEW-RTT'!$N$6:$N$786,#REF!)</f>
        <v>0</v>
      </c>
      <c r="H50" s="64">
        <f t="shared" si="2"/>
        <v>0</v>
      </c>
      <c r="I50" s="97"/>
      <c r="J50" s="97"/>
      <c r="K50" s="97"/>
      <c r="L50" s="99" t="e">
        <f>SUMIFS(#REF!,#REF!,#REF!,#REF!,#REF!,#REF!,#REF!)</f>
        <v>#REF!</v>
      </c>
      <c r="M50" s="60">
        <f>$M49+SUMIFS('NEW-RTT'!$O$6:$O$786,'NEW-RTT'!$B$6:$B$786,#REF!,'NEW-RTT'!$L$6:$L$786,$B50,'NEW-RTT'!$AB$6:$AB$786,"G*",'NEW-RTT'!$C$6:$C$786,$M$3,'NEW-RTT'!$N$6:$N$786,#REF!)-SUMIFS('NEW-RTT'!$O$6:$O$786,'NEW-RTT'!$B$6:$B$786,#REF!,'NEW-RTT'!$M$6:$M$786,$B50,'NEW-RTT'!$AB$6:$AB$786,"G*",'NEW-RTT'!$C$6:$C$786,$M$3,'NEW-RTT'!$N$6:$N$786,#REF!)</f>
        <v>0</v>
      </c>
      <c r="N50" s="24">
        <f>$N49+SUMIFS('NEW-RTT'!$O$6:$O$786,'NEW-RTT'!$B$6:$B$786,#REF!,'NEW-RTT'!$L$6:$L$786,$B50,'NEW-RTT'!$AB$6:$AB$786,"G*",'NEW-RTT'!$C$6:$C$786,$N$3,'NEW-RTT'!$N$6:$N$786,#REF!)-SUMIFS('NEW-RTT'!$O$6:$O$786,'NEW-RTT'!$B$6:$B$786,#REF!,'NEW-RTT'!$M$6:$M$786,$B50,'NEW-RTT'!$AB$6:$AB$786,"G*",'NEW-RTT'!$C$6:$C$786,$N$3,'NEW-RTT'!$N$6:$N$786,#REF!)</f>
        <v>0</v>
      </c>
      <c r="O50" s="24">
        <f>$O49+SUMIFS('NEW-RTT'!$O$6:$O$786,'NEW-RTT'!$B$6:$B$786,#REF!,'NEW-RTT'!$L$6:$L$786,$B50,'NEW-RTT'!$AB$6:$AB$786,"G*",'NEW-RTT'!$C$6:$C$786,$O$3,'NEW-RTT'!$N$6:$N$786,#REF!)-SUMIFS('NEW-RTT'!$O$6:$O$786,'NEW-RTT'!$B$6:$B$786,#REF!,'NEW-RTT'!$M$6:$M$786,$B50,'NEW-RTT'!$AB$6:$AB$786,"G*",'NEW-RTT'!$C$6:$C$786,$O$3,'NEW-RTT'!$N$6:$N$786,#REF!)</f>
        <v>0</v>
      </c>
      <c r="P50" s="24">
        <f>$P49+SUMIFS('NEW-RTT'!$O$6:$O$786,'NEW-RTT'!$B$6:$B$786,#REF!,'NEW-RTT'!$L$6:$L$786,$B50,'NEW-RTT'!$AB$6:$AB$786,"G*",'NEW-RTT'!$C$6:$C$786,$P$3,'NEW-RTT'!$N$6:$N$786,#REF!)-SUMIFS('NEW-RTT'!$O$6:$O$786,'NEW-RTT'!$B$6:$B$786,#REF!,'NEW-RTT'!$M$6:$M$786,$B50,'NEW-RTT'!$AB$6:$AB$786,"G*",'NEW-RTT'!$C$6:$C$786,$P$3,'NEW-RTT'!$N$6:$N$786,#REF!)</f>
        <v>0</v>
      </c>
      <c r="Q50" s="24">
        <f>$Q49+SUMIFS('NEW-RTT'!$O$6:$O$786,'NEW-RTT'!$B$6:$B$786,#REF!,'NEW-RTT'!$L$6:$L$786,$B50,'NEW-RTT'!$AB$6:$AB$786,"G*",'NEW-RTT'!$C$6:$C$786,$Q$3,'NEW-RTT'!$N$6:$N$786,#REF!)-SUMIFS('NEW-RTT'!$O$6:$O$786,'NEW-RTT'!$B$6:$B$786,#REF!,'NEW-RTT'!$M$6:$M$786,$B50,'NEW-RTT'!$AB$6:$AB$786,"G*",'NEW-RTT'!$C$6:$C$786,$Q$3,'NEW-RTT'!$N$6:$N$786,#REF!)</f>
        <v>0</v>
      </c>
      <c r="R50" s="126">
        <f t="shared" si="7"/>
        <v>0</v>
      </c>
      <c r="S50" s="126" t="e">
        <f t="shared" si="3"/>
        <v>#REF!</v>
      </c>
      <c r="T50" s="126" t="e">
        <f t="shared" si="4"/>
        <v>#REF!</v>
      </c>
      <c r="U50" s="126" t="e">
        <f t="shared" si="5"/>
        <v>#REF!</v>
      </c>
      <c r="V50" s="127" t="e">
        <f t="shared" si="6"/>
        <v>#REF!</v>
      </c>
      <c r="W50" s="131" t="e">
        <f>SUMIFS(#REF!,#REF!,#REF!,#REF!,#REF!,#REF!,#REF!)</f>
        <v>#REF!</v>
      </c>
      <c r="X50" s="141"/>
      <c r="Y50" s="142"/>
      <c r="Z50" s="141"/>
      <c r="AA50" s="141"/>
      <c r="AB50" s="142"/>
      <c r="AC50" s="143"/>
      <c r="AD50" s="141"/>
      <c r="AE50" s="141"/>
      <c r="AF50" s="142"/>
      <c r="AG50" s="143"/>
      <c r="AH50" s="141"/>
      <c r="AI50" s="142"/>
      <c r="AJ50" s="141"/>
      <c r="AK50" s="141"/>
      <c r="AL50" s="142"/>
      <c r="AM50" s="143"/>
      <c r="AN50" s="141"/>
      <c r="AO50" s="141"/>
      <c r="AP50" s="142"/>
      <c r="AQ50" s="143"/>
    </row>
    <row r="51" spans="2:43" x14ac:dyDescent="0.25">
      <c r="B51" s="22">
        <v>47</v>
      </c>
      <c r="C51" s="21"/>
      <c r="D51" s="23">
        <f>$D50+SUMIFS('NEW-RTT'!$O$6:$O$786,'NEW-RTT'!$B$6:$B$786,#REF!,'NEW-RTT'!$L$6:$L$786,$B51,'NEW-RTT'!$AB$6:$AB$786,"G*",'NEW-RTT'!$C$6:$C$786,$D$3,'NEW-RTT'!$N$6:$N$786,#REF!)-SUMIFS('NEW-RTT'!$O$6:$O$786,'NEW-RTT'!$B$6:$B$786,#REF!,'NEW-RTT'!$M$6:$M$786,$B51,'NEW-RTT'!$AB$6:$AB$786,"G*",'NEW-RTT'!$C$6:$C$786,$D$3,'NEW-RTT'!$N$6:$N$786,#REF!)</f>
        <v>0</v>
      </c>
      <c r="E51" s="24">
        <f>$E50+SUMIFS('NEW-RTT'!$O$6:$O$786,'NEW-RTT'!$B$6:$B$786,#REF!,'NEW-RTT'!$L$6:$L$786,$B51,'NEW-RTT'!$AB$6:$AB$786,"G*",'NEW-RTT'!$C$6:$C$786,$E$3,'NEW-RTT'!$N$6:$N$786,#REF!)-SUMIFS('NEW-RTT'!$O$6:$O$786,'NEW-RTT'!$B$6:$B$786,#REF!,'NEW-RTT'!$M$6:$M$786,$B51,'NEW-RTT'!$AB$6:$AB$786,"G*",'NEW-RTT'!$C$6:$C$786,$E$3,'NEW-RTT'!$N$6:$N$786,#REF!)</f>
        <v>0</v>
      </c>
      <c r="F51" s="24">
        <f>$F50+SUMIFS('NEW-RTT'!$O$6:$O$786,'NEW-RTT'!$B$6:$B$786,#REF!,'NEW-RTT'!$L$6:$L$786,$B51,'NEW-RTT'!$AB$6:$AB$786,"G*",'NEW-RTT'!$C$6:$C$786,$F$3,'NEW-RTT'!$N$6:$N$786,#REF!)-SUMIFS('NEW-RTT'!$O$6:$O$786,'NEW-RTT'!$B$6:$B$786,#REF!,'NEW-RTT'!$M$6:$M$786,$B51,'NEW-RTT'!$AB$6:$AB$786,"G*",'NEW-RTT'!$C$6:$C$786,$F$3,'NEW-RTT'!$N$6:$N$786,#REF!)</f>
        <v>0</v>
      </c>
      <c r="G51" s="55">
        <f>$G50+SUMIFS('NEW-RTT'!$O$6:$O$786,'NEW-RTT'!$B$6:$B$786,#REF!,'NEW-RTT'!$L$6:$L$786,$B51,'NEW-RTT'!$AB$6:$AB$786,"G*",'NEW-RTT'!$C$6:$C$786,$G$3,'NEW-RTT'!$N$6:$N$786,#REF!)-SUMIFS('NEW-RTT'!$O$6:$O$786,'NEW-RTT'!$B$6:$B$786,#REF!,'NEW-RTT'!$M$6:$M$786,$B51,'NEW-RTT'!$AB$6:$AB$786,"G*",'NEW-RTT'!$C$6:$C$786,$G$3,'NEW-RTT'!$N$6:$N$786,#REF!)</f>
        <v>0</v>
      </c>
      <c r="H51" s="64">
        <f t="shared" si="2"/>
        <v>0</v>
      </c>
      <c r="I51" s="97"/>
      <c r="J51" s="97"/>
      <c r="K51" s="97"/>
      <c r="L51" s="99" t="e">
        <f>SUMIFS(#REF!,#REF!,#REF!,#REF!,#REF!,#REF!,#REF!)</f>
        <v>#REF!</v>
      </c>
      <c r="M51" s="60">
        <f>$M50+SUMIFS('NEW-RTT'!$O$6:$O$786,'NEW-RTT'!$B$6:$B$786,#REF!,'NEW-RTT'!$L$6:$L$786,$B51,'NEW-RTT'!$AB$6:$AB$786,"G*",'NEW-RTT'!$C$6:$C$786,$M$3,'NEW-RTT'!$N$6:$N$786,#REF!)-SUMIFS('NEW-RTT'!$O$6:$O$786,'NEW-RTT'!$B$6:$B$786,#REF!,'NEW-RTT'!$M$6:$M$786,$B51,'NEW-RTT'!$AB$6:$AB$786,"G*",'NEW-RTT'!$C$6:$C$786,$M$3,'NEW-RTT'!$N$6:$N$786,#REF!)</f>
        <v>0</v>
      </c>
      <c r="N51" s="24">
        <f>$N50+SUMIFS('NEW-RTT'!$O$6:$O$786,'NEW-RTT'!$B$6:$B$786,#REF!,'NEW-RTT'!$L$6:$L$786,$B51,'NEW-RTT'!$AB$6:$AB$786,"G*",'NEW-RTT'!$C$6:$C$786,$N$3,'NEW-RTT'!$N$6:$N$786,#REF!)-SUMIFS('NEW-RTT'!$O$6:$O$786,'NEW-RTT'!$B$6:$B$786,#REF!,'NEW-RTT'!$M$6:$M$786,$B51,'NEW-RTT'!$AB$6:$AB$786,"G*",'NEW-RTT'!$C$6:$C$786,$N$3,'NEW-RTT'!$N$6:$N$786,#REF!)</f>
        <v>0</v>
      </c>
      <c r="O51" s="24">
        <f>$O50+SUMIFS('NEW-RTT'!$O$6:$O$786,'NEW-RTT'!$B$6:$B$786,#REF!,'NEW-RTT'!$L$6:$L$786,$B51,'NEW-RTT'!$AB$6:$AB$786,"G*",'NEW-RTT'!$C$6:$C$786,$O$3,'NEW-RTT'!$N$6:$N$786,#REF!)-SUMIFS('NEW-RTT'!$O$6:$O$786,'NEW-RTT'!$B$6:$B$786,#REF!,'NEW-RTT'!$M$6:$M$786,$B51,'NEW-RTT'!$AB$6:$AB$786,"G*",'NEW-RTT'!$C$6:$C$786,$O$3,'NEW-RTT'!$N$6:$N$786,#REF!)</f>
        <v>0</v>
      </c>
      <c r="P51" s="24">
        <f>$P50+SUMIFS('NEW-RTT'!$O$6:$O$786,'NEW-RTT'!$B$6:$B$786,#REF!,'NEW-RTT'!$L$6:$L$786,$B51,'NEW-RTT'!$AB$6:$AB$786,"G*",'NEW-RTT'!$C$6:$C$786,$P$3,'NEW-RTT'!$N$6:$N$786,#REF!)-SUMIFS('NEW-RTT'!$O$6:$O$786,'NEW-RTT'!$B$6:$B$786,#REF!,'NEW-RTT'!$M$6:$M$786,$B51,'NEW-RTT'!$AB$6:$AB$786,"G*",'NEW-RTT'!$C$6:$C$786,$P$3,'NEW-RTT'!$N$6:$N$786,#REF!)</f>
        <v>0</v>
      </c>
      <c r="Q51" s="24">
        <f>$Q50+SUMIFS('NEW-RTT'!$O$6:$O$786,'NEW-RTT'!$B$6:$B$786,#REF!,'NEW-RTT'!$L$6:$L$786,$B51,'NEW-RTT'!$AB$6:$AB$786,"G*",'NEW-RTT'!$C$6:$C$786,$Q$3,'NEW-RTT'!$N$6:$N$786,#REF!)-SUMIFS('NEW-RTT'!$O$6:$O$786,'NEW-RTT'!$B$6:$B$786,#REF!,'NEW-RTT'!$M$6:$M$786,$B51,'NEW-RTT'!$AB$6:$AB$786,"G*",'NEW-RTT'!$C$6:$C$786,$Q$3,'NEW-RTT'!$N$6:$N$786,#REF!)</f>
        <v>0</v>
      </c>
      <c r="R51" s="126">
        <f t="shared" si="7"/>
        <v>0</v>
      </c>
      <c r="S51" s="126" t="e">
        <f t="shared" si="3"/>
        <v>#REF!</v>
      </c>
      <c r="T51" s="126" t="e">
        <f t="shared" si="4"/>
        <v>#REF!</v>
      </c>
      <c r="U51" s="126" t="e">
        <f t="shared" si="5"/>
        <v>#REF!</v>
      </c>
      <c r="V51" s="127" t="e">
        <f t="shared" si="6"/>
        <v>#REF!</v>
      </c>
      <c r="W51" s="131" t="e">
        <f>SUMIFS(#REF!,#REF!,#REF!,#REF!,#REF!,#REF!,#REF!)</f>
        <v>#REF!</v>
      </c>
      <c r="X51" s="141"/>
      <c r="Y51" s="142"/>
      <c r="Z51" s="141"/>
      <c r="AA51" s="141"/>
      <c r="AB51" s="142"/>
      <c r="AC51" s="143"/>
      <c r="AD51" s="141"/>
      <c r="AE51" s="141"/>
      <c r="AF51" s="142"/>
      <c r="AG51" s="143"/>
      <c r="AH51" s="141"/>
      <c r="AI51" s="142"/>
      <c r="AJ51" s="141"/>
      <c r="AK51" s="141"/>
      <c r="AL51" s="142"/>
      <c r="AM51" s="143"/>
      <c r="AN51" s="141"/>
      <c r="AO51" s="141"/>
      <c r="AP51" s="142"/>
      <c r="AQ51" s="143"/>
    </row>
    <row r="52" spans="2:43" x14ac:dyDescent="0.25">
      <c r="B52" s="22">
        <v>48</v>
      </c>
      <c r="C52" s="21"/>
      <c r="D52" s="23">
        <f>$D51+SUMIFS('NEW-RTT'!$O$6:$O$786,'NEW-RTT'!$B$6:$B$786,#REF!,'NEW-RTT'!$L$6:$L$786,$B52,'NEW-RTT'!$AB$6:$AB$786,"G*",'NEW-RTT'!$C$6:$C$786,$D$3,'NEW-RTT'!$N$6:$N$786,#REF!)-SUMIFS('NEW-RTT'!$O$6:$O$786,'NEW-RTT'!$B$6:$B$786,#REF!,'NEW-RTT'!$M$6:$M$786,$B52,'NEW-RTT'!$AB$6:$AB$786,"G*",'NEW-RTT'!$C$6:$C$786,$D$3,'NEW-RTT'!$N$6:$N$786,#REF!)</f>
        <v>0</v>
      </c>
      <c r="E52" s="24">
        <f>$E51+SUMIFS('NEW-RTT'!$O$6:$O$786,'NEW-RTT'!$B$6:$B$786,#REF!,'NEW-RTT'!$L$6:$L$786,$B52,'NEW-RTT'!$AB$6:$AB$786,"G*",'NEW-RTT'!$C$6:$C$786,$E$3,'NEW-RTT'!$N$6:$N$786,#REF!)-SUMIFS('NEW-RTT'!$O$6:$O$786,'NEW-RTT'!$B$6:$B$786,#REF!,'NEW-RTT'!$M$6:$M$786,$B52,'NEW-RTT'!$AB$6:$AB$786,"G*",'NEW-RTT'!$C$6:$C$786,$E$3,'NEW-RTT'!$N$6:$N$786,#REF!)</f>
        <v>0</v>
      </c>
      <c r="F52" s="24">
        <f>$F51+SUMIFS('NEW-RTT'!$O$6:$O$786,'NEW-RTT'!$B$6:$B$786,#REF!,'NEW-RTT'!$L$6:$L$786,$B52,'NEW-RTT'!$AB$6:$AB$786,"G*",'NEW-RTT'!$C$6:$C$786,$F$3,'NEW-RTT'!$N$6:$N$786,#REF!)-SUMIFS('NEW-RTT'!$O$6:$O$786,'NEW-RTT'!$B$6:$B$786,#REF!,'NEW-RTT'!$M$6:$M$786,$B52,'NEW-RTT'!$AB$6:$AB$786,"G*",'NEW-RTT'!$C$6:$C$786,$F$3,'NEW-RTT'!$N$6:$N$786,#REF!)</f>
        <v>0</v>
      </c>
      <c r="G52" s="55">
        <f>$G51+SUMIFS('NEW-RTT'!$O$6:$O$786,'NEW-RTT'!$B$6:$B$786,#REF!,'NEW-RTT'!$L$6:$L$786,$B52,'NEW-RTT'!$AB$6:$AB$786,"G*",'NEW-RTT'!$C$6:$C$786,$G$3,'NEW-RTT'!$N$6:$N$786,#REF!)-SUMIFS('NEW-RTT'!$O$6:$O$786,'NEW-RTT'!$B$6:$B$786,#REF!,'NEW-RTT'!$M$6:$M$786,$B52,'NEW-RTT'!$AB$6:$AB$786,"G*",'NEW-RTT'!$C$6:$C$786,$G$3,'NEW-RTT'!$N$6:$N$786,#REF!)</f>
        <v>0</v>
      </c>
      <c r="H52" s="64">
        <f t="shared" si="2"/>
        <v>0</v>
      </c>
      <c r="I52" s="97"/>
      <c r="J52" s="97"/>
      <c r="K52" s="97"/>
      <c r="L52" s="99" t="e">
        <f>SUMIFS(#REF!,#REF!,#REF!,#REF!,#REF!,#REF!,#REF!)</f>
        <v>#REF!</v>
      </c>
      <c r="M52" s="60">
        <f>$M51+SUMIFS('NEW-RTT'!$O$6:$O$786,'NEW-RTT'!$B$6:$B$786,#REF!,'NEW-RTT'!$L$6:$L$786,$B52,'NEW-RTT'!$AB$6:$AB$786,"G*",'NEW-RTT'!$C$6:$C$786,$M$3,'NEW-RTT'!$N$6:$N$786,#REF!)-SUMIFS('NEW-RTT'!$O$6:$O$786,'NEW-RTT'!$B$6:$B$786,#REF!,'NEW-RTT'!$M$6:$M$786,$B52,'NEW-RTT'!$AB$6:$AB$786,"G*",'NEW-RTT'!$C$6:$C$786,$M$3,'NEW-RTT'!$N$6:$N$786,#REF!)</f>
        <v>0</v>
      </c>
      <c r="N52" s="24">
        <f>$N51+SUMIFS('NEW-RTT'!$O$6:$O$786,'NEW-RTT'!$B$6:$B$786,#REF!,'NEW-RTT'!$L$6:$L$786,$B52,'NEW-RTT'!$AB$6:$AB$786,"G*",'NEW-RTT'!$C$6:$C$786,$N$3,'NEW-RTT'!$N$6:$N$786,#REF!)-SUMIFS('NEW-RTT'!$O$6:$O$786,'NEW-RTT'!$B$6:$B$786,#REF!,'NEW-RTT'!$M$6:$M$786,$B52,'NEW-RTT'!$AB$6:$AB$786,"G*",'NEW-RTT'!$C$6:$C$786,$N$3,'NEW-RTT'!$N$6:$N$786,#REF!)</f>
        <v>0</v>
      </c>
      <c r="O52" s="24">
        <f>$O51+SUMIFS('NEW-RTT'!$O$6:$O$786,'NEW-RTT'!$B$6:$B$786,#REF!,'NEW-RTT'!$L$6:$L$786,$B52,'NEW-RTT'!$AB$6:$AB$786,"G*",'NEW-RTT'!$C$6:$C$786,$O$3,'NEW-RTT'!$N$6:$N$786,#REF!)-SUMIFS('NEW-RTT'!$O$6:$O$786,'NEW-RTT'!$B$6:$B$786,#REF!,'NEW-RTT'!$M$6:$M$786,$B52,'NEW-RTT'!$AB$6:$AB$786,"G*",'NEW-RTT'!$C$6:$C$786,$O$3,'NEW-RTT'!$N$6:$N$786,#REF!)</f>
        <v>0</v>
      </c>
      <c r="P52" s="24">
        <f>$P51+SUMIFS('NEW-RTT'!$O$6:$O$786,'NEW-RTT'!$B$6:$B$786,#REF!,'NEW-RTT'!$L$6:$L$786,$B52,'NEW-RTT'!$AB$6:$AB$786,"G*",'NEW-RTT'!$C$6:$C$786,$P$3,'NEW-RTT'!$N$6:$N$786,#REF!)-SUMIFS('NEW-RTT'!$O$6:$O$786,'NEW-RTT'!$B$6:$B$786,#REF!,'NEW-RTT'!$M$6:$M$786,$B52,'NEW-RTT'!$AB$6:$AB$786,"G*",'NEW-RTT'!$C$6:$C$786,$P$3,'NEW-RTT'!$N$6:$N$786,#REF!)</f>
        <v>0</v>
      </c>
      <c r="Q52" s="24">
        <f>$Q51+SUMIFS('NEW-RTT'!$O$6:$O$786,'NEW-RTT'!$B$6:$B$786,#REF!,'NEW-RTT'!$L$6:$L$786,$B52,'NEW-RTT'!$AB$6:$AB$786,"G*",'NEW-RTT'!$C$6:$C$786,$Q$3,'NEW-RTT'!$N$6:$N$786,#REF!)-SUMIFS('NEW-RTT'!$O$6:$O$786,'NEW-RTT'!$B$6:$B$786,#REF!,'NEW-RTT'!$M$6:$M$786,$B52,'NEW-RTT'!$AB$6:$AB$786,"G*",'NEW-RTT'!$C$6:$C$786,$Q$3,'NEW-RTT'!$N$6:$N$786,#REF!)</f>
        <v>0</v>
      </c>
      <c r="R52" s="126">
        <f t="shared" si="7"/>
        <v>0</v>
      </c>
      <c r="S52" s="126" t="e">
        <f t="shared" si="3"/>
        <v>#REF!</v>
      </c>
      <c r="T52" s="126" t="e">
        <f t="shared" si="4"/>
        <v>#REF!</v>
      </c>
      <c r="U52" s="126" t="e">
        <f t="shared" si="5"/>
        <v>#REF!</v>
      </c>
      <c r="V52" s="127" t="e">
        <f t="shared" si="6"/>
        <v>#REF!</v>
      </c>
      <c r="W52" s="131" t="e">
        <f>SUMIFS(#REF!,#REF!,#REF!,#REF!,#REF!,#REF!,#REF!)</f>
        <v>#REF!</v>
      </c>
      <c r="X52" s="141"/>
      <c r="Y52" s="142"/>
      <c r="Z52" s="141"/>
      <c r="AA52" s="141"/>
      <c r="AB52" s="142"/>
      <c r="AC52" s="143"/>
      <c r="AD52" s="141"/>
      <c r="AE52" s="141"/>
      <c r="AF52" s="142"/>
      <c r="AG52" s="143"/>
      <c r="AH52" s="141"/>
      <c r="AI52" s="142"/>
      <c r="AJ52" s="141"/>
      <c r="AK52" s="141"/>
      <c r="AL52" s="142"/>
      <c r="AM52" s="143"/>
      <c r="AN52" s="141"/>
      <c r="AO52" s="141"/>
      <c r="AP52" s="142"/>
      <c r="AQ52" s="143"/>
    </row>
    <row r="53" spans="2:43" x14ac:dyDescent="0.25">
      <c r="B53" s="22">
        <v>49</v>
      </c>
      <c r="C53" s="21"/>
      <c r="D53" s="23">
        <f>$D52+SUMIFS('NEW-RTT'!$O$6:$O$786,'NEW-RTT'!$B$6:$B$786,#REF!,'NEW-RTT'!$L$6:$L$786,$B53,'NEW-RTT'!$AB$6:$AB$786,"G*",'NEW-RTT'!$C$6:$C$786,$D$3,'NEW-RTT'!$N$6:$N$786,#REF!)-SUMIFS('NEW-RTT'!$O$6:$O$786,'NEW-RTT'!$B$6:$B$786,#REF!,'NEW-RTT'!$M$6:$M$786,$B53,'NEW-RTT'!$AB$6:$AB$786,"G*",'NEW-RTT'!$C$6:$C$786,$D$3,'NEW-RTT'!$N$6:$N$786,#REF!)</f>
        <v>0</v>
      </c>
      <c r="E53" s="24">
        <f>$E52+SUMIFS('NEW-RTT'!$O$6:$O$786,'NEW-RTT'!$B$6:$B$786,#REF!,'NEW-RTT'!$L$6:$L$786,$B53,'NEW-RTT'!$AB$6:$AB$786,"G*",'NEW-RTT'!$C$6:$C$786,$E$3,'NEW-RTT'!$N$6:$N$786,#REF!)-SUMIFS('NEW-RTT'!$O$6:$O$786,'NEW-RTT'!$B$6:$B$786,#REF!,'NEW-RTT'!$M$6:$M$786,$B53,'NEW-RTT'!$AB$6:$AB$786,"G*",'NEW-RTT'!$C$6:$C$786,$E$3,'NEW-RTT'!$N$6:$N$786,#REF!)</f>
        <v>0</v>
      </c>
      <c r="F53" s="24">
        <f>$F52+SUMIFS('NEW-RTT'!$O$6:$O$786,'NEW-RTT'!$B$6:$B$786,#REF!,'NEW-RTT'!$L$6:$L$786,$B53,'NEW-RTT'!$AB$6:$AB$786,"G*",'NEW-RTT'!$C$6:$C$786,$F$3,'NEW-RTT'!$N$6:$N$786,#REF!)-SUMIFS('NEW-RTT'!$O$6:$O$786,'NEW-RTT'!$B$6:$B$786,#REF!,'NEW-RTT'!$M$6:$M$786,$B53,'NEW-RTT'!$AB$6:$AB$786,"G*",'NEW-RTT'!$C$6:$C$786,$F$3,'NEW-RTT'!$N$6:$N$786,#REF!)</f>
        <v>0</v>
      </c>
      <c r="G53" s="55">
        <f>$G52+SUMIFS('NEW-RTT'!$O$6:$O$786,'NEW-RTT'!$B$6:$B$786,#REF!,'NEW-RTT'!$L$6:$L$786,$B53,'NEW-RTT'!$AB$6:$AB$786,"G*",'NEW-RTT'!$C$6:$C$786,$G$3,'NEW-RTT'!$N$6:$N$786,#REF!)-SUMIFS('NEW-RTT'!$O$6:$O$786,'NEW-RTT'!$B$6:$B$786,#REF!,'NEW-RTT'!$M$6:$M$786,$B53,'NEW-RTT'!$AB$6:$AB$786,"G*",'NEW-RTT'!$C$6:$C$786,$G$3,'NEW-RTT'!$N$6:$N$786,#REF!)</f>
        <v>0</v>
      </c>
      <c r="H53" s="64">
        <f t="shared" si="2"/>
        <v>0</v>
      </c>
      <c r="I53" s="97"/>
      <c r="J53" s="97"/>
      <c r="K53" s="97"/>
      <c r="L53" s="99" t="e">
        <f>SUMIFS(#REF!,#REF!,#REF!,#REF!,#REF!,#REF!,#REF!)</f>
        <v>#REF!</v>
      </c>
      <c r="M53" s="60">
        <f>$M52+SUMIFS('NEW-RTT'!$O$6:$O$786,'NEW-RTT'!$B$6:$B$786,#REF!,'NEW-RTT'!$L$6:$L$786,$B53,'NEW-RTT'!$AB$6:$AB$786,"G*",'NEW-RTT'!$C$6:$C$786,$M$3,'NEW-RTT'!$N$6:$N$786,#REF!)-SUMIFS('NEW-RTT'!$O$6:$O$786,'NEW-RTT'!$B$6:$B$786,#REF!,'NEW-RTT'!$M$6:$M$786,$B53,'NEW-RTT'!$AB$6:$AB$786,"G*",'NEW-RTT'!$C$6:$C$786,$M$3,'NEW-RTT'!$N$6:$N$786,#REF!)</f>
        <v>0</v>
      </c>
      <c r="N53" s="24">
        <f>$N52+SUMIFS('NEW-RTT'!$O$6:$O$786,'NEW-RTT'!$B$6:$B$786,#REF!,'NEW-RTT'!$L$6:$L$786,$B53,'NEW-RTT'!$AB$6:$AB$786,"G*",'NEW-RTT'!$C$6:$C$786,$N$3,'NEW-RTT'!$N$6:$N$786,#REF!)-SUMIFS('NEW-RTT'!$O$6:$O$786,'NEW-RTT'!$B$6:$B$786,#REF!,'NEW-RTT'!$M$6:$M$786,$B53,'NEW-RTT'!$AB$6:$AB$786,"G*",'NEW-RTT'!$C$6:$C$786,$N$3,'NEW-RTT'!$N$6:$N$786,#REF!)</f>
        <v>0</v>
      </c>
      <c r="O53" s="24">
        <f>$O52+SUMIFS('NEW-RTT'!$O$6:$O$786,'NEW-RTT'!$B$6:$B$786,#REF!,'NEW-RTT'!$L$6:$L$786,$B53,'NEW-RTT'!$AB$6:$AB$786,"G*",'NEW-RTT'!$C$6:$C$786,$O$3,'NEW-RTT'!$N$6:$N$786,#REF!)-SUMIFS('NEW-RTT'!$O$6:$O$786,'NEW-RTT'!$B$6:$B$786,#REF!,'NEW-RTT'!$M$6:$M$786,$B53,'NEW-RTT'!$AB$6:$AB$786,"G*",'NEW-RTT'!$C$6:$C$786,$O$3,'NEW-RTT'!$N$6:$N$786,#REF!)</f>
        <v>0</v>
      </c>
      <c r="P53" s="24">
        <f>$P52+SUMIFS('NEW-RTT'!$O$6:$O$786,'NEW-RTT'!$B$6:$B$786,#REF!,'NEW-RTT'!$L$6:$L$786,$B53,'NEW-RTT'!$AB$6:$AB$786,"G*",'NEW-RTT'!$C$6:$C$786,$P$3,'NEW-RTT'!$N$6:$N$786,#REF!)-SUMIFS('NEW-RTT'!$O$6:$O$786,'NEW-RTT'!$B$6:$B$786,#REF!,'NEW-RTT'!$M$6:$M$786,$B53,'NEW-RTT'!$AB$6:$AB$786,"G*",'NEW-RTT'!$C$6:$C$786,$P$3,'NEW-RTT'!$N$6:$N$786,#REF!)</f>
        <v>0</v>
      </c>
      <c r="Q53" s="24">
        <f>$Q52+SUMIFS('NEW-RTT'!$O$6:$O$786,'NEW-RTT'!$B$6:$B$786,#REF!,'NEW-RTT'!$L$6:$L$786,$B53,'NEW-RTT'!$AB$6:$AB$786,"G*",'NEW-RTT'!$C$6:$C$786,$Q$3,'NEW-RTT'!$N$6:$N$786,#REF!)-SUMIFS('NEW-RTT'!$O$6:$O$786,'NEW-RTT'!$B$6:$B$786,#REF!,'NEW-RTT'!$M$6:$M$786,$B53,'NEW-RTT'!$AB$6:$AB$786,"G*",'NEW-RTT'!$C$6:$C$786,$Q$3,'NEW-RTT'!$N$6:$N$786,#REF!)</f>
        <v>0</v>
      </c>
      <c r="R53" s="126">
        <f t="shared" si="7"/>
        <v>0</v>
      </c>
      <c r="S53" s="126" t="e">
        <f t="shared" si="3"/>
        <v>#REF!</v>
      </c>
      <c r="T53" s="126" t="e">
        <f t="shared" si="4"/>
        <v>#REF!</v>
      </c>
      <c r="U53" s="126" t="e">
        <f t="shared" si="5"/>
        <v>#REF!</v>
      </c>
      <c r="V53" s="127" t="e">
        <f t="shared" si="6"/>
        <v>#REF!</v>
      </c>
      <c r="W53" s="131" t="e">
        <f>SUMIFS(#REF!,#REF!,#REF!,#REF!,#REF!,#REF!,#REF!)</f>
        <v>#REF!</v>
      </c>
      <c r="X53" s="141"/>
      <c r="Y53" s="142"/>
      <c r="Z53" s="141"/>
      <c r="AA53" s="141"/>
      <c r="AB53" s="142"/>
      <c r="AC53" s="143"/>
      <c r="AD53" s="141"/>
      <c r="AE53" s="141"/>
      <c r="AF53" s="142"/>
      <c r="AG53" s="143"/>
      <c r="AH53" s="141"/>
      <c r="AI53" s="142"/>
      <c r="AJ53" s="141"/>
      <c r="AK53" s="141"/>
      <c r="AL53" s="142"/>
      <c r="AM53" s="143"/>
      <c r="AN53" s="141"/>
      <c r="AO53" s="141"/>
      <c r="AP53" s="142"/>
      <c r="AQ53" s="143"/>
    </row>
    <row r="54" spans="2:43" x14ac:dyDescent="0.25">
      <c r="B54" s="22">
        <v>50</v>
      </c>
      <c r="C54" s="21"/>
      <c r="D54" s="23">
        <f>$D53+SUMIFS('NEW-RTT'!$O$6:$O$786,'NEW-RTT'!$B$6:$B$786,#REF!,'NEW-RTT'!$L$6:$L$786,$B54,'NEW-RTT'!$AB$6:$AB$786,"G*",'NEW-RTT'!$C$6:$C$786,$D$3,'NEW-RTT'!$N$6:$N$786,#REF!)-SUMIFS('NEW-RTT'!$O$6:$O$786,'NEW-RTT'!$B$6:$B$786,#REF!,'NEW-RTT'!$M$6:$M$786,$B54,'NEW-RTT'!$AB$6:$AB$786,"G*",'NEW-RTT'!$C$6:$C$786,$D$3,'NEW-RTT'!$N$6:$N$786,#REF!)</f>
        <v>0</v>
      </c>
      <c r="E54" s="24">
        <f>$E53+SUMIFS('NEW-RTT'!$O$6:$O$786,'NEW-RTT'!$B$6:$B$786,#REF!,'NEW-RTT'!$L$6:$L$786,$B54,'NEW-RTT'!$AB$6:$AB$786,"G*",'NEW-RTT'!$C$6:$C$786,$E$3,'NEW-RTT'!$N$6:$N$786,#REF!)-SUMIFS('NEW-RTT'!$O$6:$O$786,'NEW-RTT'!$B$6:$B$786,#REF!,'NEW-RTT'!$M$6:$M$786,$B54,'NEW-RTT'!$AB$6:$AB$786,"G*",'NEW-RTT'!$C$6:$C$786,$E$3,'NEW-RTT'!$N$6:$N$786,#REF!)</f>
        <v>0</v>
      </c>
      <c r="F54" s="24">
        <f>$F53+SUMIFS('NEW-RTT'!$O$6:$O$786,'NEW-RTT'!$B$6:$B$786,#REF!,'NEW-RTT'!$L$6:$L$786,$B54,'NEW-RTT'!$AB$6:$AB$786,"G*",'NEW-RTT'!$C$6:$C$786,$F$3,'NEW-RTT'!$N$6:$N$786,#REF!)-SUMIFS('NEW-RTT'!$O$6:$O$786,'NEW-RTT'!$B$6:$B$786,#REF!,'NEW-RTT'!$M$6:$M$786,$B54,'NEW-RTT'!$AB$6:$AB$786,"G*",'NEW-RTT'!$C$6:$C$786,$F$3,'NEW-RTT'!$N$6:$N$786,#REF!)</f>
        <v>0</v>
      </c>
      <c r="G54" s="55">
        <f>$G53+SUMIFS('NEW-RTT'!$O$6:$O$786,'NEW-RTT'!$B$6:$B$786,#REF!,'NEW-RTT'!$L$6:$L$786,$B54,'NEW-RTT'!$AB$6:$AB$786,"G*",'NEW-RTT'!$C$6:$C$786,$G$3,'NEW-RTT'!$N$6:$N$786,#REF!)-SUMIFS('NEW-RTT'!$O$6:$O$786,'NEW-RTT'!$B$6:$B$786,#REF!,'NEW-RTT'!$M$6:$M$786,$B54,'NEW-RTT'!$AB$6:$AB$786,"G*",'NEW-RTT'!$C$6:$C$786,$G$3,'NEW-RTT'!$N$6:$N$786,#REF!)</f>
        <v>0</v>
      </c>
      <c r="H54" s="64">
        <f t="shared" si="2"/>
        <v>0</v>
      </c>
      <c r="I54" s="97"/>
      <c r="J54" s="97"/>
      <c r="K54" s="97"/>
      <c r="L54" s="99" t="e">
        <f>SUMIFS(#REF!,#REF!,#REF!,#REF!,#REF!,#REF!,#REF!)</f>
        <v>#REF!</v>
      </c>
      <c r="M54" s="60">
        <f>$M53+SUMIFS('NEW-RTT'!$O$6:$O$786,'NEW-RTT'!$B$6:$B$786,#REF!,'NEW-RTT'!$L$6:$L$786,$B54,'NEW-RTT'!$AB$6:$AB$786,"G*",'NEW-RTT'!$C$6:$C$786,$M$3,'NEW-RTT'!$N$6:$N$786,#REF!)-SUMIFS('NEW-RTT'!$O$6:$O$786,'NEW-RTT'!$B$6:$B$786,#REF!,'NEW-RTT'!$M$6:$M$786,$B54,'NEW-RTT'!$AB$6:$AB$786,"G*",'NEW-RTT'!$C$6:$C$786,$M$3,'NEW-RTT'!$N$6:$N$786,#REF!)</f>
        <v>0</v>
      </c>
      <c r="N54" s="24">
        <f>$N53+SUMIFS('NEW-RTT'!$O$6:$O$786,'NEW-RTT'!$B$6:$B$786,#REF!,'NEW-RTT'!$L$6:$L$786,$B54,'NEW-RTT'!$AB$6:$AB$786,"G*",'NEW-RTT'!$C$6:$C$786,$N$3,'NEW-RTT'!$N$6:$N$786,#REF!)-SUMIFS('NEW-RTT'!$O$6:$O$786,'NEW-RTT'!$B$6:$B$786,#REF!,'NEW-RTT'!$M$6:$M$786,$B54,'NEW-RTT'!$AB$6:$AB$786,"G*",'NEW-RTT'!$C$6:$C$786,$N$3,'NEW-RTT'!$N$6:$N$786,#REF!)</f>
        <v>0</v>
      </c>
      <c r="O54" s="24">
        <f>$O53+SUMIFS('NEW-RTT'!$O$6:$O$786,'NEW-RTT'!$B$6:$B$786,#REF!,'NEW-RTT'!$L$6:$L$786,$B54,'NEW-RTT'!$AB$6:$AB$786,"G*",'NEW-RTT'!$C$6:$C$786,$O$3,'NEW-RTT'!$N$6:$N$786,#REF!)-SUMIFS('NEW-RTT'!$O$6:$O$786,'NEW-RTT'!$B$6:$B$786,#REF!,'NEW-RTT'!$M$6:$M$786,$B54,'NEW-RTT'!$AB$6:$AB$786,"G*",'NEW-RTT'!$C$6:$C$786,$O$3,'NEW-RTT'!$N$6:$N$786,#REF!)</f>
        <v>0</v>
      </c>
      <c r="P54" s="24">
        <f>$P53+SUMIFS('NEW-RTT'!$O$6:$O$786,'NEW-RTT'!$B$6:$B$786,#REF!,'NEW-RTT'!$L$6:$L$786,$B54,'NEW-RTT'!$AB$6:$AB$786,"G*",'NEW-RTT'!$C$6:$C$786,$P$3,'NEW-RTT'!$N$6:$N$786,#REF!)-SUMIFS('NEW-RTT'!$O$6:$O$786,'NEW-RTT'!$B$6:$B$786,#REF!,'NEW-RTT'!$M$6:$M$786,$B54,'NEW-RTT'!$AB$6:$AB$786,"G*",'NEW-RTT'!$C$6:$C$786,$P$3,'NEW-RTT'!$N$6:$N$786,#REF!)</f>
        <v>0</v>
      </c>
      <c r="Q54" s="24">
        <f>$Q53+SUMIFS('NEW-RTT'!$O$6:$O$786,'NEW-RTT'!$B$6:$B$786,#REF!,'NEW-RTT'!$L$6:$L$786,$B54,'NEW-RTT'!$AB$6:$AB$786,"G*",'NEW-RTT'!$C$6:$C$786,$Q$3,'NEW-RTT'!$N$6:$N$786,#REF!)-SUMIFS('NEW-RTT'!$O$6:$O$786,'NEW-RTT'!$B$6:$B$786,#REF!,'NEW-RTT'!$M$6:$M$786,$B54,'NEW-RTT'!$AB$6:$AB$786,"G*",'NEW-RTT'!$C$6:$C$786,$Q$3,'NEW-RTT'!$N$6:$N$786,#REF!)</f>
        <v>0</v>
      </c>
      <c r="R54" s="126">
        <f t="shared" si="7"/>
        <v>0</v>
      </c>
      <c r="S54" s="126" t="e">
        <f t="shared" si="3"/>
        <v>#REF!</v>
      </c>
      <c r="T54" s="126" t="e">
        <f t="shared" si="4"/>
        <v>#REF!</v>
      </c>
      <c r="U54" s="126" t="e">
        <f t="shared" si="5"/>
        <v>#REF!</v>
      </c>
      <c r="V54" s="127" t="e">
        <f t="shared" si="6"/>
        <v>#REF!</v>
      </c>
      <c r="W54" s="131" t="e">
        <f>SUMIFS(#REF!,#REF!,#REF!,#REF!,#REF!,#REF!,#REF!)</f>
        <v>#REF!</v>
      </c>
      <c r="X54" s="141"/>
      <c r="Y54" s="142"/>
      <c r="Z54" s="141"/>
      <c r="AA54" s="141"/>
      <c r="AB54" s="142"/>
      <c r="AC54" s="143"/>
      <c r="AD54" s="141"/>
      <c r="AE54" s="141"/>
      <c r="AF54" s="142"/>
      <c r="AG54" s="143"/>
      <c r="AH54" s="141"/>
      <c r="AI54" s="142"/>
      <c r="AJ54" s="141"/>
      <c r="AK54" s="141"/>
      <c r="AL54" s="142"/>
      <c r="AM54" s="143"/>
      <c r="AN54" s="141"/>
      <c r="AO54" s="141"/>
      <c r="AP54" s="142"/>
      <c r="AQ54" s="143"/>
    </row>
    <row r="55" spans="2:43" x14ac:dyDescent="0.25">
      <c r="B55" s="22">
        <v>51</v>
      </c>
      <c r="C55" s="21"/>
      <c r="D55" s="23">
        <f>$D54+SUMIFS('NEW-RTT'!$O$6:$O$786,'NEW-RTT'!$B$6:$B$786,#REF!,'NEW-RTT'!$L$6:$L$786,$B55,'NEW-RTT'!$AB$6:$AB$786,"G*",'NEW-RTT'!$C$6:$C$786,$D$3,'NEW-RTT'!$N$6:$N$786,#REF!)-SUMIFS('NEW-RTT'!$O$6:$O$786,'NEW-RTT'!$B$6:$B$786,#REF!,'NEW-RTT'!$M$6:$M$786,$B55,'NEW-RTT'!$AB$6:$AB$786,"G*",'NEW-RTT'!$C$6:$C$786,$D$3,'NEW-RTT'!$N$6:$N$786,#REF!)</f>
        <v>0</v>
      </c>
      <c r="E55" s="24">
        <f>$E54+SUMIFS('NEW-RTT'!$O$6:$O$786,'NEW-RTT'!$B$6:$B$786,#REF!,'NEW-RTT'!$L$6:$L$786,$B55,'NEW-RTT'!$AB$6:$AB$786,"G*",'NEW-RTT'!$C$6:$C$786,$E$3,'NEW-RTT'!$N$6:$N$786,#REF!)-SUMIFS('NEW-RTT'!$O$6:$O$786,'NEW-RTT'!$B$6:$B$786,#REF!,'NEW-RTT'!$M$6:$M$786,$B55,'NEW-RTT'!$AB$6:$AB$786,"G*",'NEW-RTT'!$C$6:$C$786,$E$3,'NEW-RTT'!$N$6:$N$786,#REF!)</f>
        <v>0</v>
      </c>
      <c r="F55" s="24">
        <f>$F54+SUMIFS('NEW-RTT'!$O$6:$O$786,'NEW-RTT'!$B$6:$B$786,#REF!,'NEW-RTT'!$L$6:$L$786,$B55,'NEW-RTT'!$AB$6:$AB$786,"G*",'NEW-RTT'!$C$6:$C$786,$F$3,'NEW-RTT'!$N$6:$N$786,#REF!)-SUMIFS('NEW-RTT'!$O$6:$O$786,'NEW-RTT'!$B$6:$B$786,#REF!,'NEW-RTT'!$M$6:$M$786,$B55,'NEW-RTT'!$AB$6:$AB$786,"G*",'NEW-RTT'!$C$6:$C$786,$F$3,'NEW-RTT'!$N$6:$N$786,#REF!)</f>
        <v>0</v>
      </c>
      <c r="G55" s="55">
        <f>$G54+SUMIFS('NEW-RTT'!$O$6:$O$786,'NEW-RTT'!$B$6:$B$786,#REF!,'NEW-RTT'!$L$6:$L$786,$B55,'NEW-RTT'!$AB$6:$AB$786,"G*",'NEW-RTT'!$C$6:$C$786,$G$3,'NEW-RTT'!$N$6:$N$786,#REF!)-SUMIFS('NEW-RTT'!$O$6:$O$786,'NEW-RTT'!$B$6:$B$786,#REF!,'NEW-RTT'!$M$6:$M$786,$B55,'NEW-RTT'!$AB$6:$AB$786,"G*",'NEW-RTT'!$C$6:$C$786,$G$3,'NEW-RTT'!$N$6:$N$786,#REF!)</f>
        <v>0</v>
      </c>
      <c r="H55" s="64">
        <f t="shared" si="2"/>
        <v>0</v>
      </c>
      <c r="I55" s="97"/>
      <c r="J55" s="97"/>
      <c r="K55" s="97"/>
      <c r="L55" s="99" t="e">
        <f>SUMIFS(#REF!,#REF!,#REF!,#REF!,#REF!,#REF!,#REF!)</f>
        <v>#REF!</v>
      </c>
      <c r="M55" s="60">
        <f>$M54+SUMIFS('NEW-RTT'!$O$6:$O$786,'NEW-RTT'!$B$6:$B$786,#REF!,'NEW-RTT'!$L$6:$L$786,$B55,'NEW-RTT'!$AB$6:$AB$786,"G*",'NEW-RTT'!$C$6:$C$786,$M$3,'NEW-RTT'!$N$6:$N$786,#REF!)-SUMIFS('NEW-RTT'!$O$6:$O$786,'NEW-RTT'!$B$6:$B$786,#REF!,'NEW-RTT'!$M$6:$M$786,$B55,'NEW-RTT'!$AB$6:$AB$786,"G*",'NEW-RTT'!$C$6:$C$786,$M$3,'NEW-RTT'!$N$6:$N$786,#REF!)</f>
        <v>0</v>
      </c>
      <c r="N55" s="24">
        <f>$N54+SUMIFS('NEW-RTT'!$O$6:$O$786,'NEW-RTT'!$B$6:$B$786,#REF!,'NEW-RTT'!$L$6:$L$786,$B55,'NEW-RTT'!$AB$6:$AB$786,"G*",'NEW-RTT'!$C$6:$C$786,$N$3,'NEW-RTT'!$N$6:$N$786,#REF!)-SUMIFS('NEW-RTT'!$O$6:$O$786,'NEW-RTT'!$B$6:$B$786,#REF!,'NEW-RTT'!$M$6:$M$786,$B55,'NEW-RTT'!$AB$6:$AB$786,"G*",'NEW-RTT'!$C$6:$C$786,$N$3,'NEW-RTT'!$N$6:$N$786,#REF!)</f>
        <v>0</v>
      </c>
      <c r="O55" s="24">
        <f>$O54+SUMIFS('NEW-RTT'!$O$6:$O$786,'NEW-RTT'!$B$6:$B$786,#REF!,'NEW-RTT'!$L$6:$L$786,$B55,'NEW-RTT'!$AB$6:$AB$786,"G*",'NEW-RTT'!$C$6:$C$786,$O$3,'NEW-RTT'!$N$6:$N$786,#REF!)-SUMIFS('NEW-RTT'!$O$6:$O$786,'NEW-RTT'!$B$6:$B$786,#REF!,'NEW-RTT'!$M$6:$M$786,$B55,'NEW-RTT'!$AB$6:$AB$786,"G*",'NEW-RTT'!$C$6:$C$786,$O$3,'NEW-RTT'!$N$6:$N$786,#REF!)</f>
        <v>0</v>
      </c>
      <c r="P55" s="24">
        <f>$P54+SUMIFS('NEW-RTT'!$O$6:$O$786,'NEW-RTT'!$B$6:$B$786,#REF!,'NEW-RTT'!$L$6:$L$786,$B55,'NEW-RTT'!$AB$6:$AB$786,"G*",'NEW-RTT'!$C$6:$C$786,$P$3,'NEW-RTT'!$N$6:$N$786,#REF!)-SUMIFS('NEW-RTT'!$O$6:$O$786,'NEW-RTT'!$B$6:$B$786,#REF!,'NEW-RTT'!$M$6:$M$786,$B55,'NEW-RTT'!$AB$6:$AB$786,"G*",'NEW-RTT'!$C$6:$C$786,$P$3,'NEW-RTT'!$N$6:$N$786,#REF!)</f>
        <v>0</v>
      </c>
      <c r="Q55" s="24">
        <f>$Q54+SUMIFS('NEW-RTT'!$O$6:$O$786,'NEW-RTT'!$B$6:$B$786,#REF!,'NEW-RTT'!$L$6:$L$786,$B55,'NEW-RTT'!$AB$6:$AB$786,"G*",'NEW-RTT'!$C$6:$C$786,$Q$3,'NEW-RTT'!$N$6:$N$786,#REF!)-SUMIFS('NEW-RTT'!$O$6:$O$786,'NEW-RTT'!$B$6:$B$786,#REF!,'NEW-RTT'!$M$6:$M$786,$B55,'NEW-RTT'!$AB$6:$AB$786,"G*",'NEW-RTT'!$C$6:$C$786,$Q$3,'NEW-RTT'!$N$6:$N$786,#REF!)</f>
        <v>0</v>
      </c>
      <c r="R55" s="126">
        <f t="shared" ref="R55:R86" si="8">M55+N55+O55</f>
        <v>0</v>
      </c>
      <c r="S55" s="126" t="e">
        <f t="shared" si="3"/>
        <v>#REF!</v>
      </c>
      <c r="T55" s="126" t="e">
        <f t="shared" si="4"/>
        <v>#REF!</v>
      </c>
      <c r="U55" s="126" t="e">
        <f t="shared" si="5"/>
        <v>#REF!</v>
      </c>
      <c r="V55" s="127" t="e">
        <f t="shared" si="6"/>
        <v>#REF!</v>
      </c>
      <c r="W55" s="131" t="e">
        <f>SUMIFS(#REF!,#REF!,#REF!,#REF!,#REF!,#REF!,#REF!)</f>
        <v>#REF!</v>
      </c>
      <c r="X55" s="141"/>
      <c r="Y55" s="142"/>
      <c r="Z55" s="141"/>
      <c r="AA55" s="141"/>
      <c r="AB55" s="142"/>
      <c r="AC55" s="143"/>
      <c r="AD55" s="141"/>
      <c r="AE55" s="141"/>
      <c r="AF55" s="142"/>
      <c r="AG55" s="143"/>
      <c r="AH55" s="141"/>
      <c r="AI55" s="142"/>
      <c r="AJ55" s="141"/>
      <c r="AK55" s="141"/>
      <c r="AL55" s="142"/>
      <c r="AM55" s="143"/>
      <c r="AN55" s="141"/>
      <c r="AO55" s="141"/>
      <c r="AP55" s="142"/>
      <c r="AQ55" s="143"/>
    </row>
    <row r="56" spans="2:43" x14ac:dyDescent="0.25">
      <c r="B56" s="22">
        <v>52</v>
      </c>
      <c r="C56" s="21"/>
      <c r="D56" s="23">
        <f>$D55+SUMIFS('NEW-RTT'!$O$6:$O$786,'NEW-RTT'!$B$6:$B$786,#REF!,'NEW-RTT'!$L$6:$L$786,$B56,'NEW-RTT'!$AB$6:$AB$786,"G*",'NEW-RTT'!$C$6:$C$786,$D$3,'NEW-RTT'!$N$6:$N$786,#REF!)-SUMIFS('NEW-RTT'!$O$6:$O$786,'NEW-RTT'!$B$6:$B$786,#REF!,'NEW-RTT'!$M$6:$M$786,$B56,'NEW-RTT'!$AB$6:$AB$786,"G*",'NEW-RTT'!$C$6:$C$786,$D$3,'NEW-RTT'!$N$6:$N$786,#REF!)</f>
        <v>0</v>
      </c>
      <c r="E56" s="24">
        <f>$E55+SUMIFS('NEW-RTT'!$O$6:$O$786,'NEW-RTT'!$B$6:$B$786,#REF!,'NEW-RTT'!$L$6:$L$786,$B56,'NEW-RTT'!$AB$6:$AB$786,"G*",'NEW-RTT'!$C$6:$C$786,$E$3,'NEW-RTT'!$N$6:$N$786,#REF!)-SUMIFS('NEW-RTT'!$O$6:$O$786,'NEW-RTT'!$B$6:$B$786,#REF!,'NEW-RTT'!$M$6:$M$786,$B56,'NEW-RTT'!$AB$6:$AB$786,"G*",'NEW-RTT'!$C$6:$C$786,$E$3,'NEW-RTT'!$N$6:$N$786,#REF!)</f>
        <v>0</v>
      </c>
      <c r="F56" s="24">
        <f>$F55+SUMIFS('NEW-RTT'!$O$6:$O$786,'NEW-RTT'!$B$6:$B$786,#REF!,'NEW-RTT'!$L$6:$L$786,$B56,'NEW-RTT'!$AB$6:$AB$786,"G*",'NEW-RTT'!$C$6:$C$786,$F$3,'NEW-RTT'!$N$6:$N$786,#REF!)-SUMIFS('NEW-RTT'!$O$6:$O$786,'NEW-RTT'!$B$6:$B$786,#REF!,'NEW-RTT'!$M$6:$M$786,$B56,'NEW-RTT'!$AB$6:$AB$786,"G*",'NEW-RTT'!$C$6:$C$786,$F$3,'NEW-RTT'!$N$6:$N$786,#REF!)</f>
        <v>0</v>
      </c>
      <c r="G56" s="55">
        <f>$G55+SUMIFS('NEW-RTT'!$O$6:$O$786,'NEW-RTT'!$B$6:$B$786,#REF!,'NEW-RTT'!$L$6:$L$786,$B56,'NEW-RTT'!$AB$6:$AB$786,"G*",'NEW-RTT'!$C$6:$C$786,$G$3,'NEW-RTT'!$N$6:$N$786,#REF!)-SUMIFS('NEW-RTT'!$O$6:$O$786,'NEW-RTT'!$B$6:$B$786,#REF!,'NEW-RTT'!$M$6:$M$786,$B56,'NEW-RTT'!$AB$6:$AB$786,"G*",'NEW-RTT'!$C$6:$C$786,$G$3,'NEW-RTT'!$N$6:$N$786,#REF!)</f>
        <v>0</v>
      </c>
      <c r="H56" s="64">
        <f t="shared" si="2"/>
        <v>0</v>
      </c>
      <c r="I56" s="97"/>
      <c r="J56" s="97"/>
      <c r="K56" s="97"/>
      <c r="L56" s="99" t="e">
        <f>SUMIFS(#REF!,#REF!,#REF!,#REF!,#REF!,#REF!,#REF!)</f>
        <v>#REF!</v>
      </c>
      <c r="M56" s="60">
        <f>$M55+SUMIFS('NEW-RTT'!$O$6:$O$786,'NEW-RTT'!$B$6:$B$786,#REF!,'NEW-RTT'!$L$6:$L$786,$B56,'NEW-RTT'!$AB$6:$AB$786,"G*",'NEW-RTT'!$C$6:$C$786,$M$3,'NEW-RTT'!$N$6:$N$786,#REF!)-SUMIFS('NEW-RTT'!$O$6:$O$786,'NEW-RTT'!$B$6:$B$786,#REF!,'NEW-RTT'!$M$6:$M$786,$B56,'NEW-RTT'!$AB$6:$AB$786,"G*",'NEW-RTT'!$C$6:$C$786,$M$3,'NEW-RTT'!$N$6:$N$786,#REF!)</f>
        <v>0</v>
      </c>
      <c r="N56" s="24">
        <f>$N55+SUMIFS('NEW-RTT'!$O$6:$O$786,'NEW-RTT'!$B$6:$B$786,#REF!,'NEW-RTT'!$L$6:$L$786,$B56,'NEW-RTT'!$AB$6:$AB$786,"G*",'NEW-RTT'!$C$6:$C$786,$N$3,'NEW-RTT'!$N$6:$N$786,#REF!)-SUMIFS('NEW-RTT'!$O$6:$O$786,'NEW-RTT'!$B$6:$B$786,#REF!,'NEW-RTT'!$M$6:$M$786,$B56,'NEW-RTT'!$AB$6:$AB$786,"G*",'NEW-RTT'!$C$6:$C$786,$N$3,'NEW-RTT'!$N$6:$N$786,#REF!)</f>
        <v>0</v>
      </c>
      <c r="O56" s="24">
        <f>$O55+SUMIFS('NEW-RTT'!$O$6:$O$786,'NEW-RTT'!$B$6:$B$786,#REF!,'NEW-RTT'!$L$6:$L$786,$B56,'NEW-RTT'!$AB$6:$AB$786,"G*",'NEW-RTT'!$C$6:$C$786,$O$3,'NEW-RTT'!$N$6:$N$786,#REF!)-SUMIFS('NEW-RTT'!$O$6:$O$786,'NEW-RTT'!$B$6:$B$786,#REF!,'NEW-RTT'!$M$6:$M$786,$B56,'NEW-RTT'!$AB$6:$AB$786,"G*",'NEW-RTT'!$C$6:$C$786,$O$3,'NEW-RTT'!$N$6:$N$786,#REF!)</f>
        <v>0</v>
      </c>
      <c r="P56" s="24">
        <f>$P55+SUMIFS('NEW-RTT'!$O$6:$O$786,'NEW-RTT'!$B$6:$B$786,#REF!,'NEW-RTT'!$L$6:$L$786,$B56,'NEW-RTT'!$AB$6:$AB$786,"G*",'NEW-RTT'!$C$6:$C$786,$P$3,'NEW-RTT'!$N$6:$N$786,#REF!)-SUMIFS('NEW-RTT'!$O$6:$O$786,'NEW-RTT'!$B$6:$B$786,#REF!,'NEW-RTT'!$M$6:$M$786,$B56,'NEW-RTT'!$AB$6:$AB$786,"G*",'NEW-RTT'!$C$6:$C$786,$P$3,'NEW-RTT'!$N$6:$N$786,#REF!)</f>
        <v>0</v>
      </c>
      <c r="Q56" s="24">
        <f>$Q55+SUMIFS('NEW-RTT'!$O$6:$O$786,'NEW-RTT'!$B$6:$B$786,#REF!,'NEW-RTT'!$L$6:$L$786,$B56,'NEW-RTT'!$AB$6:$AB$786,"G*",'NEW-RTT'!$C$6:$C$786,$Q$3,'NEW-RTT'!$N$6:$N$786,#REF!)-SUMIFS('NEW-RTT'!$O$6:$O$786,'NEW-RTT'!$B$6:$B$786,#REF!,'NEW-RTT'!$M$6:$M$786,$B56,'NEW-RTT'!$AB$6:$AB$786,"G*",'NEW-RTT'!$C$6:$C$786,$Q$3,'NEW-RTT'!$N$6:$N$786,#REF!)</f>
        <v>0</v>
      </c>
      <c r="R56" s="126">
        <f t="shared" si="8"/>
        <v>0</v>
      </c>
      <c r="S56" s="126" t="e">
        <f t="shared" si="3"/>
        <v>#REF!</v>
      </c>
      <c r="T56" s="126" t="e">
        <f t="shared" si="4"/>
        <v>#REF!</v>
      </c>
      <c r="U56" s="126" t="e">
        <f t="shared" si="5"/>
        <v>#REF!</v>
      </c>
      <c r="V56" s="127" t="e">
        <f t="shared" si="6"/>
        <v>#REF!</v>
      </c>
      <c r="W56" s="131" t="e">
        <f>SUMIFS(#REF!,#REF!,#REF!,#REF!,#REF!,#REF!,#REF!)</f>
        <v>#REF!</v>
      </c>
      <c r="X56" s="141"/>
      <c r="Y56" s="142"/>
      <c r="Z56" s="141"/>
      <c r="AA56" s="141"/>
      <c r="AB56" s="142"/>
      <c r="AC56" s="143"/>
      <c r="AD56" s="141"/>
      <c r="AE56" s="141"/>
      <c r="AF56" s="142"/>
      <c r="AG56" s="143"/>
      <c r="AH56" s="141"/>
      <c r="AI56" s="142"/>
      <c r="AJ56" s="141"/>
      <c r="AK56" s="141"/>
      <c r="AL56" s="142"/>
      <c r="AM56" s="143"/>
      <c r="AN56" s="141"/>
      <c r="AO56" s="141"/>
      <c r="AP56" s="142"/>
      <c r="AQ56" s="143"/>
    </row>
    <row r="57" spans="2:43" x14ac:dyDescent="0.25">
      <c r="B57" s="22">
        <v>53</v>
      </c>
      <c r="C57" s="21"/>
      <c r="D57" s="23">
        <f>$D56+SUMIFS('NEW-RTT'!$O$6:$O$786,'NEW-RTT'!$B$6:$B$786,#REF!,'NEW-RTT'!$L$6:$L$786,$B57,'NEW-RTT'!$AB$6:$AB$786,"G*",'NEW-RTT'!$C$6:$C$786,$D$3,'NEW-RTT'!$N$6:$N$786,#REF!)-SUMIFS('NEW-RTT'!$O$6:$O$786,'NEW-RTT'!$B$6:$B$786,#REF!,'NEW-RTT'!$M$6:$M$786,$B57,'NEW-RTT'!$AB$6:$AB$786,"G*",'NEW-RTT'!$C$6:$C$786,$D$3,'NEW-RTT'!$N$6:$N$786,#REF!)</f>
        <v>0</v>
      </c>
      <c r="E57" s="24">
        <f>$E56+SUMIFS('NEW-RTT'!$O$6:$O$786,'NEW-RTT'!$B$6:$B$786,#REF!,'NEW-RTT'!$L$6:$L$786,$B57,'NEW-RTT'!$AB$6:$AB$786,"G*",'NEW-RTT'!$C$6:$C$786,$E$3,'NEW-RTT'!$N$6:$N$786,#REF!)-SUMIFS('NEW-RTT'!$O$6:$O$786,'NEW-RTT'!$B$6:$B$786,#REF!,'NEW-RTT'!$M$6:$M$786,$B57,'NEW-RTT'!$AB$6:$AB$786,"G*",'NEW-RTT'!$C$6:$C$786,$E$3,'NEW-RTT'!$N$6:$N$786,#REF!)</f>
        <v>0</v>
      </c>
      <c r="F57" s="24">
        <f>$F56+SUMIFS('NEW-RTT'!$O$6:$O$786,'NEW-RTT'!$B$6:$B$786,#REF!,'NEW-RTT'!$L$6:$L$786,$B57,'NEW-RTT'!$AB$6:$AB$786,"G*",'NEW-RTT'!$C$6:$C$786,$F$3,'NEW-RTT'!$N$6:$N$786,#REF!)-SUMIFS('NEW-RTT'!$O$6:$O$786,'NEW-RTT'!$B$6:$B$786,#REF!,'NEW-RTT'!$M$6:$M$786,$B57,'NEW-RTT'!$AB$6:$AB$786,"G*",'NEW-RTT'!$C$6:$C$786,$F$3,'NEW-RTT'!$N$6:$N$786,#REF!)</f>
        <v>0</v>
      </c>
      <c r="G57" s="55">
        <f>$G56+SUMIFS('NEW-RTT'!$O$6:$O$786,'NEW-RTT'!$B$6:$B$786,#REF!,'NEW-RTT'!$L$6:$L$786,$B57,'NEW-RTT'!$AB$6:$AB$786,"G*",'NEW-RTT'!$C$6:$C$786,$G$3,'NEW-RTT'!$N$6:$N$786,#REF!)-SUMIFS('NEW-RTT'!$O$6:$O$786,'NEW-RTT'!$B$6:$B$786,#REF!,'NEW-RTT'!$M$6:$M$786,$B57,'NEW-RTT'!$AB$6:$AB$786,"G*",'NEW-RTT'!$C$6:$C$786,$G$3,'NEW-RTT'!$N$6:$N$786,#REF!)</f>
        <v>0</v>
      </c>
      <c r="H57" s="64">
        <f t="shared" si="2"/>
        <v>0</v>
      </c>
      <c r="I57" s="97"/>
      <c r="J57" s="97"/>
      <c r="K57" s="97"/>
      <c r="L57" s="99" t="e">
        <f>SUMIFS(#REF!,#REF!,#REF!,#REF!,#REF!,#REF!,#REF!)</f>
        <v>#REF!</v>
      </c>
      <c r="M57" s="60">
        <f>$M56+SUMIFS('NEW-RTT'!$O$6:$O$786,'NEW-RTT'!$B$6:$B$786,#REF!,'NEW-RTT'!$L$6:$L$786,$B57,'NEW-RTT'!$AB$6:$AB$786,"G*",'NEW-RTT'!$C$6:$C$786,$M$3,'NEW-RTT'!$N$6:$N$786,#REF!)-SUMIFS('NEW-RTT'!$O$6:$O$786,'NEW-RTT'!$B$6:$B$786,#REF!,'NEW-RTT'!$M$6:$M$786,$B57,'NEW-RTT'!$AB$6:$AB$786,"G*",'NEW-RTT'!$C$6:$C$786,$M$3,'NEW-RTT'!$N$6:$N$786,#REF!)</f>
        <v>0</v>
      </c>
      <c r="N57" s="24">
        <f>$N56+SUMIFS('NEW-RTT'!$O$6:$O$786,'NEW-RTT'!$B$6:$B$786,#REF!,'NEW-RTT'!$L$6:$L$786,$B57,'NEW-RTT'!$AB$6:$AB$786,"G*",'NEW-RTT'!$C$6:$C$786,$N$3,'NEW-RTT'!$N$6:$N$786,#REF!)-SUMIFS('NEW-RTT'!$O$6:$O$786,'NEW-RTT'!$B$6:$B$786,#REF!,'NEW-RTT'!$M$6:$M$786,$B57,'NEW-RTT'!$AB$6:$AB$786,"G*",'NEW-RTT'!$C$6:$C$786,$N$3,'NEW-RTT'!$N$6:$N$786,#REF!)</f>
        <v>0</v>
      </c>
      <c r="O57" s="24">
        <f>$O56+SUMIFS('NEW-RTT'!$O$6:$O$786,'NEW-RTT'!$B$6:$B$786,#REF!,'NEW-RTT'!$L$6:$L$786,$B57,'NEW-RTT'!$AB$6:$AB$786,"G*",'NEW-RTT'!$C$6:$C$786,$O$3,'NEW-RTT'!$N$6:$N$786,#REF!)-SUMIFS('NEW-RTT'!$O$6:$O$786,'NEW-RTT'!$B$6:$B$786,#REF!,'NEW-RTT'!$M$6:$M$786,$B57,'NEW-RTT'!$AB$6:$AB$786,"G*",'NEW-RTT'!$C$6:$C$786,$O$3,'NEW-RTT'!$N$6:$N$786,#REF!)</f>
        <v>0</v>
      </c>
      <c r="P57" s="24">
        <f>$P56+SUMIFS('NEW-RTT'!$O$6:$O$786,'NEW-RTT'!$B$6:$B$786,#REF!,'NEW-RTT'!$L$6:$L$786,$B57,'NEW-RTT'!$AB$6:$AB$786,"G*",'NEW-RTT'!$C$6:$C$786,$P$3,'NEW-RTT'!$N$6:$N$786,#REF!)-SUMIFS('NEW-RTT'!$O$6:$O$786,'NEW-RTT'!$B$6:$B$786,#REF!,'NEW-RTT'!$M$6:$M$786,$B57,'NEW-RTT'!$AB$6:$AB$786,"G*",'NEW-RTT'!$C$6:$C$786,$P$3,'NEW-RTT'!$N$6:$N$786,#REF!)</f>
        <v>0</v>
      </c>
      <c r="Q57" s="24">
        <f>$Q56+SUMIFS('NEW-RTT'!$O$6:$O$786,'NEW-RTT'!$B$6:$B$786,#REF!,'NEW-RTT'!$L$6:$L$786,$B57,'NEW-RTT'!$AB$6:$AB$786,"G*",'NEW-RTT'!$C$6:$C$786,$Q$3,'NEW-RTT'!$N$6:$N$786,#REF!)-SUMIFS('NEW-RTT'!$O$6:$O$786,'NEW-RTT'!$B$6:$B$786,#REF!,'NEW-RTT'!$M$6:$M$786,$B57,'NEW-RTT'!$AB$6:$AB$786,"G*",'NEW-RTT'!$C$6:$C$786,$Q$3,'NEW-RTT'!$N$6:$N$786,#REF!)</f>
        <v>0</v>
      </c>
      <c r="R57" s="126">
        <f t="shared" si="8"/>
        <v>0</v>
      </c>
      <c r="S57" s="126" t="e">
        <f t="shared" si="3"/>
        <v>#REF!</v>
      </c>
      <c r="T57" s="126" t="e">
        <f t="shared" si="4"/>
        <v>#REF!</v>
      </c>
      <c r="U57" s="126" t="e">
        <f t="shared" si="5"/>
        <v>#REF!</v>
      </c>
      <c r="V57" s="127" t="e">
        <f t="shared" si="6"/>
        <v>#REF!</v>
      </c>
      <c r="W57" s="131" t="e">
        <f>SUMIFS(#REF!,#REF!,#REF!,#REF!,#REF!,#REF!,#REF!)</f>
        <v>#REF!</v>
      </c>
      <c r="X57" s="141"/>
      <c r="Y57" s="142"/>
      <c r="Z57" s="141"/>
      <c r="AA57" s="141"/>
      <c r="AB57" s="142"/>
      <c r="AC57" s="143"/>
      <c r="AD57" s="141"/>
      <c r="AE57" s="141"/>
      <c r="AF57" s="142"/>
      <c r="AG57" s="143"/>
      <c r="AH57" s="141"/>
      <c r="AI57" s="142"/>
      <c r="AJ57" s="141"/>
      <c r="AK57" s="141"/>
      <c r="AL57" s="142"/>
      <c r="AM57" s="143"/>
      <c r="AN57" s="141"/>
      <c r="AO57" s="141"/>
      <c r="AP57" s="142"/>
      <c r="AQ57" s="143"/>
    </row>
    <row r="58" spans="2:43" x14ac:dyDescent="0.25">
      <c r="B58" s="22">
        <v>54</v>
      </c>
      <c r="C58" s="21"/>
      <c r="D58" s="23">
        <f>$D57+SUMIFS('NEW-RTT'!$O$6:$O$786,'NEW-RTT'!$B$6:$B$786,#REF!,'NEW-RTT'!$L$6:$L$786,$B58,'NEW-RTT'!$AB$6:$AB$786,"G*",'NEW-RTT'!$C$6:$C$786,$D$3,'NEW-RTT'!$N$6:$N$786,#REF!)-SUMIFS('NEW-RTT'!$O$6:$O$786,'NEW-RTT'!$B$6:$B$786,#REF!,'NEW-RTT'!$M$6:$M$786,$B58,'NEW-RTT'!$AB$6:$AB$786,"G*",'NEW-RTT'!$C$6:$C$786,$D$3,'NEW-RTT'!$N$6:$N$786,#REF!)</f>
        <v>0</v>
      </c>
      <c r="E58" s="24">
        <f>$E57+SUMIFS('NEW-RTT'!$O$6:$O$786,'NEW-RTT'!$B$6:$B$786,#REF!,'NEW-RTT'!$L$6:$L$786,$B58,'NEW-RTT'!$AB$6:$AB$786,"G*",'NEW-RTT'!$C$6:$C$786,$E$3,'NEW-RTT'!$N$6:$N$786,#REF!)-SUMIFS('NEW-RTT'!$O$6:$O$786,'NEW-RTT'!$B$6:$B$786,#REF!,'NEW-RTT'!$M$6:$M$786,$B58,'NEW-RTT'!$AB$6:$AB$786,"G*",'NEW-RTT'!$C$6:$C$786,$E$3,'NEW-RTT'!$N$6:$N$786,#REF!)</f>
        <v>0</v>
      </c>
      <c r="F58" s="24">
        <f>$F57+SUMIFS('NEW-RTT'!$O$6:$O$786,'NEW-RTT'!$B$6:$B$786,#REF!,'NEW-RTT'!$L$6:$L$786,$B58,'NEW-RTT'!$AB$6:$AB$786,"G*",'NEW-RTT'!$C$6:$C$786,$F$3,'NEW-RTT'!$N$6:$N$786,#REF!)-SUMIFS('NEW-RTT'!$O$6:$O$786,'NEW-RTT'!$B$6:$B$786,#REF!,'NEW-RTT'!$M$6:$M$786,$B58,'NEW-RTT'!$AB$6:$AB$786,"G*",'NEW-RTT'!$C$6:$C$786,$F$3,'NEW-RTT'!$N$6:$N$786,#REF!)</f>
        <v>0</v>
      </c>
      <c r="G58" s="55">
        <f>$G57+SUMIFS('NEW-RTT'!$O$6:$O$786,'NEW-RTT'!$B$6:$B$786,#REF!,'NEW-RTT'!$L$6:$L$786,$B58,'NEW-RTT'!$AB$6:$AB$786,"G*",'NEW-RTT'!$C$6:$C$786,$G$3,'NEW-RTT'!$N$6:$N$786,#REF!)-SUMIFS('NEW-RTT'!$O$6:$O$786,'NEW-RTT'!$B$6:$B$786,#REF!,'NEW-RTT'!$M$6:$M$786,$B58,'NEW-RTT'!$AB$6:$AB$786,"G*",'NEW-RTT'!$C$6:$C$786,$G$3,'NEW-RTT'!$N$6:$N$786,#REF!)</f>
        <v>0</v>
      </c>
      <c r="H58" s="64">
        <f t="shared" si="2"/>
        <v>0</v>
      </c>
      <c r="I58" s="97"/>
      <c r="J58" s="97"/>
      <c r="K58" s="97"/>
      <c r="L58" s="99" t="e">
        <f>SUMIFS(#REF!,#REF!,#REF!,#REF!,#REF!,#REF!,#REF!)</f>
        <v>#REF!</v>
      </c>
      <c r="M58" s="60">
        <f>$M57+SUMIFS('NEW-RTT'!$O$6:$O$786,'NEW-RTT'!$B$6:$B$786,#REF!,'NEW-RTT'!$L$6:$L$786,$B58,'NEW-RTT'!$AB$6:$AB$786,"G*",'NEW-RTT'!$C$6:$C$786,$M$3,'NEW-RTT'!$N$6:$N$786,#REF!)-SUMIFS('NEW-RTT'!$O$6:$O$786,'NEW-RTT'!$B$6:$B$786,#REF!,'NEW-RTT'!$M$6:$M$786,$B58,'NEW-RTT'!$AB$6:$AB$786,"G*",'NEW-RTT'!$C$6:$C$786,$M$3,'NEW-RTT'!$N$6:$N$786,#REF!)</f>
        <v>0</v>
      </c>
      <c r="N58" s="24">
        <f>$N57+SUMIFS('NEW-RTT'!$O$6:$O$786,'NEW-RTT'!$B$6:$B$786,#REF!,'NEW-RTT'!$L$6:$L$786,$B58,'NEW-RTT'!$AB$6:$AB$786,"G*",'NEW-RTT'!$C$6:$C$786,$N$3,'NEW-RTT'!$N$6:$N$786,#REF!)-SUMIFS('NEW-RTT'!$O$6:$O$786,'NEW-RTT'!$B$6:$B$786,#REF!,'NEW-RTT'!$M$6:$M$786,$B58,'NEW-RTT'!$AB$6:$AB$786,"G*",'NEW-RTT'!$C$6:$C$786,$N$3,'NEW-RTT'!$N$6:$N$786,#REF!)</f>
        <v>0</v>
      </c>
      <c r="O58" s="24">
        <f>$O57+SUMIFS('NEW-RTT'!$O$6:$O$786,'NEW-RTT'!$B$6:$B$786,#REF!,'NEW-RTT'!$L$6:$L$786,$B58,'NEW-RTT'!$AB$6:$AB$786,"G*",'NEW-RTT'!$C$6:$C$786,$O$3,'NEW-RTT'!$N$6:$N$786,#REF!)-SUMIFS('NEW-RTT'!$O$6:$O$786,'NEW-RTT'!$B$6:$B$786,#REF!,'NEW-RTT'!$M$6:$M$786,$B58,'NEW-RTT'!$AB$6:$AB$786,"G*",'NEW-RTT'!$C$6:$C$786,$O$3,'NEW-RTT'!$N$6:$N$786,#REF!)</f>
        <v>0</v>
      </c>
      <c r="P58" s="24">
        <f>$P57+SUMIFS('NEW-RTT'!$O$6:$O$786,'NEW-RTT'!$B$6:$B$786,#REF!,'NEW-RTT'!$L$6:$L$786,$B58,'NEW-RTT'!$AB$6:$AB$786,"G*",'NEW-RTT'!$C$6:$C$786,$P$3,'NEW-RTT'!$N$6:$N$786,#REF!)-SUMIFS('NEW-RTT'!$O$6:$O$786,'NEW-RTT'!$B$6:$B$786,#REF!,'NEW-RTT'!$M$6:$M$786,$B58,'NEW-RTT'!$AB$6:$AB$786,"G*",'NEW-RTT'!$C$6:$C$786,$P$3,'NEW-RTT'!$N$6:$N$786,#REF!)</f>
        <v>0</v>
      </c>
      <c r="Q58" s="24">
        <f>$Q57+SUMIFS('NEW-RTT'!$O$6:$O$786,'NEW-RTT'!$B$6:$B$786,#REF!,'NEW-RTT'!$L$6:$L$786,$B58,'NEW-RTT'!$AB$6:$AB$786,"G*",'NEW-RTT'!$C$6:$C$786,$Q$3,'NEW-RTT'!$N$6:$N$786,#REF!)-SUMIFS('NEW-RTT'!$O$6:$O$786,'NEW-RTT'!$B$6:$B$786,#REF!,'NEW-RTT'!$M$6:$M$786,$B58,'NEW-RTT'!$AB$6:$AB$786,"G*",'NEW-RTT'!$C$6:$C$786,$Q$3,'NEW-RTT'!$N$6:$N$786,#REF!)</f>
        <v>0</v>
      </c>
      <c r="R58" s="126">
        <f t="shared" si="8"/>
        <v>0</v>
      </c>
      <c r="S58" s="126" t="e">
        <f t="shared" si="3"/>
        <v>#REF!</v>
      </c>
      <c r="T58" s="126" t="e">
        <f t="shared" si="4"/>
        <v>#REF!</v>
      </c>
      <c r="U58" s="126" t="e">
        <f t="shared" si="5"/>
        <v>#REF!</v>
      </c>
      <c r="V58" s="127" t="e">
        <f t="shared" si="6"/>
        <v>#REF!</v>
      </c>
      <c r="W58" s="131" t="e">
        <f>SUMIFS(#REF!,#REF!,#REF!,#REF!,#REF!,#REF!,#REF!)</f>
        <v>#REF!</v>
      </c>
      <c r="X58" s="141"/>
      <c r="Y58" s="142"/>
      <c r="Z58" s="141"/>
      <c r="AA58" s="141"/>
      <c r="AB58" s="142"/>
      <c r="AC58" s="143"/>
      <c r="AD58" s="141"/>
      <c r="AE58" s="141"/>
      <c r="AF58" s="142"/>
      <c r="AG58" s="143"/>
      <c r="AH58" s="141"/>
      <c r="AI58" s="142"/>
      <c r="AJ58" s="141"/>
      <c r="AK58" s="141"/>
      <c r="AL58" s="142"/>
      <c r="AM58" s="143"/>
      <c r="AN58" s="141"/>
      <c r="AO58" s="141"/>
      <c r="AP58" s="142"/>
      <c r="AQ58" s="143"/>
    </row>
    <row r="59" spans="2:43" x14ac:dyDescent="0.25">
      <c r="B59" s="22">
        <v>55</v>
      </c>
      <c r="C59" s="21"/>
      <c r="D59" s="23">
        <f>$D58+SUMIFS('NEW-RTT'!$O$6:$O$786,'NEW-RTT'!$B$6:$B$786,#REF!,'NEW-RTT'!$L$6:$L$786,$B59,'NEW-RTT'!$AB$6:$AB$786,"G*",'NEW-RTT'!$C$6:$C$786,$D$3,'NEW-RTT'!$N$6:$N$786,#REF!)-SUMIFS('NEW-RTT'!$O$6:$O$786,'NEW-RTT'!$B$6:$B$786,#REF!,'NEW-RTT'!$M$6:$M$786,$B59,'NEW-RTT'!$AB$6:$AB$786,"G*",'NEW-RTT'!$C$6:$C$786,$D$3,'NEW-RTT'!$N$6:$N$786,#REF!)</f>
        <v>0</v>
      </c>
      <c r="E59" s="24">
        <f>$E58+SUMIFS('NEW-RTT'!$O$6:$O$786,'NEW-RTT'!$B$6:$B$786,#REF!,'NEW-RTT'!$L$6:$L$786,$B59,'NEW-RTT'!$AB$6:$AB$786,"G*",'NEW-RTT'!$C$6:$C$786,$E$3,'NEW-RTT'!$N$6:$N$786,#REF!)-SUMIFS('NEW-RTT'!$O$6:$O$786,'NEW-RTT'!$B$6:$B$786,#REF!,'NEW-RTT'!$M$6:$M$786,$B59,'NEW-RTT'!$AB$6:$AB$786,"G*",'NEW-RTT'!$C$6:$C$786,$E$3,'NEW-RTT'!$N$6:$N$786,#REF!)</f>
        <v>0</v>
      </c>
      <c r="F59" s="24">
        <f>$F58+SUMIFS('NEW-RTT'!$O$6:$O$786,'NEW-RTT'!$B$6:$B$786,#REF!,'NEW-RTT'!$L$6:$L$786,$B59,'NEW-RTT'!$AB$6:$AB$786,"G*",'NEW-RTT'!$C$6:$C$786,$F$3,'NEW-RTT'!$N$6:$N$786,#REF!)-SUMIFS('NEW-RTT'!$O$6:$O$786,'NEW-RTT'!$B$6:$B$786,#REF!,'NEW-RTT'!$M$6:$M$786,$B59,'NEW-RTT'!$AB$6:$AB$786,"G*",'NEW-RTT'!$C$6:$C$786,$F$3,'NEW-RTT'!$N$6:$N$786,#REF!)</f>
        <v>0</v>
      </c>
      <c r="G59" s="55">
        <f>$G58+SUMIFS('NEW-RTT'!$O$6:$O$786,'NEW-RTT'!$B$6:$B$786,#REF!,'NEW-RTT'!$L$6:$L$786,$B59,'NEW-RTT'!$AB$6:$AB$786,"G*",'NEW-RTT'!$C$6:$C$786,$G$3,'NEW-RTT'!$N$6:$N$786,#REF!)-SUMIFS('NEW-RTT'!$O$6:$O$786,'NEW-RTT'!$B$6:$B$786,#REF!,'NEW-RTT'!$M$6:$M$786,$B59,'NEW-RTT'!$AB$6:$AB$786,"G*",'NEW-RTT'!$C$6:$C$786,$G$3,'NEW-RTT'!$N$6:$N$786,#REF!)</f>
        <v>0</v>
      </c>
      <c r="H59" s="64">
        <f t="shared" si="2"/>
        <v>0</v>
      </c>
      <c r="I59" s="97"/>
      <c r="J59" s="97"/>
      <c r="K59" s="97"/>
      <c r="L59" s="99" t="e">
        <f>SUMIFS(#REF!,#REF!,#REF!,#REF!,#REF!,#REF!,#REF!)</f>
        <v>#REF!</v>
      </c>
      <c r="M59" s="60">
        <f>$M58+SUMIFS('NEW-RTT'!$O$6:$O$786,'NEW-RTT'!$B$6:$B$786,#REF!,'NEW-RTT'!$L$6:$L$786,$B59,'NEW-RTT'!$AB$6:$AB$786,"G*",'NEW-RTT'!$C$6:$C$786,$M$3,'NEW-RTT'!$N$6:$N$786,#REF!)-SUMIFS('NEW-RTT'!$O$6:$O$786,'NEW-RTT'!$B$6:$B$786,#REF!,'NEW-RTT'!$M$6:$M$786,$B59,'NEW-RTT'!$AB$6:$AB$786,"G*",'NEW-RTT'!$C$6:$C$786,$M$3,'NEW-RTT'!$N$6:$N$786,#REF!)</f>
        <v>0</v>
      </c>
      <c r="N59" s="24">
        <f>$N58+SUMIFS('NEW-RTT'!$O$6:$O$786,'NEW-RTT'!$B$6:$B$786,#REF!,'NEW-RTT'!$L$6:$L$786,$B59,'NEW-RTT'!$AB$6:$AB$786,"G*",'NEW-RTT'!$C$6:$C$786,$N$3,'NEW-RTT'!$N$6:$N$786,#REF!)-SUMIFS('NEW-RTT'!$O$6:$O$786,'NEW-RTT'!$B$6:$B$786,#REF!,'NEW-RTT'!$M$6:$M$786,$B59,'NEW-RTT'!$AB$6:$AB$786,"G*",'NEW-RTT'!$C$6:$C$786,$N$3,'NEW-RTT'!$N$6:$N$786,#REF!)</f>
        <v>0</v>
      </c>
      <c r="O59" s="24">
        <f>$O58+SUMIFS('NEW-RTT'!$O$6:$O$786,'NEW-RTT'!$B$6:$B$786,#REF!,'NEW-RTT'!$L$6:$L$786,$B59,'NEW-RTT'!$AB$6:$AB$786,"G*",'NEW-RTT'!$C$6:$C$786,$O$3,'NEW-RTT'!$N$6:$N$786,#REF!)-SUMIFS('NEW-RTT'!$O$6:$O$786,'NEW-RTT'!$B$6:$B$786,#REF!,'NEW-RTT'!$M$6:$M$786,$B59,'NEW-RTT'!$AB$6:$AB$786,"G*",'NEW-RTT'!$C$6:$C$786,$O$3,'NEW-RTT'!$N$6:$N$786,#REF!)</f>
        <v>0</v>
      </c>
      <c r="P59" s="24">
        <f>$P58+SUMIFS('NEW-RTT'!$O$6:$O$786,'NEW-RTT'!$B$6:$B$786,#REF!,'NEW-RTT'!$L$6:$L$786,$B59,'NEW-RTT'!$AB$6:$AB$786,"G*",'NEW-RTT'!$C$6:$C$786,$P$3,'NEW-RTT'!$N$6:$N$786,#REF!)-SUMIFS('NEW-RTT'!$O$6:$O$786,'NEW-RTT'!$B$6:$B$786,#REF!,'NEW-RTT'!$M$6:$M$786,$B59,'NEW-RTT'!$AB$6:$AB$786,"G*",'NEW-RTT'!$C$6:$C$786,$P$3,'NEW-RTT'!$N$6:$N$786,#REF!)</f>
        <v>0</v>
      </c>
      <c r="Q59" s="24">
        <f>$Q58+SUMIFS('NEW-RTT'!$O$6:$O$786,'NEW-RTT'!$B$6:$B$786,#REF!,'NEW-RTT'!$L$6:$L$786,$B59,'NEW-RTT'!$AB$6:$AB$786,"G*",'NEW-RTT'!$C$6:$C$786,$Q$3,'NEW-RTT'!$N$6:$N$786,#REF!)-SUMIFS('NEW-RTT'!$O$6:$O$786,'NEW-RTT'!$B$6:$B$786,#REF!,'NEW-RTT'!$M$6:$M$786,$B59,'NEW-RTT'!$AB$6:$AB$786,"G*",'NEW-RTT'!$C$6:$C$786,$Q$3,'NEW-RTT'!$N$6:$N$786,#REF!)</f>
        <v>0</v>
      </c>
      <c r="R59" s="126">
        <f t="shared" si="8"/>
        <v>0</v>
      </c>
      <c r="S59" s="126" t="e">
        <f t="shared" si="3"/>
        <v>#REF!</v>
      </c>
      <c r="T59" s="126" t="e">
        <f t="shared" si="4"/>
        <v>#REF!</v>
      </c>
      <c r="U59" s="126" t="e">
        <f t="shared" si="5"/>
        <v>#REF!</v>
      </c>
      <c r="V59" s="127" t="e">
        <f t="shared" si="6"/>
        <v>#REF!</v>
      </c>
      <c r="W59" s="131" t="e">
        <f>SUMIFS(#REF!,#REF!,#REF!,#REF!,#REF!,#REF!,#REF!)</f>
        <v>#REF!</v>
      </c>
      <c r="X59" s="141"/>
      <c r="Y59" s="142"/>
      <c r="Z59" s="141"/>
      <c r="AA59" s="141"/>
      <c r="AB59" s="142"/>
      <c r="AC59" s="143"/>
      <c r="AD59" s="141"/>
      <c r="AE59" s="141"/>
      <c r="AF59" s="142"/>
      <c r="AG59" s="143"/>
      <c r="AH59" s="141"/>
      <c r="AI59" s="142"/>
      <c r="AJ59" s="141"/>
      <c r="AK59" s="141"/>
      <c r="AL59" s="142"/>
      <c r="AM59" s="143"/>
      <c r="AN59" s="141"/>
      <c r="AO59" s="141"/>
      <c r="AP59" s="142"/>
      <c r="AQ59" s="143"/>
    </row>
    <row r="60" spans="2:43" x14ac:dyDescent="0.25">
      <c r="B60" s="22">
        <v>56</v>
      </c>
      <c r="C60" s="21"/>
      <c r="D60" s="23">
        <f>$D59+SUMIFS('NEW-RTT'!$O$6:$O$786,'NEW-RTT'!$B$6:$B$786,#REF!,'NEW-RTT'!$L$6:$L$786,$B60,'NEW-RTT'!$AB$6:$AB$786,"G*",'NEW-RTT'!$C$6:$C$786,$D$3,'NEW-RTT'!$N$6:$N$786,#REF!)-SUMIFS('NEW-RTT'!$O$6:$O$786,'NEW-RTT'!$B$6:$B$786,#REF!,'NEW-RTT'!$M$6:$M$786,$B60,'NEW-RTT'!$AB$6:$AB$786,"G*",'NEW-RTT'!$C$6:$C$786,$D$3,'NEW-RTT'!$N$6:$N$786,#REF!)</f>
        <v>0</v>
      </c>
      <c r="E60" s="24">
        <f>$E59+SUMIFS('NEW-RTT'!$O$6:$O$786,'NEW-RTT'!$B$6:$B$786,#REF!,'NEW-RTT'!$L$6:$L$786,$B60,'NEW-RTT'!$AB$6:$AB$786,"G*",'NEW-RTT'!$C$6:$C$786,$E$3,'NEW-RTT'!$N$6:$N$786,#REF!)-SUMIFS('NEW-RTT'!$O$6:$O$786,'NEW-RTT'!$B$6:$B$786,#REF!,'NEW-RTT'!$M$6:$M$786,$B60,'NEW-RTT'!$AB$6:$AB$786,"G*",'NEW-RTT'!$C$6:$C$786,$E$3,'NEW-RTT'!$N$6:$N$786,#REF!)</f>
        <v>0</v>
      </c>
      <c r="F60" s="24">
        <f>$F59+SUMIFS('NEW-RTT'!$O$6:$O$786,'NEW-RTT'!$B$6:$B$786,#REF!,'NEW-RTT'!$L$6:$L$786,$B60,'NEW-RTT'!$AB$6:$AB$786,"G*",'NEW-RTT'!$C$6:$C$786,$F$3,'NEW-RTT'!$N$6:$N$786,#REF!)-SUMIFS('NEW-RTT'!$O$6:$O$786,'NEW-RTT'!$B$6:$B$786,#REF!,'NEW-RTT'!$M$6:$M$786,$B60,'NEW-RTT'!$AB$6:$AB$786,"G*",'NEW-RTT'!$C$6:$C$786,$F$3,'NEW-RTT'!$N$6:$N$786,#REF!)</f>
        <v>0</v>
      </c>
      <c r="G60" s="55">
        <f>$G59+SUMIFS('NEW-RTT'!$O$6:$O$786,'NEW-RTT'!$B$6:$B$786,#REF!,'NEW-RTT'!$L$6:$L$786,$B60,'NEW-RTT'!$AB$6:$AB$786,"G*",'NEW-RTT'!$C$6:$C$786,$G$3,'NEW-RTT'!$N$6:$N$786,#REF!)-SUMIFS('NEW-RTT'!$O$6:$O$786,'NEW-RTT'!$B$6:$B$786,#REF!,'NEW-RTT'!$M$6:$M$786,$B60,'NEW-RTT'!$AB$6:$AB$786,"G*",'NEW-RTT'!$C$6:$C$786,$G$3,'NEW-RTT'!$N$6:$N$786,#REF!)</f>
        <v>0</v>
      </c>
      <c r="H60" s="64">
        <f t="shared" si="2"/>
        <v>0</v>
      </c>
      <c r="I60" s="97"/>
      <c r="J60" s="97"/>
      <c r="K60" s="97"/>
      <c r="L60" s="99" t="e">
        <f>SUMIFS(#REF!,#REF!,#REF!,#REF!,#REF!,#REF!,#REF!)</f>
        <v>#REF!</v>
      </c>
      <c r="M60" s="60">
        <f>$M59+SUMIFS('NEW-RTT'!$O$6:$O$786,'NEW-RTT'!$B$6:$B$786,#REF!,'NEW-RTT'!$L$6:$L$786,$B60,'NEW-RTT'!$AB$6:$AB$786,"G*",'NEW-RTT'!$C$6:$C$786,$M$3,'NEW-RTT'!$N$6:$N$786,#REF!)-SUMIFS('NEW-RTT'!$O$6:$O$786,'NEW-RTT'!$B$6:$B$786,#REF!,'NEW-RTT'!$M$6:$M$786,$B60,'NEW-RTT'!$AB$6:$AB$786,"G*",'NEW-RTT'!$C$6:$C$786,$M$3,'NEW-RTT'!$N$6:$N$786,#REF!)</f>
        <v>0</v>
      </c>
      <c r="N60" s="24">
        <f>$N59+SUMIFS('NEW-RTT'!$O$6:$O$786,'NEW-RTT'!$B$6:$B$786,#REF!,'NEW-RTT'!$L$6:$L$786,$B60,'NEW-RTT'!$AB$6:$AB$786,"G*",'NEW-RTT'!$C$6:$C$786,$N$3,'NEW-RTT'!$N$6:$N$786,#REF!)-SUMIFS('NEW-RTT'!$O$6:$O$786,'NEW-RTT'!$B$6:$B$786,#REF!,'NEW-RTT'!$M$6:$M$786,$B60,'NEW-RTT'!$AB$6:$AB$786,"G*",'NEW-RTT'!$C$6:$C$786,$N$3,'NEW-RTT'!$N$6:$N$786,#REF!)</f>
        <v>0</v>
      </c>
      <c r="O60" s="24">
        <f>$O59+SUMIFS('NEW-RTT'!$O$6:$O$786,'NEW-RTT'!$B$6:$B$786,#REF!,'NEW-RTT'!$L$6:$L$786,$B60,'NEW-RTT'!$AB$6:$AB$786,"G*",'NEW-RTT'!$C$6:$C$786,$O$3,'NEW-RTT'!$N$6:$N$786,#REF!)-SUMIFS('NEW-RTT'!$O$6:$O$786,'NEW-RTT'!$B$6:$B$786,#REF!,'NEW-RTT'!$M$6:$M$786,$B60,'NEW-RTT'!$AB$6:$AB$786,"G*",'NEW-RTT'!$C$6:$C$786,$O$3,'NEW-RTT'!$N$6:$N$786,#REF!)</f>
        <v>0</v>
      </c>
      <c r="P60" s="24">
        <f>$P59+SUMIFS('NEW-RTT'!$O$6:$O$786,'NEW-RTT'!$B$6:$B$786,#REF!,'NEW-RTT'!$L$6:$L$786,$B60,'NEW-RTT'!$AB$6:$AB$786,"G*",'NEW-RTT'!$C$6:$C$786,$P$3,'NEW-RTT'!$N$6:$N$786,#REF!)-SUMIFS('NEW-RTT'!$O$6:$O$786,'NEW-RTT'!$B$6:$B$786,#REF!,'NEW-RTT'!$M$6:$M$786,$B60,'NEW-RTT'!$AB$6:$AB$786,"G*",'NEW-RTT'!$C$6:$C$786,$P$3,'NEW-RTT'!$N$6:$N$786,#REF!)</f>
        <v>0</v>
      </c>
      <c r="Q60" s="24">
        <f>$Q59+SUMIFS('NEW-RTT'!$O$6:$O$786,'NEW-RTT'!$B$6:$B$786,#REF!,'NEW-RTT'!$L$6:$L$786,$B60,'NEW-RTT'!$AB$6:$AB$786,"G*",'NEW-RTT'!$C$6:$C$786,$Q$3,'NEW-RTT'!$N$6:$N$786,#REF!)-SUMIFS('NEW-RTT'!$O$6:$O$786,'NEW-RTT'!$B$6:$B$786,#REF!,'NEW-RTT'!$M$6:$M$786,$B60,'NEW-RTT'!$AB$6:$AB$786,"G*",'NEW-RTT'!$C$6:$C$786,$Q$3,'NEW-RTT'!$N$6:$N$786,#REF!)</f>
        <v>0</v>
      </c>
      <c r="R60" s="126">
        <f t="shared" si="8"/>
        <v>0</v>
      </c>
      <c r="S60" s="126" t="e">
        <f t="shared" si="3"/>
        <v>#REF!</v>
      </c>
      <c r="T60" s="126" t="e">
        <f t="shared" si="4"/>
        <v>#REF!</v>
      </c>
      <c r="U60" s="126" t="e">
        <f t="shared" si="5"/>
        <v>#REF!</v>
      </c>
      <c r="V60" s="127" t="e">
        <f t="shared" si="6"/>
        <v>#REF!</v>
      </c>
      <c r="W60" s="131" t="e">
        <f>SUMIFS(#REF!,#REF!,#REF!,#REF!,#REF!,#REF!,#REF!)</f>
        <v>#REF!</v>
      </c>
      <c r="X60" s="141"/>
      <c r="Y60" s="142"/>
      <c r="Z60" s="141"/>
      <c r="AA60" s="141"/>
      <c r="AB60" s="142"/>
      <c r="AC60" s="143"/>
      <c r="AD60" s="141"/>
      <c r="AE60" s="141"/>
      <c r="AF60" s="142"/>
      <c r="AG60" s="143"/>
      <c r="AH60" s="141"/>
      <c r="AI60" s="142"/>
      <c r="AJ60" s="141"/>
      <c r="AK60" s="141"/>
      <c r="AL60" s="142"/>
      <c r="AM60" s="143"/>
      <c r="AN60" s="141"/>
      <c r="AO60" s="141"/>
      <c r="AP60" s="142"/>
      <c r="AQ60" s="143"/>
    </row>
    <row r="61" spans="2:43" x14ac:dyDescent="0.25">
      <c r="B61" s="22">
        <v>57</v>
      </c>
      <c r="C61" s="21"/>
      <c r="D61" s="23">
        <f>$D60+SUMIFS('NEW-RTT'!$O$6:$O$786,'NEW-RTT'!$B$6:$B$786,#REF!,'NEW-RTT'!$L$6:$L$786,$B61,'NEW-RTT'!$AB$6:$AB$786,"G*",'NEW-RTT'!$C$6:$C$786,$D$3,'NEW-RTT'!$N$6:$N$786,#REF!)-SUMIFS('NEW-RTT'!$O$6:$O$786,'NEW-RTT'!$B$6:$B$786,#REF!,'NEW-RTT'!$M$6:$M$786,$B61,'NEW-RTT'!$AB$6:$AB$786,"G*",'NEW-RTT'!$C$6:$C$786,$D$3,'NEW-RTT'!$N$6:$N$786,#REF!)</f>
        <v>0</v>
      </c>
      <c r="E61" s="24">
        <f>$E60+SUMIFS('NEW-RTT'!$O$6:$O$786,'NEW-RTT'!$B$6:$B$786,#REF!,'NEW-RTT'!$L$6:$L$786,$B61,'NEW-RTT'!$AB$6:$AB$786,"G*",'NEW-RTT'!$C$6:$C$786,$E$3,'NEW-RTT'!$N$6:$N$786,#REF!)-SUMIFS('NEW-RTT'!$O$6:$O$786,'NEW-RTT'!$B$6:$B$786,#REF!,'NEW-RTT'!$M$6:$M$786,$B61,'NEW-RTT'!$AB$6:$AB$786,"G*",'NEW-RTT'!$C$6:$C$786,$E$3,'NEW-RTT'!$N$6:$N$786,#REF!)</f>
        <v>0</v>
      </c>
      <c r="F61" s="24">
        <f>$F60+SUMIFS('NEW-RTT'!$O$6:$O$786,'NEW-RTT'!$B$6:$B$786,#REF!,'NEW-RTT'!$L$6:$L$786,$B61,'NEW-RTT'!$AB$6:$AB$786,"G*",'NEW-RTT'!$C$6:$C$786,$F$3,'NEW-RTT'!$N$6:$N$786,#REF!)-SUMIFS('NEW-RTT'!$O$6:$O$786,'NEW-RTT'!$B$6:$B$786,#REF!,'NEW-RTT'!$M$6:$M$786,$B61,'NEW-RTT'!$AB$6:$AB$786,"G*",'NEW-RTT'!$C$6:$C$786,$F$3,'NEW-RTT'!$N$6:$N$786,#REF!)</f>
        <v>0</v>
      </c>
      <c r="G61" s="55">
        <f>$G60+SUMIFS('NEW-RTT'!$O$6:$O$786,'NEW-RTT'!$B$6:$B$786,#REF!,'NEW-RTT'!$L$6:$L$786,$B61,'NEW-RTT'!$AB$6:$AB$786,"G*",'NEW-RTT'!$C$6:$C$786,$G$3,'NEW-RTT'!$N$6:$N$786,#REF!)-SUMIFS('NEW-RTT'!$O$6:$O$786,'NEW-RTT'!$B$6:$B$786,#REF!,'NEW-RTT'!$M$6:$M$786,$B61,'NEW-RTT'!$AB$6:$AB$786,"G*",'NEW-RTT'!$C$6:$C$786,$G$3,'NEW-RTT'!$N$6:$N$786,#REF!)</f>
        <v>0</v>
      </c>
      <c r="H61" s="64">
        <f t="shared" si="2"/>
        <v>0</v>
      </c>
      <c r="I61" s="97"/>
      <c r="J61" s="97"/>
      <c r="K61" s="97"/>
      <c r="L61" s="99" t="e">
        <f>SUMIFS(#REF!,#REF!,#REF!,#REF!,#REF!,#REF!,#REF!)</f>
        <v>#REF!</v>
      </c>
      <c r="M61" s="60">
        <f>$M60+SUMIFS('NEW-RTT'!$O$6:$O$786,'NEW-RTT'!$B$6:$B$786,#REF!,'NEW-RTT'!$L$6:$L$786,$B61,'NEW-RTT'!$AB$6:$AB$786,"G*",'NEW-RTT'!$C$6:$C$786,$M$3,'NEW-RTT'!$N$6:$N$786,#REF!)-SUMIFS('NEW-RTT'!$O$6:$O$786,'NEW-RTT'!$B$6:$B$786,#REF!,'NEW-RTT'!$M$6:$M$786,$B61,'NEW-RTT'!$AB$6:$AB$786,"G*",'NEW-RTT'!$C$6:$C$786,$M$3,'NEW-RTT'!$N$6:$N$786,#REF!)</f>
        <v>0</v>
      </c>
      <c r="N61" s="24">
        <f>$N60+SUMIFS('NEW-RTT'!$O$6:$O$786,'NEW-RTT'!$B$6:$B$786,#REF!,'NEW-RTT'!$L$6:$L$786,$B61,'NEW-RTT'!$AB$6:$AB$786,"G*",'NEW-RTT'!$C$6:$C$786,$N$3,'NEW-RTT'!$N$6:$N$786,#REF!)-SUMIFS('NEW-RTT'!$O$6:$O$786,'NEW-RTT'!$B$6:$B$786,#REF!,'NEW-RTT'!$M$6:$M$786,$B61,'NEW-RTT'!$AB$6:$AB$786,"G*",'NEW-RTT'!$C$6:$C$786,$N$3,'NEW-RTT'!$N$6:$N$786,#REF!)</f>
        <v>0</v>
      </c>
      <c r="O61" s="24">
        <f>$O60+SUMIFS('NEW-RTT'!$O$6:$O$786,'NEW-RTT'!$B$6:$B$786,#REF!,'NEW-RTT'!$L$6:$L$786,$B61,'NEW-RTT'!$AB$6:$AB$786,"G*",'NEW-RTT'!$C$6:$C$786,$O$3,'NEW-RTT'!$N$6:$N$786,#REF!)-SUMIFS('NEW-RTT'!$O$6:$O$786,'NEW-RTT'!$B$6:$B$786,#REF!,'NEW-RTT'!$M$6:$M$786,$B61,'NEW-RTT'!$AB$6:$AB$786,"G*",'NEW-RTT'!$C$6:$C$786,$O$3,'NEW-RTT'!$N$6:$N$786,#REF!)</f>
        <v>0</v>
      </c>
      <c r="P61" s="24">
        <f>$P60+SUMIFS('NEW-RTT'!$O$6:$O$786,'NEW-RTT'!$B$6:$B$786,#REF!,'NEW-RTT'!$L$6:$L$786,$B61,'NEW-RTT'!$AB$6:$AB$786,"G*",'NEW-RTT'!$C$6:$C$786,$P$3,'NEW-RTT'!$N$6:$N$786,#REF!)-SUMIFS('NEW-RTT'!$O$6:$O$786,'NEW-RTT'!$B$6:$B$786,#REF!,'NEW-RTT'!$M$6:$M$786,$B61,'NEW-RTT'!$AB$6:$AB$786,"G*",'NEW-RTT'!$C$6:$C$786,$P$3,'NEW-RTT'!$N$6:$N$786,#REF!)</f>
        <v>0</v>
      </c>
      <c r="Q61" s="24">
        <f>$Q60+SUMIFS('NEW-RTT'!$O$6:$O$786,'NEW-RTT'!$B$6:$B$786,#REF!,'NEW-RTT'!$L$6:$L$786,$B61,'NEW-RTT'!$AB$6:$AB$786,"G*",'NEW-RTT'!$C$6:$C$786,$Q$3,'NEW-RTT'!$N$6:$N$786,#REF!)-SUMIFS('NEW-RTT'!$O$6:$O$786,'NEW-RTT'!$B$6:$B$786,#REF!,'NEW-RTT'!$M$6:$M$786,$B61,'NEW-RTT'!$AB$6:$AB$786,"G*",'NEW-RTT'!$C$6:$C$786,$Q$3,'NEW-RTT'!$N$6:$N$786,#REF!)</f>
        <v>0</v>
      </c>
      <c r="R61" s="126">
        <f t="shared" si="8"/>
        <v>0</v>
      </c>
      <c r="S61" s="126" t="e">
        <f t="shared" si="3"/>
        <v>#REF!</v>
      </c>
      <c r="T61" s="126" t="e">
        <f t="shared" si="4"/>
        <v>#REF!</v>
      </c>
      <c r="U61" s="126" t="e">
        <f t="shared" si="5"/>
        <v>#REF!</v>
      </c>
      <c r="V61" s="127" t="e">
        <f t="shared" si="6"/>
        <v>#REF!</v>
      </c>
      <c r="W61" s="131" t="e">
        <f>SUMIFS(#REF!,#REF!,#REF!,#REF!,#REF!,#REF!,#REF!)</f>
        <v>#REF!</v>
      </c>
      <c r="X61" s="141"/>
      <c r="Y61" s="142"/>
      <c r="Z61" s="141"/>
      <c r="AA61" s="141"/>
      <c r="AB61" s="142"/>
      <c r="AC61" s="143"/>
      <c r="AD61" s="141"/>
      <c r="AE61" s="141"/>
      <c r="AF61" s="142"/>
      <c r="AG61" s="143"/>
      <c r="AH61" s="141"/>
      <c r="AI61" s="142"/>
      <c r="AJ61" s="141"/>
      <c r="AK61" s="141"/>
      <c r="AL61" s="142"/>
      <c r="AM61" s="143"/>
      <c r="AN61" s="141"/>
      <c r="AO61" s="141"/>
      <c r="AP61" s="142"/>
      <c r="AQ61" s="143"/>
    </row>
    <row r="62" spans="2:43" x14ac:dyDescent="0.25">
      <c r="B62" s="22">
        <v>58</v>
      </c>
      <c r="C62" s="21"/>
      <c r="D62" s="23">
        <f>$D61+SUMIFS('NEW-RTT'!$O$6:$O$786,'NEW-RTT'!$B$6:$B$786,#REF!,'NEW-RTT'!$L$6:$L$786,$B62,'NEW-RTT'!$AB$6:$AB$786,"G*",'NEW-RTT'!$C$6:$C$786,$D$3,'NEW-RTT'!$N$6:$N$786,#REF!)-SUMIFS('NEW-RTT'!$O$6:$O$786,'NEW-RTT'!$B$6:$B$786,#REF!,'NEW-RTT'!$M$6:$M$786,$B62,'NEW-RTT'!$AB$6:$AB$786,"G*",'NEW-RTT'!$C$6:$C$786,$D$3,'NEW-RTT'!$N$6:$N$786,#REF!)</f>
        <v>0</v>
      </c>
      <c r="E62" s="24">
        <f>$E61+SUMIFS('NEW-RTT'!$O$6:$O$786,'NEW-RTT'!$B$6:$B$786,#REF!,'NEW-RTT'!$L$6:$L$786,$B62,'NEW-RTT'!$AB$6:$AB$786,"G*",'NEW-RTT'!$C$6:$C$786,$E$3,'NEW-RTT'!$N$6:$N$786,#REF!)-SUMIFS('NEW-RTT'!$O$6:$O$786,'NEW-RTT'!$B$6:$B$786,#REF!,'NEW-RTT'!$M$6:$M$786,$B62,'NEW-RTT'!$AB$6:$AB$786,"G*",'NEW-RTT'!$C$6:$C$786,$E$3,'NEW-RTT'!$N$6:$N$786,#REF!)</f>
        <v>0</v>
      </c>
      <c r="F62" s="24">
        <f>$F61+SUMIFS('NEW-RTT'!$O$6:$O$786,'NEW-RTT'!$B$6:$B$786,#REF!,'NEW-RTT'!$L$6:$L$786,$B62,'NEW-RTT'!$AB$6:$AB$786,"G*",'NEW-RTT'!$C$6:$C$786,$F$3,'NEW-RTT'!$N$6:$N$786,#REF!)-SUMIFS('NEW-RTT'!$O$6:$O$786,'NEW-RTT'!$B$6:$B$786,#REF!,'NEW-RTT'!$M$6:$M$786,$B62,'NEW-RTT'!$AB$6:$AB$786,"G*",'NEW-RTT'!$C$6:$C$786,$F$3,'NEW-RTT'!$N$6:$N$786,#REF!)</f>
        <v>0</v>
      </c>
      <c r="G62" s="55">
        <f>$G61+SUMIFS('NEW-RTT'!$O$6:$O$786,'NEW-RTT'!$B$6:$B$786,#REF!,'NEW-RTT'!$L$6:$L$786,$B62,'NEW-RTT'!$AB$6:$AB$786,"G*",'NEW-RTT'!$C$6:$C$786,$G$3,'NEW-RTT'!$N$6:$N$786,#REF!)-SUMIFS('NEW-RTT'!$O$6:$O$786,'NEW-RTT'!$B$6:$B$786,#REF!,'NEW-RTT'!$M$6:$M$786,$B62,'NEW-RTT'!$AB$6:$AB$786,"G*",'NEW-RTT'!$C$6:$C$786,$G$3,'NEW-RTT'!$N$6:$N$786,#REF!)</f>
        <v>0</v>
      </c>
      <c r="H62" s="64">
        <f t="shared" si="2"/>
        <v>0</v>
      </c>
      <c r="I62" s="97"/>
      <c r="J62" s="97"/>
      <c r="K62" s="97"/>
      <c r="L62" s="99" t="e">
        <f>SUMIFS(#REF!,#REF!,#REF!,#REF!,#REF!,#REF!,#REF!)</f>
        <v>#REF!</v>
      </c>
      <c r="M62" s="60">
        <f>$M61+SUMIFS('NEW-RTT'!$O$6:$O$786,'NEW-RTT'!$B$6:$B$786,#REF!,'NEW-RTT'!$L$6:$L$786,$B62,'NEW-RTT'!$AB$6:$AB$786,"G*",'NEW-RTT'!$C$6:$C$786,$M$3,'NEW-RTT'!$N$6:$N$786,#REF!)-SUMIFS('NEW-RTT'!$O$6:$O$786,'NEW-RTT'!$B$6:$B$786,#REF!,'NEW-RTT'!$M$6:$M$786,$B62,'NEW-RTT'!$AB$6:$AB$786,"G*",'NEW-RTT'!$C$6:$C$786,$M$3,'NEW-RTT'!$N$6:$N$786,#REF!)</f>
        <v>0</v>
      </c>
      <c r="N62" s="24">
        <f>$N61+SUMIFS('NEW-RTT'!$O$6:$O$786,'NEW-RTT'!$B$6:$B$786,#REF!,'NEW-RTT'!$L$6:$L$786,$B62,'NEW-RTT'!$AB$6:$AB$786,"G*",'NEW-RTT'!$C$6:$C$786,$N$3,'NEW-RTT'!$N$6:$N$786,#REF!)-SUMIFS('NEW-RTT'!$O$6:$O$786,'NEW-RTT'!$B$6:$B$786,#REF!,'NEW-RTT'!$M$6:$M$786,$B62,'NEW-RTT'!$AB$6:$AB$786,"G*",'NEW-RTT'!$C$6:$C$786,$N$3,'NEW-RTT'!$N$6:$N$786,#REF!)</f>
        <v>0</v>
      </c>
      <c r="O62" s="24">
        <f>$O61+SUMIFS('NEW-RTT'!$O$6:$O$786,'NEW-RTT'!$B$6:$B$786,#REF!,'NEW-RTT'!$L$6:$L$786,$B62,'NEW-RTT'!$AB$6:$AB$786,"G*",'NEW-RTT'!$C$6:$C$786,$O$3,'NEW-RTT'!$N$6:$N$786,#REF!)-SUMIFS('NEW-RTT'!$O$6:$O$786,'NEW-RTT'!$B$6:$B$786,#REF!,'NEW-RTT'!$M$6:$M$786,$B62,'NEW-RTT'!$AB$6:$AB$786,"G*",'NEW-RTT'!$C$6:$C$786,$O$3,'NEW-RTT'!$N$6:$N$786,#REF!)</f>
        <v>0</v>
      </c>
      <c r="P62" s="24">
        <f>$P61+SUMIFS('NEW-RTT'!$O$6:$O$786,'NEW-RTT'!$B$6:$B$786,#REF!,'NEW-RTT'!$L$6:$L$786,$B62,'NEW-RTT'!$AB$6:$AB$786,"G*",'NEW-RTT'!$C$6:$C$786,$P$3,'NEW-RTT'!$N$6:$N$786,#REF!)-SUMIFS('NEW-RTT'!$O$6:$O$786,'NEW-RTT'!$B$6:$B$786,#REF!,'NEW-RTT'!$M$6:$M$786,$B62,'NEW-RTT'!$AB$6:$AB$786,"G*",'NEW-RTT'!$C$6:$C$786,$P$3,'NEW-RTT'!$N$6:$N$786,#REF!)</f>
        <v>0</v>
      </c>
      <c r="Q62" s="24">
        <f>$Q61+SUMIFS('NEW-RTT'!$O$6:$O$786,'NEW-RTT'!$B$6:$B$786,#REF!,'NEW-RTT'!$L$6:$L$786,$B62,'NEW-RTT'!$AB$6:$AB$786,"G*",'NEW-RTT'!$C$6:$C$786,$Q$3,'NEW-RTT'!$N$6:$N$786,#REF!)-SUMIFS('NEW-RTT'!$O$6:$O$786,'NEW-RTT'!$B$6:$B$786,#REF!,'NEW-RTT'!$M$6:$M$786,$B62,'NEW-RTT'!$AB$6:$AB$786,"G*",'NEW-RTT'!$C$6:$C$786,$Q$3,'NEW-RTT'!$N$6:$N$786,#REF!)</f>
        <v>0</v>
      </c>
      <c r="R62" s="126">
        <f t="shared" si="8"/>
        <v>0</v>
      </c>
      <c r="S62" s="126" t="e">
        <f t="shared" si="3"/>
        <v>#REF!</v>
      </c>
      <c r="T62" s="126" t="e">
        <f t="shared" si="4"/>
        <v>#REF!</v>
      </c>
      <c r="U62" s="126" t="e">
        <f t="shared" si="5"/>
        <v>#REF!</v>
      </c>
      <c r="V62" s="127" t="e">
        <f t="shared" si="6"/>
        <v>#REF!</v>
      </c>
      <c r="W62" s="131" t="e">
        <f>SUMIFS(#REF!,#REF!,#REF!,#REF!,#REF!,#REF!,#REF!)</f>
        <v>#REF!</v>
      </c>
      <c r="X62" s="141"/>
      <c r="Y62" s="142"/>
      <c r="Z62" s="141"/>
      <c r="AA62" s="141"/>
      <c r="AB62" s="142"/>
      <c r="AC62" s="143"/>
      <c r="AD62" s="141"/>
      <c r="AE62" s="141"/>
      <c r="AF62" s="142"/>
      <c r="AG62" s="143"/>
      <c r="AH62" s="141"/>
      <c r="AI62" s="142"/>
      <c r="AJ62" s="141"/>
      <c r="AK62" s="141"/>
      <c r="AL62" s="142"/>
      <c r="AM62" s="143"/>
      <c r="AN62" s="141"/>
      <c r="AO62" s="141"/>
      <c r="AP62" s="142"/>
      <c r="AQ62" s="143"/>
    </row>
    <row r="63" spans="2:43" x14ac:dyDescent="0.25">
      <c r="B63" s="93">
        <v>59</v>
      </c>
      <c r="C63" s="21"/>
      <c r="D63" s="23">
        <f>$D62+SUMIFS('NEW-RTT'!$O$6:$O$786,'NEW-RTT'!$B$6:$B$786,#REF!,'NEW-RTT'!$L$6:$L$786,$B63,'NEW-RTT'!$AB$6:$AB$786,"G*",'NEW-RTT'!$C$6:$C$786,$D$3,'NEW-RTT'!$N$6:$N$786,#REF!)-SUMIFS('NEW-RTT'!$O$6:$O$786,'NEW-RTT'!$B$6:$B$786,#REF!,'NEW-RTT'!$M$6:$M$786,$B63,'NEW-RTT'!$AB$6:$AB$786,"G*",'NEW-RTT'!$C$6:$C$786,$D$3,'NEW-RTT'!$N$6:$N$786,#REF!)</f>
        <v>0</v>
      </c>
      <c r="E63" s="24">
        <f>$E62+SUMIFS('NEW-RTT'!$O$6:$O$786,'NEW-RTT'!$B$6:$B$786,#REF!,'NEW-RTT'!$L$6:$L$786,$B63,'NEW-RTT'!$AB$6:$AB$786,"G*",'NEW-RTT'!$C$6:$C$786,$E$3,'NEW-RTT'!$N$6:$N$786,#REF!)-SUMIFS('NEW-RTT'!$O$6:$O$786,'NEW-RTT'!$B$6:$B$786,#REF!,'NEW-RTT'!$M$6:$M$786,$B63,'NEW-RTT'!$AB$6:$AB$786,"G*",'NEW-RTT'!$C$6:$C$786,$E$3,'NEW-RTT'!$N$6:$N$786,#REF!)</f>
        <v>0</v>
      </c>
      <c r="F63" s="24">
        <f>$F62+SUMIFS('NEW-RTT'!$O$6:$O$786,'NEW-RTT'!$B$6:$B$786,#REF!,'NEW-RTT'!$L$6:$L$786,$B63,'NEW-RTT'!$AB$6:$AB$786,"G*",'NEW-RTT'!$C$6:$C$786,$F$3,'NEW-RTT'!$N$6:$N$786,#REF!)-SUMIFS('NEW-RTT'!$O$6:$O$786,'NEW-RTT'!$B$6:$B$786,#REF!,'NEW-RTT'!$M$6:$M$786,$B63,'NEW-RTT'!$AB$6:$AB$786,"G*",'NEW-RTT'!$C$6:$C$786,$F$3,'NEW-RTT'!$N$6:$N$786,#REF!)</f>
        <v>0</v>
      </c>
      <c r="G63" s="55">
        <f>$G62+SUMIFS('NEW-RTT'!$O$6:$O$786,'NEW-RTT'!$B$6:$B$786,#REF!,'NEW-RTT'!$L$6:$L$786,$B63,'NEW-RTT'!$AB$6:$AB$786,"G*",'NEW-RTT'!$C$6:$C$786,$G$3,'NEW-RTT'!$N$6:$N$786,#REF!)-SUMIFS('NEW-RTT'!$O$6:$O$786,'NEW-RTT'!$B$6:$B$786,#REF!,'NEW-RTT'!$M$6:$M$786,$B63,'NEW-RTT'!$AB$6:$AB$786,"G*",'NEW-RTT'!$C$6:$C$786,$G$3,'NEW-RTT'!$N$6:$N$786,#REF!)</f>
        <v>0</v>
      </c>
      <c r="H63" s="122">
        <f>$D63+$E63</f>
        <v>0</v>
      </c>
      <c r="I63" s="103" t="e">
        <f>$I$2+H63</f>
        <v>#REF!</v>
      </c>
      <c r="J63" s="103" t="e">
        <f>$J$2+D63</f>
        <v>#REF!</v>
      </c>
      <c r="K63" s="103" t="e">
        <f>$K$2+E63</f>
        <v>#REF!</v>
      </c>
      <c r="L63" s="99" t="e">
        <f>SUMIFS(#REF!,#REF!,#REF!,#REF!,#REF!,#REF!,#REF!)</f>
        <v>#REF!</v>
      </c>
      <c r="M63" s="60">
        <f>$M62+SUMIFS('NEW-RTT'!$O$6:$O$786,'NEW-RTT'!$B$6:$B$786,#REF!,'NEW-RTT'!$L$6:$L$786,$B63,'NEW-RTT'!$AB$6:$AB$786,"G*",'NEW-RTT'!$C$6:$C$786,$M$3,'NEW-RTT'!$N$6:$N$786,#REF!)-SUMIFS('NEW-RTT'!$O$6:$O$786,'NEW-RTT'!$B$6:$B$786,#REF!,'NEW-RTT'!$M$6:$M$786,$B63,'NEW-RTT'!$AB$6:$AB$786,"G*",'NEW-RTT'!$C$6:$C$786,$M$3,'NEW-RTT'!$N$6:$N$786,#REF!)</f>
        <v>0</v>
      </c>
      <c r="N63" s="24">
        <f>$N62+SUMIFS('NEW-RTT'!$O$6:$O$786,'NEW-RTT'!$B$6:$B$786,#REF!,'NEW-RTT'!$L$6:$L$786,$B63,'NEW-RTT'!$AB$6:$AB$786,"G*",'NEW-RTT'!$C$6:$C$786,$N$3,'NEW-RTT'!$N$6:$N$786,#REF!)-SUMIFS('NEW-RTT'!$O$6:$O$786,'NEW-RTT'!$B$6:$B$786,#REF!,'NEW-RTT'!$M$6:$M$786,$B63,'NEW-RTT'!$AB$6:$AB$786,"G*",'NEW-RTT'!$C$6:$C$786,$N$3,'NEW-RTT'!$N$6:$N$786,#REF!)</f>
        <v>0</v>
      </c>
      <c r="O63" s="24">
        <f>$O62+SUMIFS('NEW-RTT'!$O$6:$O$786,'NEW-RTT'!$B$6:$B$786,#REF!,'NEW-RTT'!$L$6:$L$786,$B63,'NEW-RTT'!$AB$6:$AB$786,"G*",'NEW-RTT'!$C$6:$C$786,$O$3,'NEW-RTT'!$N$6:$N$786,#REF!)-SUMIFS('NEW-RTT'!$O$6:$O$786,'NEW-RTT'!$B$6:$B$786,#REF!,'NEW-RTT'!$M$6:$M$786,$B63,'NEW-RTT'!$AB$6:$AB$786,"G*",'NEW-RTT'!$C$6:$C$786,$O$3,'NEW-RTT'!$N$6:$N$786,#REF!)</f>
        <v>0</v>
      </c>
      <c r="P63" s="24">
        <f>$P62+SUMIFS('NEW-RTT'!$O$6:$O$786,'NEW-RTT'!$B$6:$B$786,#REF!,'NEW-RTT'!$L$6:$L$786,$B63,'NEW-RTT'!$AB$6:$AB$786,"G*",'NEW-RTT'!$C$6:$C$786,$P$3,'NEW-RTT'!$N$6:$N$786,#REF!)-SUMIFS('NEW-RTT'!$O$6:$O$786,'NEW-RTT'!$B$6:$B$786,#REF!,'NEW-RTT'!$M$6:$M$786,$B63,'NEW-RTT'!$AB$6:$AB$786,"G*",'NEW-RTT'!$C$6:$C$786,$P$3,'NEW-RTT'!$N$6:$N$786,#REF!)</f>
        <v>0</v>
      </c>
      <c r="Q63" s="24">
        <f>$Q62+SUMIFS('NEW-RTT'!$O$6:$O$786,'NEW-RTT'!$B$6:$B$786,#REF!,'NEW-RTT'!$L$6:$L$786,$B63,'NEW-RTT'!$AB$6:$AB$786,"G*",'NEW-RTT'!$C$6:$C$786,$Q$3,'NEW-RTT'!$N$6:$N$786,#REF!)-SUMIFS('NEW-RTT'!$O$6:$O$786,'NEW-RTT'!$B$6:$B$786,#REF!,'NEW-RTT'!$M$6:$M$786,$B63,'NEW-RTT'!$AB$6:$AB$786,"G*",'NEW-RTT'!$C$6:$C$786,$Q$3,'NEW-RTT'!$N$6:$N$786,#REF!)</f>
        <v>0</v>
      </c>
      <c r="R63" s="126">
        <f t="shared" si="8"/>
        <v>0</v>
      </c>
      <c r="S63" s="126" t="e">
        <f>$S$2+$R63</f>
        <v>#REF!</v>
      </c>
      <c r="T63" s="126" t="e">
        <f t="shared" ref="T63:T94" si="9">$M63+$T$2</f>
        <v>#REF!</v>
      </c>
      <c r="U63" s="126" t="e">
        <f t="shared" ref="U63:U94" si="10">$N63+$U$2</f>
        <v>#REF!</v>
      </c>
      <c r="V63" s="127" t="e">
        <f t="shared" ref="V63:V94" si="11">$O63+$V$2</f>
        <v>#REF!</v>
      </c>
      <c r="W63" s="131" t="e">
        <f>SUMIFS(#REF!,#REF!,#REF!,#REF!,#REF!,#REF!,#REF!)</f>
        <v>#REF!</v>
      </c>
      <c r="X63" s="141"/>
      <c r="Y63" s="142"/>
      <c r="Z63" s="141"/>
      <c r="AA63" s="141"/>
      <c r="AB63" s="142"/>
      <c r="AC63" s="143"/>
      <c r="AD63" s="141"/>
      <c r="AE63" s="141"/>
      <c r="AF63" s="142"/>
      <c r="AG63" s="143"/>
      <c r="AH63" s="141"/>
      <c r="AI63" s="142"/>
      <c r="AJ63" s="141"/>
      <c r="AK63" s="141"/>
      <c r="AL63" s="142"/>
      <c r="AM63" s="143"/>
      <c r="AN63" s="141"/>
      <c r="AO63" s="141"/>
      <c r="AP63" s="142"/>
      <c r="AQ63" s="143"/>
    </row>
    <row r="64" spans="2:43" x14ac:dyDescent="0.25">
      <c r="B64" s="22">
        <v>60</v>
      </c>
      <c r="C64" s="21"/>
      <c r="D64" s="23">
        <f>$D63+SUMIFS('NEW-RTT'!$O$6:$O$786,'NEW-RTT'!$B$6:$B$786,#REF!,'NEW-RTT'!$L$6:$L$786,$B64,'NEW-RTT'!$AB$6:$AB$786,"G*",'NEW-RTT'!$C$6:$C$786,$D$3,'NEW-RTT'!$N$6:$N$786,#REF!)-SUMIFS('NEW-RTT'!$O$6:$O$786,'NEW-RTT'!$B$6:$B$786,#REF!,'NEW-RTT'!$M$6:$M$786,$B64,'NEW-RTT'!$AB$6:$AB$786,"G*",'NEW-RTT'!$C$6:$C$786,$D$3,'NEW-RTT'!$N$6:$N$786,#REF!)</f>
        <v>0</v>
      </c>
      <c r="E64" s="24">
        <f>$E63+SUMIFS('NEW-RTT'!$O$6:$O$786,'NEW-RTT'!$B$6:$B$786,#REF!,'NEW-RTT'!$L$6:$L$786,$B64,'NEW-RTT'!$AB$6:$AB$786,"G*",'NEW-RTT'!$C$6:$C$786,$E$3,'NEW-RTT'!$N$6:$N$786,#REF!)-SUMIFS('NEW-RTT'!$O$6:$O$786,'NEW-RTT'!$B$6:$B$786,#REF!,'NEW-RTT'!$M$6:$M$786,$B64,'NEW-RTT'!$AB$6:$AB$786,"G*",'NEW-RTT'!$C$6:$C$786,$E$3,'NEW-RTT'!$N$6:$N$786,#REF!)</f>
        <v>0</v>
      </c>
      <c r="F64" s="24">
        <f>$F63+SUMIFS('NEW-RTT'!$O$6:$O$786,'NEW-RTT'!$B$6:$B$786,#REF!,'NEW-RTT'!$L$6:$L$786,$B64,'NEW-RTT'!$AB$6:$AB$786,"G*",'NEW-RTT'!$C$6:$C$786,$F$3,'NEW-RTT'!$N$6:$N$786,#REF!)-SUMIFS('NEW-RTT'!$O$6:$O$786,'NEW-RTT'!$B$6:$B$786,#REF!,'NEW-RTT'!$M$6:$M$786,$B64,'NEW-RTT'!$AB$6:$AB$786,"G*",'NEW-RTT'!$C$6:$C$786,$F$3,'NEW-RTT'!$N$6:$N$786,#REF!)</f>
        <v>0</v>
      </c>
      <c r="G64" s="55">
        <f>$G63+SUMIFS('NEW-RTT'!$O$6:$O$786,'NEW-RTT'!$B$6:$B$786,#REF!,'NEW-RTT'!$L$6:$L$786,$B64,'NEW-RTT'!$AB$6:$AB$786,"G*",'NEW-RTT'!$C$6:$C$786,$G$3,'NEW-RTT'!$N$6:$N$786,#REF!)-SUMIFS('NEW-RTT'!$O$6:$O$786,'NEW-RTT'!$B$6:$B$786,#REF!,'NEW-RTT'!$M$6:$M$786,$B64,'NEW-RTT'!$AB$6:$AB$786,"G*",'NEW-RTT'!$C$6:$C$786,$G$3,'NEW-RTT'!$N$6:$N$786,#REF!)</f>
        <v>0</v>
      </c>
      <c r="H64" s="64">
        <f t="shared" si="2"/>
        <v>0</v>
      </c>
      <c r="I64" s="97" t="e">
        <f t="shared" ref="I64:I67" si="12">$I$2+H64</f>
        <v>#REF!</v>
      </c>
      <c r="J64" s="97" t="e">
        <f t="shared" ref="J64:J67" si="13">$J$2+D64</f>
        <v>#REF!</v>
      </c>
      <c r="K64" s="97" t="e">
        <f t="shared" ref="K64:K67" si="14">$K$2+E64</f>
        <v>#REF!</v>
      </c>
      <c r="L64" s="99" t="e">
        <f>SUMIFS(#REF!,#REF!,#REF!,#REF!,#REF!,#REF!,#REF!)</f>
        <v>#REF!</v>
      </c>
      <c r="M64" s="60">
        <f>$M63+SUMIFS('NEW-RTT'!$O$6:$O$786,'NEW-RTT'!$B$6:$B$786,#REF!,'NEW-RTT'!$L$6:$L$786,$B64,'NEW-RTT'!$AB$6:$AB$786,"G*",'NEW-RTT'!$C$6:$C$786,$M$3,'NEW-RTT'!$N$6:$N$786,#REF!)-SUMIFS('NEW-RTT'!$O$6:$O$786,'NEW-RTT'!$B$6:$B$786,#REF!,'NEW-RTT'!$M$6:$M$786,$B64,'NEW-RTT'!$AB$6:$AB$786,"G*",'NEW-RTT'!$C$6:$C$786,$M$3,'NEW-RTT'!$N$6:$N$786,#REF!)</f>
        <v>0</v>
      </c>
      <c r="N64" s="24">
        <f>$N63+SUMIFS('NEW-RTT'!$O$6:$O$786,'NEW-RTT'!$B$6:$B$786,#REF!,'NEW-RTT'!$L$6:$L$786,$B64,'NEW-RTT'!$AB$6:$AB$786,"G*",'NEW-RTT'!$C$6:$C$786,$N$3,'NEW-RTT'!$N$6:$N$786,#REF!)-SUMIFS('NEW-RTT'!$O$6:$O$786,'NEW-RTT'!$B$6:$B$786,#REF!,'NEW-RTT'!$M$6:$M$786,$B64,'NEW-RTT'!$AB$6:$AB$786,"G*",'NEW-RTT'!$C$6:$C$786,$N$3,'NEW-RTT'!$N$6:$N$786,#REF!)</f>
        <v>0</v>
      </c>
      <c r="O64" s="24">
        <f>$O63+SUMIFS('NEW-RTT'!$O$6:$O$786,'NEW-RTT'!$B$6:$B$786,#REF!,'NEW-RTT'!$L$6:$L$786,$B64,'NEW-RTT'!$AB$6:$AB$786,"G*",'NEW-RTT'!$C$6:$C$786,$O$3,'NEW-RTT'!$N$6:$N$786,#REF!)-SUMIFS('NEW-RTT'!$O$6:$O$786,'NEW-RTT'!$B$6:$B$786,#REF!,'NEW-RTT'!$M$6:$M$786,$B64,'NEW-RTT'!$AB$6:$AB$786,"G*",'NEW-RTT'!$C$6:$C$786,$O$3,'NEW-RTT'!$N$6:$N$786,#REF!)</f>
        <v>0</v>
      </c>
      <c r="P64" s="24">
        <f>$P63+SUMIFS('NEW-RTT'!$O$6:$O$786,'NEW-RTT'!$B$6:$B$786,#REF!,'NEW-RTT'!$L$6:$L$786,$B64,'NEW-RTT'!$AB$6:$AB$786,"G*",'NEW-RTT'!$C$6:$C$786,$P$3,'NEW-RTT'!$N$6:$N$786,#REF!)-SUMIFS('NEW-RTT'!$O$6:$O$786,'NEW-RTT'!$B$6:$B$786,#REF!,'NEW-RTT'!$M$6:$M$786,$B64,'NEW-RTT'!$AB$6:$AB$786,"G*",'NEW-RTT'!$C$6:$C$786,$P$3,'NEW-RTT'!$N$6:$N$786,#REF!)</f>
        <v>0</v>
      </c>
      <c r="Q64" s="24">
        <f>$Q63+SUMIFS('NEW-RTT'!$O$6:$O$786,'NEW-RTT'!$B$6:$B$786,#REF!,'NEW-RTT'!$L$6:$L$786,$B64,'NEW-RTT'!$AB$6:$AB$786,"G*",'NEW-RTT'!$C$6:$C$786,$Q$3,'NEW-RTT'!$N$6:$N$786,#REF!)-SUMIFS('NEW-RTT'!$O$6:$O$786,'NEW-RTT'!$B$6:$B$786,#REF!,'NEW-RTT'!$M$6:$M$786,$B64,'NEW-RTT'!$AB$6:$AB$786,"G*",'NEW-RTT'!$C$6:$C$786,$Q$3,'NEW-RTT'!$N$6:$N$786,#REF!)</f>
        <v>0</v>
      </c>
      <c r="R64" s="126">
        <f t="shared" si="8"/>
        <v>0</v>
      </c>
      <c r="S64" s="126" t="e">
        <f t="shared" ref="S64:S127" si="15">$S$2+$R64</f>
        <v>#REF!</v>
      </c>
      <c r="T64" s="126" t="e">
        <f t="shared" si="9"/>
        <v>#REF!</v>
      </c>
      <c r="U64" s="126" t="e">
        <f t="shared" si="10"/>
        <v>#REF!</v>
      </c>
      <c r="V64" s="127" t="e">
        <f t="shared" si="11"/>
        <v>#REF!</v>
      </c>
      <c r="W64" s="131" t="e">
        <f>SUMIFS(#REF!,#REF!,#REF!,#REF!,#REF!,#REF!,#REF!)</f>
        <v>#REF!</v>
      </c>
      <c r="X64" s="141"/>
      <c r="Y64" s="142"/>
      <c r="Z64" s="141"/>
      <c r="AA64" s="141"/>
      <c r="AB64" s="142"/>
      <c r="AC64" s="143"/>
      <c r="AD64" s="141"/>
      <c r="AE64" s="141"/>
      <c r="AF64" s="142"/>
      <c r="AG64" s="143"/>
      <c r="AH64" s="141"/>
      <c r="AI64" s="142"/>
      <c r="AJ64" s="141"/>
      <c r="AK64" s="141"/>
      <c r="AL64" s="142"/>
      <c r="AM64" s="143"/>
      <c r="AN64" s="141"/>
      <c r="AO64" s="141"/>
      <c r="AP64" s="142"/>
      <c r="AQ64" s="143"/>
    </row>
    <row r="65" spans="2:43" x14ac:dyDescent="0.25">
      <c r="B65" s="22">
        <v>61</v>
      </c>
      <c r="C65" s="21"/>
      <c r="D65" s="23">
        <f>$D64+SUMIFS('NEW-RTT'!$O$6:$O$786,'NEW-RTT'!$B$6:$B$786,#REF!,'NEW-RTT'!$L$6:$L$786,$B65,'NEW-RTT'!$AB$6:$AB$786,"G*",'NEW-RTT'!$C$6:$C$786,$D$3,'NEW-RTT'!$N$6:$N$786,#REF!)-SUMIFS('NEW-RTT'!$O$6:$O$786,'NEW-RTT'!$B$6:$B$786,#REF!,'NEW-RTT'!$M$6:$M$786,$B65,'NEW-RTT'!$AB$6:$AB$786,"G*",'NEW-RTT'!$C$6:$C$786,$D$3,'NEW-RTT'!$N$6:$N$786,#REF!)</f>
        <v>0</v>
      </c>
      <c r="E65" s="24">
        <f>$E64+SUMIFS('NEW-RTT'!$O$6:$O$786,'NEW-RTT'!$B$6:$B$786,#REF!,'NEW-RTT'!$L$6:$L$786,$B65,'NEW-RTT'!$AB$6:$AB$786,"G*",'NEW-RTT'!$C$6:$C$786,$E$3,'NEW-RTT'!$N$6:$N$786,#REF!)-SUMIFS('NEW-RTT'!$O$6:$O$786,'NEW-RTT'!$B$6:$B$786,#REF!,'NEW-RTT'!$M$6:$M$786,$B65,'NEW-RTT'!$AB$6:$AB$786,"G*",'NEW-RTT'!$C$6:$C$786,$E$3,'NEW-RTT'!$N$6:$N$786,#REF!)</f>
        <v>0</v>
      </c>
      <c r="F65" s="24">
        <f>$F64+SUMIFS('NEW-RTT'!$O$6:$O$786,'NEW-RTT'!$B$6:$B$786,#REF!,'NEW-RTT'!$L$6:$L$786,$B65,'NEW-RTT'!$AB$6:$AB$786,"G*",'NEW-RTT'!$C$6:$C$786,$F$3,'NEW-RTT'!$N$6:$N$786,#REF!)-SUMIFS('NEW-RTT'!$O$6:$O$786,'NEW-RTT'!$B$6:$B$786,#REF!,'NEW-RTT'!$M$6:$M$786,$B65,'NEW-RTT'!$AB$6:$AB$786,"G*",'NEW-RTT'!$C$6:$C$786,$F$3,'NEW-RTT'!$N$6:$N$786,#REF!)</f>
        <v>0</v>
      </c>
      <c r="G65" s="55">
        <f>$G64+SUMIFS('NEW-RTT'!$O$6:$O$786,'NEW-RTT'!$B$6:$B$786,#REF!,'NEW-RTT'!$L$6:$L$786,$B65,'NEW-RTT'!$AB$6:$AB$786,"G*",'NEW-RTT'!$C$6:$C$786,$G$3,'NEW-RTT'!$N$6:$N$786,#REF!)-SUMIFS('NEW-RTT'!$O$6:$O$786,'NEW-RTT'!$B$6:$B$786,#REF!,'NEW-RTT'!$M$6:$M$786,$B65,'NEW-RTT'!$AB$6:$AB$786,"G*",'NEW-RTT'!$C$6:$C$786,$G$3,'NEW-RTT'!$N$6:$N$786,#REF!)</f>
        <v>0</v>
      </c>
      <c r="H65" s="64">
        <f t="shared" si="2"/>
        <v>0</v>
      </c>
      <c r="I65" s="97" t="e">
        <f t="shared" si="12"/>
        <v>#REF!</v>
      </c>
      <c r="J65" s="97" t="e">
        <f t="shared" si="13"/>
        <v>#REF!</v>
      </c>
      <c r="K65" s="97" t="e">
        <f t="shared" si="14"/>
        <v>#REF!</v>
      </c>
      <c r="L65" s="99" t="e">
        <f>SUMIFS(#REF!,#REF!,#REF!,#REF!,#REF!,#REF!,#REF!)</f>
        <v>#REF!</v>
      </c>
      <c r="M65" s="60">
        <f>$M64+SUMIFS('NEW-RTT'!$O$6:$O$786,'NEW-RTT'!$B$6:$B$786,#REF!,'NEW-RTT'!$L$6:$L$786,$B65,'NEW-RTT'!$AB$6:$AB$786,"G*",'NEW-RTT'!$C$6:$C$786,$M$3,'NEW-RTT'!$N$6:$N$786,#REF!)-SUMIFS('NEW-RTT'!$O$6:$O$786,'NEW-RTT'!$B$6:$B$786,#REF!,'NEW-RTT'!$M$6:$M$786,$B65,'NEW-RTT'!$AB$6:$AB$786,"G*",'NEW-RTT'!$C$6:$C$786,$M$3,'NEW-RTT'!$N$6:$N$786,#REF!)</f>
        <v>0</v>
      </c>
      <c r="N65" s="24">
        <f>$N64+SUMIFS('NEW-RTT'!$O$6:$O$786,'NEW-RTT'!$B$6:$B$786,#REF!,'NEW-RTT'!$L$6:$L$786,$B65,'NEW-RTT'!$AB$6:$AB$786,"G*",'NEW-RTT'!$C$6:$C$786,$N$3,'NEW-RTT'!$N$6:$N$786,#REF!)-SUMIFS('NEW-RTT'!$O$6:$O$786,'NEW-RTT'!$B$6:$B$786,#REF!,'NEW-RTT'!$M$6:$M$786,$B65,'NEW-RTT'!$AB$6:$AB$786,"G*",'NEW-RTT'!$C$6:$C$786,$N$3,'NEW-RTT'!$N$6:$N$786,#REF!)</f>
        <v>0</v>
      </c>
      <c r="O65" s="24">
        <f>$O64+SUMIFS('NEW-RTT'!$O$6:$O$786,'NEW-RTT'!$B$6:$B$786,#REF!,'NEW-RTT'!$L$6:$L$786,$B65,'NEW-RTT'!$AB$6:$AB$786,"G*",'NEW-RTT'!$C$6:$C$786,$O$3,'NEW-RTT'!$N$6:$N$786,#REF!)-SUMIFS('NEW-RTT'!$O$6:$O$786,'NEW-RTT'!$B$6:$B$786,#REF!,'NEW-RTT'!$M$6:$M$786,$B65,'NEW-RTT'!$AB$6:$AB$786,"G*",'NEW-RTT'!$C$6:$C$786,$O$3,'NEW-RTT'!$N$6:$N$786,#REF!)</f>
        <v>0</v>
      </c>
      <c r="P65" s="24">
        <f>$P64+SUMIFS('NEW-RTT'!$O$6:$O$786,'NEW-RTT'!$B$6:$B$786,#REF!,'NEW-RTT'!$L$6:$L$786,$B65,'NEW-RTT'!$AB$6:$AB$786,"G*",'NEW-RTT'!$C$6:$C$786,$P$3,'NEW-RTT'!$N$6:$N$786,#REF!)-SUMIFS('NEW-RTT'!$O$6:$O$786,'NEW-RTT'!$B$6:$B$786,#REF!,'NEW-RTT'!$M$6:$M$786,$B65,'NEW-RTT'!$AB$6:$AB$786,"G*",'NEW-RTT'!$C$6:$C$786,$P$3,'NEW-RTT'!$N$6:$N$786,#REF!)</f>
        <v>0</v>
      </c>
      <c r="Q65" s="24">
        <f>$Q64+SUMIFS('NEW-RTT'!$O$6:$O$786,'NEW-RTT'!$B$6:$B$786,#REF!,'NEW-RTT'!$L$6:$L$786,$B65,'NEW-RTT'!$AB$6:$AB$786,"G*",'NEW-RTT'!$C$6:$C$786,$Q$3,'NEW-RTT'!$N$6:$N$786,#REF!)-SUMIFS('NEW-RTT'!$O$6:$O$786,'NEW-RTT'!$B$6:$B$786,#REF!,'NEW-RTT'!$M$6:$M$786,$B65,'NEW-RTT'!$AB$6:$AB$786,"G*",'NEW-RTT'!$C$6:$C$786,$Q$3,'NEW-RTT'!$N$6:$N$786,#REF!)</f>
        <v>0</v>
      </c>
      <c r="R65" s="126">
        <f t="shared" si="8"/>
        <v>0</v>
      </c>
      <c r="S65" s="126" t="e">
        <f t="shared" si="15"/>
        <v>#REF!</v>
      </c>
      <c r="T65" s="126" t="e">
        <f t="shared" si="9"/>
        <v>#REF!</v>
      </c>
      <c r="U65" s="126" t="e">
        <f t="shared" si="10"/>
        <v>#REF!</v>
      </c>
      <c r="V65" s="127" t="e">
        <f t="shared" si="11"/>
        <v>#REF!</v>
      </c>
      <c r="W65" s="131" t="e">
        <f>SUMIFS(#REF!,#REF!,#REF!,#REF!,#REF!,#REF!,#REF!)</f>
        <v>#REF!</v>
      </c>
      <c r="X65" s="141"/>
      <c r="Y65" s="142"/>
      <c r="Z65" s="141"/>
      <c r="AA65" s="141"/>
      <c r="AB65" s="142"/>
      <c r="AC65" s="143"/>
      <c r="AD65" s="141"/>
      <c r="AE65" s="141"/>
      <c r="AF65" s="142"/>
      <c r="AG65" s="143"/>
      <c r="AH65" s="141"/>
      <c r="AI65" s="142"/>
      <c r="AJ65" s="141"/>
      <c r="AK65" s="141"/>
      <c r="AL65" s="142"/>
      <c r="AM65" s="143"/>
      <c r="AN65" s="141"/>
      <c r="AO65" s="141"/>
      <c r="AP65" s="142"/>
      <c r="AQ65" s="143"/>
    </row>
    <row r="66" spans="2:43" x14ac:dyDescent="0.25">
      <c r="B66" s="22">
        <v>62</v>
      </c>
      <c r="C66" s="21"/>
      <c r="D66" s="23">
        <f>$D65+SUMIFS('NEW-RTT'!$O$6:$O$786,'NEW-RTT'!$B$6:$B$786,#REF!,'NEW-RTT'!$L$6:$L$786,$B66,'NEW-RTT'!$AB$6:$AB$786,"G*",'NEW-RTT'!$C$6:$C$786,$D$3,'NEW-RTT'!$N$6:$N$786,#REF!)-SUMIFS('NEW-RTT'!$O$6:$O$786,'NEW-RTT'!$B$6:$B$786,#REF!,'NEW-RTT'!$M$6:$M$786,$B66,'NEW-RTT'!$AB$6:$AB$786,"G*",'NEW-RTT'!$C$6:$C$786,$D$3,'NEW-RTT'!$N$6:$N$786,#REF!)</f>
        <v>0</v>
      </c>
      <c r="E66" s="24">
        <f>$E65+SUMIFS('NEW-RTT'!$O$6:$O$786,'NEW-RTT'!$B$6:$B$786,#REF!,'NEW-RTT'!$L$6:$L$786,$B66,'NEW-RTT'!$AB$6:$AB$786,"G*",'NEW-RTT'!$C$6:$C$786,$E$3,'NEW-RTT'!$N$6:$N$786,#REF!)-SUMIFS('NEW-RTT'!$O$6:$O$786,'NEW-RTT'!$B$6:$B$786,#REF!,'NEW-RTT'!$M$6:$M$786,$B66,'NEW-RTT'!$AB$6:$AB$786,"G*",'NEW-RTT'!$C$6:$C$786,$E$3,'NEW-RTT'!$N$6:$N$786,#REF!)</f>
        <v>0</v>
      </c>
      <c r="F66" s="24">
        <f>$F65+SUMIFS('NEW-RTT'!$O$6:$O$786,'NEW-RTT'!$B$6:$B$786,#REF!,'NEW-RTT'!$L$6:$L$786,$B66,'NEW-RTT'!$AB$6:$AB$786,"G*",'NEW-RTT'!$C$6:$C$786,$F$3,'NEW-RTT'!$N$6:$N$786,#REF!)-SUMIFS('NEW-RTT'!$O$6:$O$786,'NEW-RTT'!$B$6:$B$786,#REF!,'NEW-RTT'!$M$6:$M$786,$B66,'NEW-RTT'!$AB$6:$AB$786,"G*",'NEW-RTT'!$C$6:$C$786,$F$3,'NEW-RTT'!$N$6:$N$786,#REF!)</f>
        <v>0</v>
      </c>
      <c r="G66" s="55">
        <f>$G65+SUMIFS('NEW-RTT'!$O$6:$O$786,'NEW-RTT'!$B$6:$B$786,#REF!,'NEW-RTT'!$L$6:$L$786,$B66,'NEW-RTT'!$AB$6:$AB$786,"G*",'NEW-RTT'!$C$6:$C$786,$G$3,'NEW-RTT'!$N$6:$N$786,#REF!)-SUMIFS('NEW-RTT'!$O$6:$O$786,'NEW-RTT'!$B$6:$B$786,#REF!,'NEW-RTT'!$M$6:$M$786,$B66,'NEW-RTT'!$AB$6:$AB$786,"G*",'NEW-RTT'!$C$6:$C$786,$G$3,'NEW-RTT'!$N$6:$N$786,#REF!)</f>
        <v>0</v>
      </c>
      <c r="H66" s="64">
        <f t="shared" si="2"/>
        <v>0</v>
      </c>
      <c r="I66" s="97" t="e">
        <f t="shared" si="12"/>
        <v>#REF!</v>
      </c>
      <c r="J66" s="97" t="e">
        <f t="shared" si="13"/>
        <v>#REF!</v>
      </c>
      <c r="K66" s="97" t="e">
        <f t="shared" si="14"/>
        <v>#REF!</v>
      </c>
      <c r="L66" s="99" t="e">
        <f>SUMIFS(#REF!,#REF!,#REF!,#REF!,#REF!,#REF!,#REF!)</f>
        <v>#REF!</v>
      </c>
      <c r="M66" s="60">
        <f>$M65+SUMIFS('NEW-RTT'!$O$6:$O$786,'NEW-RTT'!$B$6:$B$786,#REF!,'NEW-RTT'!$L$6:$L$786,$B66,'NEW-RTT'!$AB$6:$AB$786,"G*",'NEW-RTT'!$C$6:$C$786,$M$3,'NEW-RTT'!$N$6:$N$786,#REF!)-SUMIFS('NEW-RTT'!$O$6:$O$786,'NEW-RTT'!$B$6:$B$786,#REF!,'NEW-RTT'!$M$6:$M$786,$B66,'NEW-RTT'!$AB$6:$AB$786,"G*",'NEW-RTT'!$C$6:$C$786,$M$3,'NEW-RTT'!$N$6:$N$786,#REF!)</f>
        <v>0</v>
      </c>
      <c r="N66" s="24">
        <f>$N65+SUMIFS('NEW-RTT'!$O$6:$O$786,'NEW-RTT'!$B$6:$B$786,#REF!,'NEW-RTT'!$L$6:$L$786,$B66,'NEW-RTT'!$AB$6:$AB$786,"G*",'NEW-RTT'!$C$6:$C$786,$N$3,'NEW-RTT'!$N$6:$N$786,#REF!)-SUMIFS('NEW-RTT'!$O$6:$O$786,'NEW-RTT'!$B$6:$B$786,#REF!,'NEW-RTT'!$M$6:$M$786,$B66,'NEW-RTT'!$AB$6:$AB$786,"G*",'NEW-RTT'!$C$6:$C$786,$N$3,'NEW-RTT'!$N$6:$N$786,#REF!)</f>
        <v>0</v>
      </c>
      <c r="O66" s="24">
        <f>$O65+SUMIFS('NEW-RTT'!$O$6:$O$786,'NEW-RTT'!$B$6:$B$786,#REF!,'NEW-RTT'!$L$6:$L$786,$B66,'NEW-RTT'!$AB$6:$AB$786,"G*",'NEW-RTT'!$C$6:$C$786,$O$3,'NEW-RTT'!$N$6:$N$786,#REF!)-SUMIFS('NEW-RTT'!$O$6:$O$786,'NEW-RTT'!$B$6:$B$786,#REF!,'NEW-RTT'!$M$6:$M$786,$B66,'NEW-RTT'!$AB$6:$AB$786,"G*",'NEW-RTT'!$C$6:$C$786,$O$3,'NEW-RTT'!$N$6:$N$786,#REF!)</f>
        <v>0</v>
      </c>
      <c r="P66" s="24">
        <f>$P65+SUMIFS('NEW-RTT'!$O$6:$O$786,'NEW-RTT'!$B$6:$B$786,#REF!,'NEW-RTT'!$L$6:$L$786,$B66,'NEW-RTT'!$AB$6:$AB$786,"G*",'NEW-RTT'!$C$6:$C$786,$P$3,'NEW-RTT'!$N$6:$N$786,#REF!)-SUMIFS('NEW-RTT'!$O$6:$O$786,'NEW-RTT'!$B$6:$B$786,#REF!,'NEW-RTT'!$M$6:$M$786,$B66,'NEW-RTT'!$AB$6:$AB$786,"G*",'NEW-RTT'!$C$6:$C$786,$P$3,'NEW-RTT'!$N$6:$N$786,#REF!)</f>
        <v>0</v>
      </c>
      <c r="Q66" s="24">
        <f>$Q65+SUMIFS('NEW-RTT'!$O$6:$O$786,'NEW-RTT'!$B$6:$B$786,#REF!,'NEW-RTT'!$L$6:$L$786,$B66,'NEW-RTT'!$AB$6:$AB$786,"G*",'NEW-RTT'!$C$6:$C$786,$Q$3,'NEW-RTT'!$N$6:$N$786,#REF!)-SUMIFS('NEW-RTT'!$O$6:$O$786,'NEW-RTT'!$B$6:$B$786,#REF!,'NEW-RTT'!$M$6:$M$786,$B66,'NEW-RTT'!$AB$6:$AB$786,"G*",'NEW-RTT'!$C$6:$C$786,$Q$3,'NEW-RTT'!$N$6:$N$786,#REF!)</f>
        <v>0</v>
      </c>
      <c r="R66" s="126">
        <f t="shared" si="8"/>
        <v>0</v>
      </c>
      <c r="S66" s="126" t="e">
        <f t="shared" si="15"/>
        <v>#REF!</v>
      </c>
      <c r="T66" s="126" t="e">
        <f t="shared" si="9"/>
        <v>#REF!</v>
      </c>
      <c r="U66" s="126" t="e">
        <f t="shared" si="10"/>
        <v>#REF!</v>
      </c>
      <c r="V66" s="127" t="e">
        <f t="shared" si="11"/>
        <v>#REF!</v>
      </c>
      <c r="W66" s="131" t="e">
        <f>SUMIFS(#REF!,#REF!,#REF!,#REF!,#REF!,#REF!,#REF!)</f>
        <v>#REF!</v>
      </c>
      <c r="X66" s="141"/>
      <c r="Y66" s="142"/>
      <c r="Z66" s="141"/>
      <c r="AA66" s="141"/>
      <c r="AB66" s="142"/>
      <c r="AC66" s="143"/>
      <c r="AD66" s="141"/>
      <c r="AE66" s="141"/>
      <c r="AF66" s="142"/>
      <c r="AG66" s="143"/>
      <c r="AH66" s="141"/>
      <c r="AI66" s="142"/>
      <c r="AJ66" s="141"/>
      <c r="AK66" s="141"/>
      <c r="AL66" s="142"/>
      <c r="AM66" s="143"/>
      <c r="AN66" s="141"/>
      <c r="AO66" s="141"/>
      <c r="AP66" s="142"/>
      <c r="AQ66" s="143"/>
    </row>
    <row r="67" spans="2:43" x14ac:dyDescent="0.25">
      <c r="B67" s="22">
        <v>63</v>
      </c>
      <c r="C67" s="21"/>
      <c r="D67" s="23">
        <f>$D66+SUMIFS('NEW-RTT'!$O$6:$O$786,'NEW-RTT'!$B$6:$B$786,#REF!,'NEW-RTT'!$L$6:$L$786,$B67,'NEW-RTT'!$AB$6:$AB$786,"G*",'NEW-RTT'!$C$6:$C$786,$D$3,'NEW-RTT'!$N$6:$N$786,#REF!)-SUMIFS('NEW-RTT'!$O$6:$O$786,'NEW-RTT'!$B$6:$B$786,#REF!,'NEW-RTT'!$M$6:$M$786,$B67,'NEW-RTT'!$AB$6:$AB$786,"G*",'NEW-RTT'!$C$6:$C$786,$D$3,'NEW-RTT'!$N$6:$N$786,#REF!)</f>
        <v>0</v>
      </c>
      <c r="E67" s="24">
        <f>$E66+SUMIFS('NEW-RTT'!$O$6:$O$786,'NEW-RTT'!$B$6:$B$786,#REF!,'NEW-RTT'!$L$6:$L$786,$B67,'NEW-RTT'!$AB$6:$AB$786,"G*",'NEW-RTT'!$C$6:$C$786,$E$3,'NEW-RTT'!$N$6:$N$786,#REF!)-SUMIFS('NEW-RTT'!$O$6:$O$786,'NEW-RTT'!$B$6:$B$786,#REF!,'NEW-RTT'!$M$6:$M$786,$B67,'NEW-RTT'!$AB$6:$AB$786,"G*",'NEW-RTT'!$C$6:$C$786,$E$3,'NEW-RTT'!$N$6:$N$786,#REF!)</f>
        <v>0</v>
      </c>
      <c r="F67" s="24">
        <f>$F66+SUMIFS('NEW-RTT'!$O$6:$O$786,'NEW-RTT'!$B$6:$B$786,#REF!,'NEW-RTT'!$L$6:$L$786,$B67,'NEW-RTT'!$AB$6:$AB$786,"G*",'NEW-RTT'!$C$6:$C$786,$F$3,'NEW-RTT'!$N$6:$N$786,#REF!)-SUMIFS('NEW-RTT'!$O$6:$O$786,'NEW-RTT'!$B$6:$B$786,#REF!,'NEW-RTT'!$M$6:$M$786,$B67,'NEW-RTT'!$AB$6:$AB$786,"G*",'NEW-RTT'!$C$6:$C$786,$F$3,'NEW-RTT'!$N$6:$N$786,#REF!)</f>
        <v>0</v>
      </c>
      <c r="G67" s="55">
        <f>$G66+SUMIFS('NEW-RTT'!$O$6:$O$786,'NEW-RTT'!$B$6:$B$786,#REF!,'NEW-RTT'!$L$6:$L$786,$B67,'NEW-RTT'!$AB$6:$AB$786,"G*",'NEW-RTT'!$C$6:$C$786,$G$3,'NEW-RTT'!$N$6:$N$786,#REF!)-SUMIFS('NEW-RTT'!$O$6:$O$786,'NEW-RTT'!$B$6:$B$786,#REF!,'NEW-RTT'!$M$6:$M$786,$B67,'NEW-RTT'!$AB$6:$AB$786,"G*",'NEW-RTT'!$C$6:$C$786,$G$3,'NEW-RTT'!$N$6:$N$786,#REF!)</f>
        <v>0</v>
      </c>
      <c r="H67" s="64">
        <f t="shared" si="2"/>
        <v>0</v>
      </c>
      <c r="I67" s="97" t="e">
        <f t="shared" si="12"/>
        <v>#REF!</v>
      </c>
      <c r="J67" s="97" t="e">
        <f t="shared" si="13"/>
        <v>#REF!</v>
      </c>
      <c r="K67" s="97" t="e">
        <f t="shared" si="14"/>
        <v>#REF!</v>
      </c>
      <c r="L67" s="99" t="e">
        <f>SUMIFS(#REF!,#REF!,#REF!,#REF!,#REF!,#REF!,#REF!)</f>
        <v>#REF!</v>
      </c>
      <c r="M67" s="60">
        <f>$M66+SUMIFS('NEW-RTT'!$O$6:$O$786,'NEW-RTT'!$B$6:$B$786,#REF!,'NEW-RTT'!$L$6:$L$786,$B67,'NEW-RTT'!$AB$6:$AB$786,"G*",'NEW-RTT'!$C$6:$C$786,$M$3,'NEW-RTT'!$N$6:$N$786,#REF!)-SUMIFS('NEW-RTT'!$O$6:$O$786,'NEW-RTT'!$B$6:$B$786,#REF!,'NEW-RTT'!$M$6:$M$786,$B67,'NEW-RTT'!$AB$6:$AB$786,"G*",'NEW-RTT'!$C$6:$C$786,$M$3,'NEW-RTT'!$N$6:$N$786,#REF!)</f>
        <v>0</v>
      </c>
      <c r="N67" s="24">
        <f>$N66+SUMIFS('NEW-RTT'!$O$6:$O$786,'NEW-RTT'!$B$6:$B$786,#REF!,'NEW-RTT'!$L$6:$L$786,$B67,'NEW-RTT'!$AB$6:$AB$786,"G*",'NEW-RTT'!$C$6:$C$786,$N$3,'NEW-RTT'!$N$6:$N$786,#REF!)-SUMIFS('NEW-RTT'!$O$6:$O$786,'NEW-RTT'!$B$6:$B$786,#REF!,'NEW-RTT'!$M$6:$M$786,$B67,'NEW-RTT'!$AB$6:$AB$786,"G*",'NEW-RTT'!$C$6:$C$786,$N$3,'NEW-RTT'!$N$6:$N$786,#REF!)</f>
        <v>0</v>
      </c>
      <c r="O67" s="24">
        <f>$O66+SUMIFS('NEW-RTT'!$O$6:$O$786,'NEW-RTT'!$B$6:$B$786,#REF!,'NEW-RTT'!$L$6:$L$786,$B67,'NEW-RTT'!$AB$6:$AB$786,"G*",'NEW-RTT'!$C$6:$C$786,$O$3,'NEW-RTT'!$N$6:$N$786,#REF!)-SUMIFS('NEW-RTT'!$O$6:$O$786,'NEW-RTT'!$B$6:$B$786,#REF!,'NEW-RTT'!$M$6:$M$786,$B67,'NEW-RTT'!$AB$6:$AB$786,"G*",'NEW-RTT'!$C$6:$C$786,$O$3,'NEW-RTT'!$N$6:$N$786,#REF!)</f>
        <v>0</v>
      </c>
      <c r="P67" s="24">
        <f>$P66+SUMIFS('NEW-RTT'!$O$6:$O$786,'NEW-RTT'!$B$6:$B$786,#REF!,'NEW-RTT'!$L$6:$L$786,$B67,'NEW-RTT'!$AB$6:$AB$786,"G*",'NEW-RTT'!$C$6:$C$786,$P$3,'NEW-RTT'!$N$6:$N$786,#REF!)-SUMIFS('NEW-RTT'!$O$6:$O$786,'NEW-RTT'!$B$6:$B$786,#REF!,'NEW-RTT'!$M$6:$M$786,$B67,'NEW-RTT'!$AB$6:$AB$786,"G*",'NEW-RTT'!$C$6:$C$786,$P$3,'NEW-RTT'!$N$6:$N$786,#REF!)</f>
        <v>0</v>
      </c>
      <c r="Q67" s="24">
        <f>$Q66+SUMIFS('NEW-RTT'!$O$6:$O$786,'NEW-RTT'!$B$6:$B$786,#REF!,'NEW-RTT'!$L$6:$L$786,$B67,'NEW-RTT'!$AB$6:$AB$786,"G*",'NEW-RTT'!$C$6:$C$786,$Q$3,'NEW-RTT'!$N$6:$N$786,#REF!)-SUMIFS('NEW-RTT'!$O$6:$O$786,'NEW-RTT'!$B$6:$B$786,#REF!,'NEW-RTT'!$M$6:$M$786,$B67,'NEW-RTT'!$AB$6:$AB$786,"G*",'NEW-RTT'!$C$6:$C$786,$Q$3,'NEW-RTT'!$N$6:$N$786,#REF!)</f>
        <v>0</v>
      </c>
      <c r="R67" s="126">
        <f t="shared" si="8"/>
        <v>0</v>
      </c>
      <c r="S67" s="126" t="e">
        <f t="shared" si="15"/>
        <v>#REF!</v>
      </c>
      <c r="T67" s="126" t="e">
        <f t="shared" si="9"/>
        <v>#REF!</v>
      </c>
      <c r="U67" s="126" t="e">
        <f t="shared" si="10"/>
        <v>#REF!</v>
      </c>
      <c r="V67" s="127" t="e">
        <f t="shared" si="11"/>
        <v>#REF!</v>
      </c>
      <c r="W67" s="131" t="e">
        <f>SUMIFS(#REF!,#REF!,#REF!,#REF!,#REF!,#REF!,#REF!)</f>
        <v>#REF!</v>
      </c>
      <c r="X67" s="141"/>
      <c r="Y67" s="142"/>
      <c r="Z67" s="141"/>
      <c r="AA67" s="141"/>
      <c r="AB67" s="142"/>
      <c r="AC67" s="143"/>
      <c r="AD67" s="141"/>
      <c r="AE67" s="141"/>
      <c r="AF67" s="142"/>
      <c r="AG67" s="143"/>
      <c r="AH67" s="141"/>
      <c r="AI67" s="142"/>
      <c r="AJ67" s="141"/>
      <c r="AK67" s="141"/>
      <c r="AL67" s="142"/>
      <c r="AM67" s="143"/>
      <c r="AN67" s="141"/>
      <c r="AO67" s="141"/>
      <c r="AP67" s="142"/>
      <c r="AQ67" s="143"/>
    </row>
    <row r="68" spans="2:43" x14ac:dyDescent="0.25">
      <c r="B68" s="25">
        <v>64</v>
      </c>
      <c r="C68" s="21"/>
      <c r="D68" s="23">
        <f>$D67+SUMIFS('NEW-RTT'!$O$6:$O$786,'NEW-RTT'!$B$6:$B$786,#REF!,'NEW-RTT'!$L$6:$L$786,$B68,'NEW-RTT'!$AB$6:$AB$786,"G*",'NEW-RTT'!$C$6:$C$786,$D$3,'NEW-RTT'!$N$6:$N$786,#REF!)-SUMIFS('NEW-RTT'!$O$6:$O$786,'NEW-RTT'!$B$6:$B$786,#REF!,'NEW-RTT'!$M$6:$M$786,$B68,'NEW-RTT'!$AB$6:$AB$786,"G*",'NEW-RTT'!$C$6:$C$786,$D$3,'NEW-RTT'!$N$6:$N$786,#REF!)</f>
        <v>0</v>
      </c>
      <c r="E68" s="24">
        <f>$E67+SUMIFS('NEW-RTT'!$O$6:$O$786,'NEW-RTT'!$B$6:$B$786,#REF!,'NEW-RTT'!$L$6:$L$786,$B68,'NEW-RTT'!$AB$6:$AB$786,"G*",'NEW-RTT'!$C$6:$C$786,$E$3,'NEW-RTT'!$N$6:$N$786,#REF!)-SUMIFS('NEW-RTT'!$O$6:$O$786,'NEW-RTT'!$B$6:$B$786,#REF!,'NEW-RTT'!$M$6:$M$786,$B68,'NEW-RTT'!$AB$6:$AB$786,"G*",'NEW-RTT'!$C$6:$C$786,$E$3,'NEW-RTT'!$N$6:$N$786,#REF!)</f>
        <v>0</v>
      </c>
      <c r="F68" s="24">
        <f>$F67+SUMIFS('NEW-RTT'!$O$6:$O$786,'NEW-RTT'!$B$6:$B$786,#REF!,'NEW-RTT'!$L$6:$L$786,$B68,'NEW-RTT'!$AB$6:$AB$786,"G*",'NEW-RTT'!$C$6:$C$786,$F$3,'NEW-RTT'!$N$6:$N$786,#REF!)-SUMIFS('NEW-RTT'!$O$6:$O$786,'NEW-RTT'!$B$6:$B$786,#REF!,'NEW-RTT'!$M$6:$M$786,$B68,'NEW-RTT'!$AB$6:$AB$786,"G*",'NEW-RTT'!$C$6:$C$786,$F$3,'NEW-RTT'!$N$6:$N$786,#REF!)</f>
        <v>0</v>
      </c>
      <c r="G68" s="55">
        <f>$G67+SUMIFS('NEW-RTT'!$O$6:$O$786,'NEW-RTT'!$B$6:$B$786,#REF!,'NEW-RTT'!$L$6:$L$786,$B68,'NEW-RTT'!$AB$6:$AB$786,"G*",'NEW-RTT'!$C$6:$C$786,$G$3,'NEW-RTT'!$N$6:$N$786,#REF!)-SUMIFS('NEW-RTT'!$O$6:$O$786,'NEW-RTT'!$B$6:$B$786,#REF!,'NEW-RTT'!$M$6:$M$786,$B68,'NEW-RTT'!$AB$6:$AB$786,"G*",'NEW-RTT'!$C$6:$C$786,$G$3,'NEW-RTT'!$N$6:$N$786,#REF!)</f>
        <v>0</v>
      </c>
      <c r="H68" s="124">
        <f t="shared" si="2"/>
        <v>0</v>
      </c>
      <c r="I68" s="104" t="e">
        <f>$I$2+H68</f>
        <v>#REF!</v>
      </c>
      <c r="J68" s="104" t="e">
        <f>$J$2+D68</f>
        <v>#REF!</v>
      </c>
      <c r="K68" s="104" t="e">
        <f>$K$2+E68</f>
        <v>#REF!</v>
      </c>
      <c r="L68" s="99" t="e">
        <f>SUMIFS(#REF!,#REF!,#REF!,#REF!,#REF!,#REF!,#REF!)</f>
        <v>#REF!</v>
      </c>
      <c r="M68" s="60">
        <f>$M67+SUMIFS('NEW-RTT'!$O$6:$O$786,'NEW-RTT'!$B$6:$B$786,#REF!,'NEW-RTT'!$L$6:$L$786,$B68,'NEW-RTT'!$AB$6:$AB$786,"G*",'NEW-RTT'!$C$6:$C$786,$M$3,'NEW-RTT'!$N$6:$N$786,#REF!)-SUMIFS('NEW-RTT'!$O$6:$O$786,'NEW-RTT'!$B$6:$B$786,#REF!,'NEW-RTT'!$M$6:$M$786,$B68,'NEW-RTT'!$AB$6:$AB$786,"G*",'NEW-RTT'!$C$6:$C$786,$M$3,'NEW-RTT'!$N$6:$N$786,#REF!)</f>
        <v>0</v>
      </c>
      <c r="N68" s="24">
        <f>$N67+SUMIFS('NEW-RTT'!$O$6:$O$786,'NEW-RTT'!$B$6:$B$786,#REF!,'NEW-RTT'!$L$6:$L$786,$B68,'NEW-RTT'!$AB$6:$AB$786,"G*",'NEW-RTT'!$C$6:$C$786,$N$3,'NEW-RTT'!$N$6:$N$786,#REF!)-SUMIFS('NEW-RTT'!$O$6:$O$786,'NEW-RTT'!$B$6:$B$786,#REF!,'NEW-RTT'!$M$6:$M$786,$B68,'NEW-RTT'!$AB$6:$AB$786,"G*",'NEW-RTT'!$C$6:$C$786,$N$3,'NEW-RTT'!$N$6:$N$786,#REF!)</f>
        <v>0</v>
      </c>
      <c r="O68" s="24">
        <f>$O67+SUMIFS('NEW-RTT'!$O$6:$O$786,'NEW-RTT'!$B$6:$B$786,#REF!,'NEW-RTT'!$L$6:$L$786,$B68,'NEW-RTT'!$AB$6:$AB$786,"G*",'NEW-RTT'!$C$6:$C$786,$O$3,'NEW-RTT'!$N$6:$N$786,#REF!)-SUMIFS('NEW-RTT'!$O$6:$O$786,'NEW-RTT'!$B$6:$B$786,#REF!,'NEW-RTT'!$M$6:$M$786,$B68,'NEW-RTT'!$AB$6:$AB$786,"G*",'NEW-RTT'!$C$6:$C$786,$O$3,'NEW-RTT'!$N$6:$N$786,#REF!)</f>
        <v>0</v>
      </c>
      <c r="P68" s="24">
        <f>$P67+SUMIFS('NEW-RTT'!$O$6:$O$786,'NEW-RTT'!$B$6:$B$786,#REF!,'NEW-RTT'!$L$6:$L$786,$B68,'NEW-RTT'!$AB$6:$AB$786,"G*",'NEW-RTT'!$C$6:$C$786,$P$3,'NEW-RTT'!$N$6:$N$786,#REF!)-SUMIFS('NEW-RTT'!$O$6:$O$786,'NEW-RTT'!$B$6:$B$786,#REF!,'NEW-RTT'!$M$6:$M$786,$B68,'NEW-RTT'!$AB$6:$AB$786,"G*",'NEW-RTT'!$C$6:$C$786,$P$3,'NEW-RTT'!$N$6:$N$786,#REF!)</f>
        <v>0</v>
      </c>
      <c r="Q68" s="24">
        <f>$Q67+SUMIFS('NEW-RTT'!$O$6:$O$786,'NEW-RTT'!$B$6:$B$786,#REF!,'NEW-RTT'!$L$6:$L$786,$B68,'NEW-RTT'!$AB$6:$AB$786,"G*",'NEW-RTT'!$C$6:$C$786,$Q$3,'NEW-RTT'!$N$6:$N$786,#REF!)-SUMIFS('NEW-RTT'!$O$6:$O$786,'NEW-RTT'!$B$6:$B$786,#REF!,'NEW-RTT'!$M$6:$M$786,$B68,'NEW-RTT'!$AB$6:$AB$786,"G*",'NEW-RTT'!$C$6:$C$786,$Q$3,'NEW-RTT'!$N$6:$N$786,#REF!)</f>
        <v>0</v>
      </c>
      <c r="R68" s="126">
        <f t="shared" si="8"/>
        <v>0</v>
      </c>
      <c r="S68" s="126" t="e">
        <f t="shared" si="15"/>
        <v>#REF!</v>
      </c>
      <c r="T68" s="126" t="e">
        <f t="shared" si="9"/>
        <v>#REF!</v>
      </c>
      <c r="U68" s="126" t="e">
        <f t="shared" si="10"/>
        <v>#REF!</v>
      </c>
      <c r="V68" s="127" t="e">
        <f t="shared" si="11"/>
        <v>#REF!</v>
      </c>
      <c r="W68" s="131" t="e">
        <f>SUMIFS(#REF!,#REF!,#REF!,#REF!,#REF!,#REF!,#REF!)</f>
        <v>#REF!</v>
      </c>
      <c r="X68" s="141"/>
      <c r="Y68" s="142"/>
      <c r="Z68" s="141"/>
      <c r="AA68" s="141"/>
      <c r="AB68" s="142"/>
      <c r="AC68" s="143"/>
      <c r="AD68" s="141"/>
      <c r="AE68" s="141"/>
      <c r="AF68" s="142"/>
      <c r="AG68" s="143"/>
      <c r="AH68" s="141"/>
      <c r="AI68" s="142"/>
      <c r="AJ68" s="141"/>
      <c r="AK68" s="141"/>
      <c r="AL68" s="142"/>
      <c r="AM68" s="143"/>
      <c r="AN68" s="141"/>
      <c r="AO68" s="141"/>
      <c r="AP68" s="142"/>
      <c r="AQ68" s="143"/>
    </row>
    <row r="69" spans="2:43" x14ac:dyDescent="0.25">
      <c r="B69" s="93">
        <v>65</v>
      </c>
      <c r="C69" s="21"/>
      <c r="D69" s="23">
        <f>$D68+SUMIFS('NEW-RTT'!$O$6:$O$786,'NEW-RTT'!$B$6:$B$786,#REF!,'NEW-RTT'!$L$6:$L$786,$B69,'NEW-RTT'!$AB$6:$AB$786,"G*",'NEW-RTT'!$C$6:$C$786,$D$3,'NEW-RTT'!$N$6:$N$786,#REF!)-SUMIFS('NEW-RTT'!$O$6:$O$786,'NEW-RTT'!$B$6:$B$786,#REF!,'NEW-RTT'!$M$6:$M$786,$B69,'NEW-RTT'!$AB$6:$AB$786,"G*",'NEW-RTT'!$C$6:$C$786,$D$3,'NEW-RTT'!$N$6:$N$786,#REF!)</f>
        <v>0</v>
      </c>
      <c r="E69" s="24">
        <f>$E68+SUMIFS('NEW-RTT'!$O$6:$O$786,'NEW-RTT'!$B$6:$B$786,#REF!,'NEW-RTT'!$L$6:$L$786,$B69,'NEW-RTT'!$AB$6:$AB$786,"G*",'NEW-RTT'!$C$6:$C$786,$E$3,'NEW-RTT'!$N$6:$N$786,#REF!)-SUMIFS('NEW-RTT'!$O$6:$O$786,'NEW-RTT'!$B$6:$B$786,#REF!,'NEW-RTT'!$M$6:$M$786,$B69,'NEW-RTT'!$AB$6:$AB$786,"G*",'NEW-RTT'!$C$6:$C$786,$E$3,'NEW-RTT'!$N$6:$N$786,#REF!)</f>
        <v>0</v>
      </c>
      <c r="F69" s="24">
        <f>$F68+SUMIFS('NEW-RTT'!$O$6:$O$786,'NEW-RTT'!$B$6:$B$786,#REF!,'NEW-RTT'!$L$6:$L$786,$B69,'NEW-RTT'!$AB$6:$AB$786,"G*",'NEW-RTT'!$C$6:$C$786,$F$3,'NEW-RTT'!$N$6:$N$786,#REF!)-SUMIFS('NEW-RTT'!$O$6:$O$786,'NEW-RTT'!$B$6:$B$786,#REF!,'NEW-RTT'!$M$6:$M$786,$B69,'NEW-RTT'!$AB$6:$AB$786,"G*",'NEW-RTT'!$C$6:$C$786,$F$3,'NEW-RTT'!$N$6:$N$786,#REF!)</f>
        <v>0</v>
      </c>
      <c r="G69" s="55">
        <f>$G68+SUMIFS('NEW-RTT'!$O$6:$O$786,'NEW-RTT'!$B$6:$B$786,#REF!,'NEW-RTT'!$L$6:$L$786,$B69,'NEW-RTT'!$AB$6:$AB$786,"G*",'NEW-RTT'!$C$6:$C$786,$G$3,'NEW-RTT'!$N$6:$N$786,#REF!)-SUMIFS('NEW-RTT'!$O$6:$O$786,'NEW-RTT'!$B$6:$B$786,#REF!,'NEW-RTT'!$M$6:$M$786,$B69,'NEW-RTT'!$AB$6:$AB$786,"G*",'NEW-RTT'!$C$6:$C$786,$G$3,'NEW-RTT'!$N$6:$N$786,#REF!)</f>
        <v>0</v>
      </c>
      <c r="H69" s="64">
        <f t="shared" ref="H69:H100" si="16">$D69+$E69</f>
        <v>0</v>
      </c>
      <c r="I69" s="97" t="e">
        <f t="shared" ref="I69:I132" si="17">$I$2+H69</f>
        <v>#REF!</v>
      </c>
      <c r="J69" s="97" t="e">
        <f t="shared" ref="J69:J132" si="18">$J$2+D69</f>
        <v>#REF!</v>
      </c>
      <c r="K69" s="97" t="e">
        <f t="shared" ref="K69:K132" si="19">$K$2+E69</f>
        <v>#REF!</v>
      </c>
      <c r="L69" s="99" t="e">
        <f>SUMIFS(#REF!,#REF!,#REF!,#REF!,#REF!,#REF!,#REF!)</f>
        <v>#REF!</v>
      </c>
      <c r="M69" s="60">
        <f>$M68+SUMIFS('NEW-RTT'!$O$6:$O$786,'NEW-RTT'!$B$6:$B$786,#REF!,'NEW-RTT'!$L$6:$L$786,$B69,'NEW-RTT'!$AB$6:$AB$786,"G*",'NEW-RTT'!$C$6:$C$786,$M$3,'NEW-RTT'!$N$6:$N$786,#REF!)-SUMIFS('NEW-RTT'!$O$6:$O$786,'NEW-RTT'!$B$6:$B$786,#REF!,'NEW-RTT'!$M$6:$M$786,$B69,'NEW-RTT'!$AB$6:$AB$786,"G*",'NEW-RTT'!$C$6:$C$786,$M$3,'NEW-RTT'!$N$6:$N$786,#REF!)</f>
        <v>0</v>
      </c>
      <c r="N69" s="24">
        <f>$N68+SUMIFS('NEW-RTT'!$O$6:$O$786,'NEW-RTT'!$B$6:$B$786,#REF!,'NEW-RTT'!$L$6:$L$786,$B69,'NEW-RTT'!$AB$6:$AB$786,"G*",'NEW-RTT'!$C$6:$C$786,$N$3,'NEW-RTT'!$N$6:$N$786,#REF!)-SUMIFS('NEW-RTT'!$O$6:$O$786,'NEW-RTT'!$B$6:$B$786,#REF!,'NEW-RTT'!$M$6:$M$786,$B69,'NEW-RTT'!$AB$6:$AB$786,"G*",'NEW-RTT'!$C$6:$C$786,$N$3,'NEW-RTT'!$N$6:$N$786,#REF!)</f>
        <v>0</v>
      </c>
      <c r="O69" s="24">
        <f>$O68+SUMIFS('NEW-RTT'!$O$6:$O$786,'NEW-RTT'!$B$6:$B$786,#REF!,'NEW-RTT'!$L$6:$L$786,$B69,'NEW-RTT'!$AB$6:$AB$786,"G*",'NEW-RTT'!$C$6:$C$786,$O$3,'NEW-RTT'!$N$6:$N$786,#REF!)-SUMIFS('NEW-RTT'!$O$6:$O$786,'NEW-RTT'!$B$6:$B$786,#REF!,'NEW-RTT'!$M$6:$M$786,$B69,'NEW-RTT'!$AB$6:$AB$786,"G*",'NEW-RTT'!$C$6:$C$786,$O$3,'NEW-RTT'!$N$6:$N$786,#REF!)</f>
        <v>0</v>
      </c>
      <c r="P69" s="24">
        <f>$P68+SUMIFS('NEW-RTT'!$O$6:$O$786,'NEW-RTT'!$B$6:$B$786,#REF!,'NEW-RTT'!$L$6:$L$786,$B69,'NEW-RTT'!$AB$6:$AB$786,"G*",'NEW-RTT'!$C$6:$C$786,$P$3,'NEW-RTT'!$N$6:$N$786,#REF!)-SUMIFS('NEW-RTT'!$O$6:$O$786,'NEW-RTT'!$B$6:$B$786,#REF!,'NEW-RTT'!$M$6:$M$786,$B69,'NEW-RTT'!$AB$6:$AB$786,"G*",'NEW-RTT'!$C$6:$C$786,$P$3,'NEW-RTT'!$N$6:$N$786,#REF!)</f>
        <v>0</v>
      </c>
      <c r="Q69" s="24">
        <f>$Q68+SUMIFS('NEW-RTT'!$O$6:$O$786,'NEW-RTT'!$B$6:$B$786,#REF!,'NEW-RTT'!$L$6:$L$786,$B69,'NEW-RTT'!$AB$6:$AB$786,"G*",'NEW-RTT'!$C$6:$C$786,$Q$3,'NEW-RTT'!$N$6:$N$786,#REF!)-SUMIFS('NEW-RTT'!$O$6:$O$786,'NEW-RTT'!$B$6:$B$786,#REF!,'NEW-RTT'!$M$6:$M$786,$B69,'NEW-RTT'!$AB$6:$AB$786,"G*",'NEW-RTT'!$C$6:$C$786,$Q$3,'NEW-RTT'!$N$6:$N$786,#REF!)</f>
        <v>0</v>
      </c>
      <c r="R69" s="126">
        <f t="shared" si="8"/>
        <v>0</v>
      </c>
      <c r="S69" s="126" t="e">
        <f t="shared" si="15"/>
        <v>#REF!</v>
      </c>
      <c r="T69" s="126" t="e">
        <f t="shared" si="9"/>
        <v>#REF!</v>
      </c>
      <c r="U69" s="126" t="e">
        <f t="shared" si="10"/>
        <v>#REF!</v>
      </c>
      <c r="V69" s="127" t="e">
        <f t="shared" si="11"/>
        <v>#REF!</v>
      </c>
      <c r="W69" s="131" t="e">
        <f>SUMIFS(#REF!,#REF!,#REF!,#REF!,#REF!,#REF!,#REF!)</f>
        <v>#REF!</v>
      </c>
      <c r="X69" s="144"/>
      <c r="Y69" s="144"/>
      <c r="Z69" s="144"/>
      <c r="AA69" s="141"/>
      <c r="AB69" s="144"/>
      <c r="AC69" s="145"/>
      <c r="AD69" s="144"/>
      <c r="AE69" s="144"/>
      <c r="AF69" s="144"/>
      <c r="AG69" s="145"/>
      <c r="AH69" s="144"/>
      <c r="AI69" s="144"/>
      <c r="AJ69" s="144"/>
      <c r="AK69" s="141"/>
      <c r="AL69" s="144"/>
      <c r="AM69" s="145"/>
      <c r="AN69" s="144"/>
      <c r="AO69" s="144"/>
      <c r="AP69" s="144"/>
      <c r="AQ69" s="145"/>
    </row>
    <row r="70" spans="2:43" x14ac:dyDescent="0.25">
      <c r="B70" s="22">
        <v>66</v>
      </c>
      <c r="C70" s="21"/>
      <c r="D70" s="23">
        <f>$D69+SUMIFS('NEW-RTT'!$O$6:$O$786,'NEW-RTT'!$B$6:$B$786,#REF!,'NEW-RTT'!$L$6:$L$786,$B70,'NEW-RTT'!$AB$6:$AB$786,"G*",'NEW-RTT'!$C$6:$C$786,$D$3,'NEW-RTT'!$N$6:$N$786,#REF!)-SUMIFS('NEW-RTT'!$O$6:$O$786,'NEW-RTT'!$B$6:$B$786,#REF!,'NEW-RTT'!$M$6:$M$786,$B70,'NEW-RTT'!$AB$6:$AB$786,"G*",'NEW-RTT'!$C$6:$C$786,$D$3,'NEW-RTT'!$N$6:$N$786,#REF!)</f>
        <v>0</v>
      </c>
      <c r="E70" s="24">
        <f>$E69+SUMIFS('NEW-RTT'!$O$6:$O$786,'NEW-RTT'!$B$6:$B$786,#REF!,'NEW-RTT'!$L$6:$L$786,$B70,'NEW-RTT'!$AB$6:$AB$786,"G*",'NEW-RTT'!$C$6:$C$786,$E$3,'NEW-RTT'!$N$6:$N$786,#REF!)-SUMIFS('NEW-RTT'!$O$6:$O$786,'NEW-RTT'!$B$6:$B$786,#REF!,'NEW-RTT'!$M$6:$M$786,$B70,'NEW-RTT'!$AB$6:$AB$786,"G*",'NEW-RTT'!$C$6:$C$786,$E$3,'NEW-RTT'!$N$6:$N$786,#REF!)</f>
        <v>0</v>
      </c>
      <c r="F70" s="24">
        <f>$F69+SUMIFS('NEW-RTT'!$O$6:$O$786,'NEW-RTT'!$B$6:$B$786,#REF!,'NEW-RTT'!$L$6:$L$786,$B70,'NEW-RTT'!$AB$6:$AB$786,"G*",'NEW-RTT'!$C$6:$C$786,$F$3,'NEW-RTT'!$N$6:$N$786,#REF!)-SUMIFS('NEW-RTT'!$O$6:$O$786,'NEW-RTT'!$B$6:$B$786,#REF!,'NEW-RTT'!$M$6:$M$786,$B70,'NEW-RTT'!$AB$6:$AB$786,"G*",'NEW-RTT'!$C$6:$C$786,$F$3,'NEW-RTT'!$N$6:$N$786,#REF!)</f>
        <v>0</v>
      </c>
      <c r="G70" s="55">
        <f>$G69+SUMIFS('NEW-RTT'!$O$6:$O$786,'NEW-RTT'!$B$6:$B$786,#REF!,'NEW-RTT'!$L$6:$L$786,$B70,'NEW-RTT'!$AB$6:$AB$786,"G*",'NEW-RTT'!$C$6:$C$786,$G$3,'NEW-RTT'!$N$6:$N$786,#REF!)-SUMIFS('NEW-RTT'!$O$6:$O$786,'NEW-RTT'!$B$6:$B$786,#REF!,'NEW-RTT'!$M$6:$M$786,$B70,'NEW-RTT'!$AB$6:$AB$786,"G*",'NEW-RTT'!$C$6:$C$786,$G$3,'NEW-RTT'!$N$6:$N$786,#REF!)</f>
        <v>0</v>
      </c>
      <c r="H70" s="64">
        <f t="shared" si="16"/>
        <v>0</v>
      </c>
      <c r="I70" s="97" t="e">
        <f t="shared" si="17"/>
        <v>#REF!</v>
      </c>
      <c r="J70" s="97" t="e">
        <f t="shared" si="18"/>
        <v>#REF!</v>
      </c>
      <c r="K70" s="97" t="e">
        <f t="shared" si="19"/>
        <v>#REF!</v>
      </c>
      <c r="L70" s="99" t="e">
        <f>SUMIFS(#REF!,#REF!,#REF!,#REF!,#REF!,#REF!,#REF!)</f>
        <v>#REF!</v>
      </c>
      <c r="M70" s="60">
        <f>$M69+SUMIFS('NEW-RTT'!$O$6:$O$786,'NEW-RTT'!$B$6:$B$786,#REF!,'NEW-RTT'!$L$6:$L$786,$B70,'NEW-RTT'!$AB$6:$AB$786,"G*",'NEW-RTT'!$C$6:$C$786,$M$3,'NEW-RTT'!$N$6:$N$786,#REF!)-SUMIFS('NEW-RTT'!$O$6:$O$786,'NEW-RTT'!$B$6:$B$786,#REF!,'NEW-RTT'!$M$6:$M$786,$B70,'NEW-RTT'!$AB$6:$AB$786,"G*",'NEW-RTT'!$C$6:$C$786,$M$3,'NEW-RTT'!$N$6:$N$786,#REF!)</f>
        <v>0</v>
      </c>
      <c r="N70" s="24">
        <f>$N69+SUMIFS('NEW-RTT'!$O$6:$O$786,'NEW-RTT'!$B$6:$B$786,#REF!,'NEW-RTT'!$L$6:$L$786,$B70,'NEW-RTT'!$AB$6:$AB$786,"G*",'NEW-RTT'!$C$6:$C$786,$N$3,'NEW-RTT'!$N$6:$N$786,#REF!)-SUMIFS('NEW-RTT'!$O$6:$O$786,'NEW-RTT'!$B$6:$B$786,#REF!,'NEW-RTT'!$M$6:$M$786,$B70,'NEW-RTT'!$AB$6:$AB$786,"G*",'NEW-RTT'!$C$6:$C$786,$N$3,'NEW-RTT'!$N$6:$N$786,#REF!)</f>
        <v>0</v>
      </c>
      <c r="O70" s="24">
        <f>$O69+SUMIFS('NEW-RTT'!$O$6:$O$786,'NEW-RTT'!$B$6:$B$786,#REF!,'NEW-RTT'!$L$6:$L$786,$B70,'NEW-RTT'!$AB$6:$AB$786,"G*",'NEW-RTT'!$C$6:$C$786,$O$3,'NEW-RTT'!$N$6:$N$786,#REF!)-SUMIFS('NEW-RTT'!$O$6:$O$786,'NEW-RTT'!$B$6:$B$786,#REF!,'NEW-RTT'!$M$6:$M$786,$B70,'NEW-RTT'!$AB$6:$AB$786,"G*",'NEW-RTT'!$C$6:$C$786,$O$3,'NEW-RTT'!$N$6:$N$786,#REF!)</f>
        <v>0</v>
      </c>
      <c r="P70" s="24">
        <f>$P69+SUMIFS('NEW-RTT'!$O$6:$O$786,'NEW-RTT'!$B$6:$B$786,#REF!,'NEW-RTT'!$L$6:$L$786,$B70,'NEW-RTT'!$AB$6:$AB$786,"G*",'NEW-RTT'!$C$6:$C$786,$P$3,'NEW-RTT'!$N$6:$N$786,#REF!)-SUMIFS('NEW-RTT'!$O$6:$O$786,'NEW-RTT'!$B$6:$B$786,#REF!,'NEW-RTT'!$M$6:$M$786,$B70,'NEW-RTT'!$AB$6:$AB$786,"G*",'NEW-RTT'!$C$6:$C$786,$P$3,'NEW-RTT'!$N$6:$N$786,#REF!)</f>
        <v>0</v>
      </c>
      <c r="Q70" s="24">
        <f>$Q69+SUMIFS('NEW-RTT'!$O$6:$O$786,'NEW-RTT'!$B$6:$B$786,#REF!,'NEW-RTT'!$L$6:$L$786,$B70,'NEW-RTT'!$AB$6:$AB$786,"G*",'NEW-RTT'!$C$6:$C$786,$Q$3,'NEW-RTT'!$N$6:$N$786,#REF!)-SUMIFS('NEW-RTT'!$O$6:$O$786,'NEW-RTT'!$B$6:$B$786,#REF!,'NEW-RTT'!$M$6:$M$786,$B70,'NEW-RTT'!$AB$6:$AB$786,"G*",'NEW-RTT'!$C$6:$C$786,$Q$3,'NEW-RTT'!$N$6:$N$786,#REF!)</f>
        <v>0</v>
      </c>
      <c r="R70" s="126">
        <f t="shared" si="8"/>
        <v>0</v>
      </c>
      <c r="S70" s="126" t="e">
        <f t="shared" si="15"/>
        <v>#REF!</v>
      </c>
      <c r="T70" s="126" t="e">
        <f t="shared" si="9"/>
        <v>#REF!</v>
      </c>
      <c r="U70" s="126" t="e">
        <f t="shared" si="10"/>
        <v>#REF!</v>
      </c>
      <c r="V70" s="127" t="e">
        <f t="shared" si="11"/>
        <v>#REF!</v>
      </c>
      <c r="W70" s="131" t="e">
        <f>SUMIFS(#REF!,#REF!,#REF!,#REF!,#REF!,#REF!,#REF!)</f>
        <v>#REF!</v>
      </c>
      <c r="X70" s="141"/>
      <c r="Y70" s="142"/>
      <c r="Z70" s="141"/>
      <c r="AA70" s="141"/>
      <c r="AB70" s="142"/>
      <c r="AC70" s="143"/>
      <c r="AD70" s="141"/>
      <c r="AE70" s="141"/>
      <c r="AF70" s="142"/>
      <c r="AG70" s="143"/>
      <c r="AH70" s="141"/>
      <c r="AI70" s="142"/>
      <c r="AJ70" s="141"/>
      <c r="AK70" s="141"/>
      <c r="AL70" s="142"/>
      <c r="AM70" s="143"/>
      <c r="AN70" s="141"/>
      <c r="AO70" s="141"/>
      <c r="AP70" s="142"/>
      <c r="AQ70" s="143"/>
    </row>
    <row r="71" spans="2:43" x14ac:dyDescent="0.25">
      <c r="B71" s="22">
        <v>67</v>
      </c>
      <c r="C71" s="21"/>
      <c r="D71" s="23">
        <f>$D70+SUMIFS('NEW-RTT'!$O$6:$O$786,'NEW-RTT'!$B$6:$B$786,#REF!,'NEW-RTT'!$L$6:$L$786,$B71,'NEW-RTT'!$AB$6:$AB$786,"G*",'NEW-RTT'!$C$6:$C$786,$D$3,'NEW-RTT'!$N$6:$N$786,#REF!)-SUMIFS('NEW-RTT'!$O$6:$O$786,'NEW-RTT'!$B$6:$B$786,#REF!,'NEW-RTT'!$M$6:$M$786,$B71,'NEW-RTT'!$AB$6:$AB$786,"G*",'NEW-RTT'!$C$6:$C$786,$D$3,'NEW-RTT'!$N$6:$N$786,#REF!)</f>
        <v>0</v>
      </c>
      <c r="E71" s="24">
        <f>$E70+SUMIFS('NEW-RTT'!$O$6:$O$786,'NEW-RTT'!$B$6:$B$786,#REF!,'NEW-RTT'!$L$6:$L$786,$B71,'NEW-RTT'!$AB$6:$AB$786,"G*",'NEW-RTT'!$C$6:$C$786,$E$3,'NEW-RTT'!$N$6:$N$786,#REF!)-SUMIFS('NEW-RTT'!$O$6:$O$786,'NEW-RTT'!$B$6:$B$786,#REF!,'NEW-RTT'!$M$6:$M$786,$B71,'NEW-RTT'!$AB$6:$AB$786,"G*",'NEW-RTT'!$C$6:$C$786,$E$3,'NEW-RTT'!$N$6:$N$786,#REF!)</f>
        <v>0</v>
      </c>
      <c r="F71" s="24">
        <f>$F70+SUMIFS('NEW-RTT'!$O$6:$O$786,'NEW-RTT'!$B$6:$B$786,#REF!,'NEW-RTT'!$L$6:$L$786,$B71,'NEW-RTT'!$AB$6:$AB$786,"G*",'NEW-RTT'!$C$6:$C$786,$F$3,'NEW-RTT'!$N$6:$N$786,#REF!)-SUMIFS('NEW-RTT'!$O$6:$O$786,'NEW-RTT'!$B$6:$B$786,#REF!,'NEW-RTT'!$M$6:$M$786,$B71,'NEW-RTT'!$AB$6:$AB$786,"G*",'NEW-RTT'!$C$6:$C$786,$F$3,'NEW-RTT'!$N$6:$N$786,#REF!)</f>
        <v>0</v>
      </c>
      <c r="G71" s="55">
        <f>$G70+SUMIFS('NEW-RTT'!$O$6:$O$786,'NEW-RTT'!$B$6:$B$786,#REF!,'NEW-RTT'!$L$6:$L$786,$B71,'NEW-RTT'!$AB$6:$AB$786,"G*",'NEW-RTT'!$C$6:$C$786,$G$3,'NEW-RTT'!$N$6:$N$786,#REF!)-SUMIFS('NEW-RTT'!$O$6:$O$786,'NEW-RTT'!$B$6:$B$786,#REF!,'NEW-RTT'!$M$6:$M$786,$B71,'NEW-RTT'!$AB$6:$AB$786,"G*",'NEW-RTT'!$C$6:$C$786,$G$3,'NEW-RTT'!$N$6:$N$786,#REF!)</f>
        <v>0</v>
      </c>
      <c r="H71" s="64">
        <f t="shared" si="16"/>
        <v>0</v>
      </c>
      <c r="I71" s="97" t="e">
        <f t="shared" si="17"/>
        <v>#REF!</v>
      </c>
      <c r="J71" s="97" t="e">
        <f t="shared" si="18"/>
        <v>#REF!</v>
      </c>
      <c r="K71" s="97" t="e">
        <f t="shared" si="19"/>
        <v>#REF!</v>
      </c>
      <c r="L71" s="99" t="e">
        <f>SUMIFS(#REF!,#REF!,#REF!,#REF!,#REF!,#REF!,#REF!)</f>
        <v>#REF!</v>
      </c>
      <c r="M71" s="60">
        <f>$M70+SUMIFS('NEW-RTT'!$O$6:$O$786,'NEW-RTT'!$B$6:$B$786,#REF!,'NEW-RTT'!$L$6:$L$786,$B71,'NEW-RTT'!$AB$6:$AB$786,"G*",'NEW-RTT'!$C$6:$C$786,$M$3,'NEW-RTT'!$N$6:$N$786,#REF!)-SUMIFS('NEW-RTT'!$O$6:$O$786,'NEW-RTT'!$B$6:$B$786,#REF!,'NEW-RTT'!$M$6:$M$786,$B71,'NEW-RTT'!$AB$6:$AB$786,"G*",'NEW-RTT'!$C$6:$C$786,$M$3,'NEW-RTT'!$N$6:$N$786,#REF!)</f>
        <v>0</v>
      </c>
      <c r="N71" s="24">
        <f>$N70+SUMIFS('NEW-RTT'!$O$6:$O$786,'NEW-RTT'!$B$6:$B$786,#REF!,'NEW-RTT'!$L$6:$L$786,$B71,'NEW-RTT'!$AB$6:$AB$786,"G*",'NEW-RTT'!$C$6:$C$786,$N$3,'NEW-RTT'!$N$6:$N$786,#REF!)-SUMIFS('NEW-RTT'!$O$6:$O$786,'NEW-RTT'!$B$6:$B$786,#REF!,'NEW-RTT'!$M$6:$M$786,$B71,'NEW-RTT'!$AB$6:$AB$786,"G*",'NEW-RTT'!$C$6:$C$786,$N$3,'NEW-RTT'!$N$6:$N$786,#REF!)</f>
        <v>0</v>
      </c>
      <c r="O71" s="24">
        <f>$O70+SUMIFS('NEW-RTT'!$O$6:$O$786,'NEW-RTT'!$B$6:$B$786,#REF!,'NEW-RTT'!$L$6:$L$786,$B71,'NEW-RTT'!$AB$6:$AB$786,"G*",'NEW-RTT'!$C$6:$C$786,$O$3,'NEW-RTT'!$N$6:$N$786,#REF!)-SUMIFS('NEW-RTT'!$O$6:$O$786,'NEW-RTT'!$B$6:$B$786,#REF!,'NEW-RTT'!$M$6:$M$786,$B71,'NEW-RTT'!$AB$6:$AB$786,"G*",'NEW-RTT'!$C$6:$C$786,$O$3,'NEW-RTT'!$N$6:$N$786,#REF!)</f>
        <v>0</v>
      </c>
      <c r="P71" s="24">
        <f>$P70+SUMIFS('NEW-RTT'!$O$6:$O$786,'NEW-RTT'!$B$6:$B$786,#REF!,'NEW-RTT'!$L$6:$L$786,$B71,'NEW-RTT'!$AB$6:$AB$786,"G*",'NEW-RTT'!$C$6:$C$786,$P$3,'NEW-RTT'!$N$6:$N$786,#REF!)-SUMIFS('NEW-RTT'!$O$6:$O$786,'NEW-RTT'!$B$6:$B$786,#REF!,'NEW-RTT'!$M$6:$M$786,$B71,'NEW-RTT'!$AB$6:$AB$786,"G*",'NEW-RTT'!$C$6:$C$786,$P$3,'NEW-RTT'!$N$6:$N$786,#REF!)</f>
        <v>0</v>
      </c>
      <c r="Q71" s="24">
        <f>$Q70+SUMIFS('NEW-RTT'!$O$6:$O$786,'NEW-RTT'!$B$6:$B$786,#REF!,'NEW-RTT'!$L$6:$L$786,$B71,'NEW-RTT'!$AB$6:$AB$786,"G*",'NEW-RTT'!$C$6:$C$786,$Q$3,'NEW-RTT'!$N$6:$N$786,#REF!)-SUMIFS('NEW-RTT'!$O$6:$O$786,'NEW-RTT'!$B$6:$B$786,#REF!,'NEW-RTT'!$M$6:$M$786,$B71,'NEW-RTT'!$AB$6:$AB$786,"G*",'NEW-RTT'!$C$6:$C$786,$Q$3,'NEW-RTT'!$N$6:$N$786,#REF!)</f>
        <v>0</v>
      </c>
      <c r="R71" s="126">
        <f t="shared" si="8"/>
        <v>0</v>
      </c>
      <c r="S71" s="126" t="e">
        <f t="shared" si="15"/>
        <v>#REF!</v>
      </c>
      <c r="T71" s="126" t="e">
        <f t="shared" si="9"/>
        <v>#REF!</v>
      </c>
      <c r="U71" s="126" t="e">
        <f t="shared" si="10"/>
        <v>#REF!</v>
      </c>
      <c r="V71" s="127" t="e">
        <f t="shared" si="11"/>
        <v>#REF!</v>
      </c>
      <c r="W71" s="131" t="e">
        <f>SUMIFS(#REF!,#REF!,#REF!,#REF!,#REF!,#REF!,#REF!)</f>
        <v>#REF!</v>
      </c>
      <c r="X71" s="141"/>
      <c r="Y71" s="142"/>
      <c r="Z71" s="141"/>
      <c r="AA71" s="141"/>
      <c r="AB71" s="142"/>
      <c r="AC71" s="143"/>
      <c r="AD71" s="141"/>
      <c r="AE71" s="141"/>
      <c r="AF71" s="142"/>
      <c r="AG71" s="143"/>
      <c r="AH71" s="141"/>
      <c r="AI71" s="142"/>
      <c r="AJ71" s="141"/>
      <c r="AK71" s="141"/>
      <c r="AL71" s="142"/>
      <c r="AM71" s="143"/>
      <c r="AN71" s="141"/>
      <c r="AO71" s="141"/>
      <c r="AP71" s="142"/>
      <c r="AQ71" s="143"/>
    </row>
    <row r="72" spans="2:43" x14ac:dyDescent="0.25">
      <c r="B72" s="22">
        <v>68</v>
      </c>
      <c r="C72" s="21"/>
      <c r="D72" s="23">
        <f>$D71+SUMIFS('NEW-RTT'!$O$6:$O$786,'NEW-RTT'!$B$6:$B$786,#REF!,'NEW-RTT'!$L$6:$L$786,$B72,'NEW-RTT'!$AB$6:$AB$786,"G*",'NEW-RTT'!$C$6:$C$786,$D$3,'NEW-RTT'!$N$6:$N$786,#REF!)-SUMIFS('NEW-RTT'!$O$6:$O$786,'NEW-RTT'!$B$6:$B$786,#REF!,'NEW-RTT'!$M$6:$M$786,$B72,'NEW-RTT'!$AB$6:$AB$786,"G*",'NEW-RTT'!$C$6:$C$786,$D$3,'NEW-RTT'!$N$6:$N$786,#REF!)</f>
        <v>0</v>
      </c>
      <c r="E72" s="24">
        <f>$E71+SUMIFS('NEW-RTT'!$O$6:$O$786,'NEW-RTT'!$B$6:$B$786,#REF!,'NEW-RTT'!$L$6:$L$786,$B72,'NEW-RTT'!$AB$6:$AB$786,"G*",'NEW-RTT'!$C$6:$C$786,$E$3,'NEW-RTT'!$N$6:$N$786,#REF!)-SUMIFS('NEW-RTT'!$O$6:$O$786,'NEW-RTT'!$B$6:$B$786,#REF!,'NEW-RTT'!$M$6:$M$786,$B72,'NEW-RTT'!$AB$6:$AB$786,"G*",'NEW-RTT'!$C$6:$C$786,$E$3,'NEW-RTT'!$N$6:$N$786,#REF!)</f>
        <v>0</v>
      </c>
      <c r="F72" s="24">
        <f>$F71+SUMIFS('NEW-RTT'!$O$6:$O$786,'NEW-RTT'!$B$6:$B$786,#REF!,'NEW-RTT'!$L$6:$L$786,$B72,'NEW-RTT'!$AB$6:$AB$786,"G*",'NEW-RTT'!$C$6:$C$786,$F$3,'NEW-RTT'!$N$6:$N$786,#REF!)-SUMIFS('NEW-RTT'!$O$6:$O$786,'NEW-RTT'!$B$6:$B$786,#REF!,'NEW-RTT'!$M$6:$M$786,$B72,'NEW-RTT'!$AB$6:$AB$786,"G*",'NEW-RTT'!$C$6:$C$786,$F$3,'NEW-RTT'!$N$6:$N$786,#REF!)</f>
        <v>0</v>
      </c>
      <c r="G72" s="55">
        <f>$G71+SUMIFS('NEW-RTT'!$O$6:$O$786,'NEW-RTT'!$B$6:$B$786,#REF!,'NEW-RTT'!$L$6:$L$786,$B72,'NEW-RTT'!$AB$6:$AB$786,"G*",'NEW-RTT'!$C$6:$C$786,$G$3,'NEW-RTT'!$N$6:$N$786,#REF!)-SUMIFS('NEW-RTT'!$O$6:$O$786,'NEW-RTT'!$B$6:$B$786,#REF!,'NEW-RTT'!$M$6:$M$786,$B72,'NEW-RTT'!$AB$6:$AB$786,"G*",'NEW-RTT'!$C$6:$C$786,$G$3,'NEW-RTT'!$N$6:$N$786,#REF!)</f>
        <v>0</v>
      </c>
      <c r="H72" s="64">
        <f t="shared" si="16"/>
        <v>0</v>
      </c>
      <c r="I72" s="97" t="e">
        <f t="shared" si="17"/>
        <v>#REF!</v>
      </c>
      <c r="J72" s="97" t="e">
        <f t="shared" si="18"/>
        <v>#REF!</v>
      </c>
      <c r="K72" s="97" t="e">
        <f t="shared" si="19"/>
        <v>#REF!</v>
      </c>
      <c r="L72" s="99" t="e">
        <f>SUMIFS(#REF!,#REF!,#REF!,#REF!,#REF!,#REF!,#REF!)</f>
        <v>#REF!</v>
      </c>
      <c r="M72" s="60">
        <f>$M71+SUMIFS('NEW-RTT'!$O$6:$O$786,'NEW-RTT'!$B$6:$B$786,#REF!,'NEW-RTT'!$L$6:$L$786,$B72,'NEW-RTT'!$AB$6:$AB$786,"G*",'NEW-RTT'!$C$6:$C$786,$M$3,'NEW-RTT'!$N$6:$N$786,#REF!)-SUMIFS('NEW-RTT'!$O$6:$O$786,'NEW-RTT'!$B$6:$B$786,#REF!,'NEW-RTT'!$M$6:$M$786,$B72,'NEW-RTT'!$AB$6:$AB$786,"G*",'NEW-RTT'!$C$6:$C$786,$M$3,'NEW-RTT'!$N$6:$N$786,#REF!)</f>
        <v>0</v>
      </c>
      <c r="N72" s="24">
        <f>$N71+SUMIFS('NEW-RTT'!$O$6:$O$786,'NEW-RTT'!$B$6:$B$786,#REF!,'NEW-RTT'!$L$6:$L$786,$B72,'NEW-RTT'!$AB$6:$AB$786,"G*",'NEW-RTT'!$C$6:$C$786,$N$3,'NEW-RTT'!$N$6:$N$786,#REF!)-SUMIFS('NEW-RTT'!$O$6:$O$786,'NEW-RTT'!$B$6:$B$786,#REF!,'NEW-RTT'!$M$6:$M$786,$B72,'NEW-RTT'!$AB$6:$AB$786,"G*",'NEW-RTT'!$C$6:$C$786,$N$3,'NEW-RTT'!$N$6:$N$786,#REF!)</f>
        <v>0</v>
      </c>
      <c r="O72" s="24">
        <f>$O71+SUMIFS('NEW-RTT'!$O$6:$O$786,'NEW-RTT'!$B$6:$B$786,#REF!,'NEW-RTT'!$L$6:$L$786,$B72,'NEW-RTT'!$AB$6:$AB$786,"G*",'NEW-RTT'!$C$6:$C$786,$O$3,'NEW-RTT'!$N$6:$N$786,#REF!)-SUMIFS('NEW-RTT'!$O$6:$O$786,'NEW-RTT'!$B$6:$B$786,#REF!,'NEW-RTT'!$M$6:$M$786,$B72,'NEW-RTT'!$AB$6:$AB$786,"G*",'NEW-RTT'!$C$6:$C$786,$O$3,'NEW-RTT'!$N$6:$N$786,#REF!)</f>
        <v>0</v>
      </c>
      <c r="P72" s="24">
        <f>$P71+SUMIFS('NEW-RTT'!$O$6:$O$786,'NEW-RTT'!$B$6:$B$786,#REF!,'NEW-RTT'!$L$6:$L$786,$B72,'NEW-RTT'!$AB$6:$AB$786,"G*",'NEW-RTT'!$C$6:$C$786,$P$3,'NEW-RTT'!$N$6:$N$786,#REF!)-SUMIFS('NEW-RTT'!$O$6:$O$786,'NEW-RTT'!$B$6:$B$786,#REF!,'NEW-RTT'!$M$6:$M$786,$B72,'NEW-RTT'!$AB$6:$AB$786,"G*",'NEW-RTT'!$C$6:$C$786,$P$3,'NEW-RTT'!$N$6:$N$786,#REF!)</f>
        <v>0</v>
      </c>
      <c r="Q72" s="24">
        <f>$Q71+SUMIFS('NEW-RTT'!$O$6:$O$786,'NEW-RTT'!$B$6:$B$786,#REF!,'NEW-RTT'!$L$6:$L$786,$B72,'NEW-RTT'!$AB$6:$AB$786,"G*",'NEW-RTT'!$C$6:$C$786,$Q$3,'NEW-RTT'!$N$6:$N$786,#REF!)-SUMIFS('NEW-RTT'!$O$6:$O$786,'NEW-RTT'!$B$6:$B$786,#REF!,'NEW-RTT'!$M$6:$M$786,$B72,'NEW-RTT'!$AB$6:$AB$786,"G*",'NEW-RTT'!$C$6:$C$786,$Q$3,'NEW-RTT'!$N$6:$N$786,#REF!)</f>
        <v>0</v>
      </c>
      <c r="R72" s="126">
        <f t="shared" si="8"/>
        <v>0</v>
      </c>
      <c r="S72" s="126" t="e">
        <f t="shared" si="15"/>
        <v>#REF!</v>
      </c>
      <c r="T72" s="126" t="e">
        <f t="shared" si="9"/>
        <v>#REF!</v>
      </c>
      <c r="U72" s="126" t="e">
        <f t="shared" si="10"/>
        <v>#REF!</v>
      </c>
      <c r="V72" s="127" t="e">
        <f t="shared" si="11"/>
        <v>#REF!</v>
      </c>
      <c r="W72" s="131" t="e">
        <f>SUMIFS(#REF!,#REF!,#REF!,#REF!,#REF!,#REF!,#REF!)</f>
        <v>#REF!</v>
      </c>
      <c r="X72" s="141"/>
      <c r="Y72" s="142"/>
      <c r="Z72" s="141"/>
      <c r="AA72" s="141"/>
      <c r="AB72" s="142"/>
      <c r="AC72" s="143"/>
      <c r="AD72" s="141"/>
      <c r="AE72" s="141"/>
      <c r="AF72" s="142"/>
      <c r="AG72" s="143"/>
      <c r="AH72" s="141"/>
      <c r="AI72" s="142"/>
      <c r="AJ72" s="141"/>
      <c r="AK72" s="141"/>
      <c r="AL72" s="142"/>
      <c r="AM72" s="143"/>
      <c r="AN72" s="141"/>
      <c r="AO72" s="141"/>
      <c r="AP72" s="142"/>
      <c r="AQ72" s="143"/>
    </row>
    <row r="73" spans="2:43" x14ac:dyDescent="0.25">
      <c r="B73" s="22">
        <v>69</v>
      </c>
      <c r="C73" s="21"/>
      <c r="D73" s="23">
        <f>$D72+SUMIFS('NEW-RTT'!$O$6:$O$786,'NEW-RTT'!$B$6:$B$786,#REF!,'NEW-RTT'!$L$6:$L$786,$B73,'NEW-RTT'!$AB$6:$AB$786,"G*",'NEW-RTT'!$C$6:$C$786,$D$3,'NEW-RTT'!$N$6:$N$786,#REF!)-SUMIFS('NEW-RTT'!$O$6:$O$786,'NEW-RTT'!$B$6:$B$786,#REF!,'NEW-RTT'!$M$6:$M$786,$B73,'NEW-RTT'!$AB$6:$AB$786,"G*",'NEW-RTT'!$C$6:$C$786,$D$3,'NEW-RTT'!$N$6:$N$786,#REF!)</f>
        <v>0</v>
      </c>
      <c r="E73" s="24">
        <f>$E72+SUMIFS('NEW-RTT'!$O$6:$O$786,'NEW-RTT'!$B$6:$B$786,#REF!,'NEW-RTT'!$L$6:$L$786,$B73,'NEW-RTT'!$AB$6:$AB$786,"G*",'NEW-RTT'!$C$6:$C$786,$E$3,'NEW-RTT'!$N$6:$N$786,#REF!)-SUMIFS('NEW-RTT'!$O$6:$O$786,'NEW-RTT'!$B$6:$B$786,#REF!,'NEW-RTT'!$M$6:$M$786,$B73,'NEW-RTT'!$AB$6:$AB$786,"G*",'NEW-RTT'!$C$6:$C$786,$E$3,'NEW-RTT'!$N$6:$N$786,#REF!)</f>
        <v>0</v>
      </c>
      <c r="F73" s="24">
        <f>$F72+SUMIFS('NEW-RTT'!$O$6:$O$786,'NEW-RTT'!$B$6:$B$786,#REF!,'NEW-RTT'!$L$6:$L$786,$B73,'NEW-RTT'!$AB$6:$AB$786,"G*",'NEW-RTT'!$C$6:$C$786,$F$3,'NEW-RTT'!$N$6:$N$786,#REF!)-SUMIFS('NEW-RTT'!$O$6:$O$786,'NEW-RTT'!$B$6:$B$786,#REF!,'NEW-RTT'!$M$6:$M$786,$B73,'NEW-RTT'!$AB$6:$AB$786,"G*",'NEW-RTT'!$C$6:$C$786,$F$3,'NEW-RTT'!$N$6:$N$786,#REF!)</f>
        <v>0</v>
      </c>
      <c r="G73" s="55">
        <f>$G72+SUMIFS('NEW-RTT'!$O$6:$O$786,'NEW-RTT'!$B$6:$B$786,#REF!,'NEW-RTT'!$L$6:$L$786,$B73,'NEW-RTT'!$AB$6:$AB$786,"G*",'NEW-RTT'!$C$6:$C$786,$G$3,'NEW-RTT'!$N$6:$N$786,#REF!)-SUMIFS('NEW-RTT'!$O$6:$O$786,'NEW-RTT'!$B$6:$B$786,#REF!,'NEW-RTT'!$M$6:$M$786,$B73,'NEW-RTT'!$AB$6:$AB$786,"G*",'NEW-RTT'!$C$6:$C$786,$G$3,'NEW-RTT'!$N$6:$N$786,#REF!)</f>
        <v>0</v>
      </c>
      <c r="H73" s="64">
        <f t="shared" si="16"/>
        <v>0</v>
      </c>
      <c r="I73" s="97" t="e">
        <f t="shared" si="17"/>
        <v>#REF!</v>
      </c>
      <c r="J73" s="97" t="e">
        <f t="shared" si="18"/>
        <v>#REF!</v>
      </c>
      <c r="K73" s="97" t="e">
        <f t="shared" si="19"/>
        <v>#REF!</v>
      </c>
      <c r="L73" s="99" t="e">
        <f>SUMIFS(#REF!,#REF!,#REF!,#REF!,#REF!,#REF!,#REF!)</f>
        <v>#REF!</v>
      </c>
      <c r="M73" s="60">
        <f>$M72+SUMIFS('NEW-RTT'!$O$6:$O$786,'NEW-RTT'!$B$6:$B$786,#REF!,'NEW-RTT'!$L$6:$L$786,$B73,'NEW-RTT'!$AB$6:$AB$786,"G*",'NEW-RTT'!$C$6:$C$786,$M$3,'NEW-RTT'!$N$6:$N$786,#REF!)-SUMIFS('NEW-RTT'!$O$6:$O$786,'NEW-RTT'!$B$6:$B$786,#REF!,'NEW-RTT'!$M$6:$M$786,$B73,'NEW-RTT'!$AB$6:$AB$786,"G*",'NEW-RTT'!$C$6:$C$786,$M$3,'NEW-RTT'!$N$6:$N$786,#REF!)</f>
        <v>0</v>
      </c>
      <c r="N73" s="24">
        <f>$N72+SUMIFS('NEW-RTT'!$O$6:$O$786,'NEW-RTT'!$B$6:$B$786,#REF!,'NEW-RTT'!$L$6:$L$786,$B73,'NEW-RTT'!$AB$6:$AB$786,"G*",'NEW-RTT'!$C$6:$C$786,$N$3,'NEW-RTT'!$N$6:$N$786,#REF!)-SUMIFS('NEW-RTT'!$O$6:$O$786,'NEW-RTT'!$B$6:$B$786,#REF!,'NEW-RTT'!$M$6:$M$786,$B73,'NEW-RTT'!$AB$6:$AB$786,"G*",'NEW-RTT'!$C$6:$C$786,$N$3,'NEW-RTT'!$N$6:$N$786,#REF!)</f>
        <v>0</v>
      </c>
      <c r="O73" s="24">
        <f>$O72+SUMIFS('NEW-RTT'!$O$6:$O$786,'NEW-RTT'!$B$6:$B$786,#REF!,'NEW-RTT'!$L$6:$L$786,$B73,'NEW-RTT'!$AB$6:$AB$786,"G*",'NEW-RTT'!$C$6:$C$786,$O$3,'NEW-RTT'!$N$6:$N$786,#REF!)-SUMIFS('NEW-RTT'!$O$6:$O$786,'NEW-RTT'!$B$6:$B$786,#REF!,'NEW-RTT'!$M$6:$M$786,$B73,'NEW-RTT'!$AB$6:$AB$786,"G*",'NEW-RTT'!$C$6:$C$786,$O$3,'NEW-RTT'!$N$6:$N$786,#REF!)</f>
        <v>0</v>
      </c>
      <c r="P73" s="24">
        <f>$P72+SUMIFS('NEW-RTT'!$O$6:$O$786,'NEW-RTT'!$B$6:$B$786,#REF!,'NEW-RTT'!$L$6:$L$786,$B73,'NEW-RTT'!$AB$6:$AB$786,"G*",'NEW-RTT'!$C$6:$C$786,$P$3,'NEW-RTT'!$N$6:$N$786,#REF!)-SUMIFS('NEW-RTT'!$O$6:$O$786,'NEW-RTT'!$B$6:$B$786,#REF!,'NEW-RTT'!$M$6:$M$786,$B73,'NEW-RTT'!$AB$6:$AB$786,"G*",'NEW-RTT'!$C$6:$C$786,$P$3,'NEW-RTT'!$N$6:$N$786,#REF!)</f>
        <v>0</v>
      </c>
      <c r="Q73" s="24">
        <f>$Q72+SUMIFS('NEW-RTT'!$O$6:$O$786,'NEW-RTT'!$B$6:$B$786,#REF!,'NEW-RTT'!$L$6:$L$786,$B73,'NEW-RTT'!$AB$6:$AB$786,"G*",'NEW-RTT'!$C$6:$C$786,$Q$3,'NEW-RTT'!$N$6:$N$786,#REF!)-SUMIFS('NEW-RTT'!$O$6:$O$786,'NEW-RTT'!$B$6:$B$786,#REF!,'NEW-RTT'!$M$6:$M$786,$B73,'NEW-RTT'!$AB$6:$AB$786,"G*",'NEW-RTT'!$C$6:$C$786,$Q$3,'NEW-RTT'!$N$6:$N$786,#REF!)</f>
        <v>0</v>
      </c>
      <c r="R73" s="126">
        <f t="shared" si="8"/>
        <v>0</v>
      </c>
      <c r="S73" s="126" t="e">
        <f t="shared" si="15"/>
        <v>#REF!</v>
      </c>
      <c r="T73" s="126" t="e">
        <f t="shared" si="9"/>
        <v>#REF!</v>
      </c>
      <c r="U73" s="126" t="e">
        <f t="shared" si="10"/>
        <v>#REF!</v>
      </c>
      <c r="V73" s="127" t="e">
        <f t="shared" si="11"/>
        <v>#REF!</v>
      </c>
      <c r="W73" s="131" t="e">
        <f>SUMIFS(#REF!,#REF!,#REF!,#REF!,#REF!,#REF!,#REF!)</f>
        <v>#REF!</v>
      </c>
      <c r="X73" s="141"/>
      <c r="Y73" s="142"/>
      <c r="Z73" s="141"/>
      <c r="AA73" s="141"/>
      <c r="AB73" s="142"/>
      <c r="AC73" s="143"/>
      <c r="AD73" s="141"/>
      <c r="AE73" s="141"/>
      <c r="AF73" s="142"/>
      <c r="AG73" s="143"/>
      <c r="AH73" s="141"/>
      <c r="AI73" s="142"/>
      <c r="AJ73" s="141"/>
      <c r="AK73" s="141"/>
      <c r="AL73" s="142"/>
      <c r="AM73" s="143"/>
      <c r="AN73" s="141"/>
      <c r="AO73" s="141"/>
      <c r="AP73" s="142"/>
      <c r="AQ73" s="143"/>
    </row>
    <row r="74" spans="2:43" x14ac:dyDescent="0.25">
      <c r="B74" s="22">
        <v>70</v>
      </c>
      <c r="C74" s="21"/>
      <c r="D74" s="23">
        <f>$D73+SUMIFS('NEW-RTT'!$O$6:$O$786,'NEW-RTT'!$B$6:$B$786,#REF!,'NEW-RTT'!$L$6:$L$786,$B74,'NEW-RTT'!$AB$6:$AB$786,"G*",'NEW-RTT'!$C$6:$C$786,$D$3,'NEW-RTT'!$N$6:$N$786,#REF!)-SUMIFS('NEW-RTT'!$O$6:$O$786,'NEW-RTT'!$B$6:$B$786,#REF!,'NEW-RTT'!$M$6:$M$786,$B74,'NEW-RTT'!$AB$6:$AB$786,"G*",'NEW-RTT'!$C$6:$C$786,$D$3,'NEW-RTT'!$N$6:$N$786,#REF!)</f>
        <v>0</v>
      </c>
      <c r="E74" s="24">
        <f>$E73+SUMIFS('NEW-RTT'!$O$6:$O$786,'NEW-RTT'!$B$6:$B$786,#REF!,'NEW-RTT'!$L$6:$L$786,$B74,'NEW-RTT'!$AB$6:$AB$786,"G*",'NEW-RTT'!$C$6:$C$786,$E$3,'NEW-RTT'!$N$6:$N$786,#REF!)-SUMIFS('NEW-RTT'!$O$6:$O$786,'NEW-RTT'!$B$6:$B$786,#REF!,'NEW-RTT'!$M$6:$M$786,$B74,'NEW-RTT'!$AB$6:$AB$786,"G*",'NEW-RTT'!$C$6:$C$786,$E$3,'NEW-RTT'!$N$6:$N$786,#REF!)</f>
        <v>0</v>
      </c>
      <c r="F74" s="24">
        <f>$F73+SUMIFS('NEW-RTT'!$O$6:$O$786,'NEW-RTT'!$B$6:$B$786,#REF!,'NEW-RTT'!$L$6:$L$786,$B74,'NEW-RTT'!$AB$6:$AB$786,"G*",'NEW-RTT'!$C$6:$C$786,$F$3,'NEW-RTT'!$N$6:$N$786,#REF!)-SUMIFS('NEW-RTT'!$O$6:$O$786,'NEW-RTT'!$B$6:$B$786,#REF!,'NEW-RTT'!$M$6:$M$786,$B74,'NEW-RTT'!$AB$6:$AB$786,"G*",'NEW-RTT'!$C$6:$C$786,$F$3,'NEW-RTT'!$N$6:$N$786,#REF!)</f>
        <v>0</v>
      </c>
      <c r="G74" s="55">
        <f>$G73+SUMIFS('NEW-RTT'!$O$6:$O$786,'NEW-RTT'!$B$6:$B$786,#REF!,'NEW-RTT'!$L$6:$L$786,$B74,'NEW-RTT'!$AB$6:$AB$786,"G*",'NEW-RTT'!$C$6:$C$786,$G$3,'NEW-RTT'!$N$6:$N$786,#REF!)-SUMIFS('NEW-RTT'!$O$6:$O$786,'NEW-RTT'!$B$6:$B$786,#REF!,'NEW-RTT'!$M$6:$M$786,$B74,'NEW-RTT'!$AB$6:$AB$786,"G*",'NEW-RTT'!$C$6:$C$786,$G$3,'NEW-RTT'!$N$6:$N$786,#REF!)</f>
        <v>0</v>
      </c>
      <c r="H74" s="64">
        <f t="shared" si="16"/>
        <v>0</v>
      </c>
      <c r="I74" s="97" t="e">
        <f>$I$2+H74</f>
        <v>#REF!</v>
      </c>
      <c r="J74" s="97" t="e">
        <f t="shared" si="18"/>
        <v>#REF!</v>
      </c>
      <c r="K74" s="97" t="e">
        <f t="shared" si="19"/>
        <v>#REF!</v>
      </c>
      <c r="L74" s="99" t="e">
        <f>SUMIFS(#REF!,#REF!,#REF!,#REF!,#REF!,#REF!,#REF!)</f>
        <v>#REF!</v>
      </c>
      <c r="M74" s="60">
        <f>$M73+SUMIFS('NEW-RTT'!$O$6:$O$786,'NEW-RTT'!$B$6:$B$786,#REF!,'NEW-RTT'!$L$6:$L$786,$B74,'NEW-RTT'!$AB$6:$AB$786,"G*",'NEW-RTT'!$C$6:$C$786,$M$3,'NEW-RTT'!$N$6:$N$786,#REF!)-SUMIFS('NEW-RTT'!$O$6:$O$786,'NEW-RTT'!$B$6:$B$786,#REF!,'NEW-RTT'!$M$6:$M$786,$B74,'NEW-RTT'!$AB$6:$AB$786,"G*",'NEW-RTT'!$C$6:$C$786,$M$3,'NEW-RTT'!$N$6:$N$786,#REF!)</f>
        <v>0</v>
      </c>
      <c r="N74" s="24">
        <f>$N73+SUMIFS('NEW-RTT'!$O$6:$O$786,'NEW-RTT'!$B$6:$B$786,#REF!,'NEW-RTT'!$L$6:$L$786,$B74,'NEW-RTT'!$AB$6:$AB$786,"G*",'NEW-RTT'!$C$6:$C$786,$N$3,'NEW-RTT'!$N$6:$N$786,#REF!)-SUMIFS('NEW-RTT'!$O$6:$O$786,'NEW-RTT'!$B$6:$B$786,#REF!,'NEW-RTT'!$M$6:$M$786,$B74,'NEW-RTT'!$AB$6:$AB$786,"G*",'NEW-RTT'!$C$6:$C$786,$N$3,'NEW-RTT'!$N$6:$N$786,#REF!)</f>
        <v>0</v>
      </c>
      <c r="O74" s="24">
        <f>$O73+SUMIFS('NEW-RTT'!$O$6:$O$786,'NEW-RTT'!$B$6:$B$786,#REF!,'NEW-RTT'!$L$6:$L$786,$B74,'NEW-RTT'!$AB$6:$AB$786,"G*",'NEW-RTT'!$C$6:$C$786,$O$3,'NEW-RTT'!$N$6:$N$786,#REF!)-SUMIFS('NEW-RTT'!$O$6:$O$786,'NEW-RTT'!$B$6:$B$786,#REF!,'NEW-RTT'!$M$6:$M$786,$B74,'NEW-RTT'!$AB$6:$AB$786,"G*",'NEW-RTT'!$C$6:$C$786,$O$3,'NEW-RTT'!$N$6:$N$786,#REF!)</f>
        <v>0</v>
      </c>
      <c r="P74" s="24">
        <f>$P73+SUMIFS('NEW-RTT'!$O$6:$O$786,'NEW-RTT'!$B$6:$B$786,#REF!,'NEW-RTT'!$L$6:$L$786,$B74,'NEW-RTT'!$AB$6:$AB$786,"G*",'NEW-RTT'!$C$6:$C$786,$P$3,'NEW-RTT'!$N$6:$N$786,#REF!)-SUMIFS('NEW-RTT'!$O$6:$O$786,'NEW-RTT'!$B$6:$B$786,#REF!,'NEW-RTT'!$M$6:$M$786,$B74,'NEW-RTT'!$AB$6:$AB$786,"G*",'NEW-RTT'!$C$6:$C$786,$P$3,'NEW-RTT'!$N$6:$N$786,#REF!)</f>
        <v>0</v>
      </c>
      <c r="Q74" s="24">
        <f>$Q73+SUMIFS('NEW-RTT'!$O$6:$O$786,'NEW-RTT'!$B$6:$B$786,#REF!,'NEW-RTT'!$L$6:$L$786,$B74,'NEW-RTT'!$AB$6:$AB$786,"G*",'NEW-RTT'!$C$6:$C$786,$Q$3,'NEW-RTT'!$N$6:$N$786,#REF!)-SUMIFS('NEW-RTT'!$O$6:$O$786,'NEW-RTT'!$B$6:$B$786,#REF!,'NEW-RTT'!$M$6:$M$786,$B74,'NEW-RTT'!$AB$6:$AB$786,"G*",'NEW-RTT'!$C$6:$C$786,$Q$3,'NEW-RTT'!$N$6:$N$786,#REF!)</f>
        <v>0</v>
      </c>
      <c r="R74" s="126">
        <f t="shared" si="8"/>
        <v>0</v>
      </c>
      <c r="S74" s="126" t="e">
        <f t="shared" si="15"/>
        <v>#REF!</v>
      </c>
      <c r="T74" s="126" t="e">
        <f t="shared" si="9"/>
        <v>#REF!</v>
      </c>
      <c r="U74" s="126" t="e">
        <f t="shared" si="10"/>
        <v>#REF!</v>
      </c>
      <c r="V74" s="127" t="e">
        <f t="shared" si="11"/>
        <v>#REF!</v>
      </c>
      <c r="W74" s="131" t="e">
        <f>SUMIFS(#REF!,#REF!,#REF!,#REF!,#REF!,#REF!,#REF!)</f>
        <v>#REF!</v>
      </c>
      <c r="X74" s="141"/>
      <c r="Y74" s="142"/>
      <c r="Z74" s="141"/>
      <c r="AA74" s="141"/>
      <c r="AB74" s="142"/>
      <c r="AC74" s="143"/>
      <c r="AD74" s="141"/>
      <c r="AE74" s="141"/>
      <c r="AF74" s="142"/>
      <c r="AG74" s="143"/>
      <c r="AH74" s="141"/>
      <c r="AI74" s="142"/>
      <c r="AJ74" s="141"/>
      <c r="AK74" s="141"/>
      <c r="AL74" s="142"/>
      <c r="AM74" s="143"/>
      <c r="AN74" s="141"/>
      <c r="AO74" s="141"/>
      <c r="AP74" s="142"/>
      <c r="AQ74" s="143"/>
    </row>
    <row r="75" spans="2:43" x14ac:dyDescent="0.25">
      <c r="B75" s="93">
        <v>71</v>
      </c>
      <c r="C75" s="21"/>
      <c r="D75" s="23">
        <f>$D74+SUMIFS('NEW-RTT'!$O$6:$O$786,'NEW-RTT'!$B$6:$B$786,#REF!,'NEW-RTT'!$L$6:$L$786,$B75,'NEW-RTT'!$AB$6:$AB$786,"G*",'NEW-RTT'!$C$6:$C$786,$D$3,'NEW-RTT'!$N$6:$N$786,#REF!)-SUMIFS('NEW-RTT'!$O$6:$O$786,'NEW-RTT'!$B$6:$B$786,#REF!,'NEW-RTT'!$M$6:$M$786,$B75,'NEW-RTT'!$AB$6:$AB$786,"G*",'NEW-RTT'!$C$6:$C$786,$D$3,'NEW-RTT'!$N$6:$N$786,#REF!)</f>
        <v>0</v>
      </c>
      <c r="E75" s="24">
        <f>$E74+SUMIFS('NEW-RTT'!$O$6:$O$786,'NEW-RTT'!$B$6:$B$786,#REF!,'NEW-RTT'!$L$6:$L$786,$B75,'NEW-RTT'!$AB$6:$AB$786,"G*",'NEW-RTT'!$C$6:$C$786,$E$3,'NEW-RTT'!$N$6:$N$786,#REF!)-SUMIFS('NEW-RTT'!$O$6:$O$786,'NEW-RTT'!$B$6:$B$786,#REF!,'NEW-RTT'!$M$6:$M$786,$B75,'NEW-RTT'!$AB$6:$AB$786,"G*",'NEW-RTT'!$C$6:$C$786,$E$3,'NEW-RTT'!$N$6:$N$786,#REF!)</f>
        <v>0</v>
      </c>
      <c r="F75" s="24">
        <f>$F74+SUMIFS('NEW-RTT'!$O$6:$O$786,'NEW-RTT'!$B$6:$B$786,#REF!,'NEW-RTT'!$L$6:$L$786,$B75,'NEW-RTT'!$AB$6:$AB$786,"G*",'NEW-RTT'!$C$6:$C$786,$F$3,'NEW-RTT'!$N$6:$N$786,#REF!)-SUMIFS('NEW-RTT'!$O$6:$O$786,'NEW-RTT'!$B$6:$B$786,#REF!,'NEW-RTT'!$M$6:$M$786,$B75,'NEW-RTT'!$AB$6:$AB$786,"G*",'NEW-RTT'!$C$6:$C$786,$F$3,'NEW-RTT'!$N$6:$N$786,#REF!)</f>
        <v>0</v>
      </c>
      <c r="G75" s="55">
        <f>$G74+SUMIFS('NEW-RTT'!$O$6:$O$786,'NEW-RTT'!$B$6:$B$786,#REF!,'NEW-RTT'!$L$6:$L$786,$B75,'NEW-RTT'!$AB$6:$AB$786,"G*",'NEW-RTT'!$C$6:$C$786,$G$3,'NEW-RTT'!$N$6:$N$786,#REF!)-SUMIFS('NEW-RTT'!$O$6:$O$786,'NEW-RTT'!$B$6:$B$786,#REF!,'NEW-RTT'!$M$6:$M$786,$B75,'NEW-RTT'!$AB$6:$AB$786,"G*",'NEW-RTT'!$C$6:$C$786,$G$3,'NEW-RTT'!$N$6:$N$786,#REF!)</f>
        <v>0</v>
      </c>
      <c r="H75" s="64">
        <f t="shared" si="16"/>
        <v>0</v>
      </c>
      <c r="I75" s="97" t="e">
        <f t="shared" si="17"/>
        <v>#REF!</v>
      </c>
      <c r="J75" s="97" t="e">
        <f t="shared" si="18"/>
        <v>#REF!</v>
      </c>
      <c r="K75" s="97" t="e">
        <f t="shared" si="19"/>
        <v>#REF!</v>
      </c>
      <c r="L75" s="99" t="e">
        <f>SUMIFS(#REF!,#REF!,#REF!,#REF!,#REF!,#REF!,#REF!)</f>
        <v>#REF!</v>
      </c>
      <c r="M75" s="60">
        <f>$M74+SUMIFS('NEW-RTT'!$O$6:$O$786,'NEW-RTT'!$B$6:$B$786,#REF!,'NEW-RTT'!$L$6:$L$786,$B75,'NEW-RTT'!$AB$6:$AB$786,"G*",'NEW-RTT'!$C$6:$C$786,$M$3,'NEW-RTT'!$N$6:$N$786,#REF!)-SUMIFS('NEW-RTT'!$O$6:$O$786,'NEW-RTT'!$B$6:$B$786,#REF!,'NEW-RTT'!$M$6:$M$786,$B75,'NEW-RTT'!$AB$6:$AB$786,"G*",'NEW-RTT'!$C$6:$C$786,$M$3,'NEW-RTT'!$N$6:$N$786,#REF!)</f>
        <v>0</v>
      </c>
      <c r="N75" s="24">
        <f>$N74+SUMIFS('NEW-RTT'!$O$6:$O$786,'NEW-RTT'!$B$6:$B$786,#REF!,'NEW-RTT'!$L$6:$L$786,$B75,'NEW-RTT'!$AB$6:$AB$786,"G*",'NEW-RTT'!$C$6:$C$786,$N$3,'NEW-RTT'!$N$6:$N$786,#REF!)-SUMIFS('NEW-RTT'!$O$6:$O$786,'NEW-RTT'!$B$6:$B$786,#REF!,'NEW-RTT'!$M$6:$M$786,$B75,'NEW-RTT'!$AB$6:$AB$786,"G*",'NEW-RTT'!$C$6:$C$786,$N$3,'NEW-RTT'!$N$6:$N$786,#REF!)</f>
        <v>0</v>
      </c>
      <c r="O75" s="24">
        <f>$O74+SUMIFS('NEW-RTT'!$O$6:$O$786,'NEW-RTT'!$B$6:$B$786,#REF!,'NEW-RTT'!$L$6:$L$786,$B75,'NEW-RTT'!$AB$6:$AB$786,"G*",'NEW-RTT'!$C$6:$C$786,$O$3,'NEW-RTT'!$N$6:$N$786,#REF!)-SUMIFS('NEW-RTT'!$O$6:$O$786,'NEW-RTT'!$B$6:$B$786,#REF!,'NEW-RTT'!$M$6:$M$786,$B75,'NEW-RTT'!$AB$6:$AB$786,"G*",'NEW-RTT'!$C$6:$C$786,$O$3,'NEW-RTT'!$N$6:$N$786,#REF!)</f>
        <v>0</v>
      </c>
      <c r="P75" s="24">
        <f>$P74+SUMIFS('NEW-RTT'!$O$6:$O$786,'NEW-RTT'!$B$6:$B$786,#REF!,'NEW-RTT'!$L$6:$L$786,$B75,'NEW-RTT'!$AB$6:$AB$786,"G*",'NEW-RTT'!$C$6:$C$786,$P$3,'NEW-RTT'!$N$6:$N$786,#REF!)-SUMIFS('NEW-RTT'!$O$6:$O$786,'NEW-RTT'!$B$6:$B$786,#REF!,'NEW-RTT'!$M$6:$M$786,$B75,'NEW-RTT'!$AB$6:$AB$786,"G*",'NEW-RTT'!$C$6:$C$786,$P$3,'NEW-RTT'!$N$6:$N$786,#REF!)</f>
        <v>0</v>
      </c>
      <c r="Q75" s="24">
        <f>$Q74+SUMIFS('NEW-RTT'!$O$6:$O$786,'NEW-RTT'!$B$6:$B$786,#REF!,'NEW-RTT'!$L$6:$L$786,$B75,'NEW-RTT'!$AB$6:$AB$786,"G*",'NEW-RTT'!$C$6:$C$786,$Q$3,'NEW-RTT'!$N$6:$N$786,#REF!)-SUMIFS('NEW-RTT'!$O$6:$O$786,'NEW-RTT'!$B$6:$B$786,#REF!,'NEW-RTT'!$M$6:$M$786,$B75,'NEW-RTT'!$AB$6:$AB$786,"G*",'NEW-RTT'!$C$6:$C$786,$Q$3,'NEW-RTT'!$N$6:$N$786,#REF!)</f>
        <v>0</v>
      </c>
      <c r="R75" s="126">
        <f t="shared" si="8"/>
        <v>0</v>
      </c>
      <c r="S75" s="126" t="e">
        <f t="shared" si="15"/>
        <v>#REF!</v>
      </c>
      <c r="T75" s="126" t="e">
        <f t="shared" si="9"/>
        <v>#REF!</v>
      </c>
      <c r="U75" s="126" t="e">
        <f t="shared" si="10"/>
        <v>#REF!</v>
      </c>
      <c r="V75" s="127" t="e">
        <f t="shared" si="11"/>
        <v>#REF!</v>
      </c>
      <c r="W75" s="131" t="e">
        <f>SUMIFS(#REF!,#REF!,#REF!,#REF!,#REF!,#REF!,#REF!)</f>
        <v>#REF!</v>
      </c>
      <c r="X75" s="141"/>
      <c r="Y75" s="142"/>
      <c r="Z75" s="141"/>
      <c r="AA75" s="141"/>
      <c r="AB75" s="142"/>
      <c r="AC75" s="143"/>
      <c r="AD75" s="141"/>
      <c r="AE75" s="141"/>
      <c r="AF75" s="142"/>
      <c r="AG75" s="143"/>
      <c r="AH75" s="141"/>
      <c r="AI75" s="142"/>
      <c r="AJ75" s="141"/>
      <c r="AK75" s="141"/>
      <c r="AL75" s="142"/>
      <c r="AM75" s="143"/>
      <c r="AN75" s="141"/>
      <c r="AO75" s="141"/>
      <c r="AP75" s="142"/>
      <c r="AQ75" s="143"/>
    </row>
    <row r="76" spans="2:43" x14ac:dyDescent="0.25">
      <c r="B76" s="22">
        <v>72</v>
      </c>
      <c r="C76" s="21"/>
      <c r="D76" s="23">
        <f>$D75+SUMIFS('NEW-RTT'!$O$6:$O$786,'NEW-RTT'!$B$6:$B$786,#REF!,'NEW-RTT'!$L$6:$L$786,$B76,'NEW-RTT'!$AB$6:$AB$786,"G*",'NEW-RTT'!$C$6:$C$786,$D$3,'NEW-RTT'!$N$6:$N$786,#REF!)-SUMIFS('NEW-RTT'!$O$6:$O$786,'NEW-RTT'!$B$6:$B$786,#REF!,'NEW-RTT'!$M$6:$M$786,$B76,'NEW-RTT'!$AB$6:$AB$786,"G*",'NEW-RTT'!$C$6:$C$786,$D$3,'NEW-RTT'!$N$6:$N$786,#REF!)</f>
        <v>0</v>
      </c>
      <c r="E76" s="24">
        <f>$E75+SUMIFS('NEW-RTT'!$O$6:$O$786,'NEW-RTT'!$B$6:$B$786,#REF!,'NEW-RTT'!$L$6:$L$786,$B76,'NEW-RTT'!$AB$6:$AB$786,"G*",'NEW-RTT'!$C$6:$C$786,$E$3,'NEW-RTT'!$N$6:$N$786,#REF!)-SUMIFS('NEW-RTT'!$O$6:$O$786,'NEW-RTT'!$B$6:$B$786,#REF!,'NEW-RTT'!$M$6:$M$786,$B76,'NEW-RTT'!$AB$6:$AB$786,"G*",'NEW-RTT'!$C$6:$C$786,$E$3,'NEW-RTT'!$N$6:$N$786,#REF!)</f>
        <v>0</v>
      </c>
      <c r="F76" s="24">
        <f>$F75+SUMIFS('NEW-RTT'!$O$6:$O$786,'NEW-RTT'!$B$6:$B$786,#REF!,'NEW-RTT'!$L$6:$L$786,$B76,'NEW-RTT'!$AB$6:$AB$786,"G*",'NEW-RTT'!$C$6:$C$786,$F$3,'NEW-RTT'!$N$6:$N$786,#REF!)-SUMIFS('NEW-RTT'!$O$6:$O$786,'NEW-RTT'!$B$6:$B$786,#REF!,'NEW-RTT'!$M$6:$M$786,$B76,'NEW-RTT'!$AB$6:$AB$786,"G*",'NEW-RTT'!$C$6:$C$786,$F$3,'NEW-RTT'!$N$6:$N$786,#REF!)</f>
        <v>0</v>
      </c>
      <c r="G76" s="55">
        <f>$G75+SUMIFS('NEW-RTT'!$O$6:$O$786,'NEW-RTT'!$B$6:$B$786,#REF!,'NEW-RTT'!$L$6:$L$786,$B76,'NEW-RTT'!$AB$6:$AB$786,"G*",'NEW-RTT'!$C$6:$C$786,$G$3,'NEW-RTT'!$N$6:$N$786,#REF!)-SUMIFS('NEW-RTT'!$O$6:$O$786,'NEW-RTT'!$B$6:$B$786,#REF!,'NEW-RTT'!$M$6:$M$786,$B76,'NEW-RTT'!$AB$6:$AB$786,"G*",'NEW-RTT'!$C$6:$C$786,$G$3,'NEW-RTT'!$N$6:$N$786,#REF!)</f>
        <v>0</v>
      </c>
      <c r="H76" s="64">
        <f t="shared" si="16"/>
        <v>0</v>
      </c>
      <c r="I76" s="97" t="e">
        <f t="shared" si="17"/>
        <v>#REF!</v>
      </c>
      <c r="J76" s="97" t="e">
        <f t="shared" si="18"/>
        <v>#REF!</v>
      </c>
      <c r="K76" s="97" t="e">
        <f t="shared" si="19"/>
        <v>#REF!</v>
      </c>
      <c r="L76" s="99" t="e">
        <f>SUMIFS(#REF!,#REF!,#REF!,#REF!,#REF!,#REF!,#REF!)</f>
        <v>#REF!</v>
      </c>
      <c r="M76" s="60">
        <f>$M75+SUMIFS('NEW-RTT'!$O$6:$O$786,'NEW-RTT'!$B$6:$B$786,#REF!,'NEW-RTT'!$L$6:$L$786,$B76,'NEW-RTT'!$AB$6:$AB$786,"G*",'NEW-RTT'!$C$6:$C$786,$M$3,'NEW-RTT'!$N$6:$N$786,#REF!)-SUMIFS('NEW-RTT'!$O$6:$O$786,'NEW-RTT'!$B$6:$B$786,#REF!,'NEW-RTT'!$M$6:$M$786,$B76,'NEW-RTT'!$AB$6:$AB$786,"G*",'NEW-RTT'!$C$6:$C$786,$M$3,'NEW-RTT'!$N$6:$N$786,#REF!)</f>
        <v>0</v>
      </c>
      <c r="N76" s="24">
        <f>$N75+SUMIFS('NEW-RTT'!$O$6:$O$786,'NEW-RTT'!$B$6:$B$786,#REF!,'NEW-RTT'!$L$6:$L$786,$B76,'NEW-RTT'!$AB$6:$AB$786,"G*",'NEW-RTT'!$C$6:$C$786,$N$3,'NEW-RTT'!$N$6:$N$786,#REF!)-SUMIFS('NEW-RTT'!$O$6:$O$786,'NEW-RTT'!$B$6:$B$786,#REF!,'NEW-RTT'!$M$6:$M$786,$B76,'NEW-RTT'!$AB$6:$AB$786,"G*",'NEW-RTT'!$C$6:$C$786,$N$3,'NEW-RTT'!$N$6:$N$786,#REF!)</f>
        <v>0</v>
      </c>
      <c r="O76" s="24">
        <f>$O75+SUMIFS('NEW-RTT'!$O$6:$O$786,'NEW-RTT'!$B$6:$B$786,#REF!,'NEW-RTT'!$L$6:$L$786,$B76,'NEW-RTT'!$AB$6:$AB$786,"G*",'NEW-RTT'!$C$6:$C$786,$O$3,'NEW-RTT'!$N$6:$N$786,#REF!)-SUMIFS('NEW-RTT'!$O$6:$O$786,'NEW-RTT'!$B$6:$B$786,#REF!,'NEW-RTT'!$M$6:$M$786,$B76,'NEW-RTT'!$AB$6:$AB$786,"G*",'NEW-RTT'!$C$6:$C$786,$O$3,'NEW-RTT'!$N$6:$N$786,#REF!)</f>
        <v>0</v>
      </c>
      <c r="P76" s="24">
        <f>$P75+SUMIFS('NEW-RTT'!$O$6:$O$786,'NEW-RTT'!$B$6:$B$786,#REF!,'NEW-RTT'!$L$6:$L$786,$B76,'NEW-RTT'!$AB$6:$AB$786,"G*",'NEW-RTT'!$C$6:$C$786,$P$3,'NEW-RTT'!$N$6:$N$786,#REF!)-SUMIFS('NEW-RTT'!$O$6:$O$786,'NEW-RTT'!$B$6:$B$786,#REF!,'NEW-RTT'!$M$6:$M$786,$B76,'NEW-RTT'!$AB$6:$AB$786,"G*",'NEW-RTT'!$C$6:$C$786,$P$3,'NEW-RTT'!$N$6:$N$786,#REF!)</f>
        <v>0</v>
      </c>
      <c r="Q76" s="24">
        <f>$Q75+SUMIFS('NEW-RTT'!$O$6:$O$786,'NEW-RTT'!$B$6:$B$786,#REF!,'NEW-RTT'!$L$6:$L$786,$B76,'NEW-RTT'!$AB$6:$AB$786,"G*",'NEW-RTT'!$C$6:$C$786,$Q$3,'NEW-RTT'!$N$6:$N$786,#REF!)-SUMIFS('NEW-RTT'!$O$6:$O$786,'NEW-RTT'!$B$6:$B$786,#REF!,'NEW-RTT'!$M$6:$M$786,$B76,'NEW-RTT'!$AB$6:$AB$786,"G*",'NEW-RTT'!$C$6:$C$786,$Q$3,'NEW-RTT'!$N$6:$N$786,#REF!)</f>
        <v>0</v>
      </c>
      <c r="R76" s="126">
        <f t="shared" si="8"/>
        <v>0</v>
      </c>
      <c r="S76" s="126" t="e">
        <f t="shared" si="15"/>
        <v>#REF!</v>
      </c>
      <c r="T76" s="126" t="e">
        <f t="shared" si="9"/>
        <v>#REF!</v>
      </c>
      <c r="U76" s="126" t="e">
        <f t="shared" si="10"/>
        <v>#REF!</v>
      </c>
      <c r="V76" s="127" t="e">
        <f t="shared" si="11"/>
        <v>#REF!</v>
      </c>
      <c r="W76" s="131" t="e">
        <f>SUMIFS(#REF!,#REF!,#REF!,#REF!,#REF!,#REF!,#REF!)</f>
        <v>#REF!</v>
      </c>
      <c r="X76" s="141"/>
      <c r="Y76" s="142"/>
      <c r="Z76" s="141"/>
      <c r="AA76" s="141"/>
      <c r="AB76" s="142"/>
      <c r="AC76" s="143"/>
      <c r="AD76" s="141"/>
      <c r="AE76" s="141"/>
      <c r="AF76" s="142"/>
      <c r="AG76" s="143"/>
      <c r="AH76" s="141"/>
      <c r="AI76" s="142"/>
      <c r="AJ76" s="141"/>
      <c r="AK76" s="141"/>
      <c r="AL76" s="142"/>
      <c r="AM76" s="143"/>
      <c r="AN76" s="141"/>
      <c r="AO76" s="141"/>
      <c r="AP76" s="142"/>
      <c r="AQ76" s="143"/>
    </row>
    <row r="77" spans="2:43" x14ac:dyDescent="0.25">
      <c r="B77" s="22">
        <v>73</v>
      </c>
      <c r="C77" s="21"/>
      <c r="D77" s="23">
        <f>$D76+SUMIFS('NEW-RTT'!$O$6:$O$786,'NEW-RTT'!$B$6:$B$786,#REF!,'NEW-RTT'!$L$6:$L$786,$B77,'NEW-RTT'!$AB$6:$AB$786,"G*",'NEW-RTT'!$C$6:$C$786,$D$3,'NEW-RTT'!$N$6:$N$786,#REF!)-SUMIFS('NEW-RTT'!$O$6:$O$786,'NEW-RTT'!$B$6:$B$786,#REF!,'NEW-RTT'!$M$6:$M$786,$B77,'NEW-RTT'!$AB$6:$AB$786,"G*",'NEW-RTT'!$C$6:$C$786,$D$3,'NEW-RTT'!$N$6:$N$786,#REF!)</f>
        <v>0</v>
      </c>
      <c r="E77" s="24">
        <f>$E76+SUMIFS('NEW-RTT'!$O$6:$O$786,'NEW-RTT'!$B$6:$B$786,#REF!,'NEW-RTT'!$L$6:$L$786,$B77,'NEW-RTT'!$AB$6:$AB$786,"G*",'NEW-RTT'!$C$6:$C$786,$E$3,'NEW-RTT'!$N$6:$N$786,#REF!)-SUMIFS('NEW-RTT'!$O$6:$O$786,'NEW-RTT'!$B$6:$B$786,#REF!,'NEW-RTT'!$M$6:$M$786,$B77,'NEW-RTT'!$AB$6:$AB$786,"G*",'NEW-RTT'!$C$6:$C$786,$E$3,'NEW-RTT'!$N$6:$N$786,#REF!)</f>
        <v>0</v>
      </c>
      <c r="F77" s="24">
        <f>$F76+SUMIFS('NEW-RTT'!$O$6:$O$786,'NEW-RTT'!$B$6:$B$786,#REF!,'NEW-RTT'!$L$6:$L$786,$B77,'NEW-RTT'!$AB$6:$AB$786,"G*",'NEW-RTT'!$C$6:$C$786,$F$3,'NEW-RTT'!$N$6:$N$786,#REF!)-SUMIFS('NEW-RTT'!$O$6:$O$786,'NEW-RTT'!$B$6:$B$786,#REF!,'NEW-RTT'!$M$6:$M$786,$B77,'NEW-RTT'!$AB$6:$AB$786,"G*",'NEW-RTT'!$C$6:$C$786,$F$3,'NEW-RTT'!$N$6:$N$786,#REF!)</f>
        <v>0</v>
      </c>
      <c r="G77" s="55">
        <f>$G76+SUMIFS('NEW-RTT'!$O$6:$O$786,'NEW-RTT'!$B$6:$B$786,#REF!,'NEW-RTT'!$L$6:$L$786,$B77,'NEW-RTT'!$AB$6:$AB$786,"G*",'NEW-RTT'!$C$6:$C$786,$G$3,'NEW-RTT'!$N$6:$N$786,#REF!)-SUMIFS('NEW-RTT'!$O$6:$O$786,'NEW-RTT'!$B$6:$B$786,#REF!,'NEW-RTT'!$M$6:$M$786,$B77,'NEW-RTT'!$AB$6:$AB$786,"G*",'NEW-RTT'!$C$6:$C$786,$G$3,'NEW-RTT'!$N$6:$N$786,#REF!)</f>
        <v>0</v>
      </c>
      <c r="H77" s="64">
        <f t="shared" si="16"/>
        <v>0</v>
      </c>
      <c r="I77" s="97" t="e">
        <f t="shared" si="17"/>
        <v>#REF!</v>
      </c>
      <c r="J77" s="97" t="e">
        <f t="shared" si="18"/>
        <v>#REF!</v>
      </c>
      <c r="K77" s="97" t="e">
        <f t="shared" si="19"/>
        <v>#REF!</v>
      </c>
      <c r="L77" s="99" t="e">
        <f>SUMIFS(#REF!,#REF!,#REF!,#REF!,#REF!,#REF!,#REF!)</f>
        <v>#REF!</v>
      </c>
      <c r="M77" s="60">
        <f>$M76+SUMIFS('NEW-RTT'!$O$6:$O$786,'NEW-RTT'!$B$6:$B$786,#REF!,'NEW-RTT'!$L$6:$L$786,$B77,'NEW-RTT'!$AB$6:$AB$786,"G*",'NEW-RTT'!$C$6:$C$786,$M$3,'NEW-RTT'!$N$6:$N$786,#REF!)-SUMIFS('NEW-RTT'!$O$6:$O$786,'NEW-RTT'!$B$6:$B$786,#REF!,'NEW-RTT'!$M$6:$M$786,$B77,'NEW-RTT'!$AB$6:$AB$786,"G*",'NEW-RTT'!$C$6:$C$786,$M$3,'NEW-RTT'!$N$6:$N$786,#REF!)</f>
        <v>0</v>
      </c>
      <c r="N77" s="24">
        <f>$N76+SUMIFS('NEW-RTT'!$O$6:$O$786,'NEW-RTT'!$B$6:$B$786,#REF!,'NEW-RTT'!$L$6:$L$786,$B77,'NEW-RTT'!$AB$6:$AB$786,"G*",'NEW-RTT'!$C$6:$C$786,$N$3,'NEW-RTT'!$N$6:$N$786,#REF!)-SUMIFS('NEW-RTT'!$O$6:$O$786,'NEW-RTT'!$B$6:$B$786,#REF!,'NEW-RTT'!$M$6:$M$786,$B77,'NEW-RTT'!$AB$6:$AB$786,"G*",'NEW-RTT'!$C$6:$C$786,$N$3,'NEW-RTT'!$N$6:$N$786,#REF!)</f>
        <v>0</v>
      </c>
      <c r="O77" s="24">
        <f>$O76+SUMIFS('NEW-RTT'!$O$6:$O$786,'NEW-RTT'!$B$6:$B$786,#REF!,'NEW-RTT'!$L$6:$L$786,$B77,'NEW-RTT'!$AB$6:$AB$786,"G*",'NEW-RTT'!$C$6:$C$786,$O$3,'NEW-RTT'!$N$6:$N$786,#REF!)-SUMIFS('NEW-RTT'!$O$6:$O$786,'NEW-RTT'!$B$6:$B$786,#REF!,'NEW-RTT'!$M$6:$M$786,$B77,'NEW-RTT'!$AB$6:$AB$786,"G*",'NEW-RTT'!$C$6:$C$786,$O$3,'NEW-RTT'!$N$6:$N$786,#REF!)</f>
        <v>0</v>
      </c>
      <c r="P77" s="24">
        <f>$P76+SUMIFS('NEW-RTT'!$O$6:$O$786,'NEW-RTT'!$B$6:$B$786,#REF!,'NEW-RTT'!$L$6:$L$786,$B77,'NEW-RTT'!$AB$6:$AB$786,"G*",'NEW-RTT'!$C$6:$C$786,$P$3,'NEW-RTT'!$N$6:$N$786,#REF!)-SUMIFS('NEW-RTT'!$O$6:$O$786,'NEW-RTT'!$B$6:$B$786,#REF!,'NEW-RTT'!$M$6:$M$786,$B77,'NEW-RTT'!$AB$6:$AB$786,"G*",'NEW-RTT'!$C$6:$C$786,$P$3,'NEW-RTT'!$N$6:$N$786,#REF!)</f>
        <v>0</v>
      </c>
      <c r="Q77" s="24">
        <f>$Q76+SUMIFS('NEW-RTT'!$O$6:$O$786,'NEW-RTT'!$B$6:$B$786,#REF!,'NEW-RTT'!$L$6:$L$786,$B77,'NEW-RTT'!$AB$6:$AB$786,"G*",'NEW-RTT'!$C$6:$C$786,$Q$3,'NEW-RTT'!$N$6:$N$786,#REF!)-SUMIFS('NEW-RTT'!$O$6:$O$786,'NEW-RTT'!$B$6:$B$786,#REF!,'NEW-RTT'!$M$6:$M$786,$B77,'NEW-RTT'!$AB$6:$AB$786,"G*",'NEW-RTT'!$C$6:$C$786,$Q$3,'NEW-RTT'!$N$6:$N$786,#REF!)</f>
        <v>0</v>
      </c>
      <c r="R77" s="126">
        <f t="shared" si="8"/>
        <v>0</v>
      </c>
      <c r="S77" s="126" t="e">
        <f t="shared" si="15"/>
        <v>#REF!</v>
      </c>
      <c r="T77" s="126" t="e">
        <f t="shared" si="9"/>
        <v>#REF!</v>
      </c>
      <c r="U77" s="126" t="e">
        <f t="shared" si="10"/>
        <v>#REF!</v>
      </c>
      <c r="V77" s="127" t="e">
        <f t="shared" si="11"/>
        <v>#REF!</v>
      </c>
      <c r="W77" s="131" t="e">
        <f>SUMIFS(#REF!,#REF!,#REF!,#REF!,#REF!,#REF!,#REF!)</f>
        <v>#REF!</v>
      </c>
      <c r="X77" s="141"/>
      <c r="Y77" s="142"/>
      <c r="Z77" s="141"/>
      <c r="AA77" s="141"/>
      <c r="AB77" s="142"/>
      <c r="AC77" s="143"/>
      <c r="AD77" s="141"/>
      <c r="AE77" s="141"/>
      <c r="AF77" s="142"/>
      <c r="AG77" s="143"/>
      <c r="AH77" s="141"/>
      <c r="AI77" s="142"/>
      <c r="AJ77" s="141"/>
      <c r="AK77" s="141"/>
      <c r="AL77" s="142"/>
      <c r="AM77" s="143"/>
      <c r="AN77" s="141"/>
      <c r="AO77" s="141"/>
      <c r="AP77" s="142"/>
      <c r="AQ77" s="143"/>
    </row>
    <row r="78" spans="2:43" x14ac:dyDescent="0.25">
      <c r="B78" s="22">
        <v>74</v>
      </c>
      <c r="C78" s="21"/>
      <c r="D78" s="23">
        <f>$D77+SUMIFS('NEW-RTT'!$O$6:$O$786,'NEW-RTT'!$B$6:$B$786,#REF!,'NEW-RTT'!$L$6:$L$786,$B78,'NEW-RTT'!$AB$6:$AB$786,"G*",'NEW-RTT'!$C$6:$C$786,$D$3,'NEW-RTT'!$N$6:$N$786,#REF!)-SUMIFS('NEW-RTT'!$O$6:$O$786,'NEW-RTT'!$B$6:$B$786,#REF!,'NEW-RTT'!$M$6:$M$786,$B78,'NEW-RTT'!$AB$6:$AB$786,"G*",'NEW-RTT'!$C$6:$C$786,$D$3,'NEW-RTT'!$N$6:$N$786,#REF!)</f>
        <v>0</v>
      </c>
      <c r="E78" s="24">
        <f>$E77+SUMIFS('NEW-RTT'!$O$6:$O$786,'NEW-RTT'!$B$6:$B$786,#REF!,'NEW-RTT'!$L$6:$L$786,$B78,'NEW-RTT'!$AB$6:$AB$786,"G*",'NEW-RTT'!$C$6:$C$786,$E$3,'NEW-RTT'!$N$6:$N$786,#REF!)-SUMIFS('NEW-RTT'!$O$6:$O$786,'NEW-RTT'!$B$6:$B$786,#REF!,'NEW-RTT'!$M$6:$M$786,$B78,'NEW-RTT'!$AB$6:$AB$786,"G*",'NEW-RTT'!$C$6:$C$786,$E$3,'NEW-RTT'!$N$6:$N$786,#REF!)</f>
        <v>0</v>
      </c>
      <c r="F78" s="24">
        <f>$F77+SUMIFS('NEW-RTT'!$O$6:$O$786,'NEW-RTT'!$B$6:$B$786,#REF!,'NEW-RTT'!$L$6:$L$786,$B78,'NEW-RTT'!$AB$6:$AB$786,"G*",'NEW-RTT'!$C$6:$C$786,$F$3,'NEW-RTT'!$N$6:$N$786,#REF!)-SUMIFS('NEW-RTT'!$O$6:$O$786,'NEW-RTT'!$B$6:$B$786,#REF!,'NEW-RTT'!$M$6:$M$786,$B78,'NEW-RTT'!$AB$6:$AB$786,"G*",'NEW-RTT'!$C$6:$C$786,$F$3,'NEW-RTT'!$N$6:$N$786,#REF!)</f>
        <v>0</v>
      </c>
      <c r="G78" s="55">
        <f>$G77+SUMIFS('NEW-RTT'!$O$6:$O$786,'NEW-RTT'!$B$6:$B$786,#REF!,'NEW-RTT'!$L$6:$L$786,$B78,'NEW-RTT'!$AB$6:$AB$786,"G*",'NEW-RTT'!$C$6:$C$786,$G$3,'NEW-RTT'!$N$6:$N$786,#REF!)-SUMIFS('NEW-RTT'!$O$6:$O$786,'NEW-RTT'!$B$6:$B$786,#REF!,'NEW-RTT'!$M$6:$M$786,$B78,'NEW-RTT'!$AB$6:$AB$786,"G*",'NEW-RTT'!$C$6:$C$786,$G$3,'NEW-RTT'!$N$6:$N$786,#REF!)</f>
        <v>0</v>
      </c>
      <c r="H78" s="64">
        <f t="shared" si="16"/>
        <v>0</v>
      </c>
      <c r="I78" s="97" t="e">
        <f t="shared" si="17"/>
        <v>#REF!</v>
      </c>
      <c r="J78" s="97" t="e">
        <f t="shared" si="18"/>
        <v>#REF!</v>
      </c>
      <c r="K78" s="97" t="e">
        <f t="shared" si="19"/>
        <v>#REF!</v>
      </c>
      <c r="L78" s="99" t="e">
        <f>SUMIFS(#REF!,#REF!,#REF!,#REF!,#REF!,#REF!,#REF!)</f>
        <v>#REF!</v>
      </c>
      <c r="M78" s="60">
        <f>$M77+SUMIFS('NEW-RTT'!$O$6:$O$786,'NEW-RTT'!$B$6:$B$786,#REF!,'NEW-RTT'!$L$6:$L$786,$B78,'NEW-RTT'!$AB$6:$AB$786,"G*",'NEW-RTT'!$C$6:$C$786,$M$3,'NEW-RTT'!$N$6:$N$786,#REF!)-SUMIFS('NEW-RTT'!$O$6:$O$786,'NEW-RTT'!$B$6:$B$786,#REF!,'NEW-RTT'!$M$6:$M$786,$B78,'NEW-RTT'!$AB$6:$AB$786,"G*",'NEW-RTT'!$C$6:$C$786,$M$3,'NEW-RTT'!$N$6:$N$786,#REF!)</f>
        <v>0</v>
      </c>
      <c r="N78" s="24">
        <f>$N77+SUMIFS('NEW-RTT'!$O$6:$O$786,'NEW-RTT'!$B$6:$B$786,#REF!,'NEW-RTT'!$L$6:$L$786,$B78,'NEW-RTT'!$AB$6:$AB$786,"G*",'NEW-RTT'!$C$6:$C$786,$N$3,'NEW-RTT'!$N$6:$N$786,#REF!)-SUMIFS('NEW-RTT'!$O$6:$O$786,'NEW-RTT'!$B$6:$B$786,#REF!,'NEW-RTT'!$M$6:$M$786,$B78,'NEW-RTT'!$AB$6:$AB$786,"G*",'NEW-RTT'!$C$6:$C$786,$N$3,'NEW-RTT'!$N$6:$N$786,#REF!)</f>
        <v>0</v>
      </c>
      <c r="O78" s="24">
        <f>$O77+SUMIFS('NEW-RTT'!$O$6:$O$786,'NEW-RTT'!$B$6:$B$786,#REF!,'NEW-RTT'!$L$6:$L$786,$B78,'NEW-RTT'!$AB$6:$AB$786,"G*",'NEW-RTT'!$C$6:$C$786,$O$3,'NEW-RTT'!$N$6:$N$786,#REF!)-SUMIFS('NEW-RTT'!$O$6:$O$786,'NEW-RTT'!$B$6:$B$786,#REF!,'NEW-RTT'!$M$6:$M$786,$B78,'NEW-RTT'!$AB$6:$AB$786,"G*",'NEW-RTT'!$C$6:$C$786,$O$3,'NEW-RTT'!$N$6:$N$786,#REF!)</f>
        <v>0</v>
      </c>
      <c r="P78" s="24">
        <f>$P77+SUMIFS('NEW-RTT'!$O$6:$O$786,'NEW-RTT'!$B$6:$B$786,#REF!,'NEW-RTT'!$L$6:$L$786,$B78,'NEW-RTT'!$AB$6:$AB$786,"G*",'NEW-RTT'!$C$6:$C$786,$P$3,'NEW-RTT'!$N$6:$N$786,#REF!)-SUMIFS('NEW-RTT'!$O$6:$O$786,'NEW-RTT'!$B$6:$B$786,#REF!,'NEW-RTT'!$M$6:$M$786,$B78,'NEW-RTT'!$AB$6:$AB$786,"G*",'NEW-RTT'!$C$6:$C$786,$P$3,'NEW-RTT'!$N$6:$N$786,#REF!)</f>
        <v>0</v>
      </c>
      <c r="Q78" s="24">
        <f>$Q77+SUMIFS('NEW-RTT'!$O$6:$O$786,'NEW-RTT'!$B$6:$B$786,#REF!,'NEW-RTT'!$L$6:$L$786,$B78,'NEW-RTT'!$AB$6:$AB$786,"G*",'NEW-RTT'!$C$6:$C$786,$Q$3,'NEW-RTT'!$N$6:$N$786,#REF!)-SUMIFS('NEW-RTT'!$O$6:$O$786,'NEW-RTT'!$B$6:$B$786,#REF!,'NEW-RTT'!$M$6:$M$786,$B78,'NEW-RTT'!$AB$6:$AB$786,"G*",'NEW-RTT'!$C$6:$C$786,$Q$3,'NEW-RTT'!$N$6:$N$786,#REF!)</f>
        <v>0</v>
      </c>
      <c r="R78" s="126">
        <f t="shared" si="8"/>
        <v>0</v>
      </c>
      <c r="S78" s="126" t="e">
        <f t="shared" si="15"/>
        <v>#REF!</v>
      </c>
      <c r="T78" s="126" t="e">
        <f t="shared" si="9"/>
        <v>#REF!</v>
      </c>
      <c r="U78" s="126" t="e">
        <f t="shared" si="10"/>
        <v>#REF!</v>
      </c>
      <c r="V78" s="127" t="e">
        <f t="shared" si="11"/>
        <v>#REF!</v>
      </c>
      <c r="W78" s="131" t="e">
        <f>SUMIFS(#REF!,#REF!,#REF!,#REF!,#REF!,#REF!,#REF!)</f>
        <v>#REF!</v>
      </c>
      <c r="X78" s="141"/>
      <c r="Y78" s="142"/>
      <c r="Z78" s="141"/>
      <c r="AA78" s="141"/>
      <c r="AB78" s="142"/>
      <c r="AC78" s="143"/>
      <c r="AD78" s="141"/>
      <c r="AE78" s="141"/>
      <c r="AF78" s="142"/>
      <c r="AG78" s="143"/>
      <c r="AH78" s="141"/>
      <c r="AI78" s="142"/>
      <c r="AJ78" s="141"/>
      <c r="AK78" s="141"/>
      <c r="AL78" s="142"/>
      <c r="AM78" s="143"/>
      <c r="AN78" s="141"/>
      <c r="AO78" s="141"/>
      <c r="AP78" s="142"/>
      <c r="AQ78" s="143"/>
    </row>
    <row r="79" spans="2:43" x14ac:dyDescent="0.25">
      <c r="B79" s="22">
        <v>75</v>
      </c>
      <c r="C79" s="21"/>
      <c r="D79" s="23">
        <f>$D78+SUMIFS('NEW-RTT'!$O$6:$O$786,'NEW-RTT'!$B$6:$B$786,#REF!,'NEW-RTT'!$L$6:$L$786,$B79,'NEW-RTT'!$AB$6:$AB$786,"G*",'NEW-RTT'!$C$6:$C$786,$D$3,'NEW-RTT'!$N$6:$N$786,#REF!)-SUMIFS('NEW-RTT'!$O$6:$O$786,'NEW-RTT'!$B$6:$B$786,#REF!,'NEW-RTT'!$M$6:$M$786,$B79,'NEW-RTT'!$AB$6:$AB$786,"G*",'NEW-RTT'!$C$6:$C$786,$D$3,'NEW-RTT'!$N$6:$N$786,#REF!)</f>
        <v>0</v>
      </c>
      <c r="E79" s="24">
        <f>$E78+SUMIFS('NEW-RTT'!$O$6:$O$786,'NEW-RTT'!$B$6:$B$786,#REF!,'NEW-RTT'!$L$6:$L$786,$B79,'NEW-RTT'!$AB$6:$AB$786,"G*",'NEW-RTT'!$C$6:$C$786,$E$3,'NEW-RTT'!$N$6:$N$786,#REF!)-SUMIFS('NEW-RTT'!$O$6:$O$786,'NEW-RTT'!$B$6:$B$786,#REF!,'NEW-RTT'!$M$6:$M$786,$B79,'NEW-RTT'!$AB$6:$AB$786,"G*",'NEW-RTT'!$C$6:$C$786,$E$3,'NEW-RTT'!$N$6:$N$786,#REF!)</f>
        <v>0</v>
      </c>
      <c r="F79" s="24">
        <f>$F78+SUMIFS('NEW-RTT'!$O$6:$O$786,'NEW-RTT'!$B$6:$B$786,#REF!,'NEW-RTT'!$L$6:$L$786,$B79,'NEW-RTT'!$AB$6:$AB$786,"G*",'NEW-RTT'!$C$6:$C$786,$F$3,'NEW-RTT'!$N$6:$N$786,#REF!)-SUMIFS('NEW-RTT'!$O$6:$O$786,'NEW-RTT'!$B$6:$B$786,#REF!,'NEW-RTT'!$M$6:$M$786,$B79,'NEW-RTT'!$AB$6:$AB$786,"G*",'NEW-RTT'!$C$6:$C$786,$F$3,'NEW-RTT'!$N$6:$N$786,#REF!)</f>
        <v>0</v>
      </c>
      <c r="G79" s="55">
        <f>$G78+SUMIFS('NEW-RTT'!$O$6:$O$786,'NEW-RTT'!$B$6:$B$786,#REF!,'NEW-RTT'!$L$6:$L$786,$B79,'NEW-RTT'!$AB$6:$AB$786,"G*",'NEW-RTT'!$C$6:$C$786,$G$3,'NEW-RTT'!$N$6:$N$786,#REF!)-SUMIFS('NEW-RTT'!$O$6:$O$786,'NEW-RTT'!$B$6:$B$786,#REF!,'NEW-RTT'!$M$6:$M$786,$B79,'NEW-RTT'!$AB$6:$AB$786,"G*",'NEW-RTT'!$C$6:$C$786,$G$3,'NEW-RTT'!$N$6:$N$786,#REF!)</f>
        <v>0</v>
      </c>
      <c r="H79" s="64">
        <f t="shared" si="16"/>
        <v>0</v>
      </c>
      <c r="I79" s="97" t="e">
        <f t="shared" si="17"/>
        <v>#REF!</v>
      </c>
      <c r="J79" s="97" t="e">
        <f t="shared" si="18"/>
        <v>#REF!</v>
      </c>
      <c r="K79" s="97" t="e">
        <f t="shared" si="19"/>
        <v>#REF!</v>
      </c>
      <c r="L79" s="99" t="e">
        <f>SUMIFS(#REF!,#REF!,#REF!,#REF!,#REF!,#REF!,#REF!)</f>
        <v>#REF!</v>
      </c>
      <c r="M79" s="60">
        <f>$M78+SUMIFS('NEW-RTT'!$O$6:$O$786,'NEW-RTT'!$B$6:$B$786,#REF!,'NEW-RTT'!$L$6:$L$786,$B79,'NEW-RTT'!$AB$6:$AB$786,"G*",'NEW-RTT'!$C$6:$C$786,$M$3,'NEW-RTT'!$N$6:$N$786,#REF!)-SUMIFS('NEW-RTT'!$O$6:$O$786,'NEW-RTT'!$B$6:$B$786,#REF!,'NEW-RTT'!$M$6:$M$786,$B79,'NEW-RTT'!$AB$6:$AB$786,"G*",'NEW-RTT'!$C$6:$C$786,$M$3,'NEW-RTT'!$N$6:$N$786,#REF!)</f>
        <v>0</v>
      </c>
      <c r="N79" s="24">
        <f>$N78+SUMIFS('NEW-RTT'!$O$6:$O$786,'NEW-RTT'!$B$6:$B$786,#REF!,'NEW-RTT'!$L$6:$L$786,$B79,'NEW-RTT'!$AB$6:$AB$786,"G*",'NEW-RTT'!$C$6:$C$786,$N$3,'NEW-RTT'!$N$6:$N$786,#REF!)-SUMIFS('NEW-RTT'!$O$6:$O$786,'NEW-RTT'!$B$6:$B$786,#REF!,'NEW-RTT'!$M$6:$M$786,$B79,'NEW-RTT'!$AB$6:$AB$786,"G*",'NEW-RTT'!$C$6:$C$786,$N$3,'NEW-RTT'!$N$6:$N$786,#REF!)</f>
        <v>0</v>
      </c>
      <c r="O79" s="24">
        <f>$O78+SUMIFS('NEW-RTT'!$O$6:$O$786,'NEW-RTT'!$B$6:$B$786,#REF!,'NEW-RTT'!$L$6:$L$786,$B79,'NEW-RTT'!$AB$6:$AB$786,"G*",'NEW-RTT'!$C$6:$C$786,$O$3,'NEW-RTT'!$N$6:$N$786,#REF!)-SUMIFS('NEW-RTT'!$O$6:$O$786,'NEW-RTT'!$B$6:$B$786,#REF!,'NEW-RTT'!$M$6:$M$786,$B79,'NEW-RTT'!$AB$6:$AB$786,"G*",'NEW-RTT'!$C$6:$C$786,$O$3,'NEW-RTT'!$N$6:$N$786,#REF!)</f>
        <v>0</v>
      </c>
      <c r="P79" s="24">
        <f>$P78+SUMIFS('NEW-RTT'!$O$6:$O$786,'NEW-RTT'!$B$6:$B$786,#REF!,'NEW-RTT'!$L$6:$L$786,$B79,'NEW-RTT'!$AB$6:$AB$786,"G*",'NEW-RTT'!$C$6:$C$786,$P$3,'NEW-RTT'!$N$6:$N$786,#REF!)-SUMIFS('NEW-RTT'!$O$6:$O$786,'NEW-RTT'!$B$6:$B$786,#REF!,'NEW-RTT'!$M$6:$M$786,$B79,'NEW-RTT'!$AB$6:$AB$786,"G*",'NEW-RTT'!$C$6:$C$786,$P$3,'NEW-RTT'!$N$6:$N$786,#REF!)</f>
        <v>0</v>
      </c>
      <c r="Q79" s="24">
        <f>$Q78+SUMIFS('NEW-RTT'!$O$6:$O$786,'NEW-RTT'!$B$6:$B$786,#REF!,'NEW-RTT'!$L$6:$L$786,$B79,'NEW-RTT'!$AB$6:$AB$786,"G*",'NEW-RTT'!$C$6:$C$786,$Q$3,'NEW-RTT'!$N$6:$N$786,#REF!)-SUMIFS('NEW-RTT'!$O$6:$O$786,'NEW-RTT'!$B$6:$B$786,#REF!,'NEW-RTT'!$M$6:$M$786,$B79,'NEW-RTT'!$AB$6:$AB$786,"G*",'NEW-RTT'!$C$6:$C$786,$Q$3,'NEW-RTT'!$N$6:$N$786,#REF!)</f>
        <v>0</v>
      </c>
      <c r="R79" s="126">
        <f t="shared" si="8"/>
        <v>0</v>
      </c>
      <c r="S79" s="126" t="e">
        <f t="shared" si="15"/>
        <v>#REF!</v>
      </c>
      <c r="T79" s="126" t="e">
        <f t="shared" si="9"/>
        <v>#REF!</v>
      </c>
      <c r="U79" s="126" t="e">
        <f t="shared" si="10"/>
        <v>#REF!</v>
      </c>
      <c r="V79" s="127" t="e">
        <f t="shared" si="11"/>
        <v>#REF!</v>
      </c>
      <c r="W79" s="131" t="e">
        <f>SUMIFS(#REF!,#REF!,#REF!,#REF!,#REF!,#REF!,#REF!)</f>
        <v>#REF!</v>
      </c>
      <c r="X79" s="141"/>
      <c r="Y79" s="142"/>
      <c r="Z79" s="141"/>
      <c r="AA79" s="141"/>
      <c r="AB79" s="142"/>
      <c r="AC79" s="143"/>
      <c r="AD79" s="141"/>
      <c r="AE79" s="141"/>
      <c r="AF79" s="142"/>
      <c r="AG79" s="143"/>
      <c r="AH79" s="141"/>
      <c r="AI79" s="142"/>
      <c r="AJ79" s="141"/>
      <c r="AK79" s="141"/>
      <c r="AL79" s="142"/>
      <c r="AM79" s="143"/>
      <c r="AN79" s="141"/>
      <c r="AO79" s="141"/>
      <c r="AP79" s="142"/>
      <c r="AQ79" s="143"/>
    </row>
    <row r="80" spans="2:43" x14ac:dyDescent="0.25">
      <c r="B80" s="22">
        <v>76</v>
      </c>
      <c r="C80" s="21"/>
      <c r="D80" s="23">
        <f>$D79+SUMIFS('NEW-RTT'!$O$6:$O$786,'NEW-RTT'!$B$6:$B$786,#REF!,'NEW-RTT'!$L$6:$L$786,$B80,'NEW-RTT'!$AB$6:$AB$786,"G*",'NEW-RTT'!$C$6:$C$786,$D$3,'NEW-RTT'!$N$6:$N$786,#REF!)-SUMIFS('NEW-RTT'!$O$6:$O$786,'NEW-RTT'!$B$6:$B$786,#REF!,'NEW-RTT'!$M$6:$M$786,$B80,'NEW-RTT'!$AB$6:$AB$786,"G*",'NEW-RTT'!$C$6:$C$786,$D$3,'NEW-RTT'!$N$6:$N$786,#REF!)</f>
        <v>0</v>
      </c>
      <c r="E80" s="24">
        <f>$E79+SUMIFS('NEW-RTT'!$O$6:$O$786,'NEW-RTT'!$B$6:$B$786,#REF!,'NEW-RTT'!$L$6:$L$786,$B80,'NEW-RTT'!$AB$6:$AB$786,"G*",'NEW-RTT'!$C$6:$C$786,$E$3,'NEW-RTT'!$N$6:$N$786,#REF!)-SUMIFS('NEW-RTT'!$O$6:$O$786,'NEW-RTT'!$B$6:$B$786,#REF!,'NEW-RTT'!$M$6:$M$786,$B80,'NEW-RTT'!$AB$6:$AB$786,"G*",'NEW-RTT'!$C$6:$C$786,$E$3,'NEW-RTT'!$N$6:$N$786,#REF!)</f>
        <v>0</v>
      </c>
      <c r="F80" s="24">
        <f>$F79+SUMIFS('NEW-RTT'!$O$6:$O$786,'NEW-RTT'!$B$6:$B$786,#REF!,'NEW-RTT'!$L$6:$L$786,$B80,'NEW-RTT'!$AB$6:$AB$786,"G*",'NEW-RTT'!$C$6:$C$786,$F$3,'NEW-RTT'!$N$6:$N$786,#REF!)-SUMIFS('NEW-RTT'!$O$6:$O$786,'NEW-RTT'!$B$6:$B$786,#REF!,'NEW-RTT'!$M$6:$M$786,$B80,'NEW-RTT'!$AB$6:$AB$786,"G*",'NEW-RTT'!$C$6:$C$786,$F$3,'NEW-RTT'!$N$6:$N$786,#REF!)</f>
        <v>0</v>
      </c>
      <c r="G80" s="55">
        <f>$G79+SUMIFS('NEW-RTT'!$O$6:$O$786,'NEW-RTT'!$B$6:$B$786,#REF!,'NEW-RTT'!$L$6:$L$786,$B80,'NEW-RTT'!$AB$6:$AB$786,"G*",'NEW-RTT'!$C$6:$C$786,$G$3,'NEW-RTT'!$N$6:$N$786,#REF!)-SUMIFS('NEW-RTT'!$O$6:$O$786,'NEW-RTT'!$B$6:$B$786,#REF!,'NEW-RTT'!$M$6:$M$786,$B80,'NEW-RTT'!$AB$6:$AB$786,"G*",'NEW-RTT'!$C$6:$C$786,$G$3,'NEW-RTT'!$N$6:$N$786,#REF!)</f>
        <v>0</v>
      </c>
      <c r="H80" s="64">
        <f t="shared" si="16"/>
        <v>0</v>
      </c>
      <c r="I80" s="97" t="e">
        <f t="shared" si="17"/>
        <v>#REF!</v>
      </c>
      <c r="J80" s="97" t="e">
        <f t="shared" si="18"/>
        <v>#REF!</v>
      </c>
      <c r="K80" s="97" t="e">
        <f t="shared" si="19"/>
        <v>#REF!</v>
      </c>
      <c r="L80" s="99" t="e">
        <f>SUMIFS(#REF!,#REF!,#REF!,#REF!,#REF!,#REF!,#REF!)</f>
        <v>#REF!</v>
      </c>
      <c r="M80" s="60">
        <f>$M79+SUMIFS('NEW-RTT'!$O$6:$O$786,'NEW-RTT'!$B$6:$B$786,#REF!,'NEW-RTT'!$L$6:$L$786,$B80,'NEW-RTT'!$AB$6:$AB$786,"G*",'NEW-RTT'!$C$6:$C$786,$M$3,'NEW-RTT'!$N$6:$N$786,#REF!)-SUMIFS('NEW-RTT'!$O$6:$O$786,'NEW-RTT'!$B$6:$B$786,#REF!,'NEW-RTT'!$M$6:$M$786,$B80,'NEW-RTT'!$AB$6:$AB$786,"G*",'NEW-RTT'!$C$6:$C$786,$M$3,'NEW-RTT'!$N$6:$N$786,#REF!)</f>
        <v>0</v>
      </c>
      <c r="N80" s="24">
        <f>$N79+SUMIFS('NEW-RTT'!$O$6:$O$786,'NEW-RTT'!$B$6:$B$786,#REF!,'NEW-RTT'!$L$6:$L$786,$B80,'NEW-RTT'!$AB$6:$AB$786,"G*",'NEW-RTT'!$C$6:$C$786,$N$3,'NEW-RTT'!$N$6:$N$786,#REF!)-SUMIFS('NEW-RTT'!$O$6:$O$786,'NEW-RTT'!$B$6:$B$786,#REF!,'NEW-RTT'!$M$6:$M$786,$B80,'NEW-RTT'!$AB$6:$AB$786,"G*",'NEW-RTT'!$C$6:$C$786,$N$3,'NEW-RTT'!$N$6:$N$786,#REF!)</f>
        <v>0</v>
      </c>
      <c r="O80" s="24">
        <f>$O79+SUMIFS('NEW-RTT'!$O$6:$O$786,'NEW-RTT'!$B$6:$B$786,#REF!,'NEW-RTT'!$L$6:$L$786,$B80,'NEW-RTT'!$AB$6:$AB$786,"G*",'NEW-RTT'!$C$6:$C$786,$O$3,'NEW-RTT'!$N$6:$N$786,#REF!)-SUMIFS('NEW-RTT'!$O$6:$O$786,'NEW-RTT'!$B$6:$B$786,#REF!,'NEW-RTT'!$M$6:$M$786,$B80,'NEW-RTT'!$AB$6:$AB$786,"G*",'NEW-RTT'!$C$6:$C$786,$O$3,'NEW-RTT'!$N$6:$N$786,#REF!)</f>
        <v>0</v>
      </c>
      <c r="P80" s="24">
        <f>$P79+SUMIFS('NEW-RTT'!$O$6:$O$786,'NEW-RTT'!$B$6:$B$786,#REF!,'NEW-RTT'!$L$6:$L$786,$B80,'NEW-RTT'!$AB$6:$AB$786,"G*",'NEW-RTT'!$C$6:$C$786,$P$3,'NEW-RTT'!$N$6:$N$786,#REF!)-SUMIFS('NEW-RTT'!$O$6:$O$786,'NEW-RTT'!$B$6:$B$786,#REF!,'NEW-RTT'!$M$6:$M$786,$B80,'NEW-RTT'!$AB$6:$AB$786,"G*",'NEW-RTT'!$C$6:$C$786,$P$3,'NEW-RTT'!$N$6:$N$786,#REF!)</f>
        <v>0</v>
      </c>
      <c r="Q80" s="24">
        <f>$Q79+SUMIFS('NEW-RTT'!$O$6:$O$786,'NEW-RTT'!$B$6:$B$786,#REF!,'NEW-RTT'!$L$6:$L$786,$B80,'NEW-RTT'!$AB$6:$AB$786,"G*",'NEW-RTT'!$C$6:$C$786,$Q$3,'NEW-RTT'!$N$6:$N$786,#REF!)-SUMIFS('NEW-RTT'!$O$6:$O$786,'NEW-RTT'!$B$6:$B$786,#REF!,'NEW-RTT'!$M$6:$M$786,$B80,'NEW-RTT'!$AB$6:$AB$786,"G*",'NEW-RTT'!$C$6:$C$786,$Q$3,'NEW-RTT'!$N$6:$N$786,#REF!)</f>
        <v>0</v>
      </c>
      <c r="R80" s="126">
        <f t="shared" si="8"/>
        <v>0</v>
      </c>
      <c r="S80" s="126" t="e">
        <f t="shared" si="15"/>
        <v>#REF!</v>
      </c>
      <c r="T80" s="126" t="e">
        <f t="shared" si="9"/>
        <v>#REF!</v>
      </c>
      <c r="U80" s="126" t="e">
        <f t="shared" si="10"/>
        <v>#REF!</v>
      </c>
      <c r="V80" s="127" t="e">
        <f t="shared" si="11"/>
        <v>#REF!</v>
      </c>
      <c r="W80" s="131" t="e">
        <f>SUMIFS(#REF!,#REF!,#REF!,#REF!,#REF!,#REF!,#REF!)</f>
        <v>#REF!</v>
      </c>
      <c r="X80" s="141"/>
      <c r="Y80" s="142"/>
      <c r="Z80" s="141"/>
      <c r="AA80" s="141"/>
      <c r="AB80" s="142"/>
      <c r="AC80" s="143"/>
      <c r="AD80" s="141"/>
      <c r="AE80" s="141"/>
      <c r="AF80" s="142"/>
      <c r="AG80" s="143"/>
      <c r="AH80" s="141"/>
      <c r="AI80" s="142"/>
      <c r="AJ80" s="141"/>
      <c r="AK80" s="141"/>
      <c r="AL80" s="142"/>
      <c r="AM80" s="143"/>
      <c r="AN80" s="141"/>
      <c r="AO80" s="141"/>
      <c r="AP80" s="142"/>
      <c r="AQ80" s="143"/>
    </row>
    <row r="81" spans="2:43" x14ac:dyDescent="0.25">
      <c r="B81" s="22">
        <v>77</v>
      </c>
      <c r="C81" s="21"/>
      <c r="D81" s="23">
        <f>$D80+SUMIFS('NEW-RTT'!$O$6:$O$786,'NEW-RTT'!$B$6:$B$786,#REF!,'NEW-RTT'!$L$6:$L$786,$B81,'NEW-RTT'!$AB$6:$AB$786,"G*",'NEW-RTT'!$C$6:$C$786,$D$3,'NEW-RTT'!$N$6:$N$786,#REF!)-SUMIFS('NEW-RTT'!$O$6:$O$786,'NEW-RTT'!$B$6:$B$786,#REF!,'NEW-RTT'!$M$6:$M$786,$B81,'NEW-RTT'!$AB$6:$AB$786,"G*",'NEW-RTT'!$C$6:$C$786,$D$3,'NEW-RTT'!$N$6:$N$786,#REF!)</f>
        <v>0</v>
      </c>
      <c r="E81" s="24">
        <f>$E80+SUMIFS('NEW-RTT'!$O$6:$O$786,'NEW-RTT'!$B$6:$B$786,#REF!,'NEW-RTT'!$L$6:$L$786,$B81,'NEW-RTT'!$AB$6:$AB$786,"G*",'NEW-RTT'!$C$6:$C$786,$E$3,'NEW-RTT'!$N$6:$N$786,#REF!)-SUMIFS('NEW-RTT'!$O$6:$O$786,'NEW-RTT'!$B$6:$B$786,#REF!,'NEW-RTT'!$M$6:$M$786,$B81,'NEW-RTT'!$AB$6:$AB$786,"G*",'NEW-RTT'!$C$6:$C$786,$E$3,'NEW-RTT'!$N$6:$N$786,#REF!)</f>
        <v>0</v>
      </c>
      <c r="F81" s="24">
        <f>$F80+SUMIFS('NEW-RTT'!$O$6:$O$786,'NEW-RTT'!$B$6:$B$786,#REF!,'NEW-RTT'!$L$6:$L$786,$B81,'NEW-RTT'!$AB$6:$AB$786,"G*",'NEW-RTT'!$C$6:$C$786,$F$3,'NEW-RTT'!$N$6:$N$786,#REF!)-SUMIFS('NEW-RTT'!$O$6:$O$786,'NEW-RTT'!$B$6:$B$786,#REF!,'NEW-RTT'!$M$6:$M$786,$B81,'NEW-RTT'!$AB$6:$AB$786,"G*",'NEW-RTT'!$C$6:$C$786,$F$3,'NEW-RTT'!$N$6:$N$786,#REF!)</f>
        <v>0</v>
      </c>
      <c r="G81" s="55">
        <f>$G80+SUMIFS('NEW-RTT'!$O$6:$O$786,'NEW-RTT'!$B$6:$B$786,#REF!,'NEW-RTT'!$L$6:$L$786,$B81,'NEW-RTT'!$AB$6:$AB$786,"G*",'NEW-RTT'!$C$6:$C$786,$G$3,'NEW-RTT'!$N$6:$N$786,#REF!)-SUMIFS('NEW-RTT'!$O$6:$O$786,'NEW-RTT'!$B$6:$B$786,#REF!,'NEW-RTT'!$M$6:$M$786,$B81,'NEW-RTT'!$AB$6:$AB$786,"G*",'NEW-RTT'!$C$6:$C$786,$G$3,'NEW-RTT'!$N$6:$N$786,#REF!)</f>
        <v>0</v>
      </c>
      <c r="H81" s="64">
        <f t="shared" si="16"/>
        <v>0</v>
      </c>
      <c r="I81" s="97" t="e">
        <f t="shared" si="17"/>
        <v>#REF!</v>
      </c>
      <c r="J81" s="97" t="e">
        <f t="shared" si="18"/>
        <v>#REF!</v>
      </c>
      <c r="K81" s="97" t="e">
        <f t="shared" si="19"/>
        <v>#REF!</v>
      </c>
      <c r="L81" s="99" t="e">
        <f>SUMIFS(#REF!,#REF!,#REF!,#REF!,#REF!,#REF!,#REF!)</f>
        <v>#REF!</v>
      </c>
      <c r="M81" s="60">
        <f>$M80+SUMIFS('NEW-RTT'!$O$6:$O$786,'NEW-RTT'!$B$6:$B$786,#REF!,'NEW-RTT'!$L$6:$L$786,$B81,'NEW-RTT'!$AB$6:$AB$786,"G*",'NEW-RTT'!$C$6:$C$786,$M$3,'NEW-RTT'!$N$6:$N$786,#REF!)-SUMIFS('NEW-RTT'!$O$6:$O$786,'NEW-RTT'!$B$6:$B$786,#REF!,'NEW-RTT'!$M$6:$M$786,$B81,'NEW-RTT'!$AB$6:$AB$786,"G*",'NEW-RTT'!$C$6:$C$786,$M$3,'NEW-RTT'!$N$6:$N$786,#REF!)</f>
        <v>0</v>
      </c>
      <c r="N81" s="24">
        <f>$N80+SUMIFS('NEW-RTT'!$O$6:$O$786,'NEW-RTT'!$B$6:$B$786,#REF!,'NEW-RTT'!$L$6:$L$786,$B81,'NEW-RTT'!$AB$6:$AB$786,"G*",'NEW-RTT'!$C$6:$C$786,$N$3,'NEW-RTT'!$N$6:$N$786,#REF!)-SUMIFS('NEW-RTT'!$O$6:$O$786,'NEW-RTT'!$B$6:$B$786,#REF!,'NEW-RTT'!$M$6:$M$786,$B81,'NEW-RTT'!$AB$6:$AB$786,"G*",'NEW-RTT'!$C$6:$C$786,$N$3,'NEW-RTT'!$N$6:$N$786,#REF!)</f>
        <v>0</v>
      </c>
      <c r="O81" s="24">
        <f>$O80+SUMIFS('NEW-RTT'!$O$6:$O$786,'NEW-RTT'!$B$6:$B$786,#REF!,'NEW-RTT'!$L$6:$L$786,$B81,'NEW-RTT'!$AB$6:$AB$786,"G*",'NEW-RTT'!$C$6:$C$786,$O$3,'NEW-RTT'!$N$6:$N$786,#REF!)-SUMIFS('NEW-RTT'!$O$6:$O$786,'NEW-RTT'!$B$6:$B$786,#REF!,'NEW-RTT'!$M$6:$M$786,$B81,'NEW-RTT'!$AB$6:$AB$786,"G*",'NEW-RTT'!$C$6:$C$786,$O$3,'NEW-RTT'!$N$6:$N$786,#REF!)</f>
        <v>0</v>
      </c>
      <c r="P81" s="24">
        <f>$P80+SUMIFS('NEW-RTT'!$O$6:$O$786,'NEW-RTT'!$B$6:$B$786,#REF!,'NEW-RTT'!$L$6:$L$786,$B81,'NEW-RTT'!$AB$6:$AB$786,"G*",'NEW-RTT'!$C$6:$C$786,$P$3,'NEW-RTT'!$N$6:$N$786,#REF!)-SUMIFS('NEW-RTT'!$O$6:$O$786,'NEW-RTT'!$B$6:$B$786,#REF!,'NEW-RTT'!$M$6:$M$786,$B81,'NEW-RTT'!$AB$6:$AB$786,"G*",'NEW-RTT'!$C$6:$C$786,$P$3,'NEW-RTT'!$N$6:$N$786,#REF!)</f>
        <v>0</v>
      </c>
      <c r="Q81" s="24">
        <f>$Q80+SUMIFS('NEW-RTT'!$O$6:$O$786,'NEW-RTT'!$B$6:$B$786,#REF!,'NEW-RTT'!$L$6:$L$786,$B81,'NEW-RTT'!$AB$6:$AB$786,"G*",'NEW-RTT'!$C$6:$C$786,$Q$3,'NEW-RTT'!$N$6:$N$786,#REF!)-SUMIFS('NEW-RTT'!$O$6:$O$786,'NEW-RTT'!$B$6:$B$786,#REF!,'NEW-RTT'!$M$6:$M$786,$B81,'NEW-RTT'!$AB$6:$AB$786,"G*",'NEW-RTT'!$C$6:$C$786,$Q$3,'NEW-RTT'!$N$6:$N$786,#REF!)</f>
        <v>0</v>
      </c>
      <c r="R81" s="126">
        <f t="shared" si="8"/>
        <v>0</v>
      </c>
      <c r="S81" s="126" t="e">
        <f t="shared" si="15"/>
        <v>#REF!</v>
      </c>
      <c r="T81" s="126" t="e">
        <f t="shared" si="9"/>
        <v>#REF!</v>
      </c>
      <c r="U81" s="126" t="e">
        <f t="shared" si="10"/>
        <v>#REF!</v>
      </c>
      <c r="V81" s="127" t="e">
        <f t="shared" si="11"/>
        <v>#REF!</v>
      </c>
      <c r="W81" s="131" t="e">
        <f>SUMIFS(#REF!,#REF!,#REF!,#REF!,#REF!,#REF!,#REF!)</f>
        <v>#REF!</v>
      </c>
      <c r="X81" s="141"/>
      <c r="Y81" s="142"/>
      <c r="Z81" s="141"/>
      <c r="AA81" s="141"/>
      <c r="AB81" s="142"/>
      <c r="AC81" s="143"/>
      <c r="AD81" s="141"/>
      <c r="AE81" s="141"/>
      <c r="AF81" s="142"/>
      <c r="AG81" s="143"/>
      <c r="AH81" s="141"/>
      <c r="AI81" s="142"/>
      <c r="AJ81" s="141"/>
      <c r="AK81" s="141"/>
      <c r="AL81" s="142"/>
      <c r="AM81" s="143"/>
      <c r="AN81" s="141"/>
      <c r="AO81" s="141"/>
      <c r="AP81" s="142"/>
      <c r="AQ81" s="143"/>
    </row>
    <row r="82" spans="2:43" x14ac:dyDescent="0.25">
      <c r="B82" s="22">
        <v>78</v>
      </c>
      <c r="C82" s="21"/>
      <c r="D82" s="23">
        <f>$D81+SUMIFS('NEW-RTT'!$O$6:$O$786,'NEW-RTT'!$B$6:$B$786,#REF!,'NEW-RTT'!$L$6:$L$786,$B82,'NEW-RTT'!$AB$6:$AB$786,"G*",'NEW-RTT'!$C$6:$C$786,$D$3,'NEW-RTT'!$N$6:$N$786,#REF!)-SUMIFS('NEW-RTT'!$O$6:$O$786,'NEW-RTT'!$B$6:$B$786,#REF!,'NEW-RTT'!$M$6:$M$786,$B82,'NEW-RTT'!$AB$6:$AB$786,"G*",'NEW-RTT'!$C$6:$C$786,$D$3,'NEW-RTT'!$N$6:$N$786,#REF!)</f>
        <v>0</v>
      </c>
      <c r="E82" s="24">
        <f>$E81+SUMIFS('NEW-RTT'!$O$6:$O$786,'NEW-RTT'!$B$6:$B$786,#REF!,'NEW-RTT'!$L$6:$L$786,$B82,'NEW-RTT'!$AB$6:$AB$786,"G*",'NEW-RTT'!$C$6:$C$786,$E$3,'NEW-RTT'!$N$6:$N$786,#REF!)-SUMIFS('NEW-RTT'!$O$6:$O$786,'NEW-RTT'!$B$6:$B$786,#REF!,'NEW-RTT'!$M$6:$M$786,$B82,'NEW-RTT'!$AB$6:$AB$786,"G*",'NEW-RTT'!$C$6:$C$786,$E$3,'NEW-RTT'!$N$6:$N$786,#REF!)</f>
        <v>0</v>
      </c>
      <c r="F82" s="24">
        <f>$F81+SUMIFS('NEW-RTT'!$O$6:$O$786,'NEW-RTT'!$B$6:$B$786,#REF!,'NEW-RTT'!$L$6:$L$786,$B82,'NEW-RTT'!$AB$6:$AB$786,"G*",'NEW-RTT'!$C$6:$C$786,$F$3,'NEW-RTT'!$N$6:$N$786,#REF!)-SUMIFS('NEW-RTT'!$O$6:$O$786,'NEW-RTT'!$B$6:$B$786,#REF!,'NEW-RTT'!$M$6:$M$786,$B82,'NEW-RTT'!$AB$6:$AB$786,"G*",'NEW-RTT'!$C$6:$C$786,$F$3,'NEW-RTT'!$N$6:$N$786,#REF!)</f>
        <v>0</v>
      </c>
      <c r="G82" s="55">
        <f>$G81+SUMIFS('NEW-RTT'!$O$6:$O$786,'NEW-RTT'!$B$6:$B$786,#REF!,'NEW-RTT'!$L$6:$L$786,$B82,'NEW-RTT'!$AB$6:$AB$786,"G*",'NEW-RTT'!$C$6:$C$786,$G$3,'NEW-RTT'!$N$6:$N$786,#REF!)-SUMIFS('NEW-RTT'!$O$6:$O$786,'NEW-RTT'!$B$6:$B$786,#REF!,'NEW-RTT'!$M$6:$M$786,$B82,'NEW-RTT'!$AB$6:$AB$786,"G*",'NEW-RTT'!$C$6:$C$786,$G$3,'NEW-RTT'!$N$6:$N$786,#REF!)</f>
        <v>0</v>
      </c>
      <c r="H82" s="64">
        <f t="shared" si="16"/>
        <v>0</v>
      </c>
      <c r="I82" s="97" t="e">
        <f t="shared" si="17"/>
        <v>#REF!</v>
      </c>
      <c r="J82" s="97" t="e">
        <f t="shared" si="18"/>
        <v>#REF!</v>
      </c>
      <c r="K82" s="97" t="e">
        <f t="shared" si="19"/>
        <v>#REF!</v>
      </c>
      <c r="L82" s="99" t="e">
        <f>SUMIFS(#REF!,#REF!,#REF!,#REF!,#REF!,#REF!,#REF!)</f>
        <v>#REF!</v>
      </c>
      <c r="M82" s="60">
        <f>$M81+SUMIFS('NEW-RTT'!$O$6:$O$786,'NEW-RTT'!$B$6:$B$786,#REF!,'NEW-RTT'!$L$6:$L$786,$B82,'NEW-RTT'!$AB$6:$AB$786,"G*",'NEW-RTT'!$C$6:$C$786,$M$3,'NEW-RTT'!$N$6:$N$786,#REF!)-SUMIFS('NEW-RTT'!$O$6:$O$786,'NEW-RTT'!$B$6:$B$786,#REF!,'NEW-RTT'!$M$6:$M$786,$B82,'NEW-RTT'!$AB$6:$AB$786,"G*",'NEW-RTT'!$C$6:$C$786,$M$3,'NEW-RTT'!$N$6:$N$786,#REF!)</f>
        <v>0</v>
      </c>
      <c r="N82" s="24">
        <f>$N81+SUMIFS('NEW-RTT'!$O$6:$O$786,'NEW-RTT'!$B$6:$B$786,#REF!,'NEW-RTT'!$L$6:$L$786,$B82,'NEW-RTT'!$AB$6:$AB$786,"G*",'NEW-RTT'!$C$6:$C$786,$N$3,'NEW-RTT'!$N$6:$N$786,#REF!)-SUMIFS('NEW-RTT'!$O$6:$O$786,'NEW-RTT'!$B$6:$B$786,#REF!,'NEW-RTT'!$M$6:$M$786,$B82,'NEW-RTT'!$AB$6:$AB$786,"G*",'NEW-RTT'!$C$6:$C$786,$N$3,'NEW-RTT'!$N$6:$N$786,#REF!)</f>
        <v>0</v>
      </c>
      <c r="O82" s="24">
        <f>$O81+SUMIFS('NEW-RTT'!$O$6:$O$786,'NEW-RTT'!$B$6:$B$786,#REF!,'NEW-RTT'!$L$6:$L$786,$B82,'NEW-RTT'!$AB$6:$AB$786,"G*",'NEW-RTT'!$C$6:$C$786,$O$3,'NEW-RTT'!$N$6:$N$786,#REF!)-SUMIFS('NEW-RTT'!$O$6:$O$786,'NEW-RTT'!$B$6:$B$786,#REF!,'NEW-RTT'!$M$6:$M$786,$B82,'NEW-RTT'!$AB$6:$AB$786,"G*",'NEW-RTT'!$C$6:$C$786,$O$3,'NEW-RTT'!$N$6:$N$786,#REF!)</f>
        <v>0</v>
      </c>
      <c r="P82" s="24">
        <f>$P81+SUMIFS('NEW-RTT'!$O$6:$O$786,'NEW-RTT'!$B$6:$B$786,#REF!,'NEW-RTT'!$L$6:$L$786,$B82,'NEW-RTT'!$AB$6:$AB$786,"G*",'NEW-RTT'!$C$6:$C$786,$P$3,'NEW-RTT'!$N$6:$N$786,#REF!)-SUMIFS('NEW-RTT'!$O$6:$O$786,'NEW-RTT'!$B$6:$B$786,#REF!,'NEW-RTT'!$M$6:$M$786,$B82,'NEW-RTT'!$AB$6:$AB$786,"G*",'NEW-RTT'!$C$6:$C$786,$P$3,'NEW-RTT'!$N$6:$N$786,#REF!)</f>
        <v>0</v>
      </c>
      <c r="Q82" s="24">
        <f>$Q81+SUMIFS('NEW-RTT'!$O$6:$O$786,'NEW-RTT'!$B$6:$B$786,#REF!,'NEW-RTT'!$L$6:$L$786,$B82,'NEW-RTT'!$AB$6:$AB$786,"G*",'NEW-RTT'!$C$6:$C$786,$Q$3,'NEW-RTT'!$N$6:$N$786,#REF!)-SUMIFS('NEW-RTT'!$O$6:$O$786,'NEW-RTT'!$B$6:$B$786,#REF!,'NEW-RTT'!$M$6:$M$786,$B82,'NEW-RTT'!$AB$6:$AB$786,"G*",'NEW-RTT'!$C$6:$C$786,$Q$3,'NEW-RTT'!$N$6:$N$786,#REF!)</f>
        <v>0</v>
      </c>
      <c r="R82" s="126">
        <f t="shared" si="8"/>
        <v>0</v>
      </c>
      <c r="S82" s="126" t="e">
        <f t="shared" si="15"/>
        <v>#REF!</v>
      </c>
      <c r="T82" s="126" t="e">
        <f t="shared" si="9"/>
        <v>#REF!</v>
      </c>
      <c r="U82" s="126" t="e">
        <f t="shared" si="10"/>
        <v>#REF!</v>
      </c>
      <c r="V82" s="127" t="e">
        <f t="shared" si="11"/>
        <v>#REF!</v>
      </c>
      <c r="W82" s="131" t="e">
        <f>SUMIFS(#REF!,#REF!,#REF!,#REF!,#REF!,#REF!,#REF!)</f>
        <v>#REF!</v>
      </c>
      <c r="X82" s="141"/>
      <c r="Y82" s="142"/>
      <c r="Z82" s="141"/>
      <c r="AA82" s="141"/>
      <c r="AB82" s="142"/>
      <c r="AC82" s="143"/>
      <c r="AD82" s="141"/>
      <c r="AE82" s="141"/>
      <c r="AF82" s="142"/>
      <c r="AG82" s="143"/>
      <c r="AH82" s="141"/>
      <c r="AI82" s="142"/>
      <c r="AJ82" s="141"/>
      <c r="AK82" s="141"/>
      <c r="AL82" s="142"/>
      <c r="AM82" s="143"/>
      <c r="AN82" s="141"/>
      <c r="AO82" s="141"/>
      <c r="AP82" s="142"/>
      <c r="AQ82" s="143"/>
    </row>
    <row r="83" spans="2:43" x14ac:dyDescent="0.25">
      <c r="B83" s="22">
        <v>79</v>
      </c>
      <c r="C83" s="21"/>
      <c r="D83" s="23">
        <f>$D82+SUMIFS('NEW-RTT'!$O$6:$O$786,'NEW-RTT'!$B$6:$B$786,#REF!,'NEW-RTT'!$L$6:$L$786,$B83,'NEW-RTT'!$AB$6:$AB$786,"G*",'NEW-RTT'!$C$6:$C$786,$D$3,'NEW-RTT'!$N$6:$N$786,#REF!)-SUMIFS('NEW-RTT'!$O$6:$O$786,'NEW-RTT'!$B$6:$B$786,#REF!,'NEW-RTT'!$M$6:$M$786,$B83,'NEW-RTT'!$AB$6:$AB$786,"G*",'NEW-RTT'!$C$6:$C$786,$D$3,'NEW-RTT'!$N$6:$N$786,#REF!)</f>
        <v>0</v>
      </c>
      <c r="E83" s="24">
        <f>$E82+SUMIFS('NEW-RTT'!$O$6:$O$786,'NEW-RTT'!$B$6:$B$786,#REF!,'NEW-RTT'!$L$6:$L$786,$B83,'NEW-RTT'!$AB$6:$AB$786,"G*",'NEW-RTT'!$C$6:$C$786,$E$3,'NEW-RTT'!$N$6:$N$786,#REF!)-SUMIFS('NEW-RTT'!$O$6:$O$786,'NEW-RTT'!$B$6:$B$786,#REF!,'NEW-RTT'!$M$6:$M$786,$B83,'NEW-RTT'!$AB$6:$AB$786,"G*",'NEW-RTT'!$C$6:$C$786,$E$3,'NEW-RTT'!$N$6:$N$786,#REF!)</f>
        <v>0</v>
      </c>
      <c r="F83" s="24">
        <f>$F82+SUMIFS('NEW-RTT'!$O$6:$O$786,'NEW-RTT'!$B$6:$B$786,#REF!,'NEW-RTT'!$L$6:$L$786,$B83,'NEW-RTT'!$AB$6:$AB$786,"G*",'NEW-RTT'!$C$6:$C$786,$F$3,'NEW-RTT'!$N$6:$N$786,#REF!)-SUMIFS('NEW-RTT'!$O$6:$O$786,'NEW-RTT'!$B$6:$B$786,#REF!,'NEW-RTT'!$M$6:$M$786,$B83,'NEW-RTT'!$AB$6:$AB$786,"G*",'NEW-RTT'!$C$6:$C$786,$F$3,'NEW-RTT'!$N$6:$N$786,#REF!)</f>
        <v>0</v>
      </c>
      <c r="G83" s="55">
        <f>$G82+SUMIFS('NEW-RTT'!$O$6:$O$786,'NEW-RTT'!$B$6:$B$786,#REF!,'NEW-RTT'!$L$6:$L$786,$B83,'NEW-RTT'!$AB$6:$AB$786,"G*",'NEW-RTT'!$C$6:$C$786,$G$3,'NEW-RTT'!$N$6:$N$786,#REF!)-SUMIFS('NEW-RTT'!$O$6:$O$786,'NEW-RTT'!$B$6:$B$786,#REF!,'NEW-RTT'!$M$6:$M$786,$B83,'NEW-RTT'!$AB$6:$AB$786,"G*",'NEW-RTT'!$C$6:$C$786,$G$3,'NEW-RTT'!$N$6:$N$786,#REF!)</f>
        <v>0</v>
      </c>
      <c r="H83" s="64">
        <f t="shared" si="16"/>
        <v>0</v>
      </c>
      <c r="I83" s="97" t="e">
        <f t="shared" si="17"/>
        <v>#REF!</v>
      </c>
      <c r="J83" s="97" t="e">
        <f t="shared" si="18"/>
        <v>#REF!</v>
      </c>
      <c r="K83" s="97" t="e">
        <f t="shared" si="19"/>
        <v>#REF!</v>
      </c>
      <c r="L83" s="99" t="e">
        <f>SUMIFS(#REF!,#REF!,#REF!,#REF!,#REF!,#REF!,#REF!)</f>
        <v>#REF!</v>
      </c>
      <c r="M83" s="60">
        <f>$M82+SUMIFS('NEW-RTT'!$O$6:$O$786,'NEW-RTT'!$B$6:$B$786,#REF!,'NEW-RTT'!$L$6:$L$786,$B83,'NEW-RTT'!$AB$6:$AB$786,"G*",'NEW-RTT'!$C$6:$C$786,$M$3,'NEW-RTT'!$N$6:$N$786,#REF!)-SUMIFS('NEW-RTT'!$O$6:$O$786,'NEW-RTT'!$B$6:$B$786,#REF!,'NEW-RTT'!$M$6:$M$786,$B83,'NEW-RTT'!$AB$6:$AB$786,"G*",'NEW-RTT'!$C$6:$C$786,$M$3,'NEW-RTT'!$N$6:$N$786,#REF!)</f>
        <v>0</v>
      </c>
      <c r="N83" s="24">
        <f>$N82+SUMIFS('NEW-RTT'!$O$6:$O$786,'NEW-RTT'!$B$6:$B$786,#REF!,'NEW-RTT'!$L$6:$L$786,$B83,'NEW-RTT'!$AB$6:$AB$786,"G*",'NEW-RTT'!$C$6:$C$786,$N$3,'NEW-RTT'!$N$6:$N$786,#REF!)-SUMIFS('NEW-RTT'!$O$6:$O$786,'NEW-RTT'!$B$6:$B$786,#REF!,'NEW-RTT'!$M$6:$M$786,$B83,'NEW-RTT'!$AB$6:$AB$786,"G*",'NEW-RTT'!$C$6:$C$786,$N$3,'NEW-RTT'!$N$6:$N$786,#REF!)</f>
        <v>0</v>
      </c>
      <c r="O83" s="24">
        <f>$O82+SUMIFS('NEW-RTT'!$O$6:$O$786,'NEW-RTT'!$B$6:$B$786,#REF!,'NEW-RTT'!$L$6:$L$786,$B83,'NEW-RTT'!$AB$6:$AB$786,"G*",'NEW-RTT'!$C$6:$C$786,$O$3,'NEW-RTT'!$N$6:$N$786,#REF!)-SUMIFS('NEW-RTT'!$O$6:$O$786,'NEW-RTT'!$B$6:$B$786,#REF!,'NEW-RTT'!$M$6:$M$786,$B83,'NEW-RTT'!$AB$6:$AB$786,"G*",'NEW-RTT'!$C$6:$C$786,$O$3,'NEW-RTT'!$N$6:$N$786,#REF!)</f>
        <v>0</v>
      </c>
      <c r="P83" s="24">
        <f>$P82+SUMIFS('NEW-RTT'!$O$6:$O$786,'NEW-RTT'!$B$6:$B$786,#REF!,'NEW-RTT'!$L$6:$L$786,$B83,'NEW-RTT'!$AB$6:$AB$786,"G*",'NEW-RTT'!$C$6:$C$786,$P$3,'NEW-RTT'!$N$6:$N$786,#REF!)-SUMIFS('NEW-RTT'!$O$6:$O$786,'NEW-RTT'!$B$6:$B$786,#REF!,'NEW-RTT'!$M$6:$M$786,$B83,'NEW-RTT'!$AB$6:$AB$786,"G*",'NEW-RTT'!$C$6:$C$786,$P$3,'NEW-RTT'!$N$6:$N$786,#REF!)</f>
        <v>0</v>
      </c>
      <c r="Q83" s="24">
        <f>$Q82+SUMIFS('NEW-RTT'!$O$6:$O$786,'NEW-RTT'!$B$6:$B$786,#REF!,'NEW-RTT'!$L$6:$L$786,$B83,'NEW-RTT'!$AB$6:$AB$786,"G*",'NEW-RTT'!$C$6:$C$786,$Q$3,'NEW-RTT'!$N$6:$N$786,#REF!)-SUMIFS('NEW-RTT'!$O$6:$O$786,'NEW-RTT'!$B$6:$B$786,#REF!,'NEW-RTT'!$M$6:$M$786,$B83,'NEW-RTT'!$AB$6:$AB$786,"G*",'NEW-RTT'!$C$6:$C$786,$Q$3,'NEW-RTT'!$N$6:$N$786,#REF!)</f>
        <v>0</v>
      </c>
      <c r="R83" s="126">
        <f t="shared" si="8"/>
        <v>0</v>
      </c>
      <c r="S83" s="126" t="e">
        <f t="shared" si="15"/>
        <v>#REF!</v>
      </c>
      <c r="T83" s="126" t="e">
        <f t="shared" si="9"/>
        <v>#REF!</v>
      </c>
      <c r="U83" s="126" t="e">
        <f t="shared" si="10"/>
        <v>#REF!</v>
      </c>
      <c r="V83" s="127" t="e">
        <f t="shared" si="11"/>
        <v>#REF!</v>
      </c>
      <c r="W83" s="131" t="e">
        <f>SUMIFS(#REF!,#REF!,#REF!,#REF!,#REF!,#REF!,#REF!)</f>
        <v>#REF!</v>
      </c>
      <c r="X83" s="141"/>
      <c r="Y83" s="142"/>
      <c r="Z83" s="141"/>
      <c r="AA83" s="141"/>
      <c r="AB83" s="142"/>
      <c r="AC83" s="143"/>
      <c r="AD83" s="141"/>
      <c r="AE83" s="141"/>
      <c r="AF83" s="142"/>
      <c r="AG83" s="143"/>
      <c r="AH83" s="141"/>
      <c r="AI83" s="142"/>
      <c r="AJ83" s="141"/>
      <c r="AK83" s="141"/>
      <c r="AL83" s="142"/>
      <c r="AM83" s="143"/>
      <c r="AN83" s="141"/>
      <c r="AO83" s="141"/>
      <c r="AP83" s="142"/>
      <c r="AQ83" s="143"/>
    </row>
    <row r="84" spans="2:43" x14ac:dyDescent="0.25">
      <c r="B84" s="22">
        <v>80</v>
      </c>
      <c r="C84" s="21"/>
      <c r="D84" s="23">
        <f>$D83+SUMIFS('NEW-RTT'!$O$6:$O$786,'NEW-RTT'!$B$6:$B$786,#REF!,'NEW-RTT'!$L$6:$L$786,$B84,'NEW-RTT'!$AB$6:$AB$786,"G*",'NEW-RTT'!$C$6:$C$786,$D$3,'NEW-RTT'!$N$6:$N$786,#REF!)-SUMIFS('NEW-RTT'!$O$6:$O$786,'NEW-RTT'!$B$6:$B$786,#REF!,'NEW-RTT'!$M$6:$M$786,$B84,'NEW-RTT'!$AB$6:$AB$786,"G*",'NEW-RTT'!$C$6:$C$786,$D$3,'NEW-RTT'!$N$6:$N$786,#REF!)</f>
        <v>0</v>
      </c>
      <c r="E84" s="24">
        <f>$E83+SUMIFS('NEW-RTT'!$O$6:$O$786,'NEW-RTT'!$B$6:$B$786,#REF!,'NEW-RTT'!$L$6:$L$786,$B84,'NEW-RTT'!$AB$6:$AB$786,"G*",'NEW-RTT'!$C$6:$C$786,$E$3,'NEW-RTT'!$N$6:$N$786,#REF!)-SUMIFS('NEW-RTT'!$O$6:$O$786,'NEW-RTT'!$B$6:$B$786,#REF!,'NEW-RTT'!$M$6:$M$786,$B84,'NEW-RTT'!$AB$6:$AB$786,"G*",'NEW-RTT'!$C$6:$C$786,$E$3,'NEW-RTT'!$N$6:$N$786,#REF!)</f>
        <v>0</v>
      </c>
      <c r="F84" s="24">
        <f>$F83+SUMIFS('NEW-RTT'!$O$6:$O$786,'NEW-RTT'!$B$6:$B$786,#REF!,'NEW-RTT'!$L$6:$L$786,$B84,'NEW-RTT'!$AB$6:$AB$786,"G*",'NEW-RTT'!$C$6:$C$786,$F$3,'NEW-RTT'!$N$6:$N$786,#REF!)-SUMIFS('NEW-RTT'!$O$6:$O$786,'NEW-RTT'!$B$6:$B$786,#REF!,'NEW-RTT'!$M$6:$M$786,$B84,'NEW-RTT'!$AB$6:$AB$786,"G*",'NEW-RTT'!$C$6:$C$786,$F$3,'NEW-RTT'!$N$6:$N$786,#REF!)</f>
        <v>0</v>
      </c>
      <c r="G84" s="55">
        <f>$G83+SUMIFS('NEW-RTT'!$O$6:$O$786,'NEW-RTT'!$B$6:$B$786,#REF!,'NEW-RTT'!$L$6:$L$786,$B84,'NEW-RTT'!$AB$6:$AB$786,"G*",'NEW-RTT'!$C$6:$C$786,$G$3,'NEW-RTT'!$N$6:$N$786,#REF!)-SUMIFS('NEW-RTT'!$O$6:$O$786,'NEW-RTT'!$B$6:$B$786,#REF!,'NEW-RTT'!$M$6:$M$786,$B84,'NEW-RTT'!$AB$6:$AB$786,"G*",'NEW-RTT'!$C$6:$C$786,$G$3,'NEW-RTT'!$N$6:$N$786,#REF!)</f>
        <v>0</v>
      </c>
      <c r="H84" s="64">
        <f t="shared" si="16"/>
        <v>0</v>
      </c>
      <c r="I84" s="97" t="e">
        <f t="shared" si="17"/>
        <v>#REF!</v>
      </c>
      <c r="J84" s="97" t="e">
        <f t="shared" si="18"/>
        <v>#REF!</v>
      </c>
      <c r="K84" s="97" t="e">
        <f t="shared" si="19"/>
        <v>#REF!</v>
      </c>
      <c r="L84" s="99" t="e">
        <f>SUMIFS(#REF!,#REF!,#REF!,#REF!,#REF!,#REF!,#REF!)</f>
        <v>#REF!</v>
      </c>
      <c r="M84" s="60">
        <f>$M83+SUMIFS('NEW-RTT'!$O$6:$O$786,'NEW-RTT'!$B$6:$B$786,#REF!,'NEW-RTT'!$L$6:$L$786,$B84,'NEW-RTT'!$AB$6:$AB$786,"G*",'NEW-RTT'!$C$6:$C$786,$M$3,'NEW-RTT'!$N$6:$N$786,#REF!)-SUMIFS('NEW-RTT'!$O$6:$O$786,'NEW-RTT'!$B$6:$B$786,#REF!,'NEW-RTT'!$M$6:$M$786,$B84,'NEW-RTT'!$AB$6:$AB$786,"G*",'NEW-RTT'!$C$6:$C$786,$M$3,'NEW-RTT'!$N$6:$N$786,#REF!)</f>
        <v>0</v>
      </c>
      <c r="N84" s="24">
        <f>$N83+SUMIFS('NEW-RTT'!$O$6:$O$786,'NEW-RTT'!$B$6:$B$786,#REF!,'NEW-RTT'!$L$6:$L$786,$B84,'NEW-RTT'!$AB$6:$AB$786,"G*",'NEW-RTT'!$C$6:$C$786,$N$3,'NEW-RTT'!$N$6:$N$786,#REF!)-SUMIFS('NEW-RTT'!$O$6:$O$786,'NEW-RTT'!$B$6:$B$786,#REF!,'NEW-RTT'!$M$6:$M$786,$B84,'NEW-RTT'!$AB$6:$AB$786,"G*",'NEW-RTT'!$C$6:$C$786,$N$3,'NEW-RTT'!$N$6:$N$786,#REF!)</f>
        <v>0</v>
      </c>
      <c r="O84" s="24">
        <f>$O83+SUMIFS('NEW-RTT'!$O$6:$O$786,'NEW-RTT'!$B$6:$B$786,#REF!,'NEW-RTT'!$L$6:$L$786,$B84,'NEW-RTT'!$AB$6:$AB$786,"G*",'NEW-RTT'!$C$6:$C$786,$O$3,'NEW-RTT'!$N$6:$N$786,#REF!)-SUMIFS('NEW-RTT'!$O$6:$O$786,'NEW-RTT'!$B$6:$B$786,#REF!,'NEW-RTT'!$M$6:$M$786,$B84,'NEW-RTT'!$AB$6:$AB$786,"G*",'NEW-RTT'!$C$6:$C$786,$O$3,'NEW-RTT'!$N$6:$N$786,#REF!)</f>
        <v>0</v>
      </c>
      <c r="P84" s="24">
        <f>$P83+SUMIFS('NEW-RTT'!$O$6:$O$786,'NEW-RTT'!$B$6:$B$786,#REF!,'NEW-RTT'!$L$6:$L$786,$B84,'NEW-RTT'!$AB$6:$AB$786,"G*",'NEW-RTT'!$C$6:$C$786,$P$3,'NEW-RTT'!$N$6:$N$786,#REF!)-SUMIFS('NEW-RTT'!$O$6:$O$786,'NEW-RTT'!$B$6:$B$786,#REF!,'NEW-RTT'!$M$6:$M$786,$B84,'NEW-RTT'!$AB$6:$AB$786,"G*",'NEW-RTT'!$C$6:$C$786,$P$3,'NEW-RTT'!$N$6:$N$786,#REF!)</f>
        <v>0</v>
      </c>
      <c r="Q84" s="24">
        <f>$Q83+SUMIFS('NEW-RTT'!$O$6:$O$786,'NEW-RTT'!$B$6:$B$786,#REF!,'NEW-RTT'!$L$6:$L$786,$B84,'NEW-RTT'!$AB$6:$AB$786,"G*",'NEW-RTT'!$C$6:$C$786,$Q$3,'NEW-RTT'!$N$6:$N$786,#REF!)-SUMIFS('NEW-RTT'!$O$6:$O$786,'NEW-RTT'!$B$6:$B$786,#REF!,'NEW-RTT'!$M$6:$M$786,$B84,'NEW-RTT'!$AB$6:$AB$786,"G*",'NEW-RTT'!$C$6:$C$786,$Q$3,'NEW-RTT'!$N$6:$N$786,#REF!)</f>
        <v>0</v>
      </c>
      <c r="R84" s="126">
        <f t="shared" si="8"/>
        <v>0</v>
      </c>
      <c r="S84" s="126" t="e">
        <f t="shared" si="15"/>
        <v>#REF!</v>
      </c>
      <c r="T84" s="126" t="e">
        <f t="shared" si="9"/>
        <v>#REF!</v>
      </c>
      <c r="U84" s="126" t="e">
        <f t="shared" si="10"/>
        <v>#REF!</v>
      </c>
      <c r="V84" s="127" t="e">
        <f t="shared" si="11"/>
        <v>#REF!</v>
      </c>
      <c r="W84" s="131" t="e">
        <f>SUMIFS(#REF!,#REF!,#REF!,#REF!,#REF!,#REF!,#REF!)</f>
        <v>#REF!</v>
      </c>
      <c r="X84" s="141"/>
      <c r="Y84" s="142"/>
      <c r="Z84" s="141"/>
      <c r="AA84" s="141"/>
      <c r="AB84" s="142"/>
      <c r="AC84" s="143"/>
      <c r="AD84" s="141"/>
      <c r="AE84" s="141"/>
      <c r="AF84" s="142"/>
      <c r="AG84" s="143"/>
      <c r="AH84" s="141"/>
      <c r="AI84" s="142"/>
      <c r="AJ84" s="141"/>
      <c r="AK84" s="141"/>
      <c r="AL84" s="142"/>
      <c r="AM84" s="143"/>
      <c r="AN84" s="141"/>
      <c r="AO84" s="141"/>
      <c r="AP84" s="142"/>
      <c r="AQ84" s="143"/>
    </row>
    <row r="85" spans="2:43" x14ac:dyDescent="0.25">
      <c r="B85" s="22">
        <v>81</v>
      </c>
      <c r="C85" s="21"/>
      <c r="D85" s="23">
        <f>$D84+SUMIFS('NEW-RTT'!$O$6:$O$786,'NEW-RTT'!$B$6:$B$786,#REF!,'NEW-RTT'!$L$6:$L$786,$B85,'NEW-RTT'!$AB$6:$AB$786,"G*",'NEW-RTT'!$C$6:$C$786,$D$3,'NEW-RTT'!$N$6:$N$786,#REF!)-SUMIFS('NEW-RTT'!$O$6:$O$786,'NEW-RTT'!$B$6:$B$786,#REF!,'NEW-RTT'!$M$6:$M$786,$B85,'NEW-RTT'!$AB$6:$AB$786,"G*",'NEW-RTT'!$C$6:$C$786,$D$3,'NEW-RTT'!$N$6:$N$786,#REF!)</f>
        <v>0</v>
      </c>
      <c r="E85" s="24">
        <f>$E84+SUMIFS('NEW-RTT'!$O$6:$O$786,'NEW-RTT'!$B$6:$B$786,#REF!,'NEW-RTT'!$L$6:$L$786,$B85,'NEW-RTT'!$AB$6:$AB$786,"G*",'NEW-RTT'!$C$6:$C$786,$E$3,'NEW-RTT'!$N$6:$N$786,#REF!)-SUMIFS('NEW-RTT'!$O$6:$O$786,'NEW-RTT'!$B$6:$B$786,#REF!,'NEW-RTT'!$M$6:$M$786,$B85,'NEW-RTT'!$AB$6:$AB$786,"G*",'NEW-RTT'!$C$6:$C$786,$E$3,'NEW-RTT'!$N$6:$N$786,#REF!)</f>
        <v>0</v>
      </c>
      <c r="F85" s="24">
        <f>$F84+SUMIFS('NEW-RTT'!$O$6:$O$786,'NEW-RTT'!$B$6:$B$786,#REF!,'NEW-RTT'!$L$6:$L$786,$B85,'NEW-RTT'!$AB$6:$AB$786,"G*",'NEW-RTT'!$C$6:$C$786,$F$3,'NEW-RTT'!$N$6:$N$786,#REF!)-SUMIFS('NEW-RTT'!$O$6:$O$786,'NEW-RTT'!$B$6:$B$786,#REF!,'NEW-RTT'!$M$6:$M$786,$B85,'NEW-RTT'!$AB$6:$AB$786,"G*",'NEW-RTT'!$C$6:$C$786,$F$3,'NEW-RTT'!$N$6:$N$786,#REF!)</f>
        <v>0</v>
      </c>
      <c r="G85" s="55">
        <f>$G84+SUMIFS('NEW-RTT'!$O$6:$O$786,'NEW-RTT'!$B$6:$B$786,#REF!,'NEW-RTT'!$L$6:$L$786,$B85,'NEW-RTT'!$AB$6:$AB$786,"G*",'NEW-RTT'!$C$6:$C$786,$G$3,'NEW-RTT'!$N$6:$N$786,#REF!)-SUMIFS('NEW-RTT'!$O$6:$O$786,'NEW-RTT'!$B$6:$B$786,#REF!,'NEW-RTT'!$M$6:$M$786,$B85,'NEW-RTT'!$AB$6:$AB$786,"G*",'NEW-RTT'!$C$6:$C$786,$G$3,'NEW-RTT'!$N$6:$N$786,#REF!)</f>
        <v>0</v>
      </c>
      <c r="H85" s="64">
        <f t="shared" si="16"/>
        <v>0</v>
      </c>
      <c r="I85" s="97" t="e">
        <f t="shared" si="17"/>
        <v>#REF!</v>
      </c>
      <c r="J85" s="97" t="e">
        <f t="shared" si="18"/>
        <v>#REF!</v>
      </c>
      <c r="K85" s="97" t="e">
        <f t="shared" si="19"/>
        <v>#REF!</v>
      </c>
      <c r="L85" s="99" t="e">
        <f>SUMIFS(#REF!,#REF!,#REF!,#REF!,#REF!,#REF!,#REF!)</f>
        <v>#REF!</v>
      </c>
      <c r="M85" s="60">
        <f>$M84+SUMIFS('NEW-RTT'!$O$6:$O$786,'NEW-RTT'!$B$6:$B$786,#REF!,'NEW-RTT'!$L$6:$L$786,$B85,'NEW-RTT'!$AB$6:$AB$786,"G*",'NEW-RTT'!$C$6:$C$786,$M$3,'NEW-RTT'!$N$6:$N$786,#REF!)-SUMIFS('NEW-RTT'!$O$6:$O$786,'NEW-RTT'!$B$6:$B$786,#REF!,'NEW-RTT'!$M$6:$M$786,$B85,'NEW-RTT'!$AB$6:$AB$786,"G*",'NEW-RTT'!$C$6:$C$786,$M$3,'NEW-RTT'!$N$6:$N$786,#REF!)</f>
        <v>0</v>
      </c>
      <c r="N85" s="24">
        <f>$N84+SUMIFS('NEW-RTT'!$O$6:$O$786,'NEW-RTT'!$B$6:$B$786,#REF!,'NEW-RTT'!$L$6:$L$786,$B85,'NEW-RTT'!$AB$6:$AB$786,"G*",'NEW-RTT'!$C$6:$C$786,$N$3,'NEW-RTT'!$N$6:$N$786,#REF!)-SUMIFS('NEW-RTT'!$O$6:$O$786,'NEW-RTT'!$B$6:$B$786,#REF!,'NEW-RTT'!$M$6:$M$786,$B85,'NEW-RTT'!$AB$6:$AB$786,"G*",'NEW-RTT'!$C$6:$C$786,$N$3,'NEW-RTT'!$N$6:$N$786,#REF!)</f>
        <v>0</v>
      </c>
      <c r="O85" s="24">
        <f>$O84+SUMIFS('NEW-RTT'!$O$6:$O$786,'NEW-RTT'!$B$6:$B$786,#REF!,'NEW-RTT'!$L$6:$L$786,$B85,'NEW-RTT'!$AB$6:$AB$786,"G*",'NEW-RTT'!$C$6:$C$786,$O$3,'NEW-RTT'!$N$6:$N$786,#REF!)-SUMIFS('NEW-RTT'!$O$6:$O$786,'NEW-RTT'!$B$6:$B$786,#REF!,'NEW-RTT'!$M$6:$M$786,$B85,'NEW-RTT'!$AB$6:$AB$786,"G*",'NEW-RTT'!$C$6:$C$786,$O$3,'NEW-RTT'!$N$6:$N$786,#REF!)</f>
        <v>0</v>
      </c>
      <c r="P85" s="24">
        <f>$P84+SUMIFS('NEW-RTT'!$O$6:$O$786,'NEW-RTT'!$B$6:$B$786,#REF!,'NEW-RTT'!$L$6:$L$786,$B85,'NEW-RTT'!$AB$6:$AB$786,"G*",'NEW-RTT'!$C$6:$C$786,$P$3,'NEW-RTT'!$N$6:$N$786,#REF!)-SUMIFS('NEW-RTT'!$O$6:$O$786,'NEW-RTT'!$B$6:$B$786,#REF!,'NEW-RTT'!$M$6:$M$786,$B85,'NEW-RTT'!$AB$6:$AB$786,"G*",'NEW-RTT'!$C$6:$C$786,$P$3,'NEW-RTT'!$N$6:$N$786,#REF!)</f>
        <v>0</v>
      </c>
      <c r="Q85" s="24">
        <f>$Q84+SUMIFS('NEW-RTT'!$O$6:$O$786,'NEW-RTT'!$B$6:$B$786,#REF!,'NEW-RTT'!$L$6:$L$786,$B85,'NEW-RTT'!$AB$6:$AB$786,"G*",'NEW-RTT'!$C$6:$C$786,$Q$3,'NEW-RTT'!$N$6:$N$786,#REF!)-SUMIFS('NEW-RTT'!$O$6:$O$786,'NEW-RTT'!$B$6:$B$786,#REF!,'NEW-RTT'!$M$6:$M$786,$B85,'NEW-RTT'!$AB$6:$AB$786,"G*",'NEW-RTT'!$C$6:$C$786,$Q$3,'NEW-RTT'!$N$6:$N$786,#REF!)</f>
        <v>0</v>
      </c>
      <c r="R85" s="126">
        <f t="shared" si="8"/>
        <v>0</v>
      </c>
      <c r="S85" s="126" t="e">
        <f t="shared" si="15"/>
        <v>#REF!</v>
      </c>
      <c r="T85" s="126" t="e">
        <f t="shared" si="9"/>
        <v>#REF!</v>
      </c>
      <c r="U85" s="126" t="e">
        <f t="shared" si="10"/>
        <v>#REF!</v>
      </c>
      <c r="V85" s="127" t="e">
        <f t="shared" si="11"/>
        <v>#REF!</v>
      </c>
      <c r="W85" s="131" t="e">
        <f>SUMIFS(#REF!,#REF!,#REF!,#REF!,#REF!,#REF!,#REF!)</f>
        <v>#REF!</v>
      </c>
      <c r="X85" s="141"/>
      <c r="Y85" s="142"/>
      <c r="Z85" s="141"/>
      <c r="AA85" s="141"/>
      <c r="AB85" s="142"/>
      <c r="AC85" s="143"/>
      <c r="AD85" s="141"/>
      <c r="AE85" s="141"/>
      <c r="AF85" s="142"/>
      <c r="AG85" s="143"/>
      <c r="AH85" s="141"/>
      <c r="AI85" s="142"/>
      <c r="AJ85" s="141"/>
      <c r="AK85" s="141"/>
      <c r="AL85" s="142"/>
      <c r="AM85" s="143"/>
      <c r="AN85" s="141"/>
      <c r="AO85" s="141"/>
      <c r="AP85" s="142"/>
      <c r="AQ85" s="143"/>
    </row>
    <row r="86" spans="2:43" x14ac:dyDescent="0.25">
      <c r="B86" s="22">
        <v>82</v>
      </c>
      <c r="C86" s="21"/>
      <c r="D86" s="23">
        <f>$D85+SUMIFS('NEW-RTT'!$O$6:$O$786,'NEW-RTT'!$B$6:$B$786,#REF!,'NEW-RTT'!$L$6:$L$786,$B86,'NEW-RTT'!$AB$6:$AB$786,"G*",'NEW-RTT'!$C$6:$C$786,$D$3,'NEW-RTT'!$N$6:$N$786,#REF!)-SUMIFS('NEW-RTT'!$O$6:$O$786,'NEW-RTT'!$B$6:$B$786,#REF!,'NEW-RTT'!$M$6:$M$786,$B86,'NEW-RTT'!$AB$6:$AB$786,"G*",'NEW-RTT'!$C$6:$C$786,$D$3,'NEW-RTT'!$N$6:$N$786,#REF!)</f>
        <v>0</v>
      </c>
      <c r="E86" s="24">
        <f>$E85+SUMIFS('NEW-RTT'!$O$6:$O$786,'NEW-RTT'!$B$6:$B$786,#REF!,'NEW-RTT'!$L$6:$L$786,$B86,'NEW-RTT'!$AB$6:$AB$786,"G*",'NEW-RTT'!$C$6:$C$786,$E$3,'NEW-RTT'!$N$6:$N$786,#REF!)-SUMIFS('NEW-RTT'!$O$6:$O$786,'NEW-RTT'!$B$6:$B$786,#REF!,'NEW-RTT'!$M$6:$M$786,$B86,'NEW-RTT'!$AB$6:$AB$786,"G*",'NEW-RTT'!$C$6:$C$786,$E$3,'NEW-RTT'!$N$6:$N$786,#REF!)</f>
        <v>0</v>
      </c>
      <c r="F86" s="24">
        <f>$F85+SUMIFS('NEW-RTT'!$O$6:$O$786,'NEW-RTT'!$B$6:$B$786,#REF!,'NEW-RTT'!$L$6:$L$786,$B86,'NEW-RTT'!$AB$6:$AB$786,"G*",'NEW-RTT'!$C$6:$C$786,$F$3,'NEW-RTT'!$N$6:$N$786,#REF!)-SUMIFS('NEW-RTT'!$O$6:$O$786,'NEW-RTT'!$B$6:$B$786,#REF!,'NEW-RTT'!$M$6:$M$786,$B86,'NEW-RTT'!$AB$6:$AB$786,"G*",'NEW-RTT'!$C$6:$C$786,$F$3,'NEW-RTT'!$N$6:$N$786,#REF!)</f>
        <v>0</v>
      </c>
      <c r="G86" s="55">
        <f>$G85+SUMIFS('NEW-RTT'!$O$6:$O$786,'NEW-RTT'!$B$6:$B$786,#REF!,'NEW-RTT'!$L$6:$L$786,$B86,'NEW-RTT'!$AB$6:$AB$786,"G*",'NEW-RTT'!$C$6:$C$786,$G$3,'NEW-RTT'!$N$6:$N$786,#REF!)-SUMIFS('NEW-RTT'!$O$6:$O$786,'NEW-RTT'!$B$6:$B$786,#REF!,'NEW-RTT'!$M$6:$M$786,$B86,'NEW-RTT'!$AB$6:$AB$786,"G*",'NEW-RTT'!$C$6:$C$786,$G$3,'NEW-RTT'!$N$6:$N$786,#REF!)</f>
        <v>0</v>
      </c>
      <c r="H86" s="64">
        <f t="shared" si="16"/>
        <v>0</v>
      </c>
      <c r="I86" s="97" t="e">
        <f t="shared" si="17"/>
        <v>#REF!</v>
      </c>
      <c r="J86" s="97" t="e">
        <f t="shared" si="18"/>
        <v>#REF!</v>
      </c>
      <c r="K86" s="97" t="e">
        <f t="shared" si="19"/>
        <v>#REF!</v>
      </c>
      <c r="L86" s="99" t="e">
        <f>SUMIFS(#REF!,#REF!,#REF!,#REF!,#REF!,#REF!,#REF!)</f>
        <v>#REF!</v>
      </c>
      <c r="M86" s="60">
        <f>$M85+SUMIFS('NEW-RTT'!$O$6:$O$786,'NEW-RTT'!$B$6:$B$786,#REF!,'NEW-RTT'!$L$6:$L$786,$B86,'NEW-RTT'!$AB$6:$AB$786,"G*",'NEW-RTT'!$C$6:$C$786,$M$3,'NEW-RTT'!$N$6:$N$786,#REF!)-SUMIFS('NEW-RTT'!$O$6:$O$786,'NEW-RTT'!$B$6:$B$786,#REF!,'NEW-RTT'!$M$6:$M$786,$B86,'NEW-RTT'!$AB$6:$AB$786,"G*",'NEW-RTT'!$C$6:$C$786,$M$3,'NEW-RTT'!$N$6:$N$786,#REF!)</f>
        <v>0</v>
      </c>
      <c r="N86" s="24">
        <f>$N85+SUMIFS('NEW-RTT'!$O$6:$O$786,'NEW-RTT'!$B$6:$B$786,#REF!,'NEW-RTT'!$L$6:$L$786,$B86,'NEW-RTT'!$AB$6:$AB$786,"G*",'NEW-RTT'!$C$6:$C$786,$N$3,'NEW-RTT'!$N$6:$N$786,#REF!)-SUMIFS('NEW-RTT'!$O$6:$O$786,'NEW-RTT'!$B$6:$B$786,#REF!,'NEW-RTT'!$M$6:$M$786,$B86,'NEW-RTT'!$AB$6:$AB$786,"G*",'NEW-RTT'!$C$6:$C$786,$N$3,'NEW-RTT'!$N$6:$N$786,#REF!)</f>
        <v>0</v>
      </c>
      <c r="O86" s="24">
        <f>$O85+SUMIFS('NEW-RTT'!$O$6:$O$786,'NEW-RTT'!$B$6:$B$786,#REF!,'NEW-RTT'!$L$6:$L$786,$B86,'NEW-RTT'!$AB$6:$AB$786,"G*",'NEW-RTT'!$C$6:$C$786,$O$3,'NEW-RTT'!$N$6:$N$786,#REF!)-SUMIFS('NEW-RTT'!$O$6:$O$786,'NEW-RTT'!$B$6:$B$786,#REF!,'NEW-RTT'!$M$6:$M$786,$B86,'NEW-RTT'!$AB$6:$AB$786,"G*",'NEW-RTT'!$C$6:$C$786,$O$3,'NEW-RTT'!$N$6:$N$786,#REF!)</f>
        <v>0</v>
      </c>
      <c r="P86" s="24">
        <f>$P85+SUMIFS('NEW-RTT'!$O$6:$O$786,'NEW-RTT'!$B$6:$B$786,#REF!,'NEW-RTT'!$L$6:$L$786,$B86,'NEW-RTT'!$AB$6:$AB$786,"G*",'NEW-RTT'!$C$6:$C$786,$P$3,'NEW-RTT'!$N$6:$N$786,#REF!)-SUMIFS('NEW-RTT'!$O$6:$O$786,'NEW-RTT'!$B$6:$B$786,#REF!,'NEW-RTT'!$M$6:$M$786,$B86,'NEW-RTT'!$AB$6:$AB$786,"G*",'NEW-RTT'!$C$6:$C$786,$P$3,'NEW-RTT'!$N$6:$N$786,#REF!)</f>
        <v>0</v>
      </c>
      <c r="Q86" s="24">
        <f>$Q85+SUMIFS('NEW-RTT'!$O$6:$O$786,'NEW-RTT'!$B$6:$B$786,#REF!,'NEW-RTT'!$L$6:$L$786,$B86,'NEW-RTT'!$AB$6:$AB$786,"G*",'NEW-RTT'!$C$6:$C$786,$Q$3,'NEW-RTT'!$N$6:$N$786,#REF!)-SUMIFS('NEW-RTT'!$O$6:$O$786,'NEW-RTT'!$B$6:$B$786,#REF!,'NEW-RTT'!$M$6:$M$786,$B86,'NEW-RTT'!$AB$6:$AB$786,"G*",'NEW-RTT'!$C$6:$C$786,$Q$3,'NEW-RTT'!$N$6:$N$786,#REF!)</f>
        <v>0</v>
      </c>
      <c r="R86" s="126">
        <f t="shared" si="8"/>
        <v>0</v>
      </c>
      <c r="S86" s="126" t="e">
        <f t="shared" si="15"/>
        <v>#REF!</v>
      </c>
      <c r="T86" s="126" t="e">
        <f t="shared" si="9"/>
        <v>#REF!</v>
      </c>
      <c r="U86" s="126" t="e">
        <f t="shared" si="10"/>
        <v>#REF!</v>
      </c>
      <c r="V86" s="127" t="e">
        <f t="shared" si="11"/>
        <v>#REF!</v>
      </c>
      <c r="W86" s="131" t="e">
        <f>SUMIFS(#REF!,#REF!,#REF!,#REF!,#REF!,#REF!,#REF!)</f>
        <v>#REF!</v>
      </c>
      <c r="X86" s="141"/>
      <c r="Y86" s="142"/>
      <c r="Z86" s="141"/>
      <c r="AA86" s="141"/>
      <c r="AB86" s="142"/>
      <c r="AC86" s="143"/>
      <c r="AD86" s="141"/>
      <c r="AE86" s="141"/>
      <c r="AF86" s="142"/>
      <c r="AG86" s="143"/>
      <c r="AH86" s="141"/>
      <c r="AI86" s="142"/>
      <c r="AJ86" s="141"/>
      <c r="AK86" s="141"/>
      <c r="AL86" s="142"/>
      <c r="AM86" s="143"/>
      <c r="AN86" s="141"/>
      <c r="AO86" s="141"/>
      <c r="AP86" s="142"/>
      <c r="AQ86" s="143"/>
    </row>
    <row r="87" spans="2:43" x14ac:dyDescent="0.25">
      <c r="B87" s="22">
        <v>83</v>
      </c>
      <c r="C87" s="21"/>
      <c r="D87" s="23">
        <f>$D86+SUMIFS('NEW-RTT'!$O$6:$O$786,'NEW-RTT'!$B$6:$B$786,#REF!,'NEW-RTT'!$L$6:$L$786,$B87,'NEW-RTT'!$AB$6:$AB$786,"G*",'NEW-RTT'!$C$6:$C$786,$D$3,'NEW-RTT'!$N$6:$N$786,#REF!)-SUMIFS('NEW-RTT'!$O$6:$O$786,'NEW-RTT'!$B$6:$B$786,#REF!,'NEW-RTT'!$M$6:$M$786,$B87,'NEW-RTT'!$AB$6:$AB$786,"G*",'NEW-RTT'!$C$6:$C$786,$D$3,'NEW-RTT'!$N$6:$N$786,#REF!)</f>
        <v>0</v>
      </c>
      <c r="E87" s="24">
        <f>$E86+SUMIFS('NEW-RTT'!$O$6:$O$786,'NEW-RTT'!$B$6:$B$786,#REF!,'NEW-RTT'!$L$6:$L$786,$B87,'NEW-RTT'!$AB$6:$AB$786,"G*",'NEW-RTT'!$C$6:$C$786,$E$3,'NEW-RTT'!$N$6:$N$786,#REF!)-SUMIFS('NEW-RTT'!$O$6:$O$786,'NEW-RTT'!$B$6:$B$786,#REF!,'NEW-RTT'!$M$6:$M$786,$B87,'NEW-RTT'!$AB$6:$AB$786,"G*",'NEW-RTT'!$C$6:$C$786,$E$3,'NEW-RTT'!$N$6:$N$786,#REF!)</f>
        <v>0</v>
      </c>
      <c r="F87" s="24">
        <f>$F86+SUMIFS('NEW-RTT'!$O$6:$O$786,'NEW-RTT'!$B$6:$B$786,#REF!,'NEW-RTT'!$L$6:$L$786,$B87,'NEW-RTT'!$AB$6:$AB$786,"G*",'NEW-RTT'!$C$6:$C$786,$F$3,'NEW-RTT'!$N$6:$N$786,#REF!)-SUMIFS('NEW-RTT'!$O$6:$O$786,'NEW-RTT'!$B$6:$B$786,#REF!,'NEW-RTT'!$M$6:$M$786,$B87,'NEW-RTT'!$AB$6:$AB$786,"G*",'NEW-RTT'!$C$6:$C$786,$F$3,'NEW-RTT'!$N$6:$N$786,#REF!)</f>
        <v>0</v>
      </c>
      <c r="G87" s="55">
        <f>$G86+SUMIFS('NEW-RTT'!$O$6:$O$786,'NEW-RTT'!$B$6:$B$786,#REF!,'NEW-RTT'!$L$6:$L$786,$B87,'NEW-RTT'!$AB$6:$AB$786,"G*",'NEW-RTT'!$C$6:$C$786,$G$3,'NEW-RTT'!$N$6:$N$786,#REF!)-SUMIFS('NEW-RTT'!$O$6:$O$786,'NEW-RTT'!$B$6:$B$786,#REF!,'NEW-RTT'!$M$6:$M$786,$B87,'NEW-RTT'!$AB$6:$AB$786,"G*",'NEW-RTT'!$C$6:$C$786,$G$3,'NEW-RTT'!$N$6:$N$786,#REF!)</f>
        <v>0</v>
      </c>
      <c r="H87" s="64">
        <f t="shared" si="16"/>
        <v>0</v>
      </c>
      <c r="I87" s="97" t="e">
        <f t="shared" si="17"/>
        <v>#REF!</v>
      </c>
      <c r="J87" s="97" t="e">
        <f t="shared" si="18"/>
        <v>#REF!</v>
      </c>
      <c r="K87" s="97" t="e">
        <f t="shared" si="19"/>
        <v>#REF!</v>
      </c>
      <c r="L87" s="99" t="e">
        <f>SUMIFS(#REF!,#REF!,#REF!,#REF!,#REF!,#REF!,#REF!)</f>
        <v>#REF!</v>
      </c>
      <c r="M87" s="60">
        <f>$M86+SUMIFS('NEW-RTT'!$O$6:$O$786,'NEW-RTT'!$B$6:$B$786,#REF!,'NEW-RTT'!$L$6:$L$786,$B87,'NEW-RTT'!$AB$6:$AB$786,"G*",'NEW-RTT'!$C$6:$C$786,$M$3,'NEW-RTT'!$N$6:$N$786,#REF!)-SUMIFS('NEW-RTT'!$O$6:$O$786,'NEW-RTT'!$B$6:$B$786,#REF!,'NEW-RTT'!$M$6:$M$786,$B87,'NEW-RTT'!$AB$6:$AB$786,"G*",'NEW-RTT'!$C$6:$C$786,$M$3,'NEW-RTT'!$N$6:$N$786,#REF!)</f>
        <v>0</v>
      </c>
      <c r="N87" s="24">
        <f>$N86+SUMIFS('NEW-RTT'!$O$6:$O$786,'NEW-RTT'!$B$6:$B$786,#REF!,'NEW-RTT'!$L$6:$L$786,$B87,'NEW-RTT'!$AB$6:$AB$786,"G*",'NEW-RTT'!$C$6:$C$786,$N$3,'NEW-RTT'!$N$6:$N$786,#REF!)-SUMIFS('NEW-RTT'!$O$6:$O$786,'NEW-RTT'!$B$6:$B$786,#REF!,'NEW-RTT'!$M$6:$M$786,$B87,'NEW-RTT'!$AB$6:$AB$786,"G*",'NEW-RTT'!$C$6:$C$786,$N$3,'NEW-RTT'!$N$6:$N$786,#REF!)</f>
        <v>0</v>
      </c>
      <c r="O87" s="24">
        <f>$O86+SUMIFS('NEW-RTT'!$O$6:$O$786,'NEW-RTT'!$B$6:$B$786,#REF!,'NEW-RTT'!$L$6:$L$786,$B87,'NEW-RTT'!$AB$6:$AB$786,"G*",'NEW-RTT'!$C$6:$C$786,$O$3,'NEW-RTT'!$N$6:$N$786,#REF!)-SUMIFS('NEW-RTT'!$O$6:$O$786,'NEW-RTT'!$B$6:$B$786,#REF!,'NEW-RTT'!$M$6:$M$786,$B87,'NEW-RTT'!$AB$6:$AB$786,"G*",'NEW-RTT'!$C$6:$C$786,$O$3,'NEW-RTT'!$N$6:$N$786,#REF!)</f>
        <v>0</v>
      </c>
      <c r="P87" s="24">
        <f>$P86+SUMIFS('NEW-RTT'!$O$6:$O$786,'NEW-RTT'!$B$6:$B$786,#REF!,'NEW-RTT'!$L$6:$L$786,$B87,'NEW-RTT'!$AB$6:$AB$786,"G*",'NEW-RTT'!$C$6:$C$786,$P$3,'NEW-RTT'!$N$6:$N$786,#REF!)-SUMIFS('NEW-RTT'!$O$6:$O$786,'NEW-RTT'!$B$6:$B$786,#REF!,'NEW-RTT'!$M$6:$M$786,$B87,'NEW-RTT'!$AB$6:$AB$786,"G*",'NEW-RTT'!$C$6:$C$786,$P$3,'NEW-RTT'!$N$6:$N$786,#REF!)</f>
        <v>0</v>
      </c>
      <c r="Q87" s="24">
        <f>$Q86+SUMIFS('NEW-RTT'!$O$6:$O$786,'NEW-RTT'!$B$6:$B$786,#REF!,'NEW-RTT'!$L$6:$L$786,$B87,'NEW-RTT'!$AB$6:$AB$786,"G*",'NEW-RTT'!$C$6:$C$786,$Q$3,'NEW-RTT'!$N$6:$N$786,#REF!)-SUMIFS('NEW-RTT'!$O$6:$O$786,'NEW-RTT'!$B$6:$B$786,#REF!,'NEW-RTT'!$M$6:$M$786,$B87,'NEW-RTT'!$AB$6:$AB$786,"G*",'NEW-RTT'!$C$6:$C$786,$Q$3,'NEW-RTT'!$N$6:$N$786,#REF!)</f>
        <v>0</v>
      </c>
      <c r="R87" s="126">
        <f t="shared" ref="R87:R118" si="20">M87+N87+O87</f>
        <v>0</v>
      </c>
      <c r="S87" s="126" t="e">
        <f t="shared" si="15"/>
        <v>#REF!</v>
      </c>
      <c r="T87" s="126" t="e">
        <f t="shared" si="9"/>
        <v>#REF!</v>
      </c>
      <c r="U87" s="126" t="e">
        <f t="shared" si="10"/>
        <v>#REF!</v>
      </c>
      <c r="V87" s="127" t="e">
        <f t="shared" si="11"/>
        <v>#REF!</v>
      </c>
      <c r="W87" s="131" t="e">
        <f>SUMIFS(#REF!,#REF!,#REF!,#REF!,#REF!,#REF!,#REF!)</f>
        <v>#REF!</v>
      </c>
      <c r="X87" s="141"/>
      <c r="Y87" s="142"/>
      <c r="Z87" s="141"/>
      <c r="AA87" s="141"/>
      <c r="AB87" s="142"/>
      <c r="AC87" s="143"/>
      <c r="AD87" s="141"/>
      <c r="AE87" s="141"/>
      <c r="AF87" s="142"/>
      <c r="AG87" s="143"/>
      <c r="AH87" s="141"/>
      <c r="AI87" s="142"/>
      <c r="AJ87" s="141"/>
      <c r="AK87" s="141"/>
      <c r="AL87" s="142"/>
      <c r="AM87" s="143"/>
      <c r="AN87" s="141"/>
      <c r="AO87" s="141"/>
      <c r="AP87" s="142"/>
      <c r="AQ87" s="143"/>
    </row>
    <row r="88" spans="2:43" x14ac:dyDescent="0.25">
      <c r="B88" s="22">
        <v>84</v>
      </c>
      <c r="C88" s="21"/>
      <c r="D88" s="23">
        <f>$D87+SUMIFS('NEW-RTT'!$O$6:$O$786,'NEW-RTT'!$B$6:$B$786,#REF!,'NEW-RTT'!$L$6:$L$786,$B88,'NEW-RTT'!$AB$6:$AB$786,"G*",'NEW-RTT'!$C$6:$C$786,$D$3,'NEW-RTT'!$N$6:$N$786,#REF!)-SUMIFS('NEW-RTT'!$O$6:$O$786,'NEW-RTT'!$B$6:$B$786,#REF!,'NEW-RTT'!$M$6:$M$786,$B88,'NEW-RTT'!$AB$6:$AB$786,"G*",'NEW-RTT'!$C$6:$C$786,$D$3,'NEW-RTT'!$N$6:$N$786,#REF!)</f>
        <v>0</v>
      </c>
      <c r="E88" s="24">
        <f>$E87+SUMIFS('NEW-RTT'!$O$6:$O$786,'NEW-RTT'!$B$6:$B$786,#REF!,'NEW-RTT'!$L$6:$L$786,$B88,'NEW-RTT'!$AB$6:$AB$786,"G*",'NEW-RTT'!$C$6:$C$786,$E$3,'NEW-RTT'!$N$6:$N$786,#REF!)-SUMIFS('NEW-RTT'!$O$6:$O$786,'NEW-RTT'!$B$6:$B$786,#REF!,'NEW-RTT'!$M$6:$M$786,$B88,'NEW-RTT'!$AB$6:$AB$786,"G*",'NEW-RTT'!$C$6:$C$786,$E$3,'NEW-RTT'!$N$6:$N$786,#REF!)</f>
        <v>0</v>
      </c>
      <c r="F88" s="24">
        <f>$F87+SUMIFS('NEW-RTT'!$O$6:$O$786,'NEW-RTT'!$B$6:$B$786,#REF!,'NEW-RTT'!$L$6:$L$786,$B88,'NEW-RTT'!$AB$6:$AB$786,"G*",'NEW-RTT'!$C$6:$C$786,$F$3,'NEW-RTT'!$N$6:$N$786,#REF!)-SUMIFS('NEW-RTT'!$O$6:$O$786,'NEW-RTT'!$B$6:$B$786,#REF!,'NEW-RTT'!$M$6:$M$786,$B88,'NEW-RTT'!$AB$6:$AB$786,"G*",'NEW-RTT'!$C$6:$C$786,$F$3,'NEW-RTT'!$N$6:$N$786,#REF!)</f>
        <v>0</v>
      </c>
      <c r="G88" s="55">
        <f>$G87+SUMIFS('NEW-RTT'!$O$6:$O$786,'NEW-RTT'!$B$6:$B$786,#REF!,'NEW-RTT'!$L$6:$L$786,$B88,'NEW-RTT'!$AB$6:$AB$786,"G*",'NEW-RTT'!$C$6:$C$786,$G$3,'NEW-RTT'!$N$6:$N$786,#REF!)-SUMIFS('NEW-RTT'!$O$6:$O$786,'NEW-RTT'!$B$6:$B$786,#REF!,'NEW-RTT'!$M$6:$M$786,$B88,'NEW-RTT'!$AB$6:$AB$786,"G*",'NEW-RTT'!$C$6:$C$786,$G$3,'NEW-RTT'!$N$6:$N$786,#REF!)</f>
        <v>0</v>
      </c>
      <c r="H88" s="64">
        <f t="shared" si="16"/>
        <v>0</v>
      </c>
      <c r="I88" s="97" t="e">
        <f t="shared" si="17"/>
        <v>#REF!</v>
      </c>
      <c r="J88" s="97" t="e">
        <f t="shared" si="18"/>
        <v>#REF!</v>
      </c>
      <c r="K88" s="97" t="e">
        <f t="shared" si="19"/>
        <v>#REF!</v>
      </c>
      <c r="L88" s="99" t="e">
        <f>SUMIFS(#REF!,#REF!,#REF!,#REF!,#REF!,#REF!,#REF!)</f>
        <v>#REF!</v>
      </c>
      <c r="M88" s="60">
        <f>$M87+SUMIFS('NEW-RTT'!$O$6:$O$786,'NEW-RTT'!$B$6:$B$786,#REF!,'NEW-RTT'!$L$6:$L$786,$B88,'NEW-RTT'!$AB$6:$AB$786,"G*",'NEW-RTT'!$C$6:$C$786,$M$3,'NEW-RTT'!$N$6:$N$786,#REF!)-SUMIFS('NEW-RTT'!$O$6:$O$786,'NEW-RTT'!$B$6:$B$786,#REF!,'NEW-RTT'!$M$6:$M$786,$B88,'NEW-RTT'!$AB$6:$AB$786,"G*",'NEW-RTT'!$C$6:$C$786,$M$3,'NEW-RTT'!$N$6:$N$786,#REF!)</f>
        <v>0</v>
      </c>
      <c r="N88" s="24">
        <f>$N87+SUMIFS('NEW-RTT'!$O$6:$O$786,'NEW-RTT'!$B$6:$B$786,#REF!,'NEW-RTT'!$L$6:$L$786,$B88,'NEW-RTT'!$AB$6:$AB$786,"G*",'NEW-RTT'!$C$6:$C$786,$N$3,'NEW-RTT'!$N$6:$N$786,#REF!)-SUMIFS('NEW-RTT'!$O$6:$O$786,'NEW-RTT'!$B$6:$B$786,#REF!,'NEW-RTT'!$M$6:$M$786,$B88,'NEW-RTT'!$AB$6:$AB$786,"G*",'NEW-RTT'!$C$6:$C$786,$N$3,'NEW-RTT'!$N$6:$N$786,#REF!)</f>
        <v>0</v>
      </c>
      <c r="O88" s="24">
        <f>$O87+SUMIFS('NEW-RTT'!$O$6:$O$786,'NEW-RTT'!$B$6:$B$786,#REF!,'NEW-RTT'!$L$6:$L$786,$B88,'NEW-RTT'!$AB$6:$AB$786,"G*",'NEW-RTT'!$C$6:$C$786,$O$3,'NEW-RTT'!$N$6:$N$786,#REF!)-SUMIFS('NEW-RTT'!$O$6:$O$786,'NEW-RTT'!$B$6:$B$786,#REF!,'NEW-RTT'!$M$6:$M$786,$B88,'NEW-RTT'!$AB$6:$AB$786,"G*",'NEW-RTT'!$C$6:$C$786,$O$3,'NEW-RTT'!$N$6:$N$786,#REF!)</f>
        <v>0</v>
      </c>
      <c r="P88" s="24">
        <f>$P87+SUMIFS('NEW-RTT'!$O$6:$O$786,'NEW-RTT'!$B$6:$B$786,#REF!,'NEW-RTT'!$L$6:$L$786,$B88,'NEW-RTT'!$AB$6:$AB$786,"G*",'NEW-RTT'!$C$6:$C$786,$P$3,'NEW-RTT'!$N$6:$N$786,#REF!)-SUMIFS('NEW-RTT'!$O$6:$O$786,'NEW-RTT'!$B$6:$B$786,#REF!,'NEW-RTT'!$M$6:$M$786,$B88,'NEW-RTT'!$AB$6:$AB$786,"G*",'NEW-RTT'!$C$6:$C$786,$P$3,'NEW-RTT'!$N$6:$N$786,#REF!)</f>
        <v>0</v>
      </c>
      <c r="Q88" s="24">
        <f>$Q87+SUMIFS('NEW-RTT'!$O$6:$O$786,'NEW-RTT'!$B$6:$B$786,#REF!,'NEW-RTT'!$L$6:$L$786,$B88,'NEW-RTT'!$AB$6:$AB$786,"G*",'NEW-RTT'!$C$6:$C$786,$Q$3,'NEW-RTT'!$N$6:$N$786,#REF!)-SUMIFS('NEW-RTT'!$O$6:$O$786,'NEW-RTT'!$B$6:$B$786,#REF!,'NEW-RTT'!$M$6:$M$786,$B88,'NEW-RTT'!$AB$6:$AB$786,"G*",'NEW-RTT'!$C$6:$C$786,$Q$3,'NEW-RTT'!$N$6:$N$786,#REF!)</f>
        <v>0</v>
      </c>
      <c r="R88" s="126">
        <f t="shared" si="20"/>
        <v>0</v>
      </c>
      <c r="S88" s="126" t="e">
        <f t="shared" si="15"/>
        <v>#REF!</v>
      </c>
      <c r="T88" s="126" t="e">
        <f t="shared" si="9"/>
        <v>#REF!</v>
      </c>
      <c r="U88" s="126" t="e">
        <f t="shared" si="10"/>
        <v>#REF!</v>
      </c>
      <c r="V88" s="127" t="e">
        <f t="shared" si="11"/>
        <v>#REF!</v>
      </c>
      <c r="W88" s="131" t="e">
        <f>SUMIFS(#REF!,#REF!,#REF!,#REF!,#REF!,#REF!,#REF!)</f>
        <v>#REF!</v>
      </c>
      <c r="X88" s="141"/>
      <c r="Y88" s="142"/>
      <c r="Z88" s="141"/>
      <c r="AA88" s="141"/>
      <c r="AB88" s="142"/>
      <c r="AC88" s="143"/>
      <c r="AD88" s="141"/>
      <c r="AE88" s="141"/>
      <c r="AF88" s="142"/>
      <c r="AG88" s="143"/>
      <c r="AH88" s="141"/>
      <c r="AI88" s="142"/>
      <c r="AJ88" s="141"/>
      <c r="AK88" s="141"/>
      <c r="AL88" s="142"/>
      <c r="AM88" s="143"/>
      <c r="AN88" s="141"/>
      <c r="AO88" s="141"/>
      <c r="AP88" s="142"/>
      <c r="AQ88" s="143"/>
    </row>
    <row r="89" spans="2:43" x14ac:dyDescent="0.25">
      <c r="B89" s="22">
        <v>85</v>
      </c>
      <c r="C89" s="21"/>
      <c r="D89" s="23">
        <f>$D88+SUMIFS('NEW-RTT'!$O$6:$O$786,'NEW-RTT'!$B$6:$B$786,#REF!,'NEW-RTT'!$L$6:$L$786,$B89,'NEW-RTT'!$AB$6:$AB$786,"G*",'NEW-RTT'!$C$6:$C$786,$D$3,'NEW-RTT'!$N$6:$N$786,#REF!)-SUMIFS('NEW-RTT'!$O$6:$O$786,'NEW-RTT'!$B$6:$B$786,#REF!,'NEW-RTT'!$M$6:$M$786,$B89,'NEW-RTT'!$AB$6:$AB$786,"G*",'NEW-RTT'!$C$6:$C$786,$D$3,'NEW-RTT'!$N$6:$N$786,#REF!)</f>
        <v>0</v>
      </c>
      <c r="E89" s="24">
        <f>$E88+SUMIFS('NEW-RTT'!$O$6:$O$786,'NEW-RTT'!$B$6:$B$786,#REF!,'NEW-RTT'!$L$6:$L$786,$B89,'NEW-RTT'!$AB$6:$AB$786,"G*",'NEW-RTT'!$C$6:$C$786,$E$3,'NEW-RTT'!$N$6:$N$786,#REF!)-SUMIFS('NEW-RTT'!$O$6:$O$786,'NEW-RTT'!$B$6:$B$786,#REF!,'NEW-RTT'!$M$6:$M$786,$B89,'NEW-RTT'!$AB$6:$AB$786,"G*",'NEW-RTT'!$C$6:$C$786,$E$3,'NEW-RTT'!$N$6:$N$786,#REF!)</f>
        <v>0</v>
      </c>
      <c r="F89" s="24">
        <f>$F88+SUMIFS('NEW-RTT'!$O$6:$O$786,'NEW-RTT'!$B$6:$B$786,#REF!,'NEW-RTT'!$L$6:$L$786,$B89,'NEW-RTT'!$AB$6:$AB$786,"G*",'NEW-RTT'!$C$6:$C$786,$F$3,'NEW-RTT'!$N$6:$N$786,#REF!)-SUMIFS('NEW-RTT'!$O$6:$O$786,'NEW-RTT'!$B$6:$B$786,#REF!,'NEW-RTT'!$M$6:$M$786,$B89,'NEW-RTT'!$AB$6:$AB$786,"G*",'NEW-RTT'!$C$6:$C$786,$F$3,'NEW-RTT'!$N$6:$N$786,#REF!)</f>
        <v>0</v>
      </c>
      <c r="G89" s="55">
        <f>$G88+SUMIFS('NEW-RTT'!$O$6:$O$786,'NEW-RTT'!$B$6:$B$786,#REF!,'NEW-RTT'!$L$6:$L$786,$B89,'NEW-RTT'!$AB$6:$AB$786,"G*",'NEW-RTT'!$C$6:$C$786,$G$3,'NEW-RTT'!$N$6:$N$786,#REF!)-SUMIFS('NEW-RTT'!$O$6:$O$786,'NEW-RTT'!$B$6:$B$786,#REF!,'NEW-RTT'!$M$6:$M$786,$B89,'NEW-RTT'!$AB$6:$AB$786,"G*",'NEW-RTT'!$C$6:$C$786,$G$3,'NEW-RTT'!$N$6:$N$786,#REF!)</f>
        <v>0</v>
      </c>
      <c r="H89" s="64">
        <f t="shared" si="16"/>
        <v>0</v>
      </c>
      <c r="I89" s="97" t="e">
        <f t="shared" si="17"/>
        <v>#REF!</v>
      </c>
      <c r="J89" s="97" t="e">
        <f t="shared" si="18"/>
        <v>#REF!</v>
      </c>
      <c r="K89" s="97" t="e">
        <f t="shared" si="19"/>
        <v>#REF!</v>
      </c>
      <c r="L89" s="99" t="e">
        <f>SUMIFS(#REF!,#REF!,#REF!,#REF!,#REF!,#REF!,#REF!)</f>
        <v>#REF!</v>
      </c>
      <c r="M89" s="60">
        <f>$M88+SUMIFS('NEW-RTT'!$O$6:$O$786,'NEW-RTT'!$B$6:$B$786,#REF!,'NEW-RTT'!$L$6:$L$786,$B89,'NEW-RTT'!$AB$6:$AB$786,"G*",'NEW-RTT'!$C$6:$C$786,$M$3,'NEW-RTT'!$N$6:$N$786,#REF!)-SUMIFS('NEW-RTT'!$O$6:$O$786,'NEW-RTT'!$B$6:$B$786,#REF!,'NEW-RTT'!$M$6:$M$786,$B89,'NEW-RTT'!$AB$6:$AB$786,"G*",'NEW-RTT'!$C$6:$C$786,$M$3,'NEW-RTT'!$N$6:$N$786,#REF!)</f>
        <v>0</v>
      </c>
      <c r="N89" s="24">
        <f>$N88+SUMIFS('NEW-RTT'!$O$6:$O$786,'NEW-RTT'!$B$6:$B$786,#REF!,'NEW-RTT'!$L$6:$L$786,$B89,'NEW-RTT'!$AB$6:$AB$786,"G*",'NEW-RTT'!$C$6:$C$786,$N$3,'NEW-RTT'!$N$6:$N$786,#REF!)-SUMIFS('NEW-RTT'!$O$6:$O$786,'NEW-RTT'!$B$6:$B$786,#REF!,'NEW-RTT'!$M$6:$M$786,$B89,'NEW-RTT'!$AB$6:$AB$786,"G*",'NEW-RTT'!$C$6:$C$786,$N$3,'NEW-RTT'!$N$6:$N$786,#REF!)</f>
        <v>0</v>
      </c>
      <c r="O89" s="24">
        <f>$O88+SUMIFS('NEW-RTT'!$O$6:$O$786,'NEW-RTT'!$B$6:$B$786,#REF!,'NEW-RTT'!$L$6:$L$786,$B89,'NEW-RTT'!$AB$6:$AB$786,"G*",'NEW-RTT'!$C$6:$C$786,$O$3,'NEW-RTT'!$N$6:$N$786,#REF!)-SUMIFS('NEW-RTT'!$O$6:$O$786,'NEW-RTT'!$B$6:$B$786,#REF!,'NEW-RTT'!$M$6:$M$786,$B89,'NEW-RTT'!$AB$6:$AB$786,"G*",'NEW-RTT'!$C$6:$C$786,$O$3,'NEW-RTT'!$N$6:$N$786,#REF!)</f>
        <v>0</v>
      </c>
      <c r="P89" s="24">
        <f>$P88+SUMIFS('NEW-RTT'!$O$6:$O$786,'NEW-RTT'!$B$6:$B$786,#REF!,'NEW-RTT'!$L$6:$L$786,$B89,'NEW-RTT'!$AB$6:$AB$786,"G*",'NEW-RTT'!$C$6:$C$786,$P$3,'NEW-RTT'!$N$6:$N$786,#REF!)-SUMIFS('NEW-RTT'!$O$6:$O$786,'NEW-RTT'!$B$6:$B$786,#REF!,'NEW-RTT'!$M$6:$M$786,$B89,'NEW-RTT'!$AB$6:$AB$786,"G*",'NEW-RTT'!$C$6:$C$786,$P$3,'NEW-RTT'!$N$6:$N$786,#REF!)</f>
        <v>0</v>
      </c>
      <c r="Q89" s="24">
        <f>$Q88+SUMIFS('NEW-RTT'!$O$6:$O$786,'NEW-RTT'!$B$6:$B$786,#REF!,'NEW-RTT'!$L$6:$L$786,$B89,'NEW-RTT'!$AB$6:$AB$786,"G*",'NEW-RTT'!$C$6:$C$786,$Q$3,'NEW-RTT'!$N$6:$N$786,#REF!)-SUMIFS('NEW-RTT'!$O$6:$O$786,'NEW-RTT'!$B$6:$B$786,#REF!,'NEW-RTT'!$M$6:$M$786,$B89,'NEW-RTT'!$AB$6:$AB$786,"G*",'NEW-RTT'!$C$6:$C$786,$Q$3,'NEW-RTT'!$N$6:$N$786,#REF!)</f>
        <v>0</v>
      </c>
      <c r="R89" s="126">
        <f t="shared" si="20"/>
        <v>0</v>
      </c>
      <c r="S89" s="126" t="e">
        <f t="shared" si="15"/>
        <v>#REF!</v>
      </c>
      <c r="T89" s="126" t="e">
        <f t="shared" si="9"/>
        <v>#REF!</v>
      </c>
      <c r="U89" s="126" t="e">
        <f t="shared" si="10"/>
        <v>#REF!</v>
      </c>
      <c r="V89" s="127" t="e">
        <f t="shared" si="11"/>
        <v>#REF!</v>
      </c>
      <c r="W89" s="131" t="e">
        <f>SUMIFS(#REF!,#REF!,#REF!,#REF!,#REF!,#REF!,#REF!)</f>
        <v>#REF!</v>
      </c>
      <c r="X89" s="141"/>
      <c r="Y89" s="142"/>
      <c r="Z89" s="141"/>
      <c r="AA89" s="141"/>
      <c r="AB89" s="142"/>
      <c r="AC89" s="143"/>
      <c r="AD89" s="141"/>
      <c r="AE89" s="141"/>
      <c r="AF89" s="142"/>
      <c r="AG89" s="143"/>
      <c r="AH89" s="141"/>
      <c r="AI89" s="142"/>
      <c r="AJ89" s="141"/>
      <c r="AK89" s="141"/>
      <c r="AL89" s="142"/>
      <c r="AM89" s="143"/>
      <c r="AN89" s="141"/>
      <c r="AO89" s="141"/>
      <c r="AP89" s="142"/>
      <c r="AQ89" s="143"/>
    </row>
    <row r="90" spans="2:43" x14ac:dyDescent="0.25">
      <c r="B90" s="22">
        <v>86</v>
      </c>
      <c r="C90" s="21"/>
      <c r="D90" s="23">
        <f>$D89+SUMIFS('NEW-RTT'!$O$6:$O$786,'NEW-RTT'!$B$6:$B$786,#REF!,'NEW-RTT'!$L$6:$L$786,$B90,'NEW-RTT'!$AB$6:$AB$786,"G*",'NEW-RTT'!$C$6:$C$786,$D$3,'NEW-RTT'!$N$6:$N$786,#REF!)-SUMIFS('NEW-RTT'!$O$6:$O$786,'NEW-RTT'!$B$6:$B$786,#REF!,'NEW-RTT'!$M$6:$M$786,$B90,'NEW-RTT'!$AB$6:$AB$786,"G*",'NEW-RTT'!$C$6:$C$786,$D$3,'NEW-RTT'!$N$6:$N$786,#REF!)</f>
        <v>0</v>
      </c>
      <c r="E90" s="24">
        <f>$E89+SUMIFS('NEW-RTT'!$O$6:$O$786,'NEW-RTT'!$B$6:$B$786,#REF!,'NEW-RTT'!$L$6:$L$786,$B90,'NEW-RTT'!$AB$6:$AB$786,"G*",'NEW-RTT'!$C$6:$C$786,$E$3,'NEW-RTT'!$N$6:$N$786,#REF!)-SUMIFS('NEW-RTT'!$O$6:$O$786,'NEW-RTT'!$B$6:$B$786,#REF!,'NEW-RTT'!$M$6:$M$786,$B90,'NEW-RTT'!$AB$6:$AB$786,"G*",'NEW-RTT'!$C$6:$C$786,$E$3,'NEW-RTT'!$N$6:$N$786,#REF!)</f>
        <v>0</v>
      </c>
      <c r="F90" s="24">
        <f>$F89+SUMIFS('NEW-RTT'!$O$6:$O$786,'NEW-RTT'!$B$6:$B$786,#REF!,'NEW-RTT'!$L$6:$L$786,$B90,'NEW-RTT'!$AB$6:$AB$786,"G*",'NEW-RTT'!$C$6:$C$786,$F$3,'NEW-RTT'!$N$6:$N$786,#REF!)-SUMIFS('NEW-RTT'!$O$6:$O$786,'NEW-RTT'!$B$6:$B$786,#REF!,'NEW-RTT'!$M$6:$M$786,$B90,'NEW-RTT'!$AB$6:$AB$786,"G*",'NEW-RTT'!$C$6:$C$786,$F$3,'NEW-RTT'!$N$6:$N$786,#REF!)</f>
        <v>0</v>
      </c>
      <c r="G90" s="55">
        <f>$G89+SUMIFS('NEW-RTT'!$O$6:$O$786,'NEW-RTT'!$B$6:$B$786,#REF!,'NEW-RTT'!$L$6:$L$786,$B90,'NEW-RTT'!$AB$6:$AB$786,"G*",'NEW-RTT'!$C$6:$C$786,$G$3,'NEW-RTT'!$N$6:$N$786,#REF!)-SUMIFS('NEW-RTT'!$O$6:$O$786,'NEW-RTT'!$B$6:$B$786,#REF!,'NEW-RTT'!$M$6:$M$786,$B90,'NEW-RTT'!$AB$6:$AB$786,"G*",'NEW-RTT'!$C$6:$C$786,$G$3,'NEW-RTT'!$N$6:$N$786,#REF!)</f>
        <v>0</v>
      </c>
      <c r="H90" s="64">
        <f t="shared" si="16"/>
        <v>0</v>
      </c>
      <c r="I90" s="97" t="e">
        <f t="shared" si="17"/>
        <v>#REF!</v>
      </c>
      <c r="J90" s="97" t="e">
        <f t="shared" si="18"/>
        <v>#REF!</v>
      </c>
      <c r="K90" s="97" t="e">
        <f t="shared" si="19"/>
        <v>#REF!</v>
      </c>
      <c r="L90" s="99" t="e">
        <f>SUMIFS(#REF!,#REF!,#REF!,#REF!,#REF!,#REF!,#REF!)</f>
        <v>#REF!</v>
      </c>
      <c r="M90" s="60">
        <f>$M89+SUMIFS('NEW-RTT'!$O$6:$O$786,'NEW-RTT'!$B$6:$B$786,#REF!,'NEW-RTT'!$L$6:$L$786,$B90,'NEW-RTT'!$AB$6:$AB$786,"G*",'NEW-RTT'!$C$6:$C$786,$M$3,'NEW-RTT'!$N$6:$N$786,#REF!)-SUMIFS('NEW-RTT'!$O$6:$O$786,'NEW-RTT'!$B$6:$B$786,#REF!,'NEW-RTT'!$M$6:$M$786,$B90,'NEW-RTT'!$AB$6:$AB$786,"G*",'NEW-RTT'!$C$6:$C$786,$M$3,'NEW-RTT'!$N$6:$N$786,#REF!)</f>
        <v>0</v>
      </c>
      <c r="N90" s="24">
        <f>$N89+SUMIFS('NEW-RTT'!$O$6:$O$786,'NEW-RTT'!$B$6:$B$786,#REF!,'NEW-RTT'!$L$6:$L$786,$B90,'NEW-RTT'!$AB$6:$AB$786,"G*",'NEW-RTT'!$C$6:$C$786,$N$3,'NEW-RTT'!$N$6:$N$786,#REF!)-SUMIFS('NEW-RTT'!$O$6:$O$786,'NEW-RTT'!$B$6:$B$786,#REF!,'NEW-RTT'!$M$6:$M$786,$B90,'NEW-RTT'!$AB$6:$AB$786,"G*",'NEW-RTT'!$C$6:$C$786,$N$3,'NEW-RTT'!$N$6:$N$786,#REF!)</f>
        <v>0</v>
      </c>
      <c r="O90" s="24">
        <f>$O89+SUMIFS('NEW-RTT'!$O$6:$O$786,'NEW-RTT'!$B$6:$B$786,#REF!,'NEW-RTT'!$L$6:$L$786,$B90,'NEW-RTT'!$AB$6:$AB$786,"G*",'NEW-RTT'!$C$6:$C$786,$O$3,'NEW-RTT'!$N$6:$N$786,#REF!)-SUMIFS('NEW-RTT'!$O$6:$O$786,'NEW-RTT'!$B$6:$B$786,#REF!,'NEW-RTT'!$M$6:$M$786,$B90,'NEW-RTT'!$AB$6:$AB$786,"G*",'NEW-RTT'!$C$6:$C$786,$O$3,'NEW-RTT'!$N$6:$N$786,#REF!)</f>
        <v>0</v>
      </c>
      <c r="P90" s="24">
        <f>$P89+SUMIFS('NEW-RTT'!$O$6:$O$786,'NEW-RTT'!$B$6:$B$786,#REF!,'NEW-RTT'!$L$6:$L$786,$B90,'NEW-RTT'!$AB$6:$AB$786,"G*",'NEW-RTT'!$C$6:$C$786,$P$3,'NEW-RTT'!$N$6:$N$786,#REF!)-SUMIFS('NEW-RTT'!$O$6:$O$786,'NEW-RTT'!$B$6:$B$786,#REF!,'NEW-RTT'!$M$6:$M$786,$B90,'NEW-RTT'!$AB$6:$AB$786,"G*",'NEW-RTT'!$C$6:$C$786,$P$3,'NEW-RTT'!$N$6:$N$786,#REF!)</f>
        <v>0</v>
      </c>
      <c r="Q90" s="24">
        <f>$Q89+SUMIFS('NEW-RTT'!$O$6:$O$786,'NEW-RTT'!$B$6:$B$786,#REF!,'NEW-RTT'!$L$6:$L$786,$B90,'NEW-RTT'!$AB$6:$AB$786,"G*",'NEW-RTT'!$C$6:$C$786,$Q$3,'NEW-RTT'!$N$6:$N$786,#REF!)-SUMIFS('NEW-RTT'!$O$6:$O$786,'NEW-RTT'!$B$6:$B$786,#REF!,'NEW-RTT'!$M$6:$M$786,$B90,'NEW-RTT'!$AB$6:$AB$786,"G*",'NEW-RTT'!$C$6:$C$786,$Q$3,'NEW-RTT'!$N$6:$N$786,#REF!)</f>
        <v>0</v>
      </c>
      <c r="R90" s="126">
        <f t="shared" si="20"/>
        <v>0</v>
      </c>
      <c r="S90" s="126" t="e">
        <f t="shared" si="15"/>
        <v>#REF!</v>
      </c>
      <c r="T90" s="126" t="e">
        <f t="shared" si="9"/>
        <v>#REF!</v>
      </c>
      <c r="U90" s="126" t="e">
        <f t="shared" si="10"/>
        <v>#REF!</v>
      </c>
      <c r="V90" s="127" t="e">
        <f t="shared" si="11"/>
        <v>#REF!</v>
      </c>
      <c r="W90" s="131" t="e">
        <f>SUMIFS(#REF!,#REF!,#REF!,#REF!,#REF!,#REF!,#REF!)</f>
        <v>#REF!</v>
      </c>
      <c r="X90" s="141"/>
      <c r="Y90" s="142"/>
      <c r="Z90" s="141"/>
      <c r="AA90" s="141"/>
      <c r="AB90" s="142"/>
      <c r="AC90" s="143"/>
      <c r="AD90" s="141"/>
      <c r="AE90" s="141"/>
      <c r="AF90" s="142"/>
      <c r="AG90" s="143"/>
      <c r="AH90" s="141"/>
      <c r="AI90" s="142"/>
      <c r="AJ90" s="141"/>
      <c r="AK90" s="141"/>
      <c r="AL90" s="142"/>
      <c r="AM90" s="143"/>
      <c r="AN90" s="141"/>
      <c r="AO90" s="141"/>
      <c r="AP90" s="142"/>
      <c r="AQ90" s="143"/>
    </row>
    <row r="91" spans="2:43" x14ac:dyDescent="0.25">
      <c r="B91" s="22">
        <v>87</v>
      </c>
      <c r="C91" s="21"/>
      <c r="D91" s="23">
        <f>$D90+SUMIFS('NEW-RTT'!$O$6:$O$786,'NEW-RTT'!$B$6:$B$786,#REF!,'NEW-RTT'!$L$6:$L$786,$B91,'NEW-RTT'!$AB$6:$AB$786,"G*",'NEW-RTT'!$C$6:$C$786,$D$3,'NEW-RTT'!$N$6:$N$786,#REF!)-SUMIFS('NEW-RTT'!$O$6:$O$786,'NEW-RTT'!$B$6:$B$786,#REF!,'NEW-RTT'!$M$6:$M$786,$B91,'NEW-RTT'!$AB$6:$AB$786,"G*",'NEW-RTT'!$C$6:$C$786,$D$3,'NEW-RTT'!$N$6:$N$786,#REF!)</f>
        <v>0</v>
      </c>
      <c r="E91" s="24">
        <f>$E90+SUMIFS('NEW-RTT'!$O$6:$O$786,'NEW-RTT'!$B$6:$B$786,#REF!,'NEW-RTT'!$L$6:$L$786,$B91,'NEW-RTT'!$AB$6:$AB$786,"G*",'NEW-RTT'!$C$6:$C$786,$E$3,'NEW-RTT'!$N$6:$N$786,#REF!)-SUMIFS('NEW-RTT'!$O$6:$O$786,'NEW-RTT'!$B$6:$B$786,#REF!,'NEW-RTT'!$M$6:$M$786,$B91,'NEW-RTT'!$AB$6:$AB$786,"G*",'NEW-RTT'!$C$6:$C$786,$E$3,'NEW-RTT'!$N$6:$N$786,#REF!)</f>
        <v>0</v>
      </c>
      <c r="F91" s="24">
        <f>$F90+SUMIFS('NEW-RTT'!$O$6:$O$786,'NEW-RTT'!$B$6:$B$786,#REF!,'NEW-RTT'!$L$6:$L$786,$B91,'NEW-RTT'!$AB$6:$AB$786,"G*",'NEW-RTT'!$C$6:$C$786,$F$3,'NEW-RTT'!$N$6:$N$786,#REF!)-SUMIFS('NEW-RTT'!$O$6:$O$786,'NEW-RTT'!$B$6:$B$786,#REF!,'NEW-RTT'!$M$6:$M$786,$B91,'NEW-RTT'!$AB$6:$AB$786,"G*",'NEW-RTT'!$C$6:$C$786,$F$3,'NEW-RTT'!$N$6:$N$786,#REF!)</f>
        <v>0</v>
      </c>
      <c r="G91" s="55">
        <f>$G90+SUMIFS('NEW-RTT'!$O$6:$O$786,'NEW-RTT'!$B$6:$B$786,#REF!,'NEW-RTT'!$L$6:$L$786,$B91,'NEW-RTT'!$AB$6:$AB$786,"G*",'NEW-RTT'!$C$6:$C$786,$G$3,'NEW-RTT'!$N$6:$N$786,#REF!)-SUMIFS('NEW-RTT'!$O$6:$O$786,'NEW-RTT'!$B$6:$B$786,#REF!,'NEW-RTT'!$M$6:$M$786,$B91,'NEW-RTT'!$AB$6:$AB$786,"G*",'NEW-RTT'!$C$6:$C$786,$G$3,'NEW-RTT'!$N$6:$N$786,#REF!)</f>
        <v>0</v>
      </c>
      <c r="H91" s="64">
        <f t="shared" si="16"/>
        <v>0</v>
      </c>
      <c r="I91" s="97" t="e">
        <f t="shared" si="17"/>
        <v>#REF!</v>
      </c>
      <c r="J91" s="97" t="e">
        <f t="shared" si="18"/>
        <v>#REF!</v>
      </c>
      <c r="K91" s="97" t="e">
        <f t="shared" si="19"/>
        <v>#REF!</v>
      </c>
      <c r="L91" s="99" t="e">
        <f>SUMIFS(#REF!,#REF!,#REF!,#REF!,#REF!,#REF!,#REF!)</f>
        <v>#REF!</v>
      </c>
      <c r="M91" s="60">
        <f>$M90+SUMIFS('NEW-RTT'!$O$6:$O$786,'NEW-RTT'!$B$6:$B$786,#REF!,'NEW-RTT'!$L$6:$L$786,$B91,'NEW-RTT'!$AB$6:$AB$786,"G*",'NEW-RTT'!$C$6:$C$786,$M$3,'NEW-RTT'!$N$6:$N$786,#REF!)-SUMIFS('NEW-RTT'!$O$6:$O$786,'NEW-RTT'!$B$6:$B$786,#REF!,'NEW-RTT'!$M$6:$M$786,$B91,'NEW-RTT'!$AB$6:$AB$786,"G*",'NEW-RTT'!$C$6:$C$786,$M$3,'NEW-RTT'!$N$6:$N$786,#REF!)</f>
        <v>0</v>
      </c>
      <c r="N91" s="24">
        <f>$N90+SUMIFS('NEW-RTT'!$O$6:$O$786,'NEW-RTT'!$B$6:$B$786,#REF!,'NEW-RTT'!$L$6:$L$786,$B91,'NEW-RTT'!$AB$6:$AB$786,"G*",'NEW-RTT'!$C$6:$C$786,$N$3,'NEW-RTT'!$N$6:$N$786,#REF!)-SUMIFS('NEW-RTT'!$O$6:$O$786,'NEW-RTT'!$B$6:$B$786,#REF!,'NEW-RTT'!$M$6:$M$786,$B91,'NEW-RTT'!$AB$6:$AB$786,"G*",'NEW-RTT'!$C$6:$C$786,$N$3,'NEW-RTT'!$N$6:$N$786,#REF!)</f>
        <v>0</v>
      </c>
      <c r="O91" s="24">
        <f>$O90+SUMIFS('NEW-RTT'!$O$6:$O$786,'NEW-RTT'!$B$6:$B$786,#REF!,'NEW-RTT'!$L$6:$L$786,$B91,'NEW-RTT'!$AB$6:$AB$786,"G*",'NEW-RTT'!$C$6:$C$786,$O$3,'NEW-RTT'!$N$6:$N$786,#REF!)-SUMIFS('NEW-RTT'!$O$6:$O$786,'NEW-RTT'!$B$6:$B$786,#REF!,'NEW-RTT'!$M$6:$M$786,$B91,'NEW-RTT'!$AB$6:$AB$786,"G*",'NEW-RTT'!$C$6:$C$786,$O$3,'NEW-RTT'!$N$6:$N$786,#REF!)</f>
        <v>0</v>
      </c>
      <c r="P91" s="24">
        <f>$P90+SUMIFS('NEW-RTT'!$O$6:$O$786,'NEW-RTT'!$B$6:$B$786,#REF!,'NEW-RTT'!$L$6:$L$786,$B91,'NEW-RTT'!$AB$6:$AB$786,"G*",'NEW-RTT'!$C$6:$C$786,$P$3,'NEW-RTT'!$N$6:$N$786,#REF!)-SUMIFS('NEW-RTT'!$O$6:$O$786,'NEW-RTT'!$B$6:$B$786,#REF!,'NEW-RTT'!$M$6:$M$786,$B91,'NEW-RTT'!$AB$6:$AB$786,"G*",'NEW-RTT'!$C$6:$C$786,$P$3,'NEW-RTT'!$N$6:$N$786,#REF!)</f>
        <v>0</v>
      </c>
      <c r="Q91" s="24">
        <f>$Q90+SUMIFS('NEW-RTT'!$O$6:$O$786,'NEW-RTT'!$B$6:$B$786,#REF!,'NEW-RTT'!$L$6:$L$786,$B91,'NEW-RTT'!$AB$6:$AB$786,"G*",'NEW-RTT'!$C$6:$C$786,$Q$3,'NEW-RTT'!$N$6:$N$786,#REF!)-SUMIFS('NEW-RTT'!$O$6:$O$786,'NEW-RTT'!$B$6:$B$786,#REF!,'NEW-RTT'!$M$6:$M$786,$B91,'NEW-RTT'!$AB$6:$AB$786,"G*",'NEW-RTT'!$C$6:$C$786,$Q$3,'NEW-RTT'!$N$6:$N$786,#REF!)</f>
        <v>0</v>
      </c>
      <c r="R91" s="126">
        <f t="shared" si="20"/>
        <v>0</v>
      </c>
      <c r="S91" s="126" t="e">
        <f t="shared" si="15"/>
        <v>#REF!</v>
      </c>
      <c r="T91" s="126" t="e">
        <f t="shared" si="9"/>
        <v>#REF!</v>
      </c>
      <c r="U91" s="126" t="e">
        <f t="shared" si="10"/>
        <v>#REF!</v>
      </c>
      <c r="V91" s="127" t="e">
        <f t="shared" si="11"/>
        <v>#REF!</v>
      </c>
      <c r="W91" s="131" t="e">
        <f>SUMIFS(#REF!,#REF!,#REF!,#REF!,#REF!,#REF!,#REF!)</f>
        <v>#REF!</v>
      </c>
      <c r="X91" s="141"/>
      <c r="Y91" s="142"/>
      <c r="Z91" s="141"/>
      <c r="AA91" s="141"/>
      <c r="AB91" s="142"/>
      <c r="AC91" s="143"/>
      <c r="AD91" s="141"/>
      <c r="AE91" s="141"/>
      <c r="AF91" s="142"/>
      <c r="AG91" s="143"/>
      <c r="AH91" s="141"/>
      <c r="AI91" s="142"/>
      <c r="AJ91" s="141"/>
      <c r="AK91" s="141"/>
      <c r="AL91" s="142"/>
      <c r="AM91" s="143"/>
      <c r="AN91" s="141"/>
      <c r="AO91" s="141"/>
      <c r="AP91" s="142"/>
      <c r="AQ91" s="143"/>
    </row>
    <row r="92" spans="2:43" x14ac:dyDescent="0.25">
      <c r="B92" s="93">
        <v>88</v>
      </c>
      <c r="C92" s="21"/>
      <c r="D92" s="23">
        <f>$D91+SUMIFS('NEW-RTT'!$O$6:$O$786,'NEW-RTT'!$B$6:$B$786,#REF!,'NEW-RTT'!$L$6:$L$786,$B92,'NEW-RTT'!$AB$6:$AB$786,"G*",'NEW-RTT'!$C$6:$C$786,$D$3,'NEW-RTT'!$N$6:$N$786,#REF!)-SUMIFS('NEW-RTT'!$O$6:$O$786,'NEW-RTT'!$B$6:$B$786,#REF!,'NEW-RTT'!$M$6:$M$786,$B92,'NEW-RTT'!$AB$6:$AB$786,"G*",'NEW-RTT'!$C$6:$C$786,$D$3,'NEW-RTT'!$N$6:$N$786,#REF!)</f>
        <v>0</v>
      </c>
      <c r="E92" s="24">
        <f>$E91+SUMIFS('NEW-RTT'!$O$6:$O$786,'NEW-RTT'!$B$6:$B$786,#REF!,'NEW-RTT'!$L$6:$L$786,$B92,'NEW-RTT'!$AB$6:$AB$786,"G*",'NEW-RTT'!$C$6:$C$786,$E$3,'NEW-RTT'!$N$6:$N$786,#REF!)-SUMIFS('NEW-RTT'!$O$6:$O$786,'NEW-RTT'!$B$6:$B$786,#REF!,'NEW-RTT'!$M$6:$M$786,$B92,'NEW-RTT'!$AB$6:$AB$786,"G*",'NEW-RTT'!$C$6:$C$786,$E$3,'NEW-RTT'!$N$6:$N$786,#REF!)</f>
        <v>0</v>
      </c>
      <c r="F92" s="24">
        <f>$F91+SUMIFS('NEW-RTT'!$O$6:$O$786,'NEW-RTT'!$B$6:$B$786,#REF!,'NEW-RTT'!$L$6:$L$786,$B92,'NEW-RTT'!$AB$6:$AB$786,"G*",'NEW-RTT'!$C$6:$C$786,$F$3,'NEW-RTT'!$N$6:$N$786,#REF!)-SUMIFS('NEW-RTT'!$O$6:$O$786,'NEW-RTT'!$B$6:$B$786,#REF!,'NEW-RTT'!$M$6:$M$786,$B92,'NEW-RTT'!$AB$6:$AB$786,"G*",'NEW-RTT'!$C$6:$C$786,$F$3,'NEW-RTT'!$N$6:$N$786,#REF!)</f>
        <v>0</v>
      </c>
      <c r="G92" s="55">
        <f>$G91+SUMIFS('NEW-RTT'!$O$6:$O$786,'NEW-RTT'!$B$6:$B$786,#REF!,'NEW-RTT'!$L$6:$L$786,$B92,'NEW-RTT'!$AB$6:$AB$786,"G*",'NEW-RTT'!$C$6:$C$786,$G$3,'NEW-RTT'!$N$6:$N$786,#REF!)-SUMIFS('NEW-RTT'!$O$6:$O$786,'NEW-RTT'!$B$6:$B$786,#REF!,'NEW-RTT'!$M$6:$M$786,$B92,'NEW-RTT'!$AB$6:$AB$786,"G*",'NEW-RTT'!$C$6:$C$786,$G$3,'NEW-RTT'!$N$6:$N$786,#REF!)</f>
        <v>0</v>
      </c>
      <c r="H92" s="64">
        <f t="shared" si="16"/>
        <v>0</v>
      </c>
      <c r="I92" s="97" t="e">
        <f t="shared" si="17"/>
        <v>#REF!</v>
      </c>
      <c r="J92" s="97" t="e">
        <f t="shared" si="18"/>
        <v>#REF!</v>
      </c>
      <c r="K92" s="97" t="e">
        <f t="shared" si="19"/>
        <v>#REF!</v>
      </c>
      <c r="L92" s="99" t="e">
        <f>SUMIFS(#REF!,#REF!,#REF!,#REF!,#REF!,#REF!,#REF!)</f>
        <v>#REF!</v>
      </c>
      <c r="M92" s="60">
        <f>$M91+SUMIFS('NEW-RTT'!$O$6:$O$786,'NEW-RTT'!$B$6:$B$786,#REF!,'NEW-RTT'!$L$6:$L$786,$B92,'NEW-RTT'!$AB$6:$AB$786,"G*",'NEW-RTT'!$C$6:$C$786,$M$3,'NEW-RTT'!$N$6:$N$786,#REF!)-SUMIFS('NEW-RTT'!$O$6:$O$786,'NEW-RTT'!$B$6:$B$786,#REF!,'NEW-RTT'!$M$6:$M$786,$B92,'NEW-RTT'!$AB$6:$AB$786,"G*",'NEW-RTT'!$C$6:$C$786,$M$3,'NEW-RTT'!$N$6:$N$786,#REF!)</f>
        <v>0</v>
      </c>
      <c r="N92" s="24">
        <f>$N91+SUMIFS('NEW-RTT'!$O$6:$O$786,'NEW-RTT'!$B$6:$B$786,#REF!,'NEW-RTT'!$L$6:$L$786,$B92,'NEW-RTT'!$AB$6:$AB$786,"G*",'NEW-RTT'!$C$6:$C$786,$N$3,'NEW-RTT'!$N$6:$N$786,#REF!)-SUMIFS('NEW-RTT'!$O$6:$O$786,'NEW-RTT'!$B$6:$B$786,#REF!,'NEW-RTT'!$M$6:$M$786,$B92,'NEW-RTT'!$AB$6:$AB$786,"G*",'NEW-RTT'!$C$6:$C$786,$N$3,'NEW-RTT'!$N$6:$N$786,#REF!)</f>
        <v>0</v>
      </c>
      <c r="O92" s="24">
        <f>$O91+SUMIFS('NEW-RTT'!$O$6:$O$786,'NEW-RTT'!$B$6:$B$786,#REF!,'NEW-RTT'!$L$6:$L$786,$B92,'NEW-RTT'!$AB$6:$AB$786,"G*",'NEW-RTT'!$C$6:$C$786,$O$3,'NEW-RTT'!$N$6:$N$786,#REF!)-SUMIFS('NEW-RTT'!$O$6:$O$786,'NEW-RTT'!$B$6:$B$786,#REF!,'NEW-RTT'!$M$6:$M$786,$B92,'NEW-RTT'!$AB$6:$AB$786,"G*",'NEW-RTT'!$C$6:$C$786,$O$3,'NEW-RTT'!$N$6:$N$786,#REF!)</f>
        <v>0</v>
      </c>
      <c r="P92" s="24">
        <f>$P91+SUMIFS('NEW-RTT'!$O$6:$O$786,'NEW-RTT'!$B$6:$B$786,#REF!,'NEW-RTT'!$L$6:$L$786,$B92,'NEW-RTT'!$AB$6:$AB$786,"G*",'NEW-RTT'!$C$6:$C$786,$P$3,'NEW-RTT'!$N$6:$N$786,#REF!)-SUMIFS('NEW-RTT'!$O$6:$O$786,'NEW-RTT'!$B$6:$B$786,#REF!,'NEW-RTT'!$M$6:$M$786,$B92,'NEW-RTT'!$AB$6:$AB$786,"G*",'NEW-RTT'!$C$6:$C$786,$P$3,'NEW-RTT'!$N$6:$N$786,#REF!)</f>
        <v>0</v>
      </c>
      <c r="Q92" s="24">
        <f>$Q91+SUMIFS('NEW-RTT'!$O$6:$O$786,'NEW-RTT'!$B$6:$B$786,#REF!,'NEW-RTT'!$L$6:$L$786,$B92,'NEW-RTT'!$AB$6:$AB$786,"G*",'NEW-RTT'!$C$6:$C$786,$Q$3,'NEW-RTT'!$N$6:$N$786,#REF!)-SUMIFS('NEW-RTT'!$O$6:$O$786,'NEW-RTT'!$B$6:$B$786,#REF!,'NEW-RTT'!$M$6:$M$786,$B92,'NEW-RTT'!$AB$6:$AB$786,"G*",'NEW-RTT'!$C$6:$C$786,$Q$3,'NEW-RTT'!$N$6:$N$786,#REF!)</f>
        <v>0</v>
      </c>
      <c r="R92" s="126">
        <f t="shared" si="20"/>
        <v>0</v>
      </c>
      <c r="S92" s="126" t="e">
        <f t="shared" si="15"/>
        <v>#REF!</v>
      </c>
      <c r="T92" s="126" t="e">
        <f t="shared" si="9"/>
        <v>#REF!</v>
      </c>
      <c r="U92" s="126" t="e">
        <f t="shared" si="10"/>
        <v>#REF!</v>
      </c>
      <c r="V92" s="127" t="e">
        <f t="shared" si="11"/>
        <v>#REF!</v>
      </c>
      <c r="W92" s="131" t="e">
        <f>SUMIFS(#REF!,#REF!,#REF!,#REF!,#REF!,#REF!,#REF!)</f>
        <v>#REF!</v>
      </c>
      <c r="X92" s="141"/>
      <c r="Y92" s="142"/>
      <c r="Z92" s="141"/>
      <c r="AA92" s="141"/>
      <c r="AB92" s="142"/>
      <c r="AC92" s="143"/>
      <c r="AD92" s="141"/>
      <c r="AE92" s="141"/>
      <c r="AF92" s="142"/>
      <c r="AG92" s="143"/>
      <c r="AH92" s="141"/>
      <c r="AI92" s="142"/>
      <c r="AJ92" s="141"/>
      <c r="AK92" s="141"/>
      <c r="AL92" s="142"/>
      <c r="AM92" s="143"/>
      <c r="AN92" s="141"/>
      <c r="AO92" s="141"/>
      <c r="AP92" s="142"/>
      <c r="AQ92" s="143"/>
    </row>
    <row r="93" spans="2:43" x14ac:dyDescent="0.25">
      <c r="B93" s="22">
        <v>89</v>
      </c>
      <c r="C93" s="21"/>
      <c r="D93" s="23">
        <f>$D92+SUMIFS('NEW-RTT'!$O$6:$O$786,'NEW-RTT'!$B$6:$B$786,#REF!,'NEW-RTT'!$L$6:$L$786,$B93,'NEW-RTT'!$AB$6:$AB$786,"G*",'NEW-RTT'!$C$6:$C$786,$D$3,'NEW-RTT'!$N$6:$N$786,#REF!)-SUMIFS('NEW-RTT'!$O$6:$O$786,'NEW-RTT'!$B$6:$B$786,#REF!,'NEW-RTT'!$M$6:$M$786,$B93,'NEW-RTT'!$AB$6:$AB$786,"G*",'NEW-RTT'!$C$6:$C$786,$D$3,'NEW-RTT'!$N$6:$N$786,#REF!)</f>
        <v>0</v>
      </c>
      <c r="E93" s="24">
        <f>$E92+SUMIFS('NEW-RTT'!$O$6:$O$786,'NEW-RTT'!$B$6:$B$786,#REF!,'NEW-RTT'!$L$6:$L$786,$B93,'NEW-RTT'!$AB$6:$AB$786,"G*",'NEW-RTT'!$C$6:$C$786,$E$3,'NEW-RTT'!$N$6:$N$786,#REF!)-SUMIFS('NEW-RTT'!$O$6:$O$786,'NEW-RTT'!$B$6:$B$786,#REF!,'NEW-RTT'!$M$6:$M$786,$B93,'NEW-RTT'!$AB$6:$AB$786,"G*",'NEW-RTT'!$C$6:$C$786,$E$3,'NEW-RTT'!$N$6:$N$786,#REF!)</f>
        <v>0</v>
      </c>
      <c r="F93" s="24">
        <f>$F92+SUMIFS('NEW-RTT'!$O$6:$O$786,'NEW-RTT'!$B$6:$B$786,#REF!,'NEW-RTT'!$L$6:$L$786,$B93,'NEW-RTT'!$AB$6:$AB$786,"G*",'NEW-RTT'!$C$6:$C$786,$F$3,'NEW-RTT'!$N$6:$N$786,#REF!)-SUMIFS('NEW-RTT'!$O$6:$O$786,'NEW-RTT'!$B$6:$B$786,#REF!,'NEW-RTT'!$M$6:$M$786,$B93,'NEW-RTT'!$AB$6:$AB$786,"G*",'NEW-RTT'!$C$6:$C$786,$F$3,'NEW-RTT'!$N$6:$N$786,#REF!)</f>
        <v>0</v>
      </c>
      <c r="G93" s="55">
        <f>$G92+SUMIFS('NEW-RTT'!$O$6:$O$786,'NEW-RTT'!$B$6:$B$786,#REF!,'NEW-RTT'!$L$6:$L$786,$B93,'NEW-RTT'!$AB$6:$AB$786,"G*",'NEW-RTT'!$C$6:$C$786,$G$3,'NEW-RTT'!$N$6:$N$786,#REF!)-SUMIFS('NEW-RTT'!$O$6:$O$786,'NEW-RTT'!$B$6:$B$786,#REF!,'NEW-RTT'!$M$6:$M$786,$B93,'NEW-RTT'!$AB$6:$AB$786,"G*",'NEW-RTT'!$C$6:$C$786,$G$3,'NEW-RTT'!$N$6:$N$786,#REF!)</f>
        <v>0</v>
      </c>
      <c r="H93" s="64">
        <f t="shared" si="16"/>
        <v>0</v>
      </c>
      <c r="I93" s="97" t="e">
        <f t="shared" si="17"/>
        <v>#REF!</v>
      </c>
      <c r="J93" s="97" t="e">
        <f t="shared" si="18"/>
        <v>#REF!</v>
      </c>
      <c r="K93" s="97" t="e">
        <f t="shared" si="19"/>
        <v>#REF!</v>
      </c>
      <c r="L93" s="99" t="e">
        <f>SUMIFS(#REF!,#REF!,#REF!,#REF!,#REF!,#REF!,#REF!)</f>
        <v>#REF!</v>
      </c>
      <c r="M93" s="60">
        <f>$M92+SUMIFS('NEW-RTT'!$O$6:$O$786,'NEW-RTT'!$B$6:$B$786,#REF!,'NEW-RTT'!$L$6:$L$786,$B93,'NEW-RTT'!$AB$6:$AB$786,"G*",'NEW-RTT'!$C$6:$C$786,$M$3,'NEW-RTT'!$N$6:$N$786,#REF!)-SUMIFS('NEW-RTT'!$O$6:$O$786,'NEW-RTT'!$B$6:$B$786,#REF!,'NEW-RTT'!$M$6:$M$786,$B93,'NEW-RTT'!$AB$6:$AB$786,"G*",'NEW-RTT'!$C$6:$C$786,$M$3,'NEW-RTT'!$N$6:$N$786,#REF!)</f>
        <v>0</v>
      </c>
      <c r="N93" s="24">
        <f>$N92+SUMIFS('NEW-RTT'!$O$6:$O$786,'NEW-RTT'!$B$6:$B$786,#REF!,'NEW-RTT'!$L$6:$L$786,$B93,'NEW-RTT'!$AB$6:$AB$786,"G*",'NEW-RTT'!$C$6:$C$786,$N$3,'NEW-RTT'!$N$6:$N$786,#REF!)-SUMIFS('NEW-RTT'!$O$6:$O$786,'NEW-RTT'!$B$6:$B$786,#REF!,'NEW-RTT'!$M$6:$M$786,$B93,'NEW-RTT'!$AB$6:$AB$786,"G*",'NEW-RTT'!$C$6:$C$786,$N$3,'NEW-RTT'!$N$6:$N$786,#REF!)</f>
        <v>0</v>
      </c>
      <c r="O93" s="24">
        <f>$O92+SUMIFS('NEW-RTT'!$O$6:$O$786,'NEW-RTT'!$B$6:$B$786,#REF!,'NEW-RTT'!$L$6:$L$786,$B93,'NEW-RTT'!$AB$6:$AB$786,"G*",'NEW-RTT'!$C$6:$C$786,$O$3,'NEW-RTT'!$N$6:$N$786,#REF!)-SUMIFS('NEW-RTT'!$O$6:$O$786,'NEW-RTT'!$B$6:$B$786,#REF!,'NEW-RTT'!$M$6:$M$786,$B93,'NEW-RTT'!$AB$6:$AB$786,"G*",'NEW-RTT'!$C$6:$C$786,$O$3,'NEW-RTT'!$N$6:$N$786,#REF!)</f>
        <v>0</v>
      </c>
      <c r="P93" s="24">
        <f>$P92+SUMIFS('NEW-RTT'!$O$6:$O$786,'NEW-RTT'!$B$6:$B$786,#REF!,'NEW-RTT'!$L$6:$L$786,$B93,'NEW-RTT'!$AB$6:$AB$786,"G*",'NEW-RTT'!$C$6:$C$786,$P$3,'NEW-RTT'!$N$6:$N$786,#REF!)-SUMIFS('NEW-RTT'!$O$6:$O$786,'NEW-RTT'!$B$6:$B$786,#REF!,'NEW-RTT'!$M$6:$M$786,$B93,'NEW-RTT'!$AB$6:$AB$786,"G*",'NEW-RTT'!$C$6:$C$786,$P$3,'NEW-RTT'!$N$6:$N$786,#REF!)</f>
        <v>0</v>
      </c>
      <c r="Q93" s="24">
        <f>$Q92+SUMIFS('NEW-RTT'!$O$6:$O$786,'NEW-RTT'!$B$6:$B$786,#REF!,'NEW-RTT'!$L$6:$L$786,$B93,'NEW-RTT'!$AB$6:$AB$786,"G*",'NEW-RTT'!$C$6:$C$786,$Q$3,'NEW-RTT'!$N$6:$N$786,#REF!)-SUMIFS('NEW-RTT'!$O$6:$O$786,'NEW-RTT'!$B$6:$B$786,#REF!,'NEW-RTT'!$M$6:$M$786,$B93,'NEW-RTT'!$AB$6:$AB$786,"G*",'NEW-RTT'!$C$6:$C$786,$Q$3,'NEW-RTT'!$N$6:$N$786,#REF!)</f>
        <v>0</v>
      </c>
      <c r="R93" s="126">
        <f t="shared" si="20"/>
        <v>0</v>
      </c>
      <c r="S93" s="126" t="e">
        <f t="shared" si="15"/>
        <v>#REF!</v>
      </c>
      <c r="T93" s="126" t="e">
        <f t="shared" si="9"/>
        <v>#REF!</v>
      </c>
      <c r="U93" s="126" t="e">
        <f t="shared" si="10"/>
        <v>#REF!</v>
      </c>
      <c r="V93" s="127" t="e">
        <f t="shared" si="11"/>
        <v>#REF!</v>
      </c>
      <c r="W93" s="131" t="e">
        <f>SUMIFS(#REF!,#REF!,#REF!,#REF!,#REF!,#REF!,#REF!)</f>
        <v>#REF!</v>
      </c>
      <c r="X93" s="141"/>
      <c r="Y93" s="142"/>
      <c r="Z93" s="141"/>
      <c r="AA93" s="141"/>
      <c r="AB93" s="142"/>
      <c r="AC93" s="143"/>
      <c r="AD93" s="141"/>
      <c r="AE93" s="141"/>
      <c r="AF93" s="142"/>
      <c r="AG93" s="143"/>
      <c r="AH93" s="141"/>
      <c r="AI93" s="142"/>
      <c r="AJ93" s="141"/>
      <c r="AK93" s="141"/>
      <c r="AL93" s="142"/>
      <c r="AM93" s="143"/>
      <c r="AN93" s="141"/>
      <c r="AO93" s="141"/>
      <c r="AP93" s="142"/>
      <c r="AQ93" s="143"/>
    </row>
    <row r="94" spans="2:43" x14ac:dyDescent="0.25">
      <c r="B94" s="22">
        <v>90</v>
      </c>
      <c r="C94" s="21"/>
      <c r="D94" s="23">
        <f>$D93+SUMIFS('NEW-RTT'!$O$6:$O$786,'NEW-RTT'!$B$6:$B$786,#REF!,'NEW-RTT'!$L$6:$L$786,$B94,'NEW-RTT'!$AB$6:$AB$786,"G*",'NEW-RTT'!$C$6:$C$786,$D$3,'NEW-RTT'!$N$6:$N$786,#REF!)-SUMIFS('NEW-RTT'!$O$6:$O$786,'NEW-RTT'!$B$6:$B$786,#REF!,'NEW-RTT'!$M$6:$M$786,$B94,'NEW-RTT'!$AB$6:$AB$786,"G*",'NEW-RTT'!$C$6:$C$786,$D$3,'NEW-RTT'!$N$6:$N$786,#REF!)</f>
        <v>0</v>
      </c>
      <c r="E94" s="24">
        <f>$E93+SUMIFS('NEW-RTT'!$O$6:$O$786,'NEW-RTT'!$B$6:$B$786,#REF!,'NEW-RTT'!$L$6:$L$786,$B94,'NEW-RTT'!$AB$6:$AB$786,"G*",'NEW-RTT'!$C$6:$C$786,$E$3,'NEW-RTT'!$N$6:$N$786,#REF!)-SUMIFS('NEW-RTT'!$O$6:$O$786,'NEW-RTT'!$B$6:$B$786,#REF!,'NEW-RTT'!$M$6:$M$786,$B94,'NEW-RTT'!$AB$6:$AB$786,"G*",'NEW-RTT'!$C$6:$C$786,$E$3,'NEW-RTT'!$N$6:$N$786,#REF!)</f>
        <v>0</v>
      </c>
      <c r="F94" s="24">
        <f>$F93+SUMIFS('NEW-RTT'!$O$6:$O$786,'NEW-RTT'!$B$6:$B$786,#REF!,'NEW-RTT'!$L$6:$L$786,$B94,'NEW-RTT'!$AB$6:$AB$786,"G*",'NEW-RTT'!$C$6:$C$786,$F$3,'NEW-RTT'!$N$6:$N$786,#REF!)-SUMIFS('NEW-RTT'!$O$6:$O$786,'NEW-RTT'!$B$6:$B$786,#REF!,'NEW-RTT'!$M$6:$M$786,$B94,'NEW-RTT'!$AB$6:$AB$786,"G*",'NEW-RTT'!$C$6:$C$786,$F$3,'NEW-RTT'!$N$6:$N$786,#REF!)</f>
        <v>0</v>
      </c>
      <c r="G94" s="55">
        <f>$G93+SUMIFS('NEW-RTT'!$O$6:$O$786,'NEW-RTT'!$B$6:$B$786,#REF!,'NEW-RTT'!$L$6:$L$786,$B94,'NEW-RTT'!$AB$6:$AB$786,"G*",'NEW-RTT'!$C$6:$C$786,$G$3,'NEW-RTT'!$N$6:$N$786,#REF!)-SUMIFS('NEW-RTT'!$O$6:$O$786,'NEW-RTT'!$B$6:$B$786,#REF!,'NEW-RTT'!$M$6:$M$786,$B94,'NEW-RTT'!$AB$6:$AB$786,"G*",'NEW-RTT'!$C$6:$C$786,$G$3,'NEW-RTT'!$N$6:$N$786,#REF!)</f>
        <v>0</v>
      </c>
      <c r="H94" s="64">
        <f t="shared" si="16"/>
        <v>0</v>
      </c>
      <c r="I94" s="97" t="e">
        <f t="shared" si="17"/>
        <v>#REF!</v>
      </c>
      <c r="J94" s="97" t="e">
        <f t="shared" si="18"/>
        <v>#REF!</v>
      </c>
      <c r="K94" s="97" t="e">
        <f t="shared" si="19"/>
        <v>#REF!</v>
      </c>
      <c r="L94" s="99" t="e">
        <f>SUMIFS(#REF!,#REF!,#REF!,#REF!,#REF!,#REF!,#REF!)</f>
        <v>#REF!</v>
      </c>
      <c r="M94" s="60">
        <f>$M93+SUMIFS('NEW-RTT'!$O$6:$O$786,'NEW-RTT'!$B$6:$B$786,#REF!,'NEW-RTT'!$L$6:$L$786,$B94,'NEW-RTT'!$AB$6:$AB$786,"G*",'NEW-RTT'!$C$6:$C$786,$M$3,'NEW-RTT'!$N$6:$N$786,#REF!)-SUMIFS('NEW-RTT'!$O$6:$O$786,'NEW-RTT'!$B$6:$B$786,#REF!,'NEW-RTT'!$M$6:$M$786,$B94,'NEW-RTT'!$AB$6:$AB$786,"G*",'NEW-RTT'!$C$6:$C$786,$M$3,'NEW-RTT'!$N$6:$N$786,#REF!)</f>
        <v>0</v>
      </c>
      <c r="N94" s="24">
        <f>$N93+SUMIFS('NEW-RTT'!$O$6:$O$786,'NEW-RTT'!$B$6:$B$786,#REF!,'NEW-RTT'!$L$6:$L$786,$B94,'NEW-RTT'!$AB$6:$AB$786,"G*",'NEW-RTT'!$C$6:$C$786,$N$3,'NEW-RTT'!$N$6:$N$786,#REF!)-SUMIFS('NEW-RTT'!$O$6:$O$786,'NEW-RTT'!$B$6:$B$786,#REF!,'NEW-RTT'!$M$6:$M$786,$B94,'NEW-RTT'!$AB$6:$AB$786,"G*",'NEW-RTT'!$C$6:$C$786,$N$3,'NEW-RTT'!$N$6:$N$786,#REF!)</f>
        <v>0</v>
      </c>
      <c r="O94" s="24">
        <f>$O93+SUMIFS('NEW-RTT'!$O$6:$O$786,'NEW-RTT'!$B$6:$B$786,#REF!,'NEW-RTT'!$L$6:$L$786,$B94,'NEW-RTT'!$AB$6:$AB$786,"G*",'NEW-RTT'!$C$6:$C$786,$O$3,'NEW-RTT'!$N$6:$N$786,#REF!)-SUMIFS('NEW-RTT'!$O$6:$O$786,'NEW-RTT'!$B$6:$B$786,#REF!,'NEW-RTT'!$M$6:$M$786,$B94,'NEW-RTT'!$AB$6:$AB$786,"G*",'NEW-RTT'!$C$6:$C$786,$O$3,'NEW-RTT'!$N$6:$N$786,#REF!)</f>
        <v>0</v>
      </c>
      <c r="P94" s="24">
        <f>$P93+SUMIFS('NEW-RTT'!$O$6:$O$786,'NEW-RTT'!$B$6:$B$786,#REF!,'NEW-RTT'!$L$6:$L$786,$B94,'NEW-RTT'!$AB$6:$AB$786,"G*",'NEW-RTT'!$C$6:$C$786,$P$3,'NEW-RTT'!$N$6:$N$786,#REF!)-SUMIFS('NEW-RTT'!$O$6:$O$786,'NEW-RTT'!$B$6:$B$786,#REF!,'NEW-RTT'!$M$6:$M$786,$B94,'NEW-RTT'!$AB$6:$AB$786,"G*",'NEW-RTT'!$C$6:$C$786,$P$3,'NEW-RTT'!$N$6:$N$786,#REF!)</f>
        <v>0</v>
      </c>
      <c r="Q94" s="24">
        <f>$Q93+SUMIFS('NEW-RTT'!$O$6:$O$786,'NEW-RTT'!$B$6:$B$786,#REF!,'NEW-RTT'!$L$6:$L$786,$B94,'NEW-RTT'!$AB$6:$AB$786,"G*",'NEW-RTT'!$C$6:$C$786,$Q$3,'NEW-RTT'!$N$6:$N$786,#REF!)-SUMIFS('NEW-RTT'!$O$6:$O$786,'NEW-RTT'!$B$6:$B$786,#REF!,'NEW-RTT'!$M$6:$M$786,$B94,'NEW-RTT'!$AB$6:$AB$786,"G*",'NEW-RTT'!$C$6:$C$786,$Q$3,'NEW-RTT'!$N$6:$N$786,#REF!)</f>
        <v>0</v>
      </c>
      <c r="R94" s="126">
        <f t="shared" si="20"/>
        <v>0</v>
      </c>
      <c r="S94" s="126" t="e">
        <f t="shared" si="15"/>
        <v>#REF!</v>
      </c>
      <c r="T94" s="126" t="e">
        <f t="shared" si="9"/>
        <v>#REF!</v>
      </c>
      <c r="U94" s="126" t="e">
        <f t="shared" si="10"/>
        <v>#REF!</v>
      </c>
      <c r="V94" s="127" t="e">
        <f t="shared" si="11"/>
        <v>#REF!</v>
      </c>
      <c r="W94" s="131" t="e">
        <f>SUMIFS(#REF!,#REF!,#REF!,#REF!,#REF!,#REF!,#REF!)</f>
        <v>#REF!</v>
      </c>
      <c r="X94" s="141"/>
      <c r="Y94" s="142"/>
      <c r="Z94" s="141"/>
      <c r="AA94" s="141"/>
      <c r="AB94" s="142"/>
      <c r="AC94" s="143"/>
      <c r="AD94" s="141"/>
      <c r="AE94" s="141"/>
      <c r="AF94" s="142"/>
      <c r="AG94" s="143"/>
      <c r="AH94" s="141"/>
      <c r="AI94" s="142"/>
      <c r="AJ94" s="141"/>
      <c r="AK94" s="141"/>
      <c r="AL94" s="142"/>
      <c r="AM94" s="143"/>
      <c r="AN94" s="141"/>
      <c r="AO94" s="141"/>
      <c r="AP94" s="142"/>
      <c r="AQ94" s="143"/>
    </row>
    <row r="95" spans="2:43" x14ac:dyDescent="0.25">
      <c r="B95" s="22">
        <v>91</v>
      </c>
      <c r="C95" s="21"/>
      <c r="D95" s="23">
        <f>$D94+SUMIFS('NEW-RTT'!$O$6:$O$786,'NEW-RTT'!$B$6:$B$786,#REF!,'NEW-RTT'!$L$6:$L$786,$B95,'NEW-RTT'!$AB$6:$AB$786,"G*",'NEW-RTT'!$C$6:$C$786,$D$3,'NEW-RTT'!$N$6:$N$786,#REF!)-SUMIFS('NEW-RTT'!$O$6:$O$786,'NEW-RTT'!$B$6:$B$786,#REF!,'NEW-RTT'!$M$6:$M$786,$B95,'NEW-RTT'!$AB$6:$AB$786,"G*",'NEW-RTT'!$C$6:$C$786,$D$3,'NEW-RTT'!$N$6:$N$786,#REF!)</f>
        <v>0</v>
      </c>
      <c r="E95" s="24">
        <f>$E94+SUMIFS('NEW-RTT'!$O$6:$O$786,'NEW-RTT'!$B$6:$B$786,#REF!,'NEW-RTT'!$L$6:$L$786,$B95,'NEW-RTT'!$AB$6:$AB$786,"G*",'NEW-RTT'!$C$6:$C$786,$E$3,'NEW-RTT'!$N$6:$N$786,#REF!)-SUMIFS('NEW-RTT'!$O$6:$O$786,'NEW-RTT'!$B$6:$B$786,#REF!,'NEW-RTT'!$M$6:$M$786,$B95,'NEW-RTT'!$AB$6:$AB$786,"G*",'NEW-RTT'!$C$6:$C$786,$E$3,'NEW-RTT'!$N$6:$N$786,#REF!)</f>
        <v>0</v>
      </c>
      <c r="F95" s="24">
        <f>$F94+SUMIFS('NEW-RTT'!$O$6:$O$786,'NEW-RTT'!$B$6:$B$786,#REF!,'NEW-RTT'!$L$6:$L$786,$B95,'NEW-RTT'!$AB$6:$AB$786,"G*",'NEW-RTT'!$C$6:$C$786,$F$3,'NEW-RTT'!$N$6:$N$786,#REF!)-SUMIFS('NEW-RTT'!$O$6:$O$786,'NEW-RTT'!$B$6:$B$786,#REF!,'NEW-RTT'!$M$6:$M$786,$B95,'NEW-RTT'!$AB$6:$AB$786,"G*",'NEW-RTT'!$C$6:$C$786,$F$3,'NEW-RTT'!$N$6:$N$786,#REF!)</f>
        <v>0</v>
      </c>
      <c r="G95" s="55">
        <f>$G94+SUMIFS('NEW-RTT'!$O$6:$O$786,'NEW-RTT'!$B$6:$B$786,#REF!,'NEW-RTT'!$L$6:$L$786,$B95,'NEW-RTT'!$AB$6:$AB$786,"G*",'NEW-RTT'!$C$6:$C$786,$G$3,'NEW-RTT'!$N$6:$N$786,#REF!)-SUMIFS('NEW-RTT'!$O$6:$O$786,'NEW-RTT'!$B$6:$B$786,#REF!,'NEW-RTT'!$M$6:$M$786,$B95,'NEW-RTT'!$AB$6:$AB$786,"G*",'NEW-RTT'!$C$6:$C$786,$G$3,'NEW-RTT'!$N$6:$N$786,#REF!)</f>
        <v>0</v>
      </c>
      <c r="H95" s="64">
        <f t="shared" si="16"/>
        <v>0</v>
      </c>
      <c r="I95" s="97" t="e">
        <f t="shared" si="17"/>
        <v>#REF!</v>
      </c>
      <c r="J95" s="97" t="e">
        <f t="shared" si="18"/>
        <v>#REF!</v>
      </c>
      <c r="K95" s="97" t="e">
        <f t="shared" si="19"/>
        <v>#REF!</v>
      </c>
      <c r="L95" s="99" t="e">
        <f>SUMIFS(#REF!,#REF!,#REF!,#REF!,#REF!,#REF!,#REF!)</f>
        <v>#REF!</v>
      </c>
      <c r="M95" s="60">
        <f>$M94+SUMIFS('NEW-RTT'!$O$6:$O$786,'NEW-RTT'!$B$6:$B$786,#REF!,'NEW-RTT'!$L$6:$L$786,$B95,'NEW-RTT'!$AB$6:$AB$786,"G*",'NEW-RTT'!$C$6:$C$786,$M$3,'NEW-RTT'!$N$6:$N$786,#REF!)-SUMIFS('NEW-RTT'!$O$6:$O$786,'NEW-RTT'!$B$6:$B$786,#REF!,'NEW-RTT'!$M$6:$M$786,$B95,'NEW-RTT'!$AB$6:$AB$786,"G*",'NEW-RTT'!$C$6:$C$786,$M$3,'NEW-RTT'!$N$6:$N$786,#REF!)</f>
        <v>0</v>
      </c>
      <c r="N95" s="24">
        <f>$N94+SUMIFS('NEW-RTT'!$O$6:$O$786,'NEW-RTT'!$B$6:$B$786,#REF!,'NEW-RTT'!$L$6:$L$786,$B95,'NEW-RTT'!$AB$6:$AB$786,"G*",'NEW-RTT'!$C$6:$C$786,$N$3,'NEW-RTT'!$N$6:$N$786,#REF!)-SUMIFS('NEW-RTT'!$O$6:$O$786,'NEW-RTT'!$B$6:$B$786,#REF!,'NEW-RTT'!$M$6:$M$786,$B95,'NEW-RTT'!$AB$6:$AB$786,"G*",'NEW-RTT'!$C$6:$C$786,$N$3,'NEW-RTT'!$N$6:$N$786,#REF!)</f>
        <v>0</v>
      </c>
      <c r="O95" s="24">
        <f>$O94+SUMIFS('NEW-RTT'!$O$6:$O$786,'NEW-RTT'!$B$6:$B$786,#REF!,'NEW-RTT'!$L$6:$L$786,$B95,'NEW-RTT'!$AB$6:$AB$786,"G*",'NEW-RTT'!$C$6:$C$786,$O$3,'NEW-RTT'!$N$6:$N$786,#REF!)-SUMIFS('NEW-RTT'!$O$6:$O$786,'NEW-RTT'!$B$6:$B$786,#REF!,'NEW-RTT'!$M$6:$M$786,$B95,'NEW-RTT'!$AB$6:$AB$786,"G*",'NEW-RTT'!$C$6:$C$786,$O$3,'NEW-RTT'!$N$6:$N$786,#REF!)</f>
        <v>0</v>
      </c>
      <c r="P95" s="24">
        <f>$P94+SUMIFS('NEW-RTT'!$O$6:$O$786,'NEW-RTT'!$B$6:$B$786,#REF!,'NEW-RTT'!$L$6:$L$786,$B95,'NEW-RTT'!$AB$6:$AB$786,"G*",'NEW-RTT'!$C$6:$C$786,$P$3,'NEW-RTT'!$N$6:$N$786,#REF!)-SUMIFS('NEW-RTT'!$O$6:$O$786,'NEW-RTT'!$B$6:$B$786,#REF!,'NEW-RTT'!$M$6:$M$786,$B95,'NEW-RTT'!$AB$6:$AB$786,"G*",'NEW-RTT'!$C$6:$C$786,$P$3,'NEW-RTT'!$N$6:$N$786,#REF!)</f>
        <v>0</v>
      </c>
      <c r="Q95" s="24">
        <f>$Q94+SUMIFS('NEW-RTT'!$O$6:$O$786,'NEW-RTT'!$B$6:$B$786,#REF!,'NEW-RTT'!$L$6:$L$786,$B95,'NEW-RTT'!$AB$6:$AB$786,"G*",'NEW-RTT'!$C$6:$C$786,$Q$3,'NEW-RTT'!$N$6:$N$786,#REF!)-SUMIFS('NEW-RTT'!$O$6:$O$786,'NEW-RTT'!$B$6:$B$786,#REF!,'NEW-RTT'!$M$6:$M$786,$B95,'NEW-RTT'!$AB$6:$AB$786,"G*",'NEW-RTT'!$C$6:$C$786,$Q$3,'NEW-RTT'!$N$6:$N$786,#REF!)</f>
        <v>0</v>
      </c>
      <c r="R95" s="126">
        <f t="shared" si="20"/>
        <v>0</v>
      </c>
      <c r="S95" s="126" t="e">
        <f t="shared" si="15"/>
        <v>#REF!</v>
      </c>
      <c r="T95" s="126" t="e">
        <f t="shared" ref="T95:T126" si="21">$M95+$T$2</f>
        <v>#REF!</v>
      </c>
      <c r="U95" s="126" t="e">
        <f t="shared" ref="U95:U126" si="22">$N95+$U$2</f>
        <v>#REF!</v>
      </c>
      <c r="V95" s="127" t="e">
        <f t="shared" ref="V95:V126" si="23">$O95+$V$2</f>
        <v>#REF!</v>
      </c>
      <c r="W95" s="131" t="e">
        <f>SUMIFS(#REF!,#REF!,#REF!,#REF!,#REF!,#REF!,#REF!)</f>
        <v>#REF!</v>
      </c>
      <c r="X95" s="141"/>
      <c r="Y95" s="142"/>
      <c r="Z95" s="141"/>
      <c r="AA95" s="141"/>
      <c r="AB95" s="142"/>
      <c r="AC95" s="143"/>
      <c r="AD95" s="141"/>
      <c r="AE95" s="141"/>
      <c r="AF95" s="142"/>
      <c r="AG95" s="143"/>
      <c r="AH95" s="141"/>
      <c r="AI95" s="142"/>
      <c r="AJ95" s="141"/>
      <c r="AK95" s="141"/>
      <c r="AL95" s="142"/>
      <c r="AM95" s="143"/>
      <c r="AN95" s="141"/>
      <c r="AO95" s="141"/>
      <c r="AP95" s="142"/>
      <c r="AQ95" s="143"/>
    </row>
    <row r="96" spans="2:43" x14ac:dyDescent="0.25">
      <c r="B96" s="22">
        <v>92</v>
      </c>
      <c r="C96" s="21"/>
      <c r="D96" s="23">
        <f>$D95+SUMIFS('NEW-RTT'!$O$6:$O$786,'NEW-RTT'!$B$6:$B$786,#REF!,'NEW-RTT'!$L$6:$L$786,$B96,'NEW-RTT'!$AB$6:$AB$786,"G*",'NEW-RTT'!$C$6:$C$786,$D$3,'NEW-RTT'!$N$6:$N$786,#REF!)-SUMIFS('NEW-RTT'!$O$6:$O$786,'NEW-RTT'!$B$6:$B$786,#REF!,'NEW-RTT'!$M$6:$M$786,$B96,'NEW-RTT'!$AB$6:$AB$786,"G*",'NEW-RTT'!$C$6:$C$786,$D$3,'NEW-RTT'!$N$6:$N$786,#REF!)</f>
        <v>0</v>
      </c>
      <c r="E96" s="24">
        <f>$E95+SUMIFS('NEW-RTT'!$O$6:$O$786,'NEW-RTT'!$B$6:$B$786,#REF!,'NEW-RTT'!$L$6:$L$786,$B96,'NEW-RTT'!$AB$6:$AB$786,"G*",'NEW-RTT'!$C$6:$C$786,$E$3,'NEW-RTT'!$N$6:$N$786,#REF!)-SUMIFS('NEW-RTT'!$O$6:$O$786,'NEW-RTT'!$B$6:$B$786,#REF!,'NEW-RTT'!$M$6:$M$786,$B96,'NEW-RTT'!$AB$6:$AB$786,"G*",'NEW-RTT'!$C$6:$C$786,$E$3,'NEW-RTT'!$N$6:$N$786,#REF!)</f>
        <v>0</v>
      </c>
      <c r="F96" s="24">
        <f>$F95+SUMIFS('NEW-RTT'!$O$6:$O$786,'NEW-RTT'!$B$6:$B$786,#REF!,'NEW-RTT'!$L$6:$L$786,$B96,'NEW-RTT'!$AB$6:$AB$786,"G*",'NEW-RTT'!$C$6:$C$786,$F$3,'NEW-RTT'!$N$6:$N$786,#REF!)-SUMIFS('NEW-RTT'!$O$6:$O$786,'NEW-RTT'!$B$6:$B$786,#REF!,'NEW-RTT'!$M$6:$M$786,$B96,'NEW-RTT'!$AB$6:$AB$786,"G*",'NEW-RTT'!$C$6:$C$786,$F$3,'NEW-RTT'!$N$6:$N$786,#REF!)</f>
        <v>0</v>
      </c>
      <c r="G96" s="55">
        <f>$G95+SUMIFS('NEW-RTT'!$O$6:$O$786,'NEW-RTT'!$B$6:$B$786,#REF!,'NEW-RTT'!$L$6:$L$786,$B96,'NEW-RTT'!$AB$6:$AB$786,"G*",'NEW-RTT'!$C$6:$C$786,$G$3,'NEW-RTT'!$N$6:$N$786,#REF!)-SUMIFS('NEW-RTT'!$O$6:$O$786,'NEW-RTT'!$B$6:$B$786,#REF!,'NEW-RTT'!$M$6:$M$786,$B96,'NEW-RTT'!$AB$6:$AB$786,"G*",'NEW-RTT'!$C$6:$C$786,$G$3,'NEW-RTT'!$N$6:$N$786,#REF!)</f>
        <v>0</v>
      </c>
      <c r="H96" s="64">
        <f t="shared" si="16"/>
        <v>0</v>
      </c>
      <c r="I96" s="97" t="e">
        <f t="shared" si="17"/>
        <v>#REF!</v>
      </c>
      <c r="J96" s="97" t="e">
        <f t="shared" si="18"/>
        <v>#REF!</v>
      </c>
      <c r="K96" s="97" t="e">
        <f t="shared" si="19"/>
        <v>#REF!</v>
      </c>
      <c r="L96" s="99" t="e">
        <f>SUMIFS(#REF!,#REF!,#REF!,#REF!,#REF!,#REF!,#REF!)</f>
        <v>#REF!</v>
      </c>
      <c r="M96" s="60">
        <f>$M95+SUMIFS('NEW-RTT'!$O$6:$O$786,'NEW-RTT'!$B$6:$B$786,#REF!,'NEW-RTT'!$L$6:$L$786,$B96,'NEW-RTT'!$AB$6:$AB$786,"G*",'NEW-RTT'!$C$6:$C$786,$M$3,'NEW-RTT'!$N$6:$N$786,#REF!)-SUMIFS('NEW-RTT'!$O$6:$O$786,'NEW-RTT'!$B$6:$B$786,#REF!,'NEW-RTT'!$M$6:$M$786,$B96,'NEW-RTT'!$AB$6:$AB$786,"G*",'NEW-RTT'!$C$6:$C$786,$M$3,'NEW-RTT'!$N$6:$N$786,#REF!)</f>
        <v>0</v>
      </c>
      <c r="N96" s="24">
        <f>$N95+SUMIFS('NEW-RTT'!$O$6:$O$786,'NEW-RTT'!$B$6:$B$786,#REF!,'NEW-RTT'!$L$6:$L$786,$B96,'NEW-RTT'!$AB$6:$AB$786,"G*",'NEW-RTT'!$C$6:$C$786,$N$3,'NEW-RTT'!$N$6:$N$786,#REF!)-SUMIFS('NEW-RTT'!$O$6:$O$786,'NEW-RTT'!$B$6:$B$786,#REF!,'NEW-RTT'!$M$6:$M$786,$B96,'NEW-RTT'!$AB$6:$AB$786,"G*",'NEW-RTT'!$C$6:$C$786,$N$3,'NEW-RTT'!$N$6:$N$786,#REF!)</f>
        <v>0</v>
      </c>
      <c r="O96" s="24">
        <f>$O95+SUMIFS('NEW-RTT'!$O$6:$O$786,'NEW-RTT'!$B$6:$B$786,#REF!,'NEW-RTT'!$L$6:$L$786,$B96,'NEW-RTT'!$AB$6:$AB$786,"G*",'NEW-RTT'!$C$6:$C$786,$O$3,'NEW-RTT'!$N$6:$N$786,#REF!)-SUMIFS('NEW-RTT'!$O$6:$O$786,'NEW-RTT'!$B$6:$B$786,#REF!,'NEW-RTT'!$M$6:$M$786,$B96,'NEW-RTT'!$AB$6:$AB$786,"G*",'NEW-RTT'!$C$6:$C$786,$O$3,'NEW-RTT'!$N$6:$N$786,#REF!)</f>
        <v>0</v>
      </c>
      <c r="P96" s="24">
        <f>$P95+SUMIFS('NEW-RTT'!$O$6:$O$786,'NEW-RTT'!$B$6:$B$786,#REF!,'NEW-RTT'!$L$6:$L$786,$B96,'NEW-RTT'!$AB$6:$AB$786,"G*",'NEW-RTT'!$C$6:$C$786,$P$3,'NEW-RTT'!$N$6:$N$786,#REF!)-SUMIFS('NEW-RTT'!$O$6:$O$786,'NEW-RTT'!$B$6:$B$786,#REF!,'NEW-RTT'!$M$6:$M$786,$B96,'NEW-RTT'!$AB$6:$AB$786,"G*",'NEW-RTT'!$C$6:$C$786,$P$3,'NEW-RTT'!$N$6:$N$786,#REF!)</f>
        <v>0</v>
      </c>
      <c r="Q96" s="24">
        <f>$Q95+SUMIFS('NEW-RTT'!$O$6:$O$786,'NEW-RTT'!$B$6:$B$786,#REF!,'NEW-RTT'!$L$6:$L$786,$B96,'NEW-RTT'!$AB$6:$AB$786,"G*",'NEW-RTT'!$C$6:$C$786,$Q$3,'NEW-RTT'!$N$6:$N$786,#REF!)-SUMIFS('NEW-RTT'!$O$6:$O$786,'NEW-RTT'!$B$6:$B$786,#REF!,'NEW-RTT'!$M$6:$M$786,$B96,'NEW-RTT'!$AB$6:$AB$786,"G*",'NEW-RTT'!$C$6:$C$786,$Q$3,'NEW-RTT'!$N$6:$N$786,#REF!)</f>
        <v>0</v>
      </c>
      <c r="R96" s="126">
        <f t="shared" si="20"/>
        <v>0</v>
      </c>
      <c r="S96" s="126" t="e">
        <f t="shared" si="15"/>
        <v>#REF!</v>
      </c>
      <c r="T96" s="126" t="e">
        <f t="shared" si="21"/>
        <v>#REF!</v>
      </c>
      <c r="U96" s="126" t="e">
        <f t="shared" si="22"/>
        <v>#REF!</v>
      </c>
      <c r="V96" s="127" t="e">
        <f t="shared" si="23"/>
        <v>#REF!</v>
      </c>
      <c r="W96" s="131" t="e">
        <f>SUMIFS(#REF!,#REF!,#REF!,#REF!,#REF!,#REF!,#REF!)</f>
        <v>#REF!</v>
      </c>
      <c r="X96" s="141"/>
      <c r="Y96" s="142"/>
      <c r="Z96" s="141"/>
      <c r="AA96" s="141"/>
      <c r="AB96" s="142"/>
      <c r="AC96" s="143"/>
      <c r="AD96" s="141"/>
      <c r="AE96" s="141"/>
      <c r="AF96" s="142"/>
      <c r="AG96" s="143"/>
      <c r="AH96" s="141"/>
      <c r="AI96" s="142"/>
      <c r="AJ96" s="141"/>
      <c r="AK96" s="141"/>
      <c r="AL96" s="142"/>
      <c r="AM96" s="143"/>
      <c r="AN96" s="141"/>
      <c r="AO96" s="141"/>
      <c r="AP96" s="142"/>
      <c r="AQ96" s="143"/>
    </row>
    <row r="97" spans="2:43" x14ac:dyDescent="0.25">
      <c r="B97" s="22">
        <v>93</v>
      </c>
      <c r="C97" s="21"/>
      <c r="D97" s="23">
        <f>$D96+SUMIFS('NEW-RTT'!$O$6:$O$786,'NEW-RTT'!$B$6:$B$786,#REF!,'NEW-RTT'!$L$6:$L$786,$B97,'NEW-RTT'!$AB$6:$AB$786,"G*",'NEW-RTT'!$C$6:$C$786,$D$3,'NEW-RTT'!$N$6:$N$786,#REF!)-SUMIFS('NEW-RTT'!$O$6:$O$786,'NEW-RTT'!$B$6:$B$786,#REF!,'NEW-RTT'!$M$6:$M$786,$B97,'NEW-RTT'!$AB$6:$AB$786,"G*",'NEW-RTT'!$C$6:$C$786,$D$3,'NEW-RTT'!$N$6:$N$786,#REF!)</f>
        <v>0</v>
      </c>
      <c r="E97" s="24">
        <f>$E96+SUMIFS('NEW-RTT'!$O$6:$O$786,'NEW-RTT'!$B$6:$B$786,#REF!,'NEW-RTT'!$L$6:$L$786,$B97,'NEW-RTT'!$AB$6:$AB$786,"G*",'NEW-RTT'!$C$6:$C$786,$E$3,'NEW-RTT'!$N$6:$N$786,#REF!)-SUMIFS('NEW-RTT'!$O$6:$O$786,'NEW-RTT'!$B$6:$B$786,#REF!,'NEW-RTT'!$M$6:$M$786,$B97,'NEW-RTT'!$AB$6:$AB$786,"G*",'NEW-RTT'!$C$6:$C$786,$E$3,'NEW-RTT'!$N$6:$N$786,#REF!)</f>
        <v>0</v>
      </c>
      <c r="F97" s="24">
        <f>$F96+SUMIFS('NEW-RTT'!$O$6:$O$786,'NEW-RTT'!$B$6:$B$786,#REF!,'NEW-RTT'!$L$6:$L$786,$B97,'NEW-RTT'!$AB$6:$AB$786,"G*",'NEW-RTT'!$C$6:$C$786,$F$3,'NEW-RTT'!$N$6:$N$786,#REF!)-SUMIFS('NEW-RTT'!$O$6:$O$786,'NEW-RTT'!$B$6:$B$786,#REF!,'NEW-RTT'!$M$6:$M$786,$B97,'NEW-RTT'!$AB$6:$AB$786,"G*",'NEW-RTT'!$C$6:$C$786,$F$3,'NEW-RTT'!$N$6:$N$786,#REF!)</f>
        <v>0</v>
      </c>
      <c r="G97" s="55">
        <f>$G96+SUMIFS('NEW-RTT'!$O$6:$O$786,'NEW-RTT'!$B$6:$B$786,#REF!,'NEW-RTT'!$L$6:$L$786,$B97,'NEW-RTT'!$AB$6:$AB$786,"G*",'NEW-RTT'!$C$6:$C$786,$G$3,'NEW-RTT'!$N$6:$N$786,#REF!)-SUMIFS('NEW-RTT'!$O$6:$O$786,'NEW-RTT'!$B$6:$B$786,#REF!,'NEW-RTT'!$M$6:$M$786,$B97,'NEW-RTT'!$AB$6:$AB$786,"G*",'NEW-RTT'!$C$6:$C$786,$G$3,'NEW-RTT'!$N$6:$N$786,#REF!)</f>
        <v>0</v>
      </c>
      <c r="H97" s="64">
        <f t="shared" si="16"/>
        <v>0</v>
      </c>
      <c r="I97" s="97" t="e">
        <f t="shared" si="17"/>
        <v>#REF!</v>
      </c>
      <c r="J97" s="97" t="e">
        <f t="shared" si="18"/>
        <v>#REF!</v>
      </c>
      <c r="K97" s="97" t="e">
        <f t="shared" si="19"/>
        <v>#REF!</v>
      </c>
      <c r="L97" s="99" t="e">
        <f>SUMIFS(#REF!,#REF!,#REF!,#REF!,#REF!,#REF!,#REF!)</f>
        <v>#REF!</v>
      </c>
      <c r="M97" s="60">
        <f>$M96+SUMIFS('NEW-RTT'!$O$6:$O$786,'NEW-RTT'!$B$6:$B$786,#REF!,'NEW-RTT'!$L$6:$L$786,$B97,'NEW-RTT'!$AB$6:$AB$786,"G*",'NEW-RTT'!$C$6:$C$786,$M$3,'NEW-RTT'!$N$6:$N$786,#REF!)-SUMIFS('NEW-RTT'!$O$6:$O$786,'NEW-RTT'!$B$6:$B$786,#REF!,'NEW-RTT'!$M$6:$M$786,$B97,'NEW-RTT'!$AB$6:$AB$786,"G*",'NEW-RTT'!$C$6:$C$786,$M$3,'NEW-RTT'!$N$6:$N$786,#REF!)</f>
        <v>0</v>
      </c>
      <c r="N97" s="24">
        <f>$N96+SUMIFS('NEW-RTT'!$O$6:$O$786,'NEW-RTT'!$B$6:$B$786,#REF!,'NEW-RTT'!$L$6:$L$786,$B97,'NEW-RTT'!$AB$6:$AB$786,"G*",'NEW-RTT'!$C$6:$C$786,$N$3,'NEW-RTT'!$N$6:$N$786,#REF!)-SUMIFS('NEW-RTT'!$O$6:$O$786,'NEW-RTT'!$B$6:$B$786,#REF!,'NEW-RTT'!$M$6:$M$786,$B97,'NEW-RTT'!$AB$6:$AB$786,"G*",'NEW-RTT'!$C$6:$C$786,$N$3,'NEW-RTT'!$N$6:$N$786,#REF!)</f>
        <v>0</v>
      </c>
      <c r="O97" s="24">
        <f>$O96+SUMIFS('NEW-RTT'!$O$6:$O$786,'NEW-RTT'!$B$6:$B$786,#REF!,'NEW-RTT'!$L$6:$L$786,$B97,'NEW-RTT'!$AB$6:$AB$786,"G*",'NEW-RTT'!$C$6:$C$786,$O$3,'NEW-RTT'!$N$6:$N$786,#REF!)-SUMIFS('NEW-RTT'!$O$6:$O$786,'NEW-RTT'!$B$6:$B$786,#REF!,'NEW-RTT'!$M$6:$M$786,$B97,'NEW-RTT'!$AB$6:$AB$786,"G*",'NEW-RTT'!$C$6:$C$786,$O$3,'NEW-RTT'!$N$6:$N$786,#REF!)</f>
        <v>0</v>
      </c>
      <c r="P97" s="24">
        <f>$P96+SUMIFS('NEW-RTT'!$O$6:$O$786,'NEW-RTT'!$B$6:$B$786,#REF!,'NEW-RTT'!$L$6:$L$786,$B97,'NEW-RTT'!$AB$6:$AB$786,"G*",'NEW-RTT'!$C$6:$C$786,$P$3,'NEW-RTT'!$N$6:$N$786,#REF!)-SUMIFS('NEW-RTT'!$O$6:$O$786,'NEW-RTT'!$B$6:$B$786,#REF!,'NEW-RTT'!$M$6:$M$786,$B97,'NEW-RTT'!$AB$6:$AB$786,"G*",'NEW-RTT'!$C$6:$C$786,$P$3,'NEW-RTT'!$N$6:$N$786,#REF!)</f>
        <v>0</v>
      </c>
      <c r="Q97" s="24">
        <f>$Q96+SUMIFS('NEW-RTT'!$O$6:$O$786,'NEW-RTT'!$B$6:$B$786,#REF!,'NEW-RTT'!$L$6:$L$786,$B97,'NEW-RTT'!$AB$6:$AB$786,"G*",'NEW-RTT'!$C$6:$C$786,$Q$3,'NEW-RTT'!$N$6:$N$786,#REF!)-SUMIFS('NEW-RTT'!$O$6:$O$786,'NEW-RTT'!$B$6:$B$786,#REF!,'NEW-RTT'!$M$6:$M$786,$B97,'NEW-RTT'!$AB$6:$AB$786,"G*",'NEW-RTT'!$C$6:$C$786,$Q$3,'NEW-RTT'!$N$6:$N$786,#REF!)</f>
        <v>0</v>
      </c>
      <c r="R97" s="126">
        <f t="shared" si="20"/>
        <v>0</v>
      </c>
      <c r="S97" s="126" t="e">
        <f t="shared" si="15"/>
        <v>#REF!</v>
      </c>
      <c r="T97" s="126" t="e">
        <f t="shared" si="21"/>
        <v>#REF!</v>
      </c>
      <c r="U97" s="126" t="e">
        <f t="shared" si="22"/>
        <v>#REF!</v>
      </c>
      <c r="V97" s="127" t="e">
        <f t="shared" si="23"/>
        <v>#REF!</v>
      </c>
      <c r="W97" s="131" t="e">
        <f>SUMIFS(#REF!,#REF!,#REF!,#REF!,#REF!,#REF!,#REF!)</f>
        <v>#REF!</v>
      </c>
      <c r="X97" s="141"/>
      <c r="Y97" s="142"/>
      <c r="Z97" s="141"/>
      <c r="AA97" s="141"/>
      <c r="AB97" s="142"/>
      <c r="AC97" s="143"/>
      <c r="AD97" s="141"/>
      <c r="AE97" s="141"/>
      <c r="AF97" s="142"/>
      <c r="AG97" s="143"/>
      <c r="AH97" s="141"/>
      <c r="AI97" s="142"/>
      <c r="AJ97" s="141"/>
      <c r="AK97" s="141"/>
      <c r="AL97" s="142"/>
      <c r="AM97" s="143"/>
      <c r="AN97" s="141"/>
      <c r="AO97" s="141"/>
      <c r="AP97" s="142"/>
      <c r="AQ97" s="143"/>
    </row>
    <row r="98" spans="2:43" x14ac:dyDescent="0.25">
      <c r="B98" s="22">
        <v>94</v>
      </c>
      <c r="C98" s="21"/>
      <c r="D98" s="23">
        <f>$D97+SUMIFS('NEW-RTT'!$O$6:$O$786,'NEW-RTT'!$B$6:$B$786,#REF!,'NEW-RTT'!$L$6:$L$786,$B98,'NEW-RTT'!$AB$6:$AB$786,"G*",'NEW-RTT'!$C$6:$C$786,$D$3,'NEW-RTT'!$N$6:$N$786,#REF!)-SUMIFS('NEW-RTT'!$O$6:$O$786,'NEW-RTT'!$B$6:$B$786,#REF!,'NEW-RTT'!$M$6:$M$786,$B98,'NEW-RTT'!$AB$6:$AB$786,"G*",'NEW-RTT'!$C$6:$C$786,$D$3,'NEW-RTT'!$N$6:$N$786,#REF!)</f>
        <v>0</v>
      </c>
      <c r="E98" s="24">
        <f>$E97+SUMIFS('NEW-RTT'!$O$6:$O$786,'NEW-RTT'!$B$6:$B$786,#REF!,'NEW-RTT'!$L$6:$L$786,$B98,'NEW-RTT'!$AB$6:$AB$786,"G*",'NEW-RTT'!$C$6:$C$786,$E$3,'NEW-RTT'!$N$6:$N$786,#REF!)-SUMIFS('NEW-RTT'!$O$6:$O$786,'NEW-RTT'!$B$6:$B$786,#REF!,'NEW-RTT'!$M$6:$M$786,$B98,'NEW-RTT'!$AB$6:$AB$786,"G*",'NEW-RTT'!$C$6:$C$786,$E$3,'NEW-RTT'!$N$6:$N$786,#REF!)</f>
        <v>0</v>
      </c>
      <c r="F98" s="24">
        <f>$F97+SUMIFS('NEW-RTT'!$O$6:$O$786,'NEW-RTT'!$B$6:$B$786,#REF!,'NEW-RTT'!$L$6:$L$786,$B98,'NEW-RTT'!$AB$6:$AB$786,"G*",'NEW-RTT'!$C$6:$C$786,$F$3,'NEW-RTT'!$N$6:$N$786,#REF!)-SUMIFS('NEW-RTT'!$O$6:$O$786,'NEW-RTT'!$B$6:$B$786,#REF!,'NEW-RTT'!$M$6:$M$786,$B98,'NEW-RTT'!$AB$6:$AB$786,"G*",'NEW-RTT'!$C$6:$C$786,$F$3,'NEW-RTT'!$N$6:$N$786,#REF!)</f>
        <v>0</v>
      </c>
      <c r="G98" s="55">
        <f>$G97+SUMIFS('NEW-RTT'!$O$6:$O$786,'NEW-RTT'!$B$6:$B$786,#REF!,'NEW-RTT'!$L$6:$L$786,$B98,'NEW-RTT'!$AB$6:$AB$786,"G*",'NEW-RTT'!$C$6:$C$786,$G$3,'NEW-RTT'!$N$6:$N$786,#REF!)-SUMIFS('NEW-RTT'!$O$6:$O$786,'NEW-RTT'!$B$6:$B$786,#REF!,'NEW-RTT'!$M$6:$M$786,$B98,'NEW-RTT'!$AB$6:$AB$786,"G*",'NEW-RTT'!$C$6:$C$786,$G$3,'NEW-RTT'!$N$6:$N$786,#REF!)</f>
        <v>0</v>
      </c>
      <c r="H98" s="64">
        <f t="shared" si="16"/>
        <v>0</v>
      </c>
      <c r="I98" s="97" t="e">
        <f t="shared" si="17"/>
        <v>#REF!</v>
      </c>
      <c r="J98" s="97" t="e">
        <f t="shared" si="18"/>
        <v>#REF!</v>
      </c>
      <c r="K98" s="97" t="e">
        <f t="shared" si="19"/>
        <v>#REF!</v>
      </c>
      <c r="L98" s="99" t="e">
        <f>SUMIFS(#REF!,#REF!,#REF!,#REF!,#REF!,#REF!,#REF!)</f>
        <v>#REF!</v>
      </c>
      <c r="M98" s="60">
        <f>$M97+SUMIFS('NEW-RTT'!$O$6:$O$786,'NEW-RTT'!$B$6:$B$786,#REF!,'NEW-RTT'!$L$6:$L$786,$B98,'NEW-RTT'!$AB$6:$AB$786,"G*",'NEW-RTT'!$C$6:$C$786,$M$3,'NEW-RTT'!$N$6:$N$786,#REF!)-SUMIFS('NEW-RTT'!$O$6:$O$786,'NEW-RTT'!$B$6:$B$786,#REF!,'NEW-RTT'!$M$6:$M$786,$B98,'NEW-RTT'!$AB$6:$AB$786,"G*",'NEW-RTT'!$C$6:$C$786,$M$3,'NEW-RTT'!$N$6:$N$786,#REF!)</f>
        <v>0</v>
      </c>
      <c r="N98" s="24">
        <f>$N97+SUMIFS('NEW-RTT'!$O$6:$O$786,'NEW-RTT'!$B$6:$B$786,#REF!,'NEW-RTT'!$L$6:$L$786,$B98,'NEW-RTT'!$AB$6:$AB$786,"G*",'NEW-RTT'!$C$6:$C$786,$N$3,'NEW-RTT'!$N$6:$N$786,#REF!)-SUMIFS('NEW-RTT'!$O$6:$O$786,'NEW-RTT'!$B$6:$B$786,#REF!,'NEW-RTT'!$M$6:$M$786,$B98,'NEW-RTT'!$AB$6:$AB$786,"G*",'NEW-RTT'!$C$6:$C$786,$N$3,'NEW-RTT'!$N$6:$N$786,#REF!)</f>
        <v>0</v>
      </c>
      <c r="O98" s="24">
        <f>$O97+SUMIFS('NEW-RTT'!$O$6:$O$786,'NEW-RTT'!$B$6:$B$786,#REF!,'NEW-RTT'!$L$6:$L$786,$B98,'NEW-RTT'!$AB$6:$AB$786,"G*",'NEW-RTT'!$C$6:$C$786,$O$3,'NEW-RTT'!$N$6:$N$786,#REF!)-SUMIFS('NEW-RTT'!$O$6:$O$786,'NEW-RTT'!$B$6:$B$786,#REF!,'NEW-RTT'!$M$6:$M$786,$B98,'NEW-RTT'!$AB$6:$AB$786,"G*",'NEW-RTT'!$C$6:$C$786,$O$3,'NEW-RTT'!$N$6:$N$786,#REF!)</f>
        <v>0</v>
      </c>
      <c r="P98" s="24">
        <f>$P97+SUMIFS('NEW-RTT'!$O$6:$O$786,'NEW-RTT'!$B$6:$B$786,#REF!,'NEW-RTT'!$L$6:$L$786,$B98,'NEW-RTT'!$AB$6:$AB$786,"G*",'NEW-RTT'!$C$6:$C$786,$P$3,'NEW-RTT'!$N$6:$N$786,#REF!)-SUMIFS('NEW-RTT'!$O$6:$O$786,'NEW-RTT'!$B$6:$B$786,#REF!,'NEW-RTT'!$M$6:$M$786,$B98,'NEW-RTT'!$AB$6:$AB$786,"G*",'NEW-RTT'!$C$6:$C$786,$P$3,'NEW-RTT'!$N$6:$N$786,#REF!)</f>
        <v>0</v>
      </c>
      <c r="Q98" s="24">
        <f>$Q97+SUMIFS('NEW-RTT'!$O$6:$O$786,'NEW-RTT'!$B$6:$B$786,#REF!,'NEW-RTT'!$L$6:$L$786,$B98,'NEW-RTT'!$AB$6:$AB$786,"G*",'NEW-RTT'!$C$6:$C$786,$Q$3,'NEW-RTT'!$N$6:$N$786,#REF!)-SUMIFS('NEW-RTT'!$O$6:$O$786,'NEW-RTT'!$B$6:$B$786,#REF!,'NEW-RTT'!$M$6:$M$786,$B98,'NEW-RTT'!$AB$6:$AB$786,"G*",'NEW-RTT'!$C$6:$C$786,$Q$3,'NEW-RTT'!$N$6:$N$786,#REF!)</f>
        <v>0</v>
      </c>
      <c r="R98" s="126">
        <f t="shared" si="20"/>
        <v>0</v>
      </c>
      <c r="S98" s="126" t="e">
        <f t="shared" si="15"/>
        <v>#REF!</v>
      </c>
      <c r="T98" s="126" t="e">
        <f t="shared" si="21"/>
        <v>#REF!</v>
      </c>
      <c r="U98" s="126" t="e">
        <f t="shared" si="22"/>
        <v>#REF!</v>
      </c>
      <c r="V98" s="127" t="e">
        <f t="shared" si="23"/>
        <v>#REF!</v>
      </c>
      <c r="W98" s="131" t="e">
        <f>SUMIFS(#REF!,#REF!,#REF!,#REF!,#REF!,#REF!,#REF!)</f>
        <v>#REF!</v>
      </c>
      <c r="X98" s="141"/>
      <c r="Y98" s="142"/>
      <c r="Z98" s="141"/>
      <c r="AA98" s="141"/>
      <c r="AB98" s="142"/>
      <c r="AC98" s="143"/>
      <c r="AD98" s="141"/>
      <c r="AE98" s="141"/>
      <c r="AF98" s="142"/>
      <c r="AG98" s="143"/>
      <c r="AH98" s="141"/>
      <c r="AI98" s="142"/>
      <c r="AJ98" s="141"/>
      <c r="AK98" s="141"/>
      <c r="AL98" s="142"/>
      <c r="AM98" s="143"/>
      <c r="AN98" s="141"/>
      <c r="AO98" s="141"/>
      <c r="AP98" s="142"/>
      <c r="AQ98" s="143"/>
    </row>
    <row r="99" spans="2:43" x14ac:dyDescent="0.25">
      <c r="B99" s="22">
        <v>95</v>
      </c>
      <c r="C99" s="21"/>
      <c r="D99" s="23">
        <f>$D98+SUMIFS('NEW-RTT'!$O$6:$O$786,'NEW-RTT'!$B$6:$B$786,#REF!,'NEW-RTT'!$L$6:$L$786,$B99,'NEW-RTT'!$AB$6:$AB$786,"G*",'NEW-RTT'!$C$6:$C$786,$D$3,'NEW-RTT'!$N$6:$N$786,#REF!)-SUMIFS('NEW-RTT'!$O$6:$O$786,'NEW-RTT'!$B$6:$B$786,#REF!,'NEW-RTT'!$M$6:$M$786,$B99,'NEW-RTT'!$AB$6:$AB$786,"G*",'NEW-RTT'!$C$6:$C$786,$D$3,'NEW-RTT'!$N$6:$N$786,#REF!)</f>
        <v>0</v>
      </c>
      <c r="E99" s="24">
        <f>$E98+SUMIFS('NEW-RTT'!$O$6:$O$786,'NEW-RTT'!$B$6:$B$786,#REF!,'NEW-RTT'!$L$6:$L$786,$B99,'NEW-RTT'!$AB$6:$AB$786,"G*",'NEW-RTT'!$C$6:$C$786,$E$3,'NEW-RTT'!$N$6:$N$786,#REF!)-SUMIFS('NEW-RTT'!$O$6:$O$786,'NEW-RTT'!$B$6:$B$786,#REF!,'NEW-RTT'!$M$6:$M$786,$B99,'NEW-RTT'!$AB$6:$AB$786,"G*",'NEW-RTT'!$C$6:$C$786,$E$3,'NEW-RTT'!$N$6:$N$786,#REF!)</f>
        <v>0</v>
      </c>
      <c r="F99" s="24">
        <f>$F98+SUMIFS('NEW-RTT'!$O$6:$O$786,'NEW-RTT'!$B$6:$B$786,#REF!,'NEW-RTT'!$L$6:$L$786,$B99,'NEW-RTT'!$AB$6:$AB$786,"G*",'NEW-RTT'!$C$6:$C$786,$F$3,'NEW-RTT'!$N$6:$N$786,#REF!)-SUMIFS('NEW-RTT'!$O$6:$O$786,'NEW-RTT'!$B$6:$B$786,#REF!,'NEW-RTT'!$M$6:$M$786,$B99,'NEW-RTT'!$AB$6:$AB$786,"G*",'NEW-RTT'!$C$6:$C$786,$F$3,'NEW-RTT'!$N$6:$N$786,#REF!)</f>
        <v>0</v>
      </c>
      <c r="G99" s="55">
        <f>$G98+SUMIFS('NEW-RTT'!$O$6:$O$786,'NEW-RTT'!$B$6:$B$786,#REF!,'NEW-RTT'!$L$6:$L$786,$B99,'NEW-RTT'!$AB$6:$AB$786,"G*",'NEW-RTT'!$C$6:$C$786,$G$3,'NEW-RTT'!$N$6:$N$786,#REF!)-SUMIFS('NEW-RTT'!$O$6:$O$786,'NEW-RTT'!$B$6:$B$786,#REF!,'NEW-RTT'!$M$6:$M$786,$B99,'NEW-RTT'!$AB$6:$AB$786,"G*",'NEW-RTT'!$C$6:$C$786,$G$3,'NEW-RTT'!$N$6:$N$786,#REF!)</f>
        <v>0</v>
      </c>
      <c r="H99" s="64">
        <f t="shared" si="16"/>
        <v>0</v>
      </c>
      <c r="I99" s="97" t="e">
        <f t="shared" si="17"/>
        <v>#REF!</v>
      </c>
      <c r="J99" s="97" t="e">
        <f t="shared" si="18"/>
        <v>#REF!</v>
      </c>
      <c r="K99" s="97" t="e">
        <f t="shared" si="19"/>
        <v>#REF!</v>
      </c>
      <c r="L99" s="99" t="e">
        <f>SUMIFS(#REF!,#REF!,#REF!,#REF!,#REF!,#REF!,#REF!)</f>
        <v>#REF!</v>
      </c>
      <c r="M99" s="60">
        <f>$M98+SUMIFS('NEW-RTT'!$O$6:$O$786,'NEW-RTT'!$B$6:$B$786,#REF!,'NEW-RTT'!$L$6:$L$786,$B99,'NEW-RTT'!$AB$6:$AB$786,"G*",'NEW-RTT'!$C$6:$C$786,$M$3,'NEW-RTT'!$N$6:$N$786,#REF!)-SUMIFS('NEW-RTT'!$O$6:$O$786,'NEW-RTT'!$B$6:$B$786,#REF!,'NEW-RTT'!$M$6:$M$786,$B99,'NEW-RTT'!$AB$6:$AB$786,"G*",'NEW-RTT'!$C$6:$C$786,$M$3,'NEW-RTT'!$N$6:$N$786,#REF!)</f>
        <v>0</v>
      </c>
      <c r="N99" s="24">
        <f>$N98+SUMIFS('NEW-RTT'!$O$6:$O$786,'NEW-RTT'!$B$6:$B$786,#REF!,'NEW-RTT'!$L$6:$L$786,$B99,'NEW-RTT'!$AB$6:$AB$786,"G*",'NEW-RTT'!$C$6:$C$786,$N$3,'NEW-RTT'!$N$6:$N$786,#REF!)-SUMIFS('NEW-RTT'!$O$6:$O$786,'NEW-RTT'!$B$6:$B$786,#REF!,'NEW-RTT'!$M$6:$M$786,$B99,'NEW-RTT'!$AB$6:$AB$786,"G*",'NEW-RTT'!$C$6:$C$786,$N$3,'NEW-RTT'!$N$6:$N$786,#REF!)</f>
        <v>0</v>
      </c>
      <c r="O99" s="24">
        <f>$O98+SUMIFS('NEW-RTT'!$O$6:$O$786,'NEW-RTT'!$B$6:$B$786,#REF!,'NEW-RTT'!$L$6:$L$786,$B99,'NEW-RTT'!$AB$6:$AB$786,"G*",'NEW-RTT'!$C$6:$C$786,$O$3,'NEW-RTT'!$N$6:$N$786,#REF!)-SUMIFS('NEW-RTT'!$O$6:$O$786,'NEW-RTT'!$B$6:$B$786,#REF!,'NEW-RTT'!$M$6:$M$786,$B99,'NEW-RTT'!$AB$6:$AB$786,"G*",'NEW-RTT'!$C$6:$C$786,$O$3,'NEW-RTT'!$N$6:$N$786,#REF!)</f>
        <v>0</v>
      </c>
      <c r="P99" s="24">
        <f>$P98+SUMIFS('NEW-RTT'!$O$6:$O$786,'NEW-RTT'!$B$6:$B$786,#REF!,'NEW-RTT'!$L$6:$L$786,$B99,'NEW-RTT'!$AB$6:$AB$786,"G*",'NEW-RTT'!$C$6:$C$786,$P$3,'NEW-RTT'!$N$6:$N$786,#REF!)-SUMIFS('NEW-RTT'!$O$6:$O$786,'NEW-RTT'!$B$6:$B$786,#REF!,'NEW-RTT'!$M$6:$M$786,$B99,'NEW-RTT'!$AB$6:$AB$786,"G*",'NEW-RTT'!$C$6:$C$786,$P$3,'NEW-RTT'!$N$6:$N$786,#REF!)</f>
        <v>0</v>
      </c>
      <c r="Q99" s="24">
        <f>$Q98+SUMIFS('NEW-RTT'!$O$6:$O$786,'NEW-RTT'!$B$6:$B$786,#REF!,'NEW-RTT'!$L$6:$L$786,$B99,'NEW-RTT'!$AB$6:$AB$786,"G*",'NEW-RTT'!$C$6:$C$786,$Q$3,'NEW-RTT'!$N$6:$N$786,#REF!)-SUMIFS('NEW-RTT'!$O$6:$O$786,'NEW-RTT'!$B$6:$B$786,#REF!,'NEW-RTT'!$M$6:$M$786,$B99,'NEW-RTT'!$AB$6:$AB$786,"G*",'NEW-RTT'!$C$6:$C$786,$Q$3,'NEW-RTT'!$N$6:$N$786,#REF!)</f>
        <v>0</v>
      </c>
      <c r="R99" s="126">
        <f t="shared" si="20"/>
        <v>0</v>
      </c>
      <c r="S99" s="126" t="e">
        <f t="shared" si="15"/>
        <v>#REF!</v>
      </c>
      <c r="T99" s="126" t="e">
        <f t="shared" si="21"/>
        <v>#REF!</v>
      </c>
      <c r="U99" s="126" t="e">
        <f t="shared" si="22"/>
        <v>#REF!</v>
      </c>
      <c r="V99" s="127" t="e">
        <f t="shared" si="23"/>
        <v>#REF!</v>
      </c>
      <c r="W99" s="131" t="e">
        <f>SUMIFS(#REF!,#REF!,#REF!,#REF!,#REF!,#REF!,#REF!)</f>
        <v>#REF!</v>
      </c>
      <c r="X99" s="141"/>
      <c r="Y99" s="142"/>
      <c r="Z99" s="141"/>
      <c r="AA99" s="141"/>
      <c r="AB99" s="142"/>
      <c r="AC99" s="143"/>
      <c r="AD99" s="141"/>
      <c r="AE99" s="141"/>
      <c r="AF99" s="142"/>
      <c r="AG99" s="143"/>
      <c r="AH99" s="141"/>
      <c r="AI99" s="142"/>
      <c r="AJ99" s="141"/>
      <c r="AK99" s="141"/>
      <c r="AL99" s="142"/>
      <c r="AM99" s="143"/>
      <c r="AN99" s="141"/>
      <c r="AO99" s="141"/>
      <c r="AP99" s="142"/>
      <c r="AQ99" s="143"/>
    </row>
    <row r="100" spans="2:43" x14ac:dyDescent="0.25">
      <c r="B100" s="22">
        <v>96</v>
      </c>
      <c r="C100" s="21"/>
      <c r="D100" s="23">
        <f>$D99+SUMIFS('NEW-RTT'!$O$6:$O$786,'NEW-RTT'!$B$6:$B$786,#REF!,'NEW-RTT'!$L$6:$L$786,$B100,'NEW-RTT'!$AB$6:$AB$786,"G*",'NEW-RTT'!$C$6:$C$786,$D$3,'NEW-RTT'!$N$6:$N$786,#REF!)-SUMIFS('NEW-RTT'!$O$6:$O$786,'NEW-RTT'!$B$6:$B$786,#REF!,'NEW-RTT'!$M$6:$M$786,$B100,'NEW-RTT'!$AB$6:$AB$786,"G*",'NEW-RTT'!$C$6:$C$786,$D$3,'NEW-RTT'!$N$6:$N$786,#REF!)</f>
        <v>0</v>
      </c>
      <c r="E100" s="24">
        <f>$E99+SUMIFS('NEW-RTT'!$O$6:$O$786,'NEW-RTT'!$B$6:$B$786,#REF!,'NEW-RTT'!$L$6:$L$786,$B100,'NEW-RTT'!$AB$6:$AB$786,"G*",'NEW-RTT'!$C$6:$C$786,$E$3,'NEW-RTT'!$N$6:$N$786,#REF!)-SUMIFS('NEW-RTT'!$O$6:$O$786,'NEW-RTT'!$B$6:$B$786,#REF!,'NEW-RTT'!$M$6:$M$786,$B100,'NEW-RTT'!$AB$6:$AB$786,"G*",'NEW-RTT'!$C$6:$C$786,$E$3,'NEW-RTT'!$N$6:$N$786,#REF!)</f>
        <v>0</v>
      </c>
      <c r="F100" s="24">
        <f>$F99+SUMIFS('NEW-RTT'!$O$6:$O$786,'NEW-RTT'!$B$6:$B$786,#REF!,'NEW-RTT'!$L$6:$L$786,$B100,'NEW-RTT'!$AB$6:$AB$786,"G*",'NEW-RTT'!$C$6:$C$786,$F$3,'NEW-RTT'!$N$6:$N$786,#REF!)-SUMIFS('NEW-RTT'!$O$6:$O$786,'NEW-RTT'!$B$6:$B$786,#REF!,'NEW-RTT'!$M$6:$M$786,$B100,'NEW-RTT'!$AB$6:$AB$786,"G*",'NEW-RTT'!$C$6:$C$786,$F$3,'NEW-RTT'!$N$6:$N$786,#REF!)</f>
        <v>0</v>
      </c>
      <c r="G100" s="55">
        <f>$G99+SUMIFS('NEW-RTT'!$O$6:$O$786,'NEW-RTT'!$B$6:$B$786,#REF!,'NEW-RTT'!$L$6:$L$786,$B100,'NEW-RTT'!$AB$6:$AB$786,"G*",'NEW-RTT'!$C$6:$C$786,$G$3,'NEW-RTT'!$N$6:$N$786,#REF!)-SUMIFS('NEW-RTT'!$O$6:$O$786,'NEW-RTT'!$B$6:$B$786,#REF!,'NEW-RTT'!$M$6:$M$786,$B100,'NEW-RTT'!$AB$6:$AB$786,"G*",'NEW-RTT'!$C$6:$C$786,$G$3,'NEW-RTT'!$N$6:$N$786,#REF!)</f>
        <v>0</v>
      </c>
      <c r="H100" s="64">
        <f t="shared" si="16"/>
        <v>0</v>
      </c>
      <c r="I100" s="97" t="e">
        <f t="shared" si="17"/>
        <v>#REF!</v>
      </c>
      <c r="J100" s="97" t="e">
        <f t="shared" si="18"/>
        <v>#REF!</v>
      </c>
      <c r="K100" s="97" t="e">
        <f t="shared" si="19"/>
        <v>#REF!</v>
      </c>
      <c r="L100" s="99" t="e">
        <f>SUMIFS(#REF!,#REF!,#REF!,#REF!,#REF!,#REF!,#REF!)</f>
        <v>#REF!</v>
      </c>
      <c r="M100" s="60">
        <f>$M99+SUMIFS('NEW-RTT'!$O$6:$O$786,'NEW-RTT'!$B$6:$B$786,#REF!,'NEW-RTT'!$L$6:$L$786,$B100,'NEW-RTT'!$AB$6:$AB$786,"G*",'NEW-RTT'!$C$6:$C$786,$M$3,'NEW-RTT'!$N$6:$N$786,#REF!)-SUMIFS('NEW-RTT'!$O$6:$O$786,'NEW-RTT'!$B$6:$B$786,#REF!,'NEW-RTT'!$M$6:$M$786,$B100,'NEW-RTT'!$AB$6:$AB$786,"G*",'NEW-RTT'!$C$6:$C$786,$M$3,'NEW-RTT'!$N$6:$N$786,#REF!)</f>
        <v>0</v>
      </c>
      <c r="N100" s="24">
        <f>$N99+SUMIFS('NEW-RTT'!$O$6:$O$786,'NEW-RTT'!$B$6:$B$786,#REF!,'NEW-RTT'!$L$6:$L$786,$B100,'NEW-RTT'!$AB$6:$AB$786,"G*",'NEW-RTT'!$C$6:$C$786,$N$3,'NEW-RTT'!$N$6:$N$786,#REF!)-SUMIFS('NEW-RTT'!$O$6:$O$786,'NEW-RTT'!$B$6:$B$786,#REF!,'NEW-RTT'!$M$6:$M$786,$B100,'NEW-RTT'!$AB$6:$AB$786,"G*",'NEW-RTT'!$C$6:$C$786,$N$3,'NEW-RTT'!$N$6:$N$786,#REF!)</f>
        <v>0</v>
      </c>
      <c r="O100" s="24">
        <f>$O99+SUMIFS('NEW-RTT'!$O$6:$O$786,'NEW-RTT'!$B$6:$B$786,#REF!,'NEW-RTT'!$L$6:$L$786,$B100,'NEW-RTT'!$AB$6:$AB$786,"G*",'NEW-RTT'!$C$6:$C$786,$O$3,'NEW-RTT'!$N$6:$N$786,#REF!)-SUMIFS('NEW-RTT'!$O$6:$O$786,'NEW-RTT'!$B$6:$B$786,#REF!,'NEW-RTT'!$M$6:$M$786,$B100,'NEW-RTT'!$AB$6:$AB$786,"G*",'NEW-RTT'!$C$6:$C$786,$O$3,'NEW-RTT'!$N$6:$N$786,#REF!)</f>
        <v>0</v>
      </c>
      <c r="P100" s="24">
        <f>$P99+SUMIFS('NEW-RTT'!$O$6:$O$786,'NEW-RTT'!$B$6:$B$786,#REF!,'NEW-RTT'!$L$6:$L$786,$B100,'NEW-RTT'!$AB$6:$AB$786,"G*",'NEW-RTT'!$C$6:$C$786,$P$3,'NEW-RTT'!$N$6:$N$786,#REF!)-SUMIFS('NEW-RTT'!$O$6:$O$786,'NEW-RTT'!$B$6:$B$786,#REF!,'NEW-RTT'!$M$6:$M$786,$B100,'NEW-RTT'!$AB$6:$AB$786,"G*",'NEW-RTT'!$C$6:$C$786,$P$3,'NEW-RTT'!$N$6:$N$786,#REF!)</f>
        <v>0</v>
      </c>
      <c r="Q100" s="24">
        <f>$Q99+SUMIFS('NEW-RTT'!$O$6:$O$786,'NEW-RTT'!$B$6:$B$786,#REF!,'NEW-RTT'!$L$6:$L$786,$B100,'NEW-RTT'!$AB$6:$AB$786,"G*",'NEW-RTT'!$C$6:$C$786,$Q$3,'NEW-RTT'!$N$6:$N$786,#REF!)-SUMIFS('NEW-RTT'!$O$6:$O$786,'NEW-RTT'!$B$6:$B$786,#REF!,'NEW-RTT'!$M$6:$M$786,$B100,'NEW-RTT'!$AB$6:$AB$786,"G*",'NEW-RTT'!$C$6:$C$786,$Q$3,'NEW-RTT'!$N$6:$N$786,#REF!)</f>
        <v>0</v>
      </c>
      <c r="R100" s="126">
        <f t="shared" si="20"/>
        <v>0</v>
      </c>
      <c r="S100" s="126" t="e">
        <f t="shared" si="15"/>
        <v>#REF!</v>
      </c>
      <c r="T100" s="126" t="e">
        <f t="shared" si="21"/>
        <v>#REF!</v>
      </c>
      <c r="U100" s="126" t="e">
        <f t="shared" si="22"/>
        <v>#REF!</v>
      </c>
      <c r="V100" s="127" t="e">
        <f t="shared" si="23"/>
        <v>#REF!</v>
      </c>
      <c r="W100" s="131" t="e">
        <f>SUMIFS(#REF!,#REF!,#REF!,#REF!,#REF!,#REF!,#REF!)</f>
        <v>#REF!</v>
      </c>
      <c r="X100" s="141"/>
      <c r="Y100" s="142"/>
      <c r="Z100" s="141"/>
      <c r="AA100" s="141"/>
      <c r="AB100" s="142"/>
      <c r="AC100" s="143"/>
      <c r="AD100" s="141"/>
      <c r="AE100" s="141"/>
      <c r="AF100" s="142"/>
      <c r="AG100" s="143"/>
      <c r="AH100" s="141"/>
      <c r="AI100" s="142"/>
      <c r="AJ100" s="141"/>
      <c r="AK100" s="141"/>
      <c r="AL100" s="142"/>
      <c r="AM100" s="143"/>
      <c r="AN100" s="141"/>
      <c r="AO100" s="141"/>
      <c r="AP100" s="142"/>
      <c r="AQ100" s="143"/>
    </row>
    <row r="101" spans="2:43" x14ac:dyDescent="0.25">
      <c r="B101" s="22">
        <v>97</v>
      </c>
      <c r="C101" s="21"/>
      <c r="D101" s="23">
        <f>$D100+SUMIFS('NEW-RTT'!$O$6:$O$786,'NEW-RTT'!$B$6:$B$786,#REF!,'NEW-RTT'!$L$6:$L$786,$B101,'NEW-RTT'!$AB$6:$AB$786,"G*",'NEW-RTT'!$C$6:$C$786,$D$3,'NEW-RTT'!$N$6:$N$786,#REF!)-SUMIFS('NEW-RTT'!$O$6:$O$786,'NEW-RTT'!$B$6:$B$786,#REF!,'NEW-RTT'!$M$6:$M$786,$B101,'NEW-RTT'!$AB$6:$AB$786,"G*",'NEW-RTT'!$C$6:$C$786,$D$3,'NEW-RTT'!$N$6:$N$786,#REF!)</f>
        <v>0</v>
      </c>
      <c r="E101" s="24">
        <f>$E100+SUMIFS('NEW-RTT'!$O$6:$O$786,'NEW-RTT'!$B$6:$B$786,#REF!,'NEW-RTT'!$L$6:$L$786,$B101,'NEW-RTT'!$AB$6:$AB$786,"G*",'NEW-RTT'!$C$6:$C$786,$E$3,'NEW-RTT'!$N$6:$N$786,#REF!)-SUMIFS('NEW-RTT'!$O$6:$O$786,'NEW-RTT'!$B$6:$B$786,#REF!,'NEW-RTT'!$M$6:$M$786,$B101,'NEW-RTT'!$AB$6:$AB$786,"G*",'NEW-RTT'!$C$6:$C$786,$E$3,'NEW-RTT'!$N$6:$N$786,#REF!)</f>
        <v>0</v>
      </c>
      <c r="F101" s="24">
        <f>$F100+SUMIFS('NEW-RTT'!$O$6:$O$786,'NEW-RTT'!$B$6:$B$786,#REF!,'NEW-RTT'!$L$6:$L$786,$B101,'NEW-RTT'!$AB$6:$AB$786,"G*",'NEW-RTT'!$C$6:$C$786,$F$3,'NEW-RTT'!$N$6:$N$786,#REF!)-SUMIFS('NEW-RTT'!$O$6:$O$786,'NEW-RTT'!$B$6:$B$786,#REF!,'NEW-RTT'!$M$6:$M$786,$B101,'NEW-RTT'!$AB$6:$AB$786,"G*",'NEW-RTT'!$C$6:$C$786,$F$3,'NEW-RTT'!$N$6:$N$786,#REF!)</f>
        <v>0</v>
      </c>
      <c r="G101" s="55">
        <f>$G100+SUMIFS('NEW-RTT'!$O$6:$O$786,'NEW-RTT'!$B$6:$B$786,#REF!,'NEW-RTT'!$L$6:$L$786,$B101,'NEW-RTT'!$AB$6:$AB$786,"G*",'NEW-RTT'!$C$6:$C$786,$G$3,'NEW-RTT'!$N$6:$N$786,#REF!)-SUMIFS('NEW-RTT'!$O$6:$O$786,'NEW-RTT'!$B$6:$B$786,#REF!,'NEW-RTT'!$M$6:$M$786,$B101,'NEW-RTT'!$AB$6:$AB$786,"G*",'NEW-RTT'!$C$6:$C$786,$G$3,'NEW-RTT'!$N$6:$N$786,#REF!)</f>
        <v>0</v>
      </c>
      <c r="H101" s="64">
        <f t="shared" ref="H101:H154" si="24">$D101+$E101</f>
        <v>0</v>
      </c>
      <c r="I101" s="97" t="e">
        <f t="shared" si="17"/>
        <v>#REF!</v>
      </c>
      <c r="J101" s="97" t="e">
        <f t="shared" si="18"/>
        <v>#REF!</v>
      </c>
      <c r="K101" s="97" t="e">
        <f t="shared" si="19"/>
        <v>#REF!</v>
      </c>
      <c r="L101" s="99" t="e">
        <f>SUMIFS(#REF!,#REF!,#REF!,#REF!,#REF!,#REF!,#REF!)</f>
        <v>#REF!</v>
      </c>
      <c r="M101" s="60">
        <f>$M100+SUMIFS('NEW-RTT'!$O$6:$O$786,'NEW-RTT'!$B$6:$B$786,#REF!,'NEW-RTT'!$L$6:$L$786,$B101,'NEW-RTT'!$AB$6:$AB$786,"G*",'NEW-RTT'!$C$6:$C$786,$M$3,'NEW-RTT'!$N$6:$N$786,#REF!)-SUMIFS('NEW-RTT'!$O$6:$O$786,'NEW-RTT'!$B$6:$B$786,#REF!,'NEW-RTT'!$M$6:$M$786,$B101,'NEW-RTT'!$AB$6:$AB$786,"G*",'NEW-RTT'!$C$6:$C$786,$M$3,'NEW-RTT'!$N$6:$N$786,#REF!)</f>
        <v>0</v>
      </c>
      <c r="N101" s="24">
        <f>$N100+SUMIFS('NEW-RTT'!$O$6:$O$786,'NEW-RTT'!$B$6:$B$786,#REF!,'NEW-RTT'!$L$6:$L$786,$B101,'NEW-RTT'!$AB$6:$AB$786,"G*",'NEW-RTT'!$C$6:$C$786,$N$3,'NEW-RTT'!$N$6:$N$786,#REF!)-SUMIFS('NEW-RTT'!$O$6:$O$786,'NEW-RTT'!$B$6:$B$786,#REF!,'NEW-RTT'!$M$6:$M$786,$B101,'NEW-RTT'!$AB$6:$AB$786,"G*",'NEW-RTT'!$C$6:$C$786,$N$3,'NEW-RTT'!$N$6:$N$786,#REF!)</f>
        <v>0</v>
      </c>
      <c r="O101" s="24">
        <f>$O100+SUMIFS('NEW-RTT'!$O$6:$O$786,'NEW-RTT'!$B$6:$B$786,#REF!,'NEW-RTT'!$L$6:$L$786,$B101,'NEW-RTT'!$AB$6:$AB$786,"G*",'NEW-RTT'!$C$6:$C$786,$O$3,'NEW-RTT'!$N$6:$N$786,#REF!)-SUMIFS('NEW-RTT'!$O$6:$O$786,'NEW-RTT'!$B$6:$B$786,#REF!,'NEW-RTT'!$M$6:$M$786,$B101,'NEW-RTT'!$AB$6:$AB$786,"G*",'NEW-RTT'!$C$6:$C$786,$O$3,'NEW-RTT'!$N$6:$N$786,#REF!)</f>
        <v>0</v>
      </c>
      <c r="P101" s="24">
        <f>$P100+SUMIFS('NEW-RTT'!$O$6:$O$786,'NEW-RTT'!$B$6:$B$786,#REF!,'NEW-RTT'!$L$6:$L$786,$B101,'NEW-RTT'!$AB$6:$AB$786,"G*",'NEW-RTT'!$C$6:$C$786,$P$3,'NEW-RTT'!$N$6:$N$786,#REF!)-SUMIFS('NEW-RTT'!$O$6:$O$786,'NEW-RTT'!$B$6:$B$786,#REF!,'NEW-RTT'!$M$6:$M$786,$B101,'NEW-RTT'!$AB$6:$AB$786,"G*",'NEW-RTT'!$C$6:$C$786,$P$3,'NEW-RTT'!$N$6:$N$786,#REF!)</f>
        <v>0</v>
      </c>
      <c r="Q101" s="24">
        <f>$Q100+SUMIFS('NEW-RTT'!$O$6:$O$786,'NEW-RTT'!$B$6:$B$786,#REF!,'NEW-RTT'!$L$6:$L$786,$B101,'NEW-RTT'!$AB$6:$AB$786,"G*",'NEW-RTT'!$C$6:$C$786,$Q$3,'NEW-RTT'!$N$6:$N$786,#REF!)-SUMIFS('NEW-RTT'!$O$6:$O$786,'NEW-RTT'!$B$6:$B$786,#REF!,'NEW-RTT'!$M$6:$M$786,$B101,'NEW-RTT'!$AB$6:$AB$786,"G*",'NEW-RTT'!$C$6:$C$786,$Q$3,'NEW-RTT'!$N$6:$N$786,#REF!)</f>
        <v>0</v>
      </c>
      <c r="R101" s="126">
        <f t="shared" si="20"/>
        <v>0</v>
      </c>
      <c r="S101" s="126" t="e">
        <f t="shared" si="15"/>
        <v>#REF!</v>
      </c>
      <c r="T101" s="126" t="e">
        <f t="shared" si="21"/>
        <v>#REF!</v>
      </c>
      <c r="U101" s="126" t="e">
        <f t="shared" si="22"/>
        <v>#REF!</v>
      </c>
      <c r="V101" s="127" t="e">
        <f t="shared" si="23"/>
        <v>#REF!</v>
      </c>
      <c r="W101" s="131" t="e">
        <f>SUMIFS(#REF!,#REF!,#REF!,#REF!,#REF!,#REF!,#REF!)</f>
        <v>#REF!</v>
      </c>
      <c r="X101" s="141"/>
      <c r="Y101" s="142"/>
      <c r="Z101" s="141"/>
      <c r="AA101" s="141"/>
      <c r="AB101" s="142"/>
      <c r="AC101" s="143"/>
      <c r="AD101" s="141"/>
      <c r="AE101" s="141"/>
      <c r="AF101" s="142"/>
      <c r="AG101" s="143"/>
      <c r="AH101" s="141"/>
      <c r="AI101" s="142"/>
      <c r="AJ101" s="141"/>
      <c r="AK101" s="141"/>
      <c r="AL101" s="142"/>
      <c r="AM101" s="143"/>
      <c r="AN101" s="141"/>
      <c r="AO101" s="141"/>
      <c r="AP101" s="142"/>
      <c r="AQ101" s="143"/>
    </row>
    <row r="102" spans="2:43" x14ac:dyDescent="0.25">
      <c r="B102" s="22">
        <v>98</v>
      </c>
      <c r="C102" s="21"/>
      <c r="D102" s="23">
        <f>$D101+SUMIFS('NEW-RTT'!$O$6:$O$786,'NEW-RTT'!$B$6:$B$786,#REF!,'NEW-RTT'!$L$6:$L$786,$B102,'NEW-RTT'!$AB$6:$AB$786,"G*",'NEW-RTT'!$C$6:$C$786,$D$3,'NEW-RTT'!$N$6:$N$786,#REF!)-SUMIFS('NEW-RTT'!$O$6:$O$786,'NEW-RTT'!$B$6:$B$786,#REF!,'NEW-RTT'!$M$6:$M$786,$B102,'NEW-RTT'!$AB$6:$AB$786,"G*",'NEW-RTT'!$C$6:$C$786,$D$3,'NEW-RTT'!$N$6:$N$786,#REF!)</f>
        <v>0</v>
      </c>
      <c r="E102" s="24">
        <f>$E101+SUMIFS('NEW-RTT'!$O$6:$O$786,'NEW-RTT'!$B$6:$B$786,#REF!,'NEW-RTT'!$L$6:$L$786,$B102,'NEW-RTT'!$AB$6:$AB$786,"G*",'NEW-RTT'!$C$6:$C$786,$E$3,'NEW-RTT'!$N$6:$N$786,#REF!)-SUMIFS('NEW-RTT'!$O$6:$O$786,'NEW-RTT'!$B$6:$B$786,#REF!,'NEW-RTT'!$M$6:$M$786,$B102,'NEW-RTT'!$AB$6:$AB$786,"G*",'NEW-RTT'!$C$6:$C$786,$E$3,'NEW-RTT'!$N$6:$N$786,#REF!)</f>
        <v>0</v>
      </c>
      <c r="F102" s="24">
        <f>$F101+SUMIFS('NEW-RTT'!$O$6:$O$786,'NEW-RTT'!$B$6:$B$786,#REF!,'NEW-RTT'!$L$6:$L$786,$B102,'NEW-RTT'!$AB$6:$AB$786,"G*",'NEW-RTT'!$C$6:$C$786,$F$3,'NEW-RTT'!$N$6:$N$786,#REF!)-SUMIFS('NEW-RTT'!$O$6:$O$786,'NEW-RTT'!$B$6:$B$786,#REF!,'NEW-RTT'!$M$6:$M$786,$B102,'NEW-RTT'!$AB$6:$AB$786,"G*",'NEW-RTT'!$C$6:$C$786,$F$3,'NEW-RTT'!$N$6:$N$786,#REF!)</f>
        <v>0</v>
      </c>
      <c r="G102" s="55">
        <f>$G101+SUMIFS('NEW-RTT'!$O$6:$O$786,'NEW-RTT'!$B$6:$B$786,#REF!,'NEW-RTT'!$L$6:$L$786,$B102,'NEW-RTT'!$AB$6:$AB$786,"G*",'NEW-RTT'!$C$6:$C$786,$G$3,'NEW-RTT'!$N$6:$N$786,#REF!)-SUMIFS('NEW-RTT'!$O$6:$O$786,'NEW-RTT'!$B$6:$B$786,#REF!,'NEW-RTT'!$M$6:$M$786,$B102,'NEW-RTT'!$AB$6:$AB$786,"G*",'NEW-RTT'!$C$6:$C$786,$G$3,'NEW-RTT'!$N$6:$N$786,#REF!)</f>
        <v>0</v>
      </c>
      <c r="H102" s="64">
        <f t="shared" si="24"/>
        <v>0</v>
      </c>
      <c r="I102" s="97" t="e">
        <f t="shared" si="17"/>
        <v>#REF!</v>
      </c>
      <c r="J102" s="97" t="e">
        <f t="shared" si="18"/>
        <v>#REF!</v>
      </c>
      <c r="K102" s="97" t="e">
        <f t="shared" si="19"/>
        <v>#REF!</v>
      </c>
      <c r="L102" s="99" t="e">
        <f>SUMIFS(#REF!,#REF!,#REF!,#REF!,#REF!,#REF!,#REF!)</f>
        <v>#REF!</v>
      </c>
      <c r="M102" s="60">
        <f>$M101+SUMIFS('NEW-RTT'!$O$6:$O$786,'NEW-RTT'!$B$6:$B$786,#REF!,'NEW-RTT'!$L$6:$L$786,$B102,'NEW-RTT'!$AB$6:$AB$786,"G*",'NEW-RTT'!$C$6:$C$786,$M$3,'NEW-RTT'!$N$6:$N$786,#REF!)-SUMIFS('NEW-RTT'!$O$6:$O$786,'NEW-RTT'!$B$6:$B$786,#REF!,'NEW-RTT'!$M$6:$M$786,$B102,'NEW-RTT'!$AB$6:$AB$786,"G*",'NEW-RTT'!$C$6:$C$786,$M$3,'NEW-RTT'!$N$6:$N$786,#REF!)</f>
        <v>0</v>
      </c>
      <c r="N102" s="24">
        <f>$N101+SUMIFS('NEW-RTT'!$O$6:$O$786,'NEW-RTT'!$B$6:$B$786,#REF!,'NEW-RTT'!$L$6:$L$786,$B102,'NEW-RTT'!$AB$6:$AB$786,"G*",'NEW-RTT'!$C$6:$C$786,$N$3,'NEW-RTT'!$N$6:$N$786,#REF!)-SUMIFS('NEW-RTT'!$O$6:$O$786,'NEW-RTT'!$B$6:$B$786,#REF!,'NEW-RTT'!$M$6:$M$786,$B102,'NEW-RTT'!$AB$6:$AB$786,"G*",'NEW-RTT'!$C$6:$C$786,$N$3,'NEW-RTT'!$N$6:$N$786,#REF!)</f>
        <v>0</v>
      </c>
      <c r="O102" s="24">
        <f>$O101+SUMIFS('NEW-RTT'!$O$6:$O$786,'NEW-RTT'!$B$6:$B$786,#REF!,'NEW-RTT'!$L$6:$L$786,$B102,'NEW-RTT'!$AB$6:$AB$786,"G*",'NEW-RTT'!$C$6:$C$786,$O$3,'NEW-RTT'!$N$6:$N$786,#REF!)-SUMIFS('NEW-RTT'!$O$6:$O$786,'NEW-RTT'!$B$6:$B$786,#REF!,'NEW-RTT'!$M$6:$M$786,$B102,'NEW-RTT'!$AB$6:$AB$786,"G*",'NEW-RTT'!$C$6:$C$786,$O$3,'NEW-RTT'!$N$6:$N$786,#REF!)</f>
        <v>0</v>
      </c>
      <c r="P102" s="24">
        <f>$P101+SUMIFS('NEW-RTT'!$O$6:$O$786,'NEW-RTT'!$B$6:$B$786,#REF!,'NEW-RTT'!$L$6:$L$786,$B102,'NEW-RTT'!$AB$6:$AB$786,"G*",'NEW-RTT'!$C$6:$C$786,$P$3,'NEW-RTT'!$N$6:$N$786,#REF!)-SUMIFS('NEW-RTT'!$O$6:$O$786,'NEW-RTT'!$B$6:$B$786,#REF!,'NEW-RTT'!$M$6:$M$786,$B102,'NEW-RTT'!$AB$6:$AB$786,"G*",'NEW-RTT'!$C$6:$C$786,$P$3,'NEW-RTT'!$N$6:$N$786,#REF!)</f>
        <v>0</v>
      </c>
      <c r="Q102" s="24">
        <f>$Q101+SUMIFS('NEW-RTT'!$O$6:$O$786,'NEW-RTT'!$B$6:$B$786,#REF!,'NEW-RTT'!$L$6:$L$786,$B102,'NEW-RTT'!$AB$6:$AB$786,"G*",'NEW-RTT'!$C$6:$C$786,$Q$3,'NEW-RTT'!$N$6:$N$786,#REF!)-SUMIFS('NEW-RTT'!$O$6:$O$786,'NEW-RTT'!$B$6:$B$786,#REF!,'NEW-RTT'!$M$6:$M$786,$B102,'NEW-RTT'!$AB$6:$AB$786,"G*",'NEW-RTT'!$C$6:$C$786,$Q$3,'NEW-RTT'!$N$6:$N$786,#REF!)</f>
        <v>0</v>
      </c>
      <c r="R102" s="126">
        <f t="shared" si="20"/>
        <v>0</v>
      </c>
      <c r="S102" s="126" t="e">
        <f t="shared" si="15"/>
        <v>#REF!</v>
      </c>
      <c r="T102" s="126" t="e">
        <f t="shared" si="21"/>
        <v>#REF!</v>
      </c>
      <c r="U102" s="126" t="e">
        <f t="shared" si="22"/>
        <v>#REF!</v>
      </c>
      <c r="V102" s="127" t="e">
        <f t="shared" si="23"/>
        <v>#REF!</v>
      </c>
      <c r="W102" s="131" t="e">
        <f>SUMIFS(#REF!,#REF!,#REF!,#REF!,#REF!,#REF!,#REF!)</f>
        <v>#REF!</v>
      </c>
      <c r="X102" s="141"/>
      <c r="Y102" s="142"/>
      <c r="Z102" s="141"/>
      <c r="AA102" s="141"/>
      <c r="AB102" s="142"/>
      <c r="AC102" s="143"/>
      <c r="AD102" s="141"/>
      <c r="AE102" s="141"/>
      <c r="AF102" s="142"/>
      <c r="AG102" s="143"/>
      <c r="AH102" s="141"/>
      <c r="AI102" s="142"/>
      <c r="AJ102" s="141"/>
      <c r="AK102" s="141"/>
      <c r="AL102" s="142"/>
      <c r="AM102" s="143"/>
      <c r="AN102" s="141"/>
      <c r="AO102" s="141"/>
      <c r="AP102" s="142"/>
      <c r="AQ102" s="143"/>
    </row>
    <row r="103" spans="2:43" x14ac:dyDescent="0.25">
      <c r="B103" s="22">
        <v>99</v>
      </c>
      <c r="C103" s="21"/>
      <c r="D103" s="23">
        <f>$D102+SUMIFS('NEW-RTT'!$O$6:$O$786,'NEW-RTT'!$B$6:$B$786,#REF!,'NEW-RTT'!$L$6:$L$786,$B103,'NEW-RTT'!$AB$6:$AB$786,"G*",'NEW-RTT'!$C$6:$C$786,$D$3,'NEW-RTT'!$N$6:$N$786,#REF!)-SUMIFS('NEW-RTT'!$O$6:$O$786,'NEW-RTT'!$B$6:$B$786,#REF!,'NEW-RTT'!$M$6:$M$786,$B103,'NEW-RTT'!$AB$6:$AB$786,"G*",'NEW-RTT'!$C$6:$C$786,$D$3,'NEW-RTT'!$N$6:$N$786,#REF!)</f>
        <v>0</v>
      </c>
      <c r="E103" s="24">
        <f>$E102+SUMIFS('NEW-RTT'!$O$6:$O$786,'NEW-RTT'!$B$6:$B$786,#REF!,'NEW-RTT'!$L$6:$L$786,$B103,'NEW-RTT'!$AB$6:$AB$786,"G*",'NEW-RTT'!$C$6:$C$786,$E$3,'NEW-RTT'!$N$6:$N$786,#REF!)-SUMIFS('NEW-RTT'!$O$6:$O$786,'NEW-RTT'!$B$6:$B$786,#REF!,'NEW-RTT'!$M$6:$M$786,$B103,'NEW-RTT'!$AB$6:$AB$786,"G*",'NEW-RTT'!$C$6:$C$786,$E$3,'NEW-RTT'!$N$6:$N$786,#REF!)</f>
        <v>0</v>
      </c>
      <c r="F103" s="24">
        <f>$F102+SUMIFS('NEW-RTT'!$O$6:$O$786,'NEW-RTT'!$B$6:$B$786,#REF!,'NEW-RTT'!$L$6:$L$786,$B103,'NEW-RTT'!$AB$6:$AB$786,"G*",'NEW-RTT'!$C$6:$C$786,$F$3,'NEW-RTT'!$N$6:$N$786,#REF!)-SUMIFS('NEW-RTT'!$O$6:$O$786,'NEW-RTT'!$B$6:$B$786,#REF!,'NEW-RTT'!$M$6:$M$786,$B103,'NEW-RTT'!$AB$6:$AB$786,"G*",'NEW-RTT'!$C$6:$C$786,$F$3,'NEW-RTT'!$N$6:$N$786,#REF!)</f>
        <v>0</v>
      </c>
      <c r="G103" s="55">
        <f>$G102+SUMIFS('NEW-RTT'!$O$6:$O$786,'NEW-RTT'!$B$6:$B$786,#REF!,'NEW-RTT'!$L$6:$L$786,$B103,'NEW-RTT'!$AB$6:$AB$786,"G*",'NEW-RTT'!$C$6:$C$786,$G$3,'NEW-RTT'!$N$6:$N$786,#REF!)-SUMIFS('NEW-RTT'!$O$6:$O$786,'NEW-RTT'!$B$6:$B$786,#REF!,'NEW-RTT'!$M$6:$M$786,$B103,'NEW-RTT'!$AB$6:$AB$786,"G*",'NEW-RTT'!$C$6:$C$786,$G$3,'NEW-RTT'!$N$6:$N$786,#REF!)</f>
        <v>0</v>
      </c>
      <c r="H103" s="64">
        <f t="shared" si="24"/>
        <v>0</v>
      </c>
      <c r="I103" s="97" t="e">
        <f t="shared" si="17"/>
        <v>#REF!</v>
      </c>
      <c r="J103" s="97" t="e">
        <f t="shared" si="18"/>
        <v>#REF!</v>
      </c>
      <c r="K103" s="97" t="e">
        <f t="shared" si="19"/>
        <v>#REF!</v>
      </c>
      <c r="L103" s="99" t="e">
        <f>SUMIFS(#REF!,#REF!,#REF!,#REF!,#REF!,#REF!,#REF!)</f>
        <v>#REF!</v>
      </c>
      <c r="M103" s="60">
        <f>$M102+SUMIFS('NEW-RTT'!$O$6:$O$786,'NEW-RTT'!$B$6:$B$786,#REF!,'NEW-RTT'!$L$6:$L$786,$B103,'NEW-RTT'!$AB$6:$AB$786,"G*",'NEW-RTT'!$C$6:$C$786,$M$3,'NEW-RTT'!$N$6:$N$786,#REF!)-SUMIFS('NEW-RTT'!$O$6:$O$786,'NEW-RTT'!$B$6:$B$786,#REF!,'NEW-RTT'!$M$6:$M$786,$B103,'NEW-RTT'!$AB$6:$AB$786,"G*",'NEW-RTT'!$C$6:$C$786,$M$3,'NEW-RTT'!$N$6:$N$786,#REF!)</f>
        <v>0</v>
      </c>
      <c r="N103" s="24">
        <f>$N102+SUMIFS('NEW-RTT'!$O$6:$O$786,'NEW-RTT'!$B$6:$B$786,#REF!,'NEW-RTT'!$L$6:$L$786,$B103,'NEW-RTT'!$AB$6:$AB$786,"G*",'NEW-RTT'!$C$6:$C$786,$N$3,'NEW-RTT'!$N$6:$N$786,#REF!)-SUMIFS('NEW-RTT'!$O$6:$O$786,'NEW-RTT'!$B$6:$B$786,#REF!,'NEW-RTT'!$M$6:$M$786,$B103,'NEW-RTT'!$AB$6:$AB$786,"G*",'NEW-RTT'!$C$6:$C$786,$N$3,'NEW-RTT'!$N$6:$N$786,#REF!)</f>
        <v>0</v>
      </c>
      <c r="O103" s="24">
        <f>$O102+SUMIFS('NEW-RTT'!$O$6:$O$786,'NEW-RTT'!$B$6:$B$786,#REF!,'NEW-RTT'!$L$6:$L$786,$B103,'NEW-RTT'!$AB$6:$AB$786,"G*",'NEW-RTT'!$C$6:$C$786,$O$3,'NEW-RTT'!$N$6:$N$786,#REF!)-SUMIFS('NEW-RTT'!$O$6:$O$786,'NEW-RTT'!$B$6:$B$786,#REF!,'NEW-RTT'!$M$6:$M$786,$B103,'NEW-RTT'!$AB$6:$AB$786,"G*",'NEW-RTT'!$C$6:$C$786,$O$3,'NEW-RTT'!$N$6:$N$786,#REF!)</f>
        <v>0</v>
      </c>
      <c r="P103" s="24">
        <f>$P102+SUMIFS('NEW-RTT'!$O$6:$O$786,'NEW-RTT'!$B$6:$B$786,#REF!,'NEW-RTT'!$L$6:$L$786,$B103,'NEW-RTT'!$AB$6:$AB$786,"G*",'NEW-RTT'!$C$6:$C$786,$P$3,'NEW-RTT'!$N$6:$N$786,#REF!)-SUMIFS('NEW-RTT'!$O$6:$O$786,'NEW-RTT'!$B$6:$B$786,#REF!,'NEW-RTT'!$M$6:$M$786,$B103,'NEW-RTT'!$AB$6:$AB$786,"G*",'NEW-RTT'!$C$6:$C$786,$P$3,'NEW-RTT'!$N$6:$N$786,#REF!)</f>
        <v>0</v>
      </c>
      <c r="Q103" s="24">
        <f>$Q102+SUMIFS('NEW-RTT'!$O$6:$O$786,'NEW-RTT'!$B$6:$B$786,#REF!,'NEW-RTT'!$L$6:$L$786,$B103,'NEW-RTT'!$AB$6:$AB$786,"G*",'NEW-RTT'!$C$6:$C$786,$Q$3,'NEW-RTT'!$N$6:$N$786,#REF!)-SUMIFS('NEW-RTT'!$O$6:$O$786,'NEW-RTT'!$B$6:$B$786,#REF!,'NEW-RTT'!$M$6:$M$786,$B103,'NEW-RTT'!$AB$6:$AB$786,"G*",'NEW-RTT'!$C$6:$C$786,$Q$3,'NEW-RTT'!$N$6:$N$786,#REF!)</f>
        <v>0</v>
      </c>
      <c r="R103" s="126">
        <f t="shared" si="20"/>
        <v>0</v>
      </c>
      <c r="S103" s="126" t="e">
        <f t="shared" si="15"/>
        <v>#REF!</v>
      </c>
      <c r="T103" s="126" t="e">
        <f t="shared" si="21"/>
        <v>#REF!</v>
      </c>
      <c r="U103" s="126" t="e">
        <f t="shared" si="22"/>
        <v>#REF!</v>
      </c>
      <c r="V103" s="127" t="e">
        <f t="shared" si="23"/>
        <v>#REF!</v>
      </c>
      <c r="W103" s="131" t="e">
        <f>SUMIFS(#REF!,#REF!,#REF!,#REF!,#REF!,#REF!,#REF!)</f>
        <v>#REF!</v>
      </c>
      <c r="X103" s="141"/>
      <c r="Y103" s="142"/>
      <c r="Z103" s="141"/>
      <c r="AA103" s="141"/>
      <c r="AB103" s="142"/>
      <c r="AC103" s="143"/>
      <c r="AD103" s="141"/>
      <c r="AE103" s="141"/>
      <c r="AF103" s="142"/>
      <c r="AG103" s="143"/>
      <c r="AH103" s="141"/>
      <c r="AI103" s="142"/>
      <c r="AJ103" s="141"/>
      <c r="AK103" s="141"/>
      <c r="AL103" s="142"/>
      <c r="AM103" s="143"/>
      <c r="AN103" s="141"/>
      <c r="AO103" s="141"/>
      <c r="AP103" s="142"/>
      <c r="AQ103" s="143"/>
    </row>
    <row r="104" spans="2:43" x14ac:dyDescent="0.25">
      <c r="B104" s="25">
        <v>100</v>
      </c>
      <c r="C104" s="21"/>
      <c r="D104" s="23">
        <f>$D103+SUMIFS('NEW-RTT'!$O$6:$O$786,'NEW-RTT'!$B$6:$B$786,#REF!,'NEW-RTT'!$L$6:$L$786,$B104,'NEW-RTT'!$AB$6:$AB$786,"G*",'NEW-RTT'!$C$6:$C$786,$D$3,'NEW-RTT'!$N$6:$N$786,#REF!)-SUMIFS('NEW-RTT'!$O$6:$O$786,'NEW-RTT'!$B$6:$B$786,#REF!,'NEW-RTT'!$M$6:$M$786,$B104,'NEW-RTT'!$AB$6:$AB$786,"G*",'NEW-RTT'!$C$6:$C$786,$D$3,'NEW-RTT'!$N$6:$N$786,#REF!)</f>
        <v>0</v>
      </c>
      <c r="E104" s="24">
        <f>$E103+SUMIFS('NEW-RTT'!$O$6:$O$786,'NEW-RTT'!$B$6:$B$786,#REF!,'NEW-RTT'!$L$6:$L$786,$B104,'NEW-RTT'!$AB$6:$AB$786,"G*",'NEW-RTT'!$C$6:$C$786,$E$3,'NEW-RTT'!$N$6:$N$786,#REF!)-SUMIFS('NEW-RTT'!$O$6:$O$786,'NEW-RTT'!$B$6:$B$786,#REF!,'NEW-RTT'!$M$6:$M$786,$B104,'NEW-RTT'!$AB$6:$AB$786,"G*",'NEW-RTT'!$C$6:$C$786,$E$3,'NEW-RTT'!$N$6:$N$786,#REF!)</f>
        <v>0</v>
      </c>
      <c r="F104" s="24">
        <f>$F103+SUMIFS('NEW-RTT'!$O$6:$O$786,'NEW-RTT'!$B$6:$B$786,#REF!,'NEW-RTT'!$L$6:$L$786,$B104,'NEW-RTT'!$AB$6:$AB$786,"G*",'NEW-RTT'!$C$6:$C$786,$F$3,'NEW-RTT'!$N$6:$N$786,#REF!)-SUMIFS('NEW-RTT'!$O$6:$O$786,'NEW-RTT'!$B$6:$B$786,#REF!,'NEW-RTT'!$M$6:$M$786,$B104,'NEW-RTT'!$AB$6:$AB$786,"G*",'NEW-RTT'!$C$6:$C$786,$F$3,'NEW-RTT'!$N$6:$N$786,#REF!)</f>
        <v>0</v>
      </c>
      <c r="G104" s="55">
        <f>$G103+SUMIFS('NEW-RTT'!$O$6:$O$786,'NEW-RTT'!$B$6:$B$786,#REF!,'NEW-RTT'!$L$6:$L$786,$B104,'NEW-RTT'!$AB$6:$AB$786,"G*",'NEW-RTT'!$C$6:$C$786,$G$3,'NEW-RTT'!$N$6:$N$786,#REF!)-SUMIFS('NEW-RTT'!$O$6:$O$786,'NEW-RTT'!$B$6:$B$786,#REF!,'NEW-RTT'!$M$6:$M$786,$B104,'NEW-RTT'!$AB$6:$AB$786,"G*",'NEW-RTT'!$C$6:$C$786,$G$3,'NEW-RTT'!$N$6:$N$786,#REF!)</f>
        <v>0</v>
      </c>
      <c r="H104" s="64">
        <f t="shared" si="24"/>
        <v>0</v>
      </c>
      <c r="I104" s="97" t="e">
        <f t="shared" si="17"/>
        <v>#REF!</v>
      </c>
      <c r="J104" s="97" t="e">
        <f t="shared" si="18"/>
        <v>#REF!</v>
      </c>
      <c r="K104" s="97" t="e">
        <f t="shared" si="19"/>
        <v>#REF!</v>
      </c>
      <c r="L104" s="99" t="e">
        <f>SUMIFS(#REF!,#REF!,#REF!,#REF!,#REF!,#REF!,#REF!)</f>
        <v>#REF!</v>
      </c>
      <c r="M104" s="60">
        <f>$M103+SUMIFS('NEW-RTT'!$O$6:$O$786,'NEW-RTT'!$B$6:$B$786,#REF!,'NEW-RTT'!$L$6:$L$786,$B104,'NEW-RTT'!$AB$6:$AB$786,"G*",'NEW-RTT'!$C$6:$C$786,$M$3,'NEW-RTT'!$N$6:$N$786,#REF!)-SUMIFS('NEW-RTT'!$O$6:$O$786,'NEW-RTT'!$B$6:$B$786,#REF!,'NEW-RTT'!$M$6:$M$786,$B104,'NEW-RTT'!$AB$6:$AB$786,"G*",'NEW-RTT'!$C$6:$C$786,$M$3,'NEW-RTT'!$N$6:$N$786,#REF!)</f>
        <v>0</v>
      </c>
      <c r="N104" s="24">
        <f>$N103+SUMIFS('NEW-RTT'!$O$6:$O$786,'NEW-RTT'!$B$6:$B$786,#REF!,'NEW-RTT'!$L$6:$L$786,$B104,'NEW-RTT'!$AB$6:$AB$786,"G*",'NEW-RTT'!$C$6:$C$786,$N$3,'NEW-RTT'!$N$6:$N$786,#REF!)-SUMIFS('NEW-RTT'!$O$6:$O$786,'NEW-RTT'!$B$6:$B$786,#REF!,'NEW-RTT'!$M$6:$M$786,$B104,'NEW-RTT'!$AB$6:$AB$786,"G*",'NEW-RTT'!$C$6:$C$786,$N$3,'NEW-RTT'!$N$6:$N$786,#REF!)</f>
        <v>0</v>
      </c>
      <c r="O104" s="24">
        <f>$O103+SUMIFS('NEW-RTT'!$O$6:$O$786,'NEW-RTT'!$B$6:$B$786,#REF!,'NEW-RTT'!$L$6:$L$786,$B104,'NEW-RTT'!$AB$6:$AB$786,"G*",'NEW-RTT'!$C$6:$C$786,$O$3,'NEW-RTT'!$N$6:$N$786,#REF!)-SUMIFS('NEW-RTT'!$O$6:$O$786,'NEW-RTT'!$B$6:$B$786,#REF!,'NEW-RTT'!$M$6:$M$786,$B104,'NEW-RTT'!$AB$6:$AB$786,"G*",'NEW-RTT'!$C$6:$C$786,$O$3,'NEW-RTT'!$N$6:$N$786,#REF!)</f>
        <v>0</v>
      </c>
      <c r="P104" s="24">
        <f>$P103+SUMIFS('NEW-RTT'!$O$6:$O$786,'NEW-RTT'!$B$6:$B$786,#REF!,'NEW-RTT'!$L$6:$L$786,$B104,'NEW-RTT'!$AB$6:$AB$786,"G*",'NEW-RTT'!$C$6:$C$786,$P$3,'NEW-RTT'!$N$6:$N$786,#REF!)-SUMIFS('NEW-RTT'!$O$6:$O$786,'NEW-RTT'!$B$6:$B$786,#REF!,'NEW-RTT'!$M$6:$M$786,$B104,'NEW-RTT'!$AB$6:$AB$786,"G*",'NEW-RTT'!$C$6:$C$786,$P$3,'NEW-RTT'!$N$6:$N$786,#REF!)</f>
        <v>0</v>
      </c>
      <c r="Q104" s="24">
        <f>$Q103+SUMIFS('NEW-RTT'!$O$6:$O$786,'NEW-RTT'!$B$6:$B$786,#REF!,'NEW-RTT'!$L$6:$L$786,$B104,'NEW-RTT'!$AB$6:$AB$786,"G*",'NEW-RTT'!$C$6:$C$786,$Q$3,'NEW-RTT'!$N$6:$N$786,#REF!)-SUMIFS('NEW-RTT'!$O$6:$O$786,'NEW-RTT'!$B$6:$B$786,#REF!,'NEW-RTT'!$M$6:$M$786,$B104,'NEW-RTT'!$AB$6:$AB$786,"G*",'NEW-RTT'!$C$6:$C$786,$Q$3,'NEW-RTT'!$N$6:$N$786,#REF!)</f>
        <v>0</v>
      </c>
      <c r="R104" s="126">
        <f t="shared" si="20"/>
        <v>0</v>
      </c>
      <c r="S104" s="126" t="e">
        <f t="shared" si="15"/>
        <v>#REF!</v>
      </c>
      <c r="T104" s="126" t="e">
        <f t="shared" si="21"/>
        <v>#REF!</v>
      </c>
      <c r="U104" s="126" t="e">
        <f t="shared" si="22"/>
        <v>#REF!</v>
      </c>
      <c r="V104" s="127" t="e">
        <f t="shared" si="23"/>
        <v>#REF!</v>
      </c>
      <c r="W104" s="131" t="e">
        <f>SUMIFS(#REF!,#REF!,#REF!,#REF!,#REF!,#REF!,#REF!)</f>
        <v>#REF!</v>
      </c>
      <c r="X104" s="141"/>
      <c r="Y104" s="142"/>
      <c r="Z104" s="141"/>
      <c r="AA104" s="141"/>
      <c r="AB104" s="142"/>
      <c r="AC104" s="143"/>
      <c r="AD104" s="141"/>
      <c r="AE104" s="141"/>
      <c r="AF104" s="142"/>
      <c r="AG104" s="143"/>
      <c r="AH104" s="141"/>
      <c r="AI104" s="142"/>
      <c r="AJ104" s="141"/>
      <c r="AK104" s="141"/>
      <c r="AL104" s="142"/>
      <c r="AM104" s="143"/>
      <c r="AN104" s="141"/>
      <c r="AO104" s="141"/>
      <c r="AP104" s="142"/>
      <c r="AQ104" s="143"/>
    </row>
    <row r="105" spans="2:43" x14ac:dyDescent="0.25">
      <c r="B105" s="22">
        <v>101</v>
      </c>
      <c r="C105" s="21"/>
      <c r="D105" s="23">
        <f>$D104+SUMIFS('NEW-RTT'!$O$6:$O$786,'NEW-RTT'!$B$6:$B$786,#REF!,'NEW-RTT'!$L$6:$L$786,$B105,'NEW-RTT'!$AB$6:$AB$786,"G*",'NEW-RTT'!$C$6:$C$786,$D$3,'NEW-RTT'!$N$6:$N$786,#REF!)-SUMIFS('NEW-RTT'!$O$6:$O$786,'NEW-RTT'!$B$6:$B$786,#REF!,'NEW-RTT'!$M$6:$M$786,$B105,'NEW-RTT'!$AB$6:$AB$786,"G*",'NEW-RTT'!$C$6:$C$786,$D$3,'NEW-RTT'!$N$6:$N$786,#REF!)</f>
        <v>0</v>
      </c>
      <c r="E105" s="24">
        <f>$E104+SUMIFS('NEW-RTT'!$O$6:$O$786,'NEW-RTT'!$B$6:$B$786,#REF!,'NEW-RTT'!$L$6:$L$786,$B105,'NEW-RTT'!$AB$6:$AB$786,"G*",'NEW-RTT'!$C$6:$C$786,$E$3,'NEW-RTT'!$N$6:$N$786,#REF!)-SUMIFS('NEW-RTT'!$O$6:$O$786,'NEW-RTT'!$B$6:$B$786,#REF!,'NEW-RTT'!$M$6:$M$786,$B105,'NEW-RTT'!$AB$6:$AB$786,"G*",'NEW-RTT'!$C$6:$C$786,$E$3,'NEW-RTT'!$N$6:$N$786,#REF!)</f>
        <v>0</v>
      </c>
      <c r="F105" s="24">
        <f>$F104+SUMIFS('NEW-RTT'!$O$6:$O$786,'NEW-RTT'!$B$6:$B$786,#REF!,'NEW-RTT'!$L$6:$L$786,$B105,'NEW-RTT'!$AB$6:$AB$786,"G*",'NEW-RTT'!$C$6:$C$786,$F$3,'NEW-RTT'!$N$6:$N$786,#REF!)-SUMIFS('NEW-RTT'!$O$6:$O$786,'NEW-RTT'!$B$6:$B$786,#REF!,'NEW-RTT'!$M$6:$M$786,$B105,'NEW-RTT'!$AB$6:$AB$786,"G*",'NEW-RTT'!$C$6:$C$786,$F$3,'NEW-RTT'!$N$6:$N$786,#REF!)</f>
        <v>0</v>
      </c>
      <c r="G105" s="55">
        <f>$G104+SUMIFS('NEW-RTT'!$O$6:$O$786,'NEW-RTT'!$B$6:$B$786,#REF!,'NEW-RTT'!$L$6:$L$786,$B105,'NEW-RTT'!$AB$6:$AB$786,"G*",'NEW-RTT'!$C$6:$C$786,$G$3,'NEW-RTT'!$N$6:$N$786,#REF!)-SUMIFS('NEW-RTT'!$O$6:$O$786,'NEW-RTT'!$B$6:$B$786,#REF!,'NEW-RTT'!$M$6:$M$786,$B105,'NEW-RTT'!$AB$6:$AB$786,"G*",'NEW-RTT'!$C$6:$C$786,$G$3,'NEW-RTT'!$N$6:$N$786,#REF!)</f>
        <v>0</v>
      </c>
      <c r="H105" s="64">
        <f t="shared" si="24"/>
        <v>0</v>
      </c>
      <c r="I105" s="97" t="e">
        <f t="shared" si="17"/>
        <v>#REF!</v>
      </c>
      <c r="J105" s="97" t="e">
        <f t="shared" si="18"/>
        <v>#REF!</v>
      </c>
      <c r="K105" s="97" t="e">
        <f t="shared" si="19"/>
        <v>#REF!</v>
      </c>
      <c r="L105" s="99" t="e">
        <f>SUMIFS(#REF!,#REF!,#REF!,#REF!,#REF!,#REF!,#REF!)</f>
        <v>#REF!</v>
      </c>
      <c r="M105" s="60">
        <f>$M104+SUMIFS('NEW-RTT'!$O$6:$O$786,'NEW-RTT'!$B$6:$B$786,#REF!,'NEW-RTT'!$L$6:$L$786,$B105,'NEW-RTT'!$AB$6:$AB$786,"G*",'NEW-RTT'!$C$6:$C$786,$M$3,'NEW-RTT'!$N$6:$N$786,#REF!)-SUMIFS('NEW-RTT'!$O$6:$O$786,'NEW-RTT'!$B$6:$B$786,#REF!,'NEW-RTT'!$M$6:$M$786,$B105,'NEW-RTT'!$AB$6:$AB$786,"G*",'NEW-RTT'!$C$6:$C$786,$M$3,'NEW-RTT'!$N$6:$N$786,#REF!)</f>
        <v>0</v>
      </c>
      <c r="N105" s="24">
        <f>$N104+SUMIFS('NEW-RTT'!$O$6:$O$786,'NEW-RTT'!$B$6:$B$786,#REF!,'NEW-RTT'!$L$6:$L$786,$B105,'NEW-RTT'!$AB$6:$AB$786,"G*",'NEW-RTT'!$C$6:$C$786,$N$3,'NEW-RTT'!$N$6:$N$786,#REF!)-SUMIFS('NEW-RTT'!$O$6:$O$786,'NEW-RTT'!$B$6:$B$786,#REF!,'NEW-RTT'!$M$6:$M$786,$B105,'NEW-RTT'!$AB$6:$AB$786,"G*",'NEW-RTT'!$C$6:$C$786,$N$3,'NEW-RTT'!$N$6:$N$786,#REF!)</f>
        <v>0</v>
      </c>
      <c r="O105" s="24">
        <f>$O104+SUMIFS('NEW-RTT'!$O$6:$O$786,'NEW-RTT'!$B$6:$B$786,#REF!,'NEW-RTT'!$L$6:$L$786,$B105,'NEW-RTT'!$AB$6:$AB$786,"G*",'NEW-RTT'!$C$6:$C$786,$O$3,'NEW-RTT'!$N$6:$N$786,#REF!)-SUMIFS('NEW-RTT'!$O$6:$O$786,'NEW-RTT'!$B$6:$B$786,#REF!,'NEW-RTT'!$M$6:$M$786,$B105,'NEW-RTT'!$AB$6:$AB$786,"G*",'NEW-RTT'!$C$6:$C$786,$O$3,'NEW-RTT'!$N$6:$N$786,#REF!)</f>
        <v>0</v>
      </c>
      <c r="P105" s="24">
        <f>$P104+SUMIFS('NEW-RTT'!$O$6:$O$786,'NEW-RTT'!$B$6:$B$786,#REF!,'NEW-RTT'!$L$6:$L$786,$B105,'NEW-RTT'!$AB$6:$AB$786,"G*",'NEW-RTT'!$C$6:$C$786,$P$3,'NEW-RTT'!$N$6:$N$786,#REF!)-SUMIFS('NEW-RTT'!$O$6:$O$786,'NEW-RTT'!$B$6:$B$786,#REF!,'NEW-RTT'!$M$6:$M$786,$B105,'NEW-RTT'!$AB$6:$AB$786,"G*",'NEW-RTT'!$C$6:$C$786,$P$3,'NEW-RTT'!$N$6:$N$786,#REF!)</f>
        <v>0</v>
      </c>
      <c r="Q105" s="24">
        <f>$Q104+SUMIFS('NEW-RTT'!$O$6:$O$786,'NEW-RTT'!$B$6:$B$786,#REF!,'NEW-RTT'!$L$6:$L$786,$B105,'NEW-RTT'!$AB$6:$AB$786,"G*",'NEW-RTT'!$C$6:$C$786,$Q$3,'NEW-RTT'!$N$6:$N$786,#REF!)-SUMIFS('NEW-RTT'!$O$6:$O$786,'NEW-RTT'!$B$6:$B$786,#REF!,'NEW-RTT'!$M$6:$M$786,$B105,'NEW-RTT'!$AB$6:$AB$786,"G*",'NEW-RTT'!$C$6:$C$786,$Q$3,'NEW-RTT'!$N$6:$N$786,#REF!)</f>
        <v>0</v>
      </c>
      <c r="R105" s="126">
        <f t="shared" si="20"/>
        <v>0</v>
      </c>
      <c r="S105" s="126" t="e">
        <f t="shared" si="15"/>
        <v>#REF!</v>
      </c>
      <c r="T105" s="126" t="e">
        <f t="shared" si="21"/>
        <v>#REF!</v>
      </c>
      <c r="U105" s="126" t="e">
        <f t="shared" si="22"/>
        <v>#REF!</v>
      </c>
      <c r="V105" s="127" t="e">
        <f t="shared" si="23"/>
        <v>#REF!</v>
      </c>
      <c r="W105" s="131" t="e">
        <f>SUMIFS(#REF!,#REF!,#REF!,#REF!,#REF!,#REF!,#REF!)</f>
        <v>#REF!</v>
      </c>
      <c r="X105" s="141"/>
      <c r="Y105" s="142"/>
      <c r="Z105" s="141"/>
      <c r="AA105" s="141"/>
      <c r="AB105" s="142"/>
      <c r="AC105" s="143"/>
      <c r="AD105" s="141"/>
      <c r="AE105" s="141"/>
      <c r="AF105" s="142"/>
      <c r="AG105" s="143"/>
      <c r="AH105" s="141"/>
      <c r="AI105" s="142"/>
      <c r="AJ105" s="141"/>
      <c r="AK105" s="141"/>
      <c r="AL105" s="142"/>
      <c r="AM105" s="143"/>
      <c r="AN105" s="141"/>
      <c r="AO105" s="141"/>
      <c r="AP105" s="142"/>
      <c r="AQ105" s="143"/>
    </row>
    <row r="106" spans="2:43" x14ac:dyDescent="0.25">
      <c r="B106" s="93">
        <v>102</v>
      </c>
      <c r="C106" s="21"/>
      <c r="D106" s="23">
        <f>$D105+SUMIFS('NEW-RTT'!$O$6:$O$786,'NEW-RTT'!$B$6:$B$786,#REF!,'NEW-RTT'!$L$6:$L$786,$B106,'NEW-RTT'!$AB$6:$AB$786,"G*",'NEW-RTT'!$C$6:$C$786,$D$3,'NEW-RTT'!$N$6:$N$786,#REF!)-SUMIFS('NEW-RTT'!$O$6:$O$786,'NEW-RTT'!$B$6:$B$786,#REF!,'NEW-RTT'!$M$6:$M$786,$B106,'NEW-RTT'!$AB$6:$AB$786,"G*",'NEW-RTT'!$C$6:$C$786,$D$3,'NEW-RTT'!$N$6:$N$786,#REF!)</f>
        <v>0</v>
      </c>
      <c r="E106" s="24">
        <f>$E105+SUMIFS('NEW-RTT'!$O$6:$O$786,'NEW-RTT'!$B$6:$B$786,#REF!,'NEW-RTT'!$L$6:$L$786,$B106,'NEW-RTT'!$AB$6:$AB$786,"G*",'NEW-RTT'!$C$6:$C$786,$E$3,'NEW-RTT'!$N$6:$N$786,#REF!)-SUMIFS('NEW-RTT'!$O$6:$O$786,'NEW-RTT'!$B$6:$B$786,#REF!,'NEW-RTT'!$M$6:$M$786,$B106,'NEW-RTT'!$AB$6:$AB$786,"G*",'NEW-RTT'!$C$6:$C$786,$E$3,'NEW-RTT'!$N$6:$N$786,#REF!)</f>
        <v>0</v>
      </c>
      <c r="F106" s="24">
        <f>$F105+SUMIFS('NEW-RTT'!$O$6:$O$786,'NEW-RTT'!$B$6:$B$786,#REF!,'NEW-RTT'!$L$6:$L$786,$B106,'NEW-RTT'!$AB$6:$AB$786,"G*",'NEW-RTT'!$C$6:$C$786,$F$3,'NEW-RTT'!$N$6:$N$786,#REF!)-SUMIFS('NEW-RTT'!$O$6:$O$786,'NEW-RTT'!$B$6:$B$786,#REF!,'NEW-RTT'!$M$6:$M$786,$B106,'NEW-RTT'!$AB$6:$AB$786,"G*",'NEW-RTT'!$C$6:$C$786,$F$3,'NEW-RTT'!$N$6:$N$786,#REF!)</f>
        <v>0</v>
      </c>
      <c r="G106" s="55">
        <f>$G105+SUMIFS('NEW-RTT'!$O$6:$O$786,'NEW-RTT'!$B$6:$B$786,#REF!,'NEW-RTT'!$L$6:$L$786,$B106,'NEW-RTT'!$AB$6:$AB$786,"G*",'NEW-RTT'!$C$6:$C$786,$G$3,'NEW-RTT'!$N$6:$N$786,#REF!)-SUMIFS('NEW-RTT'!$O$6:$O$786,'NEW-RTT'!$B$6:$B$786,#REF!,'NEW-RTT'!$M$6:$M$786,$B106,'NEW-RTT'!$AB$6:$AB$786,"G*",'NEW-RTT'!$C$6:$C$786,$G$3,'NEW-RTT'!$N$6:$N$786,#REF!)</f>
        <v>0</v>
      </c>
      <c r="H106" s="64">
        <f t="shared" si="24"/>
        <v>0</v>
      </c>
      <c r="I106" s="97" t="e">
        <f t="shared" si="17"/>
        <v>#REF!</v>
      </c>
      <c r="J106" s="97" t="e">
        <f t="shared" si="18"/>
        <v>#REF!</v>
      </c>
      <c r="K106" s="97" t="e">
        <f t="shared" si="19"/>
        <v>#REF!</v>
      </c>
      <c r="L106" s="99" t="e">
        <f>SUMIFS(#REF!,#REF!,#REF!,#REF!,#REF!,#REF!,#REF!)</f>
        <v>#REF!</v>
      </c>
      <c r="M106" s="60">
        <f>$M105+SUMIFS('NEW-RTT'!$O$6:$O$786,'NEW-RTT'!$B$6:$B$786,#REF!,'NEW-RTT'!$L$6:$L$786,$B106,'NEW-RTT'!$AB$6:$AB$786,"G*",'NEW-RTT'!$C$6:$C$786,$M$3,'NEW-RTT'!$N$6:$N$786,#REF!)-SUMIFS('NEW-RTT'!$O$6:$O$786,'NEW-RTT'!$B$6:$B$786,#REF!,'NEW-RTT'!$M$6:$M$786,$B106,'NEW-RTT'!$AB$6:$AB$786,"G*",'NEW-RTT'!$C$6:$C$786,$M$3,'NEW-RTT'!$N$6:$N$786,#REF!)</f>
        <v>0</v>
      </c>
      <c r="N106" s="24">
        <f>$N105+SUMIFS('NEW-RTT'!$O$6:$O$786,'NEW-RTT'!$B$6:$B$786,#REF!,'NEW-RTT'!$L$6:$L$786,$B106,'NEW-RTT'!$AB$6:$AB$786,"G*",'NEW-RTT'!$C$6:$C$786,$N$3,'NEW-RTT'!$N$6:$N$786,#REF!)-SUMIFS('NEW-RTT'!$O$6:$O$786,'NEW-RTT'!$B$6:$B$786,#REF!,'NEW-RTT'!$M$6:$M$786,$B106,'NEW-RTT'!$AB$6:$AB$786,"G*",'NEW-RTT'!$C$6:$C$786,$N$3,'NEW-RTT'!$N$6:$N$786,#REF!)</f>
        <v>0</v>
      </c>
      <c r="O106" s="24">
        <f>$O105+SUMIFS('NEW-RTT'!$O$6:$O$786,'NEW-RTT'!$B$6:$B$786,#REF!,'NEW-RTT'!$L$6:$L$786,$B106,'NEW-RTT'!$AB$6:$AB$786,"G*",'NEW-RTT'!$C$6:$C$786,$O$3,'NEW-RTT'!$N$6:$N$786,#REF!)-SUMIFS('NEW-RTT'!$O$6:$O$786,'NEW-RTT'!$B$6:$B$786,#REF!,'NEW-RTT'!$M$6:$M$786,$B106,'NEW-RTT'!$AB$6:$AB$786,"G*",'NEW-RTT'!$C$6:$C$786,$O$3,'NEW-RTT'!$N$6:$N$786,#REF!)</f>
        <v>0</v>
      </c>
      <c r="P106" s="24">
        <f>$P105+SUMIFS('NEW-RTT'!$O$6:$O$786,'NEW-RTT'!$B$6:$B$786,#REF!,'NEW-RTT'!$L$6:$L$786,$B106,'NEW-RTT'!$AB$6:$AB$786,"G*",'NEW-RTT'!$C$6:$C$786,$P$3,'NEW-RTT'!$N$6:$N$786,#REF!)-SUMIFS('NEW-RTT'!$O$6:$O$786,'NEW-RTT'!$B$6:$B$786,#REF!,'NEW-RTT'!$M$6:$M$786,$B106,'NEW-RTT'!$AB$6:$AB$786,"G*",'NEW-RTT'!$C$6:$C$786,$P$3,'NEW-RTT'!$N$6:$N$786,#REF!)</f>
        <v>0</v>
      </c>
      <c r="Q106" s="24">
        <f>$Q105+SUMIFS('NEW-RTT'!$O$6:$O$786,'NEW-RTT'!$B$6:$B$786,#REF!,'NEW-RTT'!$L$6:$L$786,$B106,'NEW-RTT'!$AB$6:$AB$786,"G*",'NEW-RTT'!$C$6:$C$786,$Q$3,'NEW-RTT'!$N$6:$N$786,#REF!)-SUMIFS('NEW-RTT'!$O$6:$O$786,'NEW-RTT'!$B$6:$B$786,#REF!,'NEW-RTT'!$M$6:$M$786,$B106,'NEW-RTT'!$AB$6:$AB$786,"G*",'NEW-RTT'!$C$6:$C$786,$Q$3,'NEW-RTT'!$N$6:$N$786,#REF!)</f>
        <v>0</v>
      </c>
      <c r="R106" s="126">
        <f t="shared" si="20"/>
        <v>0</v>
      </c>
      <c r="S106" s="126" t="e">
        <f t="shared" si="15"/>
        <v>#REF!</v>
      </c>
      <c r="T106" s="126" t="e">
        <f t="shared" si="21"/>
        <v>#REF!</v>
      </c>
      <c r="U106" s="126" t="e">
        <f t="shared" si="22"/>
        <v>#REF!</v>
      </c>
      <c r="V106" s="127" t="e">
        <f t="shared" si="23"/>
        <v>#REF!</v>
      </c>
      <c r="W106" s="131" t="e">
        <f>SUMIFS(#REF!,#REF!,#REF!,#REF!,#REF!,#REF!,#REF!)</f>
        <v>#REF!</v>
      </c>
      <c r="X106" s="141"/>
      <c r="Y106" s="142"/>
      <c r="Z106" s="141"/>
      <c r="AA106" s="141"/>
      <c r="AB106" s="142"/>
      <c r="AC106" s="143"/>
      <c r="AD106" s="141"/>
      <c r="AE106" s="141"/>
      <c r="AF106" s="142"/>
      <c r="AG106" s="143"/>
      <c r="AH106" s="141"/>
      <c r="AI106" s="142"/>
      <c r="AJ106" s="141"/>
      <c r="AK106" s="141"/>
      <c r="AL106" s="142"/>
      <c r="AM106" s="143"/>
      <c r="AN106" s="141"/>
      <c r="AO106" s="141"/>
      <c r="AP106" s="142"/>
      <c r="AQ106" s="143"/>
    </row>
    <row r="107" spans="2:43" x14ac:dyDescent="0.25">
      <c r="B107" s="22">
        <v>103</v>
      </c>
      <c r="C107" s="21"/>
      <c r="D107" s="23">
        <f>$D106+SUMIFS('NEW-RTT'!$O$6:$O$786,'NEW-RTT'!$B$6:$B$786,#REF!,'NEW-RTT'!$L$6:$L$786,$B107,'NEW-RTT'!$AB$6:$AB$786,"G*",'NEW-RTT'!$C$6:$C$786,$D$3,'NEW-RTT'!$N$6:$N$786,#REF!)-SUMIFS('NEW-RTT'!$O$6:$O$786,'NEW-RTT'!$B$6:$B$786,#REF!,'NEW-RTT'!$M$6:$M$786,$B107,'NEW-RTT'!$AB$6:$AB$786,"G*",'NEW-RTT'!$C$6:$C$786,$D$3,'NEW-RTT'!$N$6:$N$786,#REF!)</f>
        <v>0</v>
      </c>
      <c r="E107" s="24">
        <f>$E106+SUMIFS('NEW-RTT'!$O$6:$O$786,'NEW-RTT'!$B$6:$B$786,#REF!,'NEW-RTT'!$L$6:$L$786,$B107,'NEW-RTT'!$AB$6:$AB$786,"G*",'NEW-RTT'!$C$6:$C$786,$E$3,'NEW-RTT'!$N$6:$N$786,#REF!)-SUMIFS('NEW-RTT'!$O$6:$O$786,'NEW-RTT'!$B$6:$B$786,#REF!,'NEW-RTT'!$M$6:$M$786,$B107,'NEW-RTT'!$AB$6:$AB$786,"G*",'NEW-RTT'!$C$6:$C$786,$E$3,'NEW-RTT'!$N$6:$N$786,#REF!)</f>
        <v>0</v>
      </c>
      <c r="F107" s="24">
        <f>$F106+SUMIFS('NEW-RTT'!$O$6:$O$786,'NEW-RTT'!$B$6:$B$786,#REF!,'NEW-RTT'!$L$6:$L$786,$B107,'NEW-RTT'!$AB$6:$AB$786,"G*",'NEW-RTT'!$C$6:$C$786,$F$3,'NEW-RTT'!$N$6:$N$786,#REF!)-SUMIFS('NEW-RTT'!$O$6:$O$786,'NEW-RTT'!$B$6:$B$786,#REF!,'NEW-RTT'!$M$6:$M$786,$B107,'NEW-RTT'!$AB$6:$AB$786,"G*",'NEW-RTT'!$C$6:$C$786,$F$3,'NEW-RTT'!$N$6:$N$786,#REF!)</f>
        <v>0</v>
      </c>
      <c r="G107" s="55">
        <f>$G106+SUMIFS('NEW-RTT'!$O$6:$O$786,'NEW-RTT'!$B$6:$B$786,#REF!,'NEW-RTT'!$L$6:$L$786,$B107,'NEW-RTT'!$AB$6:$AB$786,"G*",'NEW-RTT'!$C$6:$C$786,$G$3,'NEW-RTT'!$N$6:$N$786,#REF!)-SUMIFS('NEW-RTT'!$O$6:$O$786,'NEW-RTT'!$B$6:$B$786,#REF!,'NEW-RTT'!$M$6:$M$786,$B107,'NEW-RTT'!$AB$6:$AB$786,"G*",'NEW-RTT'!$C$6:$C$786,$G$3,'NEW-RTT'!$N$6:$N$786,#REF!)</f>
        <v>0</v>
      </c>
      <c r="H107" s="64">
        <f t="shared" si="24"/>
        <v>0</v>
      </c>
      <c r="I107" s="97" t="e">
        <f t="shared" si="17"/>
        <v>#REF!</v>
      </c>
      <c r="J107" s="97" t="e">
        <f t="shared" si="18"/>
        <v>#REF!</v>
      </c>
      <c r="K107" s="97" t="e">
        <f t="shared" si="19"/>
        <v>#REF!</v>
      </c>
      <c r="L107" s="99" t="e">
        <f>SUMIFS(#REF!,#REF!,#REF!,#REF!,#REF!,#REF!,#REF!)</f>
        <v>#REF!</v>
      </c>
      <c r="M107" s="60">
        <f>$M106+SUMIFS('NEW-RTT'!$O$6:$O$786,'NEW-RTT'!$B$6:$B$786,#REF!,'NEW-RTT'!$L$6:$L$786,$B107,'NEW-RTT'!$AB$6:$AB$786,"G*",'NEW-RTT'!$C$6:$C$786,$M$3,'NEW-RTT'!$N$6:$N$786,#REF!)-SUMIFS('NEW-RTT'!$O$6:$O$786,'NEW-RTT'!$B$6:$B$786,#REF!,'NEW-RTT'!$M$6:$M$786,$B107,'NEW-RTT'!$AB$6:$AB$786,"G*",'NEW-RTT'!$C$6:$C$786,$M$3,'NEW-RTT'!$N$6:$N$786,#REF!)</f>
        <v>0</v>
      </c>
      <c r="N107" s="24">
        <f>$N106+SUMIFS('NEW-RTT'!$O$6:$O$786,'NEW-RTT'!$B$6:$B$786,#REF!,'NEW-RTT'!$L$6:$L$786,$B107,'NEW-RTT'!$AB$6:$AB$786,"G*",'NEW-RTT'!$C$6:$C$786,$N$3,'NEW-RTT'!$N$6:$N$786,#REF!)-SUMIFS('NEW-RTT'!$O$6:$O$786,'NEW-RTT'!$B$6:$B$786,#REF!,'NEW-RTT'!$M$6:$M$786,$B107,'NEW-RTT'!$AB$6:$AB$786,"G*",'NEW-RTT'!$C$6:$C$786,$N$3,'NEW-RTT'!$N$6:$N$786,#REF!)</f>
        <v>0</v>
      </c>
      <c r="O107" s="24">
        <f>$O106+SUMIFS('NEW-RTT'!$O$6:$O$786,'NEW-RTT'!$B$6:$B$786,#REF!,'NEW-RTT'!$L$6:$L$786,$B107,'NEW-RTT'!$AB$6:$AB$786,"G*",'NEW-RTT'!$C$6:$C$786,$O$3,'NEW-RTT'!$N$6:$N$786,#REF!)-SUMIFS('NEW-RTT'!$O$6:$O$786,'NEW-RTT'!$B$6:$B$786,#REF!,'NEW-RTT'!$M$6:$M$786,$B107,'NEW-RTT'!$AB$6:$AB$786,"G*",'NEW-RTT'!$C$6:$C$786,$O$3,'NEW-RTT'!$N$6:$N$786,#REF!)</f>
        <v>0</v>
      </c>
      <c r="P107" s="24">
        <f>$P106+SUMIFS('NEW-RTT'!$O$6:$O$786,'NEW-RTT'!$B$6:$B$786,#REF!,'NEW-RTT'!$L$6:$L$786,$B107,'NEW-RTT'!$AB$6:$AB$786,"G*",'NEW-RTT'!$C$6:$C$786,$P$3,'NEW-RTT'!$N$6:$N$786,#REF!)-SUMIFS('NEW-RTT'!$O$6:$O$786,'NEW-RTT'!$B$6:$B$786,#REF!,'NEW-RTT'!$M$6:$M$786,$B107,'NEW-RTT'!$AB$6:$AB$786,"G*",'NEW-RTT'!$C$6:$C$786,$P$3,'NEW-RTT'!$N$6:$N$786,#REF!)</f>
        <v>0</v>
      </c>
      <c r="Q107" s="24">
        <f>$Q106+SUMIFS('NEW-RTT'!$O$6:$O$786,'NEW-RTT'!$B$6:$B$786,#REF!,'NEW-RTT'!$L$6:$L$786,$B107,'NEW-RTT'!$AB$6:$AB$786,"G*",'NEW-RTT'!$C$6:$C$786,$Q$3,'NEW-RTT'!$N$6:$N$786,#REF!)-SUMIFS('NEW-RTT'!$O$6:$O$786,'NEW-RTT'!$B$6:$B$786,#REF!,'NEW-RTT'!$M$6:$M$786,$B107,'NEW-RTT'!$AB$6:$AB$786,"G*",'NEW-RTT'!$C$6:$C$786,$Q$3,'NEW-RTT'!$N$6:$N$786,#REF!)</f>
        <v>0</v>
      </c>
      <c r="R107" s="126">
        <f t="shared" si="20"/>
        <v>0</v>
      </c>
      <c r="S107" s="126" t="e">
        <f t="shared" si="15"/>
        <v>#REF!</v>
      </c>
      <c r="T107" s="126" t="e">
        <f t="shared" si="21"/>
        <v>#REF!</v>
      </c>
      <c r="U107" s="126" t="e">
        <f t="shared" si="22"/>
        <v>#REF!</v>
      </c>
      <c r="V107" s="127" t="e">
        <f t="shared" si="23"/>
        <v>#REF!</v>
      </c>
      <c r="W107" s="131" t="e">
        <f>SUMIFS(#REF!,#REF!,#REF!,#REF!,#REF!,#REF!,#REF!)</f>
        <v>#REF!</v>
      </c>
      <c r="X107" s="141"/>
      <c r="Y107" s="142"/>
      <c r="Z107" s="141"/>
      <c r="AA107" s="141"/>
      <c r="AB107" s="142"/>
      <c r="AC107" s="143"/>
      <c r="AD107" s="141"/>
      <c r="AE107" s="141"/>
      <c r="AF107" s="142"/>
      <c r="AG107" s="143"/>
      <c r="AH107" s="141"/>
      <c r="AI107" s="142"/>
      <c r="AJ107" s="141"/>
      <c r="AK107" s="141"/>
      <c r="AL107" s="142"/>
      <c r="AM107" s="143"/>
      <c r="AN107" s="141"/>
      <c r="AO107" s="141"/>
      <c r="AP107" s="142"/>
      <c r="AQ107" s="143"/>
    </row>
    <row r="108" spans="2:43" x14ac:dyDescent="0.25">
      <c r="B108" s="22">
        <v>104</v>
      </c>
      <c r="C108" s="21"/>
      <c r="D108" s="23">
        <f>$D107+SUMIFS('NEW-RTT'!$O$6:$O$786,'NEW-RTT'!$B$6:$B$786,#REF!,'NEW-RTT'!$L$6:$L$786,$B108,'NEW-RTT'!$AB$6:$AB$786,"G*",'NEW-RTT'!$C$6:$C$786,$D$3,'NEW-RTT'!$N$6:$N$786,#REF!)-SUMIFS('NEW-RTT'!$O$6:$O$786,'NEW-RTT'!$B$6:$B$786,#REF!,'NEW-RTT'!$M$6:$M$786,$B108,'NEW-RTT'!$AB$6:$AB$786,"G*",'NEW-RTT'!$C$6:$C$786,$D$3,'NEW-RTT'!$N$6:$N$786,#REF!)</f>
        <v>0</v>
      </c>
      <c r="E108" s="24">
        <f>$E107+SUMIFS('NEW-RTT'!$O$6:$O$786,'NEW-RTT'!$B$6:$B$786,#REF!,'NEW-RTT'!$L$6:$L$786,$B108,'NEW-RTT'!$AB$6:$AB$786,"G*",'NEW-RTT'!$C$6:$C$786,$E$3,'NEW-RTT'!$N$6:$N$786,#REF!)-SUMIFS('NEW-RTT'!$O$6:$O$786,'NEW-RTT'!$B$6:$B$786,#REF!,'NEW-RTT'!$M$6:$M$786,$B108,'NEW-RTT'!$AB$6:$AB$786,"G*",'NEW-RTT'!$C$6:$C$786,$E$3,'NEW-RTT'!$N$6:$N$786,#REF!)</f>
        <v>0</v>
      </c>
      <c r="F108" s="24">
        <f>$F107+SUMIFS('NEW-RTT'!$O$6:$O$786,'NEW-RTT'!$B$6:$B$786,#REF!,'NEW-RTT'!$L$6:$L$786,$B108,'NEW-RTT'!$AB$6:$AB$786,"G*",'NEW-RTT'!$C$6:$C$786,$F$3,'NEW-RTT'!$N$6:$N$786,#REF!)-SUMIFS('NEW-RTT'!$O$6:$O$786,'NEW-RTT'!$B$6:$B$786,#REF!,'NEW-RTT'!$M$6:$M$786,$B108,'NEW-RTT'!$AB$6:$AB$786,"G*",'NEW-RTT'!$C$6:$C$786,$F$3,'NEW-RTT'!$N$6:$N$786,#REF!)</f>
        <v>0</v>
      </c>
      <c r="G108" s="55">
        <f>$G107+SUMIFS('NEW-RTT'!$O$6:$O$786,'NEW-RTT'!$B$6:$B$786,#REF!,'NEW-RTT'!$L$6:$L$786,$B108,'NEW-RTT'!$AB$6:$AB$786,"G*",'NEW-RTT'!$C$6:$C$786,$G$3,'NEW-RTT'!$N$6:$N$786,#REF!)-SUMIFS('NEW-RTT'!$O$6:$O$786,'NEW-RTT'!$B$6:$B$786,#REF!,'NEW-RTT'!$M$6:$M$786,$B108,'NEW-RTT'!$AB$6:$AB$786,"G*",'NEW-RTT'!$C$6:$C$786,$G$3,'NEW-RTT'!$N$6:$N$786,#REF!)</f>
        <v>0</v>
      </c>
      <c r="H108" s="64">
        <f t="shared" si="24"/>
        <v>0</v>
      </c>
      <c r="I108" s="97" t="e">
        <f t="shared" si="17"/>
        <v>#REF!</v>
      </c>
      <c r="J108" s="97" t="e">
        <f t="shared" si="18"/>
        <v>#REF!</v>
      </c>
      <c r="K108" s="97" t="e">
        <f t="shared" si="19"/>
        <v>#REF!</v>
      </c>
      <c r="L108" s="99" t="e">
        <f>SUMIFS(#REF!,#REF!,#REF!,#REF!,#REF!,#REF!,#REF!)</f>
        <v>#REF!</v>
      </c>
      <c r="M108" s="60">
        <f>$M107+SUMIFS('NEW-RTT'!$O$6:$O$786,'NEW-RTT'!$B$6:$B$786,#REF!,'NEW-RTT'!$L$6:$L$786,$B108,'NEW-RTT'!$AB$6:$AB$786,"G*",'NEW-RTT'!$C$6:$C$786,$M$3,'NEW-RTT'!$N$6:$N$786,#REF!)-SUMIFS('NEW-RTT'!$O$6:$O$786,'NEW-RTT'!$B$6:$B$786,#REF!,'NEW-RTT'!$M$6:$M$786,$B108,'NEW-RTT'!$AB$6:$AB$786,"G*",'NEW-RTT'!$C$6:$C$786,$M$3,'NEW-RTT'!$N$6:$N$786,#REF!)</f>
        <v>0</v>
      </c>
      <c r="N108" s="24">
        <f>$N107+SUMIFS('NEW-RTT'!$O$6:$O$786,'NEW-RTT'!$B$6:$B$786,#REF!,'NEW-RTT'!$L$6:$L$786,$B108,'NEW-RTT'!$AB$6:$AB$786,"G*",'NEW-RTT'!$C$6:$C$786,$N$3,'NEW-RTT'!$N$6:$N$786,#REF!)-SUMIFS('NEW-RTT'!$O$6:$O$786,'NEW-RTT'!$B$6:$B$786,#REF!,'NEW-RTT'!$M$6:$M$786,$B108,'NEW-RTT'!$AB$6:$AB$786,"G*",'NEW-RTT'!$C$6:$C$786,$N$3,'NEW-RTT'!$N$6:$N$786,#REF!)</f>
        <v>0</v>
      </c>
      <c r="O108" s="24">
        <f>$O107+SUMIFS('NEW-RTT'!$O$6:$O$786,'NEW-RTT'!$B$6:$B$786,#REF!,'NEW-RTT'!$L$6:$L$786,$B108,'NEW-RTT'!$AB$6:$AB$786,"G*",'NEW-RTT'!$C$6:$C$786,$O$3,'NEW-RTT'!$N$6:$N$786,#REF!)-SUMIFS('NEW-RTT'!$O$6:$O$786,'NEW-RTT'!$B$6:$B$786,#REF!,'NEW-RTT'!$M$6:$M$786,$B108,'NEW-RTT'!$AB$6:$AB$786,"G*",'NEW-RTT'!$C$6:$C$786,$O$3,'NEW-RTT'!$N$6:$N$786,#REF!)</f>
        <v>0</v>
      </c>
      <c r="P108" s="24">
        <f>$P107+SUMIFS('NEW-RTT'!$O$6:$O$786,'NEW-RTT'!$B$6:$B$786,#REF!,'NEW-RTT'!$L$6:$L$786,$B108,'NEW-RTT'!$AB$6:$AB$786,"G*",'NEW-RTT'!$C$6:$C$786,$P$3,'NEW-RTT'!$N$6:$N$786,#REF!)-SUMIFS('NEW-RTT'!$O$6:$O$786,'NEW-RTT'!$B$6:$B$786,#REF!,'NEW-RTT'!$M$6:$M$786,$B108,'NEW-RTT'!$AB$6:$AB$786,"G*",'NEW-RTT'!$C$6:$C$786,$P$3,'NEW-RTT'!$N$6:$N$786,#REF!)</f>
        <v>0</v>
      </c>
      <c r="Q108" s="24">
        <f>$Q107+SUMIFS('NEW-RTT'!$O$6:$O$786,'NEW-RTT'!$B$6:$B$786,#REF!,'NEW-RTT'!$L$6:$L$786,$B108,'NEW-RTT'!$AB$6:$AB$786,"G*",'NEW-RTT'!$C$6:$C$786,$Q$3,'NEW-RTT'!$N$6:$N$786,#REF!)-SUMIFS('NEW-RTT'!$O$6:$O$786,'NEW-RTT'!$B$6:$B$786,#REF!,'NEW-RTT'!$M$6:$M$786,$B108,'NEW-RTT'!$AB$6:$AB$786,"G*",'NEW-RTT'!$C$6:$C$786,$Q$3,'NEW-RTT'!$N$6:$N$786,#REF!)</f>
        <v>0</v>
      </c>
      <c r="R108" s="126">
        <f t="shared" si="20"/>
        <v>0</v>
      </c>
      <c r="S108" s="126" t="e">
        <f t="shared" si="15"/>
        <v>#REF!</v>
      </c>
      <c r="T108" s="126" t="e">
        <f t="shared" si="21"/>
        <v>#REF!</v>
      </c>
      <c r="U108" s="126" t="e">
        <f t="shared" si="22"/>
        <v>#REF!</v>
      </c>
      <c r="V108" s="127" t="e">
        <f t="shared" si="23"/>
        <v>#REF!</v>
      </c>
      <c r="W108" s="131" t="e">
        <f>SUMIFS(#REF!,#REF!,#REF!,#REF!,#REF!,#REF!,#REF!)</f>
        <v>#REF!</v>
      </c>
      <c r="X108" s="141"/>
      <c r="Y108" s="142"/>
      <c r="Z108" s="141"/>
      <c r="AA108" s="141"/>
      <c r="AB108" s="142"/>
      <c r="AC108" s="143"/>
      <c r="AD108" s="141"/>
      <c r="AE108" s="141"/>
      <c r="AF108" s="142"/>
      <c r="AG108" s="143"/>
      <c r="AH108" s="141"/>
      <c r="AI108" s="142"/>
      <c r="AJ108" s="141"/>
      <c r="AK108" s="141"/>
      <c r="AL108" s="142"/>
      <c r="AM108" s="143"/>
      <c r="AN108" s="141"/>
      <c r="AO108" s="141"/>
      <c r="AP108" s="142"/>
      <c r="AQ108" s="143"/>
    </row>
    <row r="109" spans="2:43" x14ac:dyDescent="0.25">
      <c r="B109" s="22">
        <v>105</v>
      </c>
      <c r="C109" s="21"/>
      <c r="D109" s="23">
        <f>$D108+SUMIFS('NEW-RTT'!$O$6:$O$786,'NEW-RTT'!$B$6:$B$786,#REF!,'NEW-RTT'!$L$6:$L$786,$B109,'NEW-RTT'!$AB$6:$AB$786,"G*",'NEW-RTT'!$C$6:$C$786,$D$3,'NEW-RTT'!$N$6:$N$786,#REF!)-SUMIFS('NEW-RTT'!$O$6:$O$786,'NEW-RTT'!$B$6:$B$786,#REF!,'NEW-RTT'!$M$6:$M$786,$B109,'NEW-RTT'!$AB$6:$AB$786,"G*",'NEW-RTT'!$C$6:$C$786,$D$3,'NEW-RTT'!$N$6:$N$786,#REF!)</f>
        <v>0</v>
      </c>
      <c r="E109" s="24">
        <f>$E108+SUMIFS('NEW-RTT'!$O$6:$O$786,'NEW-RTT'!$B$6:$B$786,#REF!,'NEW-RTT'!$L$6:$L$786,$B109,'NEW-RTT'!$AB$6:$AB$786,"G*",'NEW-RTT'!$C$6:$C$786,$E$3,'NEW-RTT'!$N$6:$N$786,#REF!)-SUMIFS('NEW-RTT'!$O$6:$O$786,'NEW-RTT'!$B$6:$B$786,#REF!,'NEW-RTT'!$M$6:$M$786,$B109,'NEW-RTT'!$AB$6:$AB$786,"G*",'NEW-RTT'!$C$6:$C$786,$E$3,'NEW-RTT'!$N$6:$N$786,#REF!)</f>
        <v>0</v>
      </c>
      <c r="F109" s="24">
        <f>$F108+SUMIFS('NEW-RTT'!$O$6:$O$786,'NEW-RTT'!$B$6:$B$786,#REF!,'NEW-RTT'!$L$6:$L$786,$B109,'NEW-RTT'!$AB$6:$AB$786,"G*",'NEW-RTT'!$C$6:$C$786,$F$3,'NEW-RTT'!$N$6:$N$786,#REF!)-SUMIFS('NEW-RTT'!$O$6:$O$786,'NEW-RTT'!$B$6:$B$786,#REF!,'NEW-RTT'!$M$6:$M$786,$B109,'NEW-RTT'!$AB$6:$AB$786,"G*",'NEW-RTT'!$C$6:$C$786,$F$3,'NEW-RTT'!$N$6:$N$786,#REF!)</f>
        <v>0</v>
      </c>
      <c r="G109" s="55">
        <f>$G108+SUMIFS('NEW-RTT'!$O$6:$O$786,'NEW-RTT'!$B$6:$B$786,#REF!,'NEW-RTT'!$L$6:$L$786,$B109,'NEW-RTT'!$AB$6:$AB$786,"G*",'NEW-RTT'!$C$6:$C$786,$G$3,'NEW-RTT'!$N$6:$N$786,#REF!)-SUMIFS('NEW-RTT'!$O$6:$O$786,'NEW-RTT'!$B$6:$B$786,#REF!,'NEW-RTT'!$M$6:$M$786,$B109,'NEW-RTT'!$AB$6:$AB$786,"G*",'NEW-RTT'!$C$6:$C$786,$G$3,'NEW-RTT'!$N$6:$N$786,#REF!)</f>
        <v>0</v>
      </c>
      <c r="H109" s="64">
        <f t="shared" si="24"/>
        <v>0</v>
      </c>
      <c r="I109" s="97" t="e">
        <f t="shared" si="17"/>
        <v>#REF!</v>
      </c>
      <c r="J109" s="97" t="e">
        <f t="shared" si="18"/>
        <v>#REF!</v>
      </c>
      <c r="K109" s="97" t="e">
        <f t="shared" si="19"/>
        <v>#REF!</v>
      </c>
      <c r="L109" s="99" t="e">
        <f>SUMIFS(#REF!,#REF!,#REF!,#REF!,#REF!,#REF!,#REF!)</f>
        <v>#REF!</v>
      </c>
      <c r="M109" s="60">
        <f>$M108+SUMIFS('NEW-RTT'!$O$6:$O$786,'NEW-RTT'!$B$6:$B$786,#REF!,'NEW-RTT'!$L$6:$L$786,$B109,'NEW-RTT'!$AB$6:$AB$786,"G*",'NEW-RTT'!$C$6:$C$786,$M$3,'NEW-RTT'!$N$6:$N$786,#REF!)-SUMIFS('NEW-RTT'!$O$6:$O$786,'NEW-RTT'!$B$6:$B$786,#REF!,'NEW-RTT'!$M$6:$M$786,$B109,'NEW-RTT'!$AB$6:$AB$786,"G*",'NEW-RTT'!$C$6:$C$786,$M$3,'NEW-RTT'!$N$6:$N$786,#REF!)</f>
        <v>0</v>
      </c>
      <c r="N109" s="24">
        <f>$N108+SUMIFS('NEW-RTT'!$O$6:$O$786,'NEW-RTT'!$B$6:$B$786,#REF!,'NEW-RTT'!$L$6:$L$786,$B109,'NEW-RTT'!$AB$6:$AB$786,"G*",'NEW-RTT'!$C$6:$C$786,$N$3,'NEW-RTT'!$N$6:$N$786,#REF!)-SUMIFS('NEW-RTT'!$O$6:$O$786,'NEW-RTT'!$B$6:$B$786,#REF!,'NEW-RTT'!$M$6:$M$786,$B109,'NEW-RTT'!$AB$6:$AB$786,"G*",'NEW-RTT'!$C$6:$C$786,$N$3,'NEW-RTT'!$N$6:$N$786,#REF!)</f>
        <v>0</v>
      </c>
      <c r="O109" s="24">
        <f>$O108+SUMIFS('NEW-RTT'!$O$6:$O$786,'NEW-RTT'!$B$6:$B$786,#REF!,'NEW-RTT'!$L$6:$L$786,$B109,'NEW-RTT'!$AB$6:$AB$786,"G*",'NEW-RTT'!$C$6:$C$786,$O$3,'NEW-RTT'!$N$6:$N$786,#REF!)-SUMIFS('NEW-RTT'!$O$6:$O$786,'NEW-RTT'!$B$6:$B$786,#REF!,'NEW-RTT'!$M$6:$M$786,$B109,'NEW-RTT'!$AB$6:$AB$786,"G*",'NEW-RTT'!$C$6:$C$786,$O$3,'NEW-RTT'!$N$6:$N$786,#REF!)</f>
        <v>0</v>
      </c>
      <c r="P109" s="24">
        <f>$P108+SUMIFS('NEW-RTT'!$O$6:$O$786,'NEW-RTT'!$B$6:$B$786,#REF!,'NEW-RTT'!$L$6:$L$786,$B109,'NEW-RTT'!$AB$6:$AB$786,"G*",'NEW-RTT'!$C$6:$C$786,$P$3,'NEW-RTT'!$N$6:$N$786,#REF!)-SUMIFS('NEW-RTT'!$O$6:$O$786,'NEW-RTT'!$B$6:$B$786,#REF!,'NEW-RTT'!$M$6:$M$786,$B109,'NEW-RTT'!$AB$6:$AB$786,"G*",'NEW-RTT'!$C$6:$C$786,$P$3,'NEW-RTT'!$N$6:$N$786,#REF!)</f>
        <v>0</v>
      </c>
      <c r="Q109" s="24">
        <f>$Q108+SUMIFS('NEW-RTT'!$O$6:$O$786,'NEW-RTT'!$B$6:$B$786,#REF!,'NEW-RTT'!$L$6:$L$786,$B109,'NEW-RTT'!$AB$6:$AB$786,"G*",'NEW-RTT'!$C$6:$C$786,$Q$3,'NEW-RTT'!$N$6:$N$786,#REF!)-SUMIFS('NEW-RTT'!$O$6:$O$786,'NEW-RTT'!$B$6:$B$786,#REF!,'NEW-RTT'!$M$6:$M$786,$B109,'NEW-RTT'!$AB$6:$AB$786,"G*",'NEW-RTT'!$C$6:$C$786,$Q$3,'NEW-RTT'!$N$6:$N$786,#REF!)</f>
        <v>0</v>
      </c>
      <c r="R109" s="126">
        <f t="shared" si="20"/>
        <v>0</v>
      </c>
      <c r="S109" s="126" t="e">
        <f t="shared" si="15"/>
        <v>#REF!</v>
      </c>
      <c r="T109" s="126" t="e">
        <f t="shared" si="21"/>
        <v>#REF!</v>
      </c>
      <c r="U109" s="126" t="e">
        <f t="shared" si="22"/>
        <v>#REF!</v>
      </c>
      <c r="V109" s="127" t="e">
        <f t="shared" si="23"/>
        <v>#REF!</v>
      </c>
      <c r="W109" s="131" t="e">
        <f>SUMIFS(#REF!,#REF!,#REF!,#REF!,#REF!,#REF!,#REF!)</f>
        <v>#REF!</v>
      </c>
      <c r="X109" s="141"/>
      <c r="Y109" s="142"/>
      <c r="Z109" s="141"/>
      <c r="AA109" s="141"/>
      <c r="AB109" s="142"/>
      <c r="AC109" s="143"/>
      <c r="AD109" s="141"/>
      <c r="AE109" s="141"/>
      <c r="AF109" s="142"/>
      <c r="AG109" s="143"/>
      <c r="AH109" s="141"/>
      <c r="AI109" s="142"/>
      <c r="AJ109" s="141"/>
      <c r="AK109" s="141"/>
      <c r="AL109" s="142"/>
      <c r="AM109" s="143"/>
      <c r="AN109" s="141"/>
      <c r="AO109" s="141"/>
      <c r="AP109" s="142"/>
      <c r="AQ109" s="143"/>
    </row>
    <row r="110" spans="2:43" x14ac:dyDescent="0.25">
      <c r="B110" s="22">
        <v>106</v>
      </c>
      <c r="C110" s="21"/>
      <c r="D110" s="23">
        <f>$D109+SUMIFS('NEW-RTT'!$O$6:$O$786,'NEW-RTT'!$B$6:$B$786,#REF!,'NEW-RTT'!$L$6:$L$786,$B110,'NEW-RTT'!$AB$6:$AB$786,"G*",'NEW-RTT'!$C$6:$C$786,$D$3,'NEW-RTT'!$N$6:$N$786,#REF!)-SUMIFS('NEW-RTT'!$O$6:$O$786,'NEW-RTT'!$B$6:$B$786,#REF!,'NEW-RTT'!$M$6:$M$786,$B110,'NEW-RTT'!$AB$6:$AB$786,"G*",'NEW-RTT'!$C$6:$C$786,$D$3,'NEW-RTT'!$N$6:$N$786,#REF!)</f>
        <v>0</v>
      </c>
      <c r="E110" s="24">
        <f>$E109+SUMIFS('NEW-RTT'!$O$6:$O$786,'NEW-RTT'!$B$6:$B$786,#REF!,'NEW-RTT'!$L$6:$L$786,$B110,'NEW-RTT'!$AB$6:$AB$786,"G*",'NEW-RTT'!$C$6:$C$786,$E$3,'NEW-RTT'!$N$6:$N$786,#REF!)-SUMIFS('NEW-RTT'!$O$6:$O$786,'NEW-RTT'!$B$6:$B$786,#REF!,'NEW-RTT'!$M$6:$M$786,$B110,'NEW-RTT'!$AB$6:$AB$786,"G*",'NEW-RTT'!$C$6:$C$786,$E$3,'NEW-RTT'!$N$6:$N$786,#REF!)</f>
        <v>0</v>
      </c>
      <c r="F110" s="24">
        <f>$F109+SUMIFS('NEW-RTT'!$O$6:$O$786,'NEW-RTT'!$B$6:$B$786,#REF!,'NEW-RTT'!$L$6:$L$786,$B110,'NEW-RTT'!$AB$6:$AB$786,"G*",'NEW-RTT'!$C$6:$C$786,$F$3,'NEW-RTT'!$N$6:$N$786,#REF!)-SUMIFS('NEW-RTT'!$O$6:$O$786,'NEW-RTT'!$B$6:$B$786,#REF!,'NEW-RTT'!$M$6:$M$786,$B110,'NEW-RTT'!$AB$6:$AB$786,"G*",'NEW-RTT'!$C$6:$C$786,$F$3,'NEW-RTT'!$N$6:$N$786,#REF!)</f>
        <v>0</v>
      </c>
      <c r="G110" s="55">
        <f>$G109+SUMIFS('NEW-RTT'!$O$6:$O$786,'NEW-RTT'!$B$6:$B$786,#REF!,'NEW-RTT'!$L$6:$L$786,$B110,'NEW-RTT'!$AB$6:$AB$786,"G*",'NEW-RTT'!$C$6:$C$786,$G$3,'NEW-RTT'!$N$6:$N$786,#REF!)-SUMIFS('NEW-RTT'!$O$6:$O$786,'NEW-RTT'!$B$6:$B$786,#REF!,'NEW-RTT'!$M$6:$M$786,$B110,'NEW-RTT'!$AB$6:$AB$786,"G*",'NEW-RTT'!$C$6:$C$786,$G$3,'NEW-RTT'!$N$6:$N$786,#REF!)</f>
        <v>0</v>
      </c>
      <c r="H110" s="64">
        <f t="shared" si="24"/>
        <v>0</v>
      </c>
      <c r="I110" s="97" t="e">
        <f t="shared" si="17"/>
        <v>#REF!</v>
      </c>
      <c r="J110" s="97" t="e">
        <f t="shared" si="18"/>
        <v>#REF!</v>
      </c>
      <c r="K110" s="97" t="e">
        <f t="shared" si="19"/>
        <v>#REF!</v>
      </c>
      <c r="L110" s="99" t="e">
        <f>SUMIFS(#REF!,#REF!,#REF!,#REF!,#REF!,#REF!,#REF!)</f>
        <v>#REF!</v>
      </c>
      <c r="M110" s="60">
        <f>$M109+SUMIFS('NEW-RTT'!$O$6:$O$786,'NEW-RTT'!$B$6:$B$786,#REF!,'NEW-RTT'!$L$6:$L$786,$B110,'NEW-RTT'!$AB$6:$AB$786,"G*",'NEW-RTT'!$C$6:$C$786,$M$3,'NEW-RTT'!$N$6:$N$786,#REF!)-SUMIFS('NEW-RTT'!$O$6:$O$786,'NEW-RTT'!$B$6:$B$786,#REF!,'NEW-RTT'!$M$6:$M$786,$B110,'NEW-RTT'!$AB$6:$AB$786,"G*",'NEW-RTT'!$C$6:$C$786,$M$3,'NEW-RTT'!$N$6:$N$786,#REF!)</f>
        <v>0</v>
      </c>
      <c r="N110" s="24">
        <f>$N109+SUMIFS('NEW-RTT'!$O$6:$O$786,'NEW-RTT'!$B$6:$B$786,#REF!,'NEW-RTT'!$L$6:$L$786,$B110,'NEW-RTT'!$AB$6:$AB$786,"G*",'NEW-RTT'!$C$6:$C$786,$N$3,'NEW-RTT'!$N$6:$N$786,#REF!)-SUMIFS('NEW-RTT'!$O$6:$O$786,'NEW-RTT'!$B$6:$B$786,#REF!,'NEW-RTT'!$M$6:$M$786,$B110,'NEW-RTT'!$AB$6:$AB$786,"G*",'NEW-RTT'!$C$6:$C$786,$N$3,'NEW-RTT'!$N$6:$N$786,#REF!)</f>
        <v>0</v>
      </c>
      <c r="O110" s="24">
        <f>$O109+SUMIFS('NEW-RTT'!$O$6:$O$786,'NEW-RTT'!$B$6:$B$786,#REF!,'NEW-RTT'!$L$6:$L$786,$B110,'NEW-RTT'!$AB$6:$AB$786,"G*",'NEW-RTT'!$C$6:$C$786,$O$3,'NEW-RTT'!$N$6:$N$786,#REF!)-SUMIFS('NEW-RTT'!$O$6:$O$786,'NEW-RTT'!$B$6:$B$786,#REF!,'NEW-RTT'!$M$6:$M$786,$B110,'NEW-RTT'!$AB$6:$AB$786,"G*",'NEW-RTT'!$C$6:$C$786,$O$3,'NEW-RTT'!$N$6:$N$786,#REF!)</f>
        <v>0</v>
      </c>
      <c r="P110" s="24">
        <f>$P109+SUMIFS('NEW-RTT'!$O$6:$O$786,'NEW-RTT'!$B$6:$B$786,#REF!,'NEW-RTT'!$L$6:$L$786,$B110,'NEW-RTT'!$AB$6:$AB$786,"G*",'NEW-RTT'!$C$6:$C$786,$P$3,'NEW-RTT'!$N$6:$N$786,#REF!)-SUMIFS('NEW-RTT'!$O$6:$O$786,'NEW-RTT'!$B$6:$B$786,#REF!,'NEW-RTT'!$M$6:$M$786,$B110,'NEW-RTT'!$AB$6:$AB$786,"G*",'NEW-RTT'!$C$6:$C$786,$P$3,'NEW-RTT'!$N$6:$N$786,#REF!)</f>
        <v>0</v>
      </c>
      <c r="Q110" s="24">
        <f>$Q109+SUMIFS('NEW-RTT'!$O$6:$O$786,'NEW-RTT'!$B$6:$B$786,#REF!,'NEW-RTT'!$L$6:$L$786,$B110,'NEW-RTT'!$AB$6:$AB$786,"G*",'NEW-RTT'!$C$6:$C$786,$Q$3,'NEW-RTT'!$N$6:$N$786,#REF!)-SUMIFS('NEW-RTT'!$O$6:$O$786,'NEW-RTT'!$B$6:$B$786,#REF!,'NEW-RTT'!$M$6:$M$786,$B110,'NEW-RTT'!$AB$6:$AB$786,"G*",'NEW-RTT'!$C$6:$C$786,$Q$3,'NEW-RTT'!$N$6:$N$786,#REF!)</f>
        <v>0</v>
      </c>
      <c r="R110" s="126">
        <f t="shared" si="20"/>
        <v>0</v>
      </c>
      <c r="S110" s="126" t="e">
        <f t="shared" si="15"/>
        <v>#REF!</v>
      </c>
      <c r="T110" s="126" t="e">
        <f t="shared" si="21"/>
        <v>#REF!</v>
      </c>
      <c r="U110" s="126" t="e">
        <f t="shared" si="22"/>
        <v>#REF!</v>
      </c>
      <c r="V110" s="127" t="e">
        <f t="shared" si="23"/>
        <v>#REF!</v>
      </c>
      <c r="W110" s="131" t="e">
        <f>SUMIFS(#REF!,#REF!,#REF!,#REF!,#REF!,#REF!,#REF!)</f>
        <v>#REF!</v>
      </c>
      <c r="X110" s="141"/>
      <c r="Y110" s="142"/>
      <c r="Z110" s="141"/>
      <c r="AA110" s="141"/>
      <c r="AB110" s="142"/>
      <c r="AC110" s="143"/>
      <c r="AD110" s="141"/>
      <c r="AE110" s="141"/>
      <c r="AF110" s="142"/>
      <c r="AG110" s="143"/>
      <c r="AH110" s="141"/>
      <c r="AI110" s="142"/>
      <c r="AJ110" s="141"/>
      <c r="AK110" s="141"/>
      <c r="AL110" s="142"/>
      <c r="AM110" s="143"/>
      <c r="AN110" s="141"/>
      <c r="AO110" s="141"/>
      <c r="AP110" s="142"/>
      <c r="AQ110" s="143"/>
    </row>
    <row r="111" spans="2:43" x14ac:dyDescent="0.25">
      <c r="B111" s="22">
        <v>107</v>
      </c>
      <c r="C111" s="21"/>
      <c r="D111" s="23">
        <f>$D110+SUMIFS('NEW-RTT'!$O$6:$O$786,'NEW-RTT'!$B$6:$B$786,#REF!,'NEW-RTT'!$L$6:$L$786,$B111,'NEW-RTT'!$AB$6:$AB$786,"G*",'NEW-RTT'!$C$6:$C$786,$D$3,'NEW-RTT'!$N$6:$N$786,#REF!)-SUMIFS('NEW-RTT'!$O$6:$O$786,'NEW-RTT'!$B$6:$B$786,#REF!,'NEW-RTT'!$M$6:$M$786,$B111,'NEW-RTT'!$AB$6:$AB$786,"G*",'NEW-RTT'!$C$6:$C$786,$D$3,'NEW-RTT'!$N$6:$N$786,#REF!)</f>
        <v>0</v>
      </c>
      <c r="E111" s="24">
        <f>$E110+SUMIFS('NEW-RTT'!$O$6:$O$786,'NEW-RTT'!$B$6:$B$786,#REF!,'NEW-RTT'!$L$6:$L$786,$B111,'NEW-RTT'!$AB$6:$AB$786,"G*",'NEW-RTT'!$C$6:$C$786,$E$3,'NEW-RTT'!$N$6:$N$786,#REF!)-SUMIFS('NEW-RTT'!$O$6:$O$786,'NEW-RTT'!$B$6:$B$786,#REF!,'NEW-RTT'!$M$6:$M$786,$B111,'NEW-RTT'!$AB$6:$AB$786,"G*",'NEW-RTT'!$C$6:$C$786,$E$3,'NEW-RTT'!$N$6:$N$786,#REF!)</f>
        <v>0</v>
      </c>
      <c r="F111" s="24">
        <f>$F110+SUMIFS('NEW-RTT'!$O$6:$O$786,'NEW-RTT'!$B$6:$B$786,#REF!,'NEW-RTT'!$L$6:$L$786,$B111,'NEW-RTT'!$AB$6:$AB$786,"G*",'NEW-RTT'!$C$6:$C$786,$F$3,'NEW-RTT'!$N$6:$N$786,#REF!)-SUMIFS('NEW-RTT'!$O$6:$O$786,'NEW-RTT'!$B$6:$B$786,#REF!,'NEW-RTT'!$M$6:$M$786,$B111,'NEW-RTT'!$AB$6:$AB$786,"G*",'NEW-RTT'!$C$6:$C$786,$F$3,'NEW-RTT'!$N$6:$N$786,#REF!)</f>
        <v>0</v>
      </c>
      <c r="G111" s="55">
        <f>$G110+SUMIFS('NEW-RTT'!$O$6:$O$786,'NEW-RTT'!$B$6:$B$786,#REF!,'NEW-RTT'!$L$6:$L$786,$B111,'NEW-RTT'!$AB$6:$AB$786,"G*",'NEW-RTT'!$C$6:$C$786,$G$3,'NEW-RTT'!$N$6:$N$786,#REF!)-SUMIFS('NEW-RTT'!$O$6:$O$786,'NEW-RTT'!$B$6:$B$786,#REF!,'NEW-RTT'!$M$6:$M$786,$B111,'NEW-RTT'!$AB$6:$AB$786,"G*",'NEW-RTT'!$C$6:$C$786,$G$3,'NEW-RTT'!$N$6:$N$786,#REF!)</f>
        <v>0</v>
      </c>
      <c r="H111" s="64">
        <f t="shared" si="24"/>
        <v>0</v>
      </c>
      <c r="I111" s="97" t="e">
        <f t="shared" si="17"/>
        <v>#REF!</v>
      </c>
      <c r="J111" s="97" t="e">
        <f t="shared" si="18"/>
        <v>#REF!</v>
      </c>
      <c r="K111" s="97" t="e">
        <f t="shared" si="19"/>
        <v>#REF!</v>
      </c>
      <c r="L111" s="99" t="e">
        <f>SUMIFS(#REF!,#REF!,#REF!,#REF!,#REF!,#REF!,#REF!)</f>
        <v>#REF!</v>
      </c>
      <c r="M111" s="60">
        <f>$M110+SUMIFS('NEW-RTT'!$O$6:$O$786,'NEW-RTT'!$B$6:$B$786,#REF!,'NEW-RTT'!$L$6:$L$786,$B111,'NEW-RTT'!$AB$6:$AB$786,"G*",'NEW-RTT'!$C$6:$C$786,$M$3,'NEW-RTT'!$N$6:$N$786,#REF!)-SUMIFS('NEW-RTT'!$O$6:$O$786,'NEW-RTT'!$B$6:$B$786,#REF!,'NEW-RTT'!$M$6:$M$786,$B111,'NEW-RTT'!$AB$6:$AB$786,"G*",'NEW-RTT'!$C$6:$C$786,$M$3,'NEW-RTT'!$N$6:$N$786,#REF!)</f>
        <v>0</v>
      </c>
      <c r="N111" s="24">
        <f>$N110+SUMIFS('NEW-RTT'!$O$6:$O$786,'NEW-RTT'!$B$6:$B$786,#REF!,'NEW-RTT'!$L$6:$L$786,$B111,'NEW-RTT'!$AB$6:$AB$786,"G*",'NEW-RTT'!$C$6:$C$786,$N$3,'NEW-RTT'!$N$6:$N$786,#REF!)-SUMIFS('NEW-RTT'!$O$6:$O$786,'NEW-RTT'!$B$6:$B$786,#REF!,'NEW-RTT'!$M$6:$M$786,$B111,'NEW-RTT'!$AB$6:$AB$786,"G*",'NEW-RTT'!$C$6:$C$786,$N$3,'NEW-RTT'!$N$6:$N$786,#REF!)</f>
        <v>0</v>
      </c>
      <c r="O111" s="24">
        <f>$O110+SUMIFS('NEW-RTT'!$O$6:$O$786,'NEW-RTT'!$B$6:$B$786,#REF!,'NEW-RTT'!$L$6:$L$786,$B111,'NEW-RTT'!$AB$6:$AB$786,"G*",'NEW-RTT'!$C$6:$C$786,$O$3,'NEW-RTT'!$N$6:$N$786,#REF!)-SUMIFS('NEW-RTT'!$O$6:$O$786,'NEW-RTT'!$B$6:$B$786,#REF!,'NEW-RTT'!$M$6:$M$786,$B111,'NEW-RTT'!$AB$6:$AB$786,"G*",'NEW-RTT'!$C$6:$C$786,$O$3,'NEW-RTT'!$N$6:$N$786,#REF!)</f>
        <v>0</v>
      </c>
      <c r="P111" s="24">
        <f>$P110+SUMIFS('NEW-RTT'!$O$6:$O$786,'NEW-RTT'!$B$6:$B$786,#REF!,'NEW-RTT'!$L$6:$L$786,$B111,'NEW-RTT'!$AB$6:$AB$786,"G*",'NEW-RTT'!$C$6:$C$786,$P$3,'NEW-RTT'!$N$6:$N$786,#REF!)-SUMIFS('NEW-RTT'!$O$6:$O$786,'NEW-RTT'!$B$6:$B$786,#REF!,'NEW-RTT'!$M$6:$M$786,$B111,'NEW-RTT'!$AB$6:$AB$786,"G*",'NEW-RTT'!$C$6:$C$786,$P$3,'NEW-RTT'!$N$6:$N$786,#REF!)</f>
        <v>0</v>
      </c>
      <c r="Q111" s="24">
        <f>$Q110+SUMIFS('NEW-RTT'!$O$6:$O$786,'NEW-RTT'!$B$6:$B$786,#REF!,'NEW-RTT'!$L$6:$L$786,$B111,'NEW-RTT'!$AB$6:$AB$786,"G*",'NEW-RTT'!$C$6:$C$786,$Q$3,'NEW-RTT'!$N$6:$N$786,#REF!)-SUMIFS('NEW-RTT'!$O$6:$O$786,'NEW-RTT'!$B$6:$B$786,#REF!,'NEW-RTT'!$M$6:$M$786,$B111,'NEW-RTT'!$AB$6:$AB$786,"G*",'NEW-RTT'!$C$6:$C$786,$Q$3,'NEW-RTT'!$N$6:$N$786,#REF!)</f>
        <v>0</v>
      </c>
      <c r="R111" s="126">
        <f t="shared" si="20"/>
        <v>0</v>
      </c>
      <c r="S111" s="126" t="e">
        <f t="shared" si="15"/>
        <v>#REF!</v>
      </c>
      <c r="T111" s="126" t="e">
        <f t="shared" si="21"/>
        <v>#REF!</v>
      </c>
      <c r="U111" s="126" t="e">
        <f t="shared" si="22"/>
        <v>#REF!</v>
      </c>
      <c r="V111" s="127" t="e">
        <f t="shared" si="23"/>
        <v>#REF!</v>
      </c>
      <c r="W111" s="131" t="e">
        <f>SUMIFS(#REF!,#REF!,#REF!,#REF!,#REF!,#REF!,#REF!)</f>
        <v>#REF!</v>
      </c>
      <c r="X111" s="141"/>
      <c r="Y111" s="142"/>
      <c r="Z111" s="141"/>
      <c r="AA111" s="141"/>
      <c r="AB111" s="142"/>
      <c r="AC111" s="143"/>
      <c r="AD111" s="141"/>
      <c r="AE111" s="141"/>
      <c r="AF111" s="142"/>
      <c r="AG111" s="143"/>
      <c r="AH111" s="141"/>
      <c r="AI111" s="142"/>
      <c r="AJ111" s="141"/>
      <c r="AK111" s="141"/>
      <c r="AL111" s="142"/>
      <c r="AM111" s="143"/>
      <c r="AN111" s="141"/>
      <c r="AO111" s="141"/>
      <c r="AP111" s="142"/>
      <c r="AQ111" s="143"/>
    </row>
    <row r="112" spans="2:43" x14ac:dyDescent="0.25">
      <c r="B112" s="22">
        <v>108</v>
      </c>
      <c r="C112" s="21"/>
      <c r="D112" s="23">
        <f>$D111+SUMIFS('NEW-RTT'!$O$6:$O$786,'NEW-RTT'!$B$6:$B$786,#REF!,'NEW-RTT'!$L$6:$L$786,$B112,'NEW-RTT'!$AB$6:$AB$786,"G*",'NEW-RTT'!$C$6:$C$786,$D$3,'NEW-RTT'!$N$6:$N$786,#REF!)-SUMIFS('NEW-RTT'!$O$6:$O$786,'NEW-RTT'!$B$6:$B$786,#REF!,'NEW-RTT'!$M$6:$M$786,$B112,'NEW-RTT'!$AB$6:$AB$786,"G*",'NEW-RTT'!$C$6:$C$786,$D$3,'NEW-RTT'!$N$6:$N$786,#REF!)</f>
        <v>0</v>
      </c>
      <c r="E112" s="24">
        <f>$E111+SUMIFS('NEW-RTT'!$O$6:$O$786,'NEW-RTT'!$B$6:$B$786,#REF!,'NEW-RTT'!$L$6:$L$786,$B112,'NEW-RTT'!$AB$6:$AB$786,"G*",'NEW-RTT'!$C$6:$C$786,$E$3,'NEW-RTT'!$N$6:$N$786,#REF!)-SUMIFS('NEW-RTT'!$O$6:$O$786,'NEW-RTT'!$B$6:$B$786,#REF!,'NEW-RTT'!$M$6:$M$786,$B112,'NEW-RTT'!$AB$6:$AB$786,"G*",'NEW-RTT'!$C$6:$C$786,$E$3,'NEW-RTT'!$N$6:$N$786,#REF!)</f>
        <v>0</v>
      </c>
      <c r="F112" s="24">
        <f>$F111+SUMIFS('NEW-RTT'!$O$6:$O$786,'NEW-RTT'!$B$6:$B$786,#REF!,'NEW-RTT'!$L$6:$L$786,$B112,'NEW-RTT'!$AB$6:$AB$786,"G*",'NEW-RTT'!$C$6:$C$786,$F$3,'NEW-RTT'!$N$6:$N$786,#REF!)-SUMIFS('NEW-RTT'!$O$6:$O$786,'NEW-RTT'!$B$6:$B$786,#REF!,'NEW-RTT'!$M$6:$M$786,$B112,'NEW-RTT'!$AB$6:$AB$786,"G*",'NEW-RTT'!$C$6:$C$786,$F$3,'NEW-RTT'!$N$6:$N$786,#REF!)</f>
        <v>0</v>
      </c>
      <c r="G112" s="55">
        <f>$G111+SUMIFS('NEW-RTT'!$O$6:$O$786,'NEW-RTT'!$B$6:$B$786,#REF!,'NEW-RTT'!$L$6:$L$786,$B112,'NEW-RTT'!$AB$6:$AB$786,"G*",'NEW-RTT'!$C$6:$C$786,$G$3,'NEW-RTT'!$N$6:$N$786,#REF!)-SUMIFS('NEW-RTT'!$O$6:$O$786,'NEW-RTT'!$B$6:$B$786,#REF!,'NEW-RTT'!$M$6:$M$786,$B112,'NEW-RTT'!$AB$6:$AB$786,"G*",'NEW-RTT'!$C$6:$C$786,$G$3,'NEW-RTT'!$N$6:$N$786,#REF!)</f>
        <v>0</v>
      </c>
      <c r="H112" s="64">
        <f t="shared" si="24"/>
        <v>0</v>
      </c>
      <c r="I112" s="97" t="e">
        <f t="shared" si="17"/>
        <v>#REF!</v>
      </c>
      <c r="J112" s="97" t="e">
        <f t="shared" si="18"/>
        <v>#REF!</v>
      </c>
      <c r="K112" s="97" t="e">
        <f t="shared" si="19"/>
        <v>#REF!</v>
      </c>
      <c r="L112" s="99" t="e">
        <f>SUMIFS(#REF!,#REF!,#REF!,#REF!,#REF!,#REF!,#REF!)</f>
        <v>#REF!</v>
      </c>
      <c r="M112" s="60">
        <f>$M111+SUMIFS('NEW-RTT'!$O$6:$O$786,'NEW-RTT'!$B$6:$B$786,#REF!,'NEW-RTT'!$L$6:$L$786,$B112,'NEW-RTT'!$AB$6:$AB$786,"G*",'NEW-RTT'!$C$6:$C$786,$M$3,'NEW-RTT'!$N$6:$N$786,#REF!)-SUMIFS('NEW-RTT'!$O$6:$O$786,'NEW-RTT'!$B$6:$B$786,#REF!,'NEW-RTT'!$M$6:$M$786,$B112,'NEW-RTT'!$AB$6:$AB$786,"G*",'NEW-RTT'!$C$6:$C$786,$M$3,'NEW-RTT'!$N$6:$N$786,#REF!)</f>
        <v>0</v>
      </c>
      <c r="N112" s="24">
        <f>$N111+SUMIFS('NEW-RTT'!$O$6:$O$786,'NEW-RTT'!$B$6:$B$786,#REF!,'NEW-RTT'!$L$6:$L$786,$B112,'NEW-RTT'!$AB$6:$AB$786,"G*",'NEW-RTT'!$C$6:$C$786,$N$3,'NEW-RTT'!$N$6:$N$786,#REF!)-SUMIFS('NEW-RTT'!$O$6:$O$786,'NEW-RTT'!$B$6:$B$786,#REF!,'NEW-RTT'!$M$6:$M$786,$B112,'NEW-RTT'!$AB$6:$AB$786,"G*",'NEW-RTT'!$C$6:$C$786,$N$3,'NEW-RTT'!$N$6:$N$786,#REF!)</f>
        <v>0</v>
      </c>
      <c r="O112" s="24">
        <f>$O111+SUMIFS('NEW-RTT'!$O$6:$O$786,'NEW-RTT'!$B$6:$B$786,#REF!,'NEW-RTT'!$L$6:$L$786,$B112,'NEW-RTT'!$AB$6:$AB$786,"G*",'NEW-RTT'!$C$6:$C$786,$O$3,'NEW-RTT'!$N$6:$N$786,#REF!)-SUMIFS('NEW-RTT'!$O$6:$O$786,'NEW-RTT'!$B$6:$B$786,#REF!,'NEW-RTT'!$M$6:$M$786,$B112,'NEW-RTT'!$AB$6:$AB$786,"G*",'NEW-RTT'!$C$6:$C$786,$O$3,'NEW-RTT'!$N$6:$N$786,#REF!)</f>
        <v>0</v>
      </c>
      <c r="P112" s="24">
        <f>$P111+SUMIFS('NEW-RTT'!$O$6:$O$786,'NEW-RTT'!$B$6:$B$786,#REF!,'NEW-RTT'!$L$6:$L$786,$B112,'NEW-RTT'!$AB$6:$AB$786,"G*",'NEW-RTT'!$C$6:$C$786,$P$3,'NEW-RTT'!$N$6:$N$786,#REF!)-SUMIFS('NEW-RTT'!$O$6:$O$786,'NEW-RTT'!$B$6:$B$786,#REF!,'NEW-RTT'!$M$6:$M$786,$B112,'NEW-RTT'!$AB$6:$AB$786,"G*",'NEW-RTT'!$C$6:$C$786,$P$3,'NEW-RTT'!$N$6:$N$786,#REF!)</f>
        <v>0</v>
      </c>
      <c r="Q112" s="24">
        <f>$Q111+SUMIFS('NEW-RTT'!$O$6:$O$786,'NEW-RTT'!$B$6:$B$786,#REF!,'NEW-RTT'!$L$6:$L$786,$B112,'NEW-RTT'!$AB$6:$AB$786,"G*",'NEW-RTT'!$C$6:$C$786,$Q$3,'NEW-RTT'!$N$6:$N$786,#REF!)-SUMIFS('NEW-RTT'!$O$6:$O$786,'NEW-RTT'!$B$6:$B$786,#REF!,'NEW-RTT'!$M$6:$M$786,$B112,'NEW-RTT'!$AB$6:$AB$786,"G*",'NEW-RTT'!$C$6:$C$786,$Q$3,'NEW-RTT'!$N$6:$N$786,#REF!)</f>
        <v>0</v>
      </c>
      <c r="R112" s="126">
        <f t="shared" si="20"/>
        <v>0</v>
      </c>
      <c r="S112" s="126" t="e">
        <f t="shared" si="15"/>
        <v>#REF!</v>
      </c>
      <c r="T112" s="126" t="e">
        <f t="shared" si="21"/>
        <v>#REF!</v>
      </c>
      <c r="U112" s="126" t="e">
        <f t="shared" si="22"/>
        <v>#REF!</v>
      </c>
      <c r="V112" s="127" t="e">
        <f t="shared" si="23"/>
        <v>#REF!</v>
      </c>
      <c r="W112" s="131" t="e">
        <f>SUMIFS(#REF!,#REF!,#REF!,#REF!,#REF!,#REF!,#REF!)</f>
        <v>#REF!</v>
      </c>
      <c r="X112" s="141"/>
      <c r="Y112" s="142"/>
      <c r="Z112" s="141"/>
      <c r="AA112" s="141"/>
      <c r="AB112" s="142"/>
      <c r="AC112" s="143"/>
      <c r="AD112" s="141"/>
      <c r="AE112" s="141"/>
      <c r="AF112" s="142"/>
      <c r="AG112" s="143"/>
      <c r="AH112" s="141"/>
      <c r="AI112" s="142"/>
      <c r="AJ112" s="141"/>
      <c r="AK112" s="141"/>
      <c r="AL112" s="142"/>
      <c r="AM112" s="143"/>
      <c r="AN112" s="141"/>
      <c r="AO112" s="141"/>
      <c r="AP112" s="142"/>
      <c r="AQ112" s="143"/>
    </row>
    <row r="113" spans="2:43" x14ac:dyDescent="0.25">
      <c r="B113" s="22">
        <v>109</v>
      </c>
      <c r="C113" s="21"/>
      <c r="D113" s="23">
        <f>$D112+SUMIFS('NEW-RTT'!$O$6:$O$786,'NEW-RTT'!$B$6:$B$786,#REF!,'NEW-RTT'!$L$6:$L$786,$B113,'NEW-RTT'!$AB$6:$AB$786,"G*",'NEW-RTT'!$C$6:$C$786,$D$3,'NEW-RTT'!$N$6:$N$786,#REF!)-SUMIFS('NEW-RTT'!$O$6:$O$786,'NEW-RTT'!$B$6:$B$786,#REF!,'NEW-RTT'!$M$6:$M$786,$B113,'NEW-RTT'!$AB$6:$AB$786,"G*",'NEW-RTT'!$C$6:$C$786,$D$3,'NEW-RTT'!$N$6:$N$786,#REF!)</f>
        <v>0</v>
      </c>
      <c r="E113" s="24">
        <f>$E112+SUMIFS('NEW-RTT'!$O$6:$O$786,'NEW-RTT'!$B$6:$B$786,#REF!,'NEW-RTT'!$L$6:$L$786,$B113,'NEW-RTT'!$AB$6:$AB$786,"G*",'NEW-RTT'!$C$6:$C$786,$E$3,'NEW-RTT'!$N$6:$N$786,#REF!)-SUMIFS('NEW-RTT'!$O$6:$O$786,'NEW-RTT'!$B$6:$B$786,#REF!,'NEW-RTT'!$M$6:$M$786,$B113,'NEW-RTT'!$AB$6:$AB$786,"G*",'NEW-RTT'!$C$6:$C$786,$E$3,'NEW-RTT'!$N$6:$N$786,#REF!)</f>
        <v>0</v>
      </c>
      <c r="F113" s="24">
        <f>$F112+SUMIFS('NEW-RTT'!$O$6:$O$786,'NEW-RTT'!$B$6:$B$786,#REF!,'NEW-RTT'!$L$6:$L$786,$B113,'NEW-RTT'!$AB$6:$AB$786,"G*",'NEW-RTT'!$C$6:$C$786,$F$3,'NEW-RTT'!$N$6:$N$786,#REF!)-SUMIFS('NEW-RTT'!$O$6:$O$786,'NEW-RTT'!$B$6:$B$786,#REF!,'NEW-RTT'!$M$6:$M$786,$B113,'NEW-RTT'!$AB$6:$AB$786,"G*",'NEW-RTT'!$C$6:$C$786,$F$3,'NEW-RTT'!$N$6:$N$786,#REF!)</f>
        <v>0</v>
      </c>
      <c r="G113" s="55">
        <f>$G112+SUMIFS('NEW-RTT'!$O$6:$O$786,'NEW-RTT'!$B$6:$B$786,#REF!,'NEW-RTT'!$L$6:$L$786,$B113,'NEW-RTT'!$AB$6:$AB$786,"G*",'NEW-RTT'!$C$6:$C$786,$G$3,'NEW-RTT'!$N$6:$N$786,#REF!)-SUMIFS('NEW-RTT'!$O$6:$O$786,'NEW-RTT'!$B$6:$B$786,#REF!,'NEW-RTT'!$M$6:$M$786,$B113,'NEW-RTT'!$AB$6:$AB$786,"G*",'NEW-RTT'!$C$6:$C$786,$G$3,'NEW-RTT'!$N$6:$N$786,#REF!)</f>
        <v>0</v>
      </c>
      <c r="H113" s="64">
        <f t="shared" si="24"/>
        <v>0</v>
      </c>
      <c r="I113" s="97" t="e">
        <f t="shared" si="17"/>
        <v>#REF!</v>
      </c>
      <c r="J113" s="97" t="e">
        <f t="shared" si="18"/>
        <v>#REF!</v>
      </c>
      <c r="K113" s="97" t="e">
        <f t="shared" si="19"/>
        <v>#REF!</v>
      </c>
      <c r="L113" s="99" t="e">
        <f>SUMIFS(#REF!,#REF!,#REF!,#REF!,#REF!,#REF!,#REF!)</f>
        <v>#REF!</v>
      </c>
      <c r="M113" s="60">
        <f>$M112+SUMIFS('NEW-RTT'!$O$6:$O$786,'NEW-RTT'!$B$6:$B$786,#REF!,'NEW-RTT'!$L$6:$L$786,$B113,'NEW-RTT'!$AB$6:$AB$786,"G*",'NEW-RTT'!$C$6:$C$786,$M$3,'NEW-RTT'!$N$6:$N$786,#REF!)-SUMIFS('NEW-RTT'!$O$6:$O$786,'NEW-RTT'!$B$6:$B$786,#REF!,'NEW-RTT'!$M$6:$M$786,$B113,'NEW-RTT'!$AB$6:$AB$786,"G*",'NEW-RTT'!$C$6:$C$786,$M$3,'NEW-RTT'!$N$6:$N$786,#REF!)</f>
        <v>0</v>
      </c>
      <c r="N113" s="24">
        <f>$N112+SUMIFS('NEW-RTT'!$O$6:$O$786,'NEW-RTT'!$B$6:$B$786,#REF!,'NEW-RTT'!$L$6:$L$786,$B113,'NEW-RTT'!$AB$6:$AB$786,"G*",'NEW-RTT'!$C$6:$C$786,$N$3,'NEW-RTT'!$N$6:$N$786,#REF!)-SUMIFS('NEW-RTT'!$O$6:$O$786,'NEW-RTT'!$B$6:$B$786,#REF!,'NEW-RTT'!$M$6:$M$786,$B113,'NEW-RTT'!$AB$6:$AB$786,"G*",'NEW-RTT'!$C$6:$C$786,$N$3,'NEW-RTT'!$N$6:$N$786,#REF!)</f>
        <v>0</v>
      </c>
      <c r="O113" s="24">
        <f>$O112+SUMIFS('NEW-RTT'!$O$6:$O$786,'NEW-RTT'!$B$6:$B$786,#REF!,'NEW-RTT'!$L$6:$L$786,$B113,'NEW-RTT'!$AB$6:$AB$786,"G*",'NEW-RTT'!$C$6:$C$786,$O$3,'NEW-RTT'!$N$6:$N$786,#REF!)-SUMIFS('NEW-RTT'!$O$6:$O$786,'NEW-RTT'!$B$6:$B$786,#REF!,'NEW-RTT'!$M$6:$M$786,$B113,'NEW-RTT'!$AB$6:$AB$786,"G*",'NEW-RTT'!$C$6:$C$786,$O$3,'NEW-RTT'!$N$6:$N$786,#REF!)</f>
        <v>0</v>
      </c>
      <c r="P113" s="24">
        <f>$P112+SUMIFS('NEW-RTT'!$O$6:$O$786,'NEW-RTT'!$B$6:$B$786,#REF!,'NEW-RTT'!$L$6:$L$786,$B113,'NEW-RTT'!$AB$6:$AB$786,"G*",'NEW-RTT'!$C$6:$C$786,$P$3,'NEW-RTT'!$N$6:$N$786,#REF!)-SUMIFS('NEW-RTT'!$O$6:$O$786,'NEW-RTT'!$B$6:$B$786,#REF!,'NEW-RTT'!$M$6:$M$786,$B113,'NEW-RTT'!$AB$6:$AB$786,"G*",'NEW-RTT'!$C$6:$C$786,$P$3,'NEW-RTT'!$N$6:$N$786,#REF!)</f>
        <v>0</v>
      </c>
      <c r="Q113" s="24">
        <f>$Q112+SUMIFS('NEW-RTT'!$O$6:$O$786,'NEW-RTT'!$B$6:$B$786,#REF!,'NEW-RTT'!$L$6:$L$786,$B113,'NEW-RTT'!$AB$6:$AB$786,"G*",'NEW-RTT'!$C$6:$C$786,$Q$3,'NEW-RTT'!$N$6:$N$786,#REF!)-SUMIFS('NEW-RTT'!$O$6:$O$786,'NEW-RTT'!$B$6:$B$786,#REF!,'NEW-RTT'!$M$6:$M$786,$B113,'NEW-RTT'!$AB$6:$AB$786,"G*",'NEW-RTT'!$C$6:$C$786,$Q$3,'NEW-RTT'!$N$6:$N$786,#REF!)</f>
        <v>0</v>
      </c>
      <c r="R113" s="126">
        <f t="shared" si="20"/>
        <v>0</v>
      </c>
      <c r="S113" s="126" t="e">
        <f t="shared" si="15"/>
        <v>#REF!</v>
      </c>
      <c r="T113" s="126" t="e">
        <f t="shared" si="21"/>
        <v>#REF!</v>
      </c>
      <c r="U113" s="126" t="e">
        <f t="shared" si="22"/>
        <v>#REF!</v>
      </c>
      <c r="V113" s="127" t="e">
        <f t="shared" si="23"/>
        <v>#REF!</v>
      </c>
      <c r="W113" s="131" t="e">
        <f>SUMIFS(#REF!,#REF!,#REF!,#REF!,#REF!,#REF!,#REF!)</f>
        <v>#REF!</v>
      </c>
      <c r="X113" s="141"/>
      <c r="Y113" s="142"/>
      <c r="Z113" s="141"/>
      <c r="AA113" s="141"/>
      <c r="AB113" s="142"/>
      <c r="AC113" s="143"/>
      <c r="AD113" s="141"/>
      <c r="AE113" s="141"/>
      <c r="AF113" s="142"/>
      <c r="AG113" s="143"/>
      <c r="AH113" s="141"/>
      <c r="AI113" s="142"/>
      <c r="AJ113" s="141"/>
      <c r="AK113" s="141"/>
      <c r="AL113" s="142"/>
      <c r="AM113" s="143"/>
      <c r="AN113" s="141"/>
      <c r="AO113" s="141"/>
      <c r="AP113" s="142"/>
      <c r="AQ113" s="143"/>
    </row>
    <row r="114" spans="2:43" x14ac:dyDescent="0.25">
      <c r="B114" s="93">
        <v>110</v>
      </c>
      <c r="C114" s="21"/>
      <c r="D114" s="23">
        <f>$D113+SUMIFS('NEW-RTT'!$O$6:$O$786,'NEW-RTT'!$B$6:$B$786,#REF!,'NEW-RTT'!$L$6:$L$786,$B114,'NEW-RTT'!$AB$6:$AB$786,"G*",'NEW-RTT'!$C$6:$C$786,$D$3,'NEW-RTT'!$N$6:$N$786,#REF!)-SUMIFS('NEW-RTT'!$O$6:$O$786,'NEW-RTT'!$B$6:$B$786,#REF!,'NEW-RTT'!$M$6:$M$786,$B114,'NEW-RTT'!$AB$6:$AB$786,"G*",'NEW-RTT'!$C$6:$C$786,$D$3,'NEW-RTT'!$N$6:$N$786,#REF!)</f>
        <v>0</v>
      </c>
      <c r="E114" s="24">
        <f>$E113+SUMIFS('NEW-RTT'!$O$6:$O$786,'NEW-RTT'!$B$6:$B$786,#REF!,'NEW-RTT'!$L$6:$L$786,$B114,'NEW-RTT'!$AB$6:$AB$786,"G*",'NEW-RTT'!$C$6:$C$786,$E$3,'NEW-RTT'!$N$6:$N$786,#REF!)-SUMIFS('NEW-RTT'!$O$6:$O$786,'NEW-RTT'!$B$6:$B$786,#REF!,'NEW-RTT'!$M$6:$M$786,$B114,'NEW-RTT'!$AB$6:$AB$786,"G*",'NEW-RTT'!$C$6:$C$786,$E$3,'NEW-RTT'!$N$6:$N$786,#REF!)</f>
        <v>0</v>
      </c>
      <c r="F114" s="24">
        <f>$F113+SUMIFS('NEW-RTT'!$O$6:$O$786,'NEW-RTT'!$B$6:$B$786,#REF!,'NEW-RTT'!$L$6:$L$786,$B114,'NEW-RTT'!$AB$6:$AB$786,"G*",'NEW-RTT'!$C$6:$C$786,$F$3,'NEW-RTT'!$N$6:$N$786,#REF!)-SUMIFS('NEW-RTT'!$O$6:$O$786,'NEW-RTT'!$B$6:$B$786,#REF!,'NEW-RTT'!$M$6:$M$786,$B114,'NEW-RTT'!$AB$6:$AB$786,"G*",'NEW-RTT'!$C$6:$C$786,$F$3,'NEW-RTT'!$N$6:$N$786,#REF!)</f>
        <v>0</v>
      </c>
      <c r="G114" s="55">
        <f>$G113+SUMIFS('NEW-RTT'!$O$6:$O$786,'NEW-RTT'!$B$6:$B$786,#REF!,'NEW-RTT'!$L$6:$L$786,$B114,'NEW-RTT'!$AB$6:$AB$786,"G*",'NEW-RTT'!$C$6:$C$786,$G$3,'NEW-RTT'!$N$6:$N$786,#REF!)-SUMIFS('NEW-RTT'!$O$6:$O$786,'NEW-RTT'!$B$6:$B$786,#REF!,'NEW-RTT'!$M$6:$M$786,$B114,'NEW-RTT'!$AB$6:$AB$786,"G*",'NEW-RTT'!$C$6:$C$786,$G$3,'NEW-RTT'!$N$6:$N$786,#REF!)</f>
        <v>0</v>
      </c>
      <c r="H114" s="64">
        <f t="shared" si="24"/>
        <v>0</v>
      </c>
      <c r="I114" s="97" t="e">
        <f t="shared" si="17"/>
        <v>#REF!</v>
      </c>
      <c r="J114" s="97" t="e">
        <f t="shared" si="18"/>
        <v>#REF!</v>
      </c>
      <c r="K114" s="97" t="e">
        <f t="shared" si="19"/>
        <v>#REF!</v>
      </c>
      <c r="L114" s="99" t="e">
        <f>SUMIFS(#REF!,#REF!,#REF!,#REF!,#REF!,#REF!,#REF!)</f>
        <v>#REF!</v>
      </c>
      <c r="M114" s="60">
        <f>$M113+SUMIFS('NEW-RTT'!$O$6:$O$786,'NEW-RTT'!$B$6:$B$786,#REF!,'NEW-RTT'!$L$6:$L$786,$B114,'NEW-RTT'!$AB$6:$AB$786,"G*",'NEW-RTT'!$C$6:$C$786,$M$3,'NEW-RTT'!$N$6:$N$786,#REF!)-SUMIFS('NEW-RTT'!$O$6:$O$786,'NEW-RTT'!$B$6:$B$786,#REF!,'NEW-RTT'!$M$6:$M$786,$B114,'NEW-RTT'!$AB$6:$AB$786,"G*",'NEW-RTT'!$C$6:$C$786,$M$3,'NEW-RTT'!$N$6:$N$786,#REF!)</f>
        <v>0</v>
      </c>
      <c r="N114" s="24">
        <f>$N113+SUMIFS('NEW-RTT'!$O$6:$O$786,'NEW-RTT'!$B$6:$B$786,#REF!,'NEW-RTT'!$L$6:$L$786,$B114,'NEW-RTT'!$AB$6:$AB$786,"G*",'NEW-RTT'!$C$6:$C$786,$N$3,'NEW-RTT'!$N$6:$N$786,#REF!)-SUMIFS('NEW-RTT'!$O$6:$O$786,'NEW-RTT'!$B$6:$B$786,#REF!,'NEW-RTT'!$M$6:$M$786,$B114,'NEW-RTT'!$AB$6:$AB$786,"G*",'NEW-RTT'!$C$6:$C$786,$N$3,'NEW-RTT'!$N$6:$N$786,#REF!)</f>
        <v>0</v>
      </c>
      <c r="O114" s="24">
        <f>$O113+SUMIFS('NEW-RTT'!$O$6:$O$786,'NEW-RTT'!$B$6:$B$786,#REF!,'NEW-RTT'!$L$6:$L$786,$B114,'NEW-RTT'!$AB$6:$AB$786,"G*",'NEW-RTT'!$C$6:$C$786,$O$3,'NEW-RTT'!$N$6:$N$786,#REF!)-SUMIFS('NEW-RTT'!$O$6:$O$786,'NEW-RTT'!$B$6:$B$786,#REF!,'NEW-RTT'!$M$6:$M$786,$B114,'NEW-RTT'!$AB$6:$AB$786,"G*",'NEW-RTT'!$C$6:$C$786,$O$3,'NEW-RTT'!$N$6:$N$786,#REF!)</f>
        <v>0</v>
      </c>
      <c r="P114" s="24">
        <f>$P113+SUMIFS('NEW-RTT'!$O$6:$O$786,'NEW-RTT'!$B$6:$B$786,#REF!,'NEW-RTT'!$L$6:$L$786,$B114,'NEW-RTT'!$AB$6:$AB$786,"G*",'NEW-RTT'!$C$6:$C$786,$P$3,'NEW-RTT'!$N$6:$N$786,#REF!)-SUMIFS('NEW-RTT'!$O$6:$O$786,'NEW-RTT'!$B$6:$B$786,#REF!,'NEW-RTT'!$M$6:$M$786,$B114,'NEW-RTT'!$AB$6:$AB$786,"G*",'NEW-RTT'!$C$6:$C$786,$P$3,'NEW-RTT'!$N$6:$N$786,#REF!)</f>
        <v>0</v>
      </c>
      <c r="Q114" s="24">
        <f>$Q113+SUMIFS('NEW-RTT'!$O$6:$O$786,'NEW-RTT'!$B$6:$B$786,#REF!,'NEW-RTT'!$L$6:$L$786,$B114,'NEW-RTT'!$AB$6:$AB$786,"G*",'NEW-RTT'!$C$6:$C$786,$Q$3,'NEW-RTT'!$N$6:$N$786,#REF!)-SUMIFS('NEW-RTT'!$O$6:$O$786,'NEW-RTT'!$B$6:$B$786,#REF!,'NEW-RTT'!$M$6:$M$786,$B114,'NEW-RTT'!$AB$6:$AB$786,"G*",'NEW-RTT'!$C$6:$C$786,$Q$3,'NEW-RTT'!$N$6:$N$786,#REF!)</f>
        <v>0</v>
      </c>
      <c r="R114" s="126">
        <f t="shared" si="20"/>
        <v>0</v>
      </c>
      <c r="S114" s="126" t="e">
        <f t="shared" si="15"/>
        <v>#REF!</v>
      </c>
      <c r="T114" s="126" t="e">
        <f t="shared" si="21"/>
        <v>#REF!</v>
      </c>
      <c r="U114" s="126" t="e">
        <f t="shared" si="22"/>
        <v>#REF!</v>
      </c>
      <c r="V114" s="127" t="e">
        <f t="shared" si="23"/>
        <v>#REF!</v>
      </c>
      <c r="W114" s="131" t="e">
        <f>SUMIFS(#REF!,#REF!,#REF!,#REF!,#REF!,#REF!,#REF!)</f>
        <v>#REF!</v>
      </c>
      <c r="X114" s="141"/>
      <c r="Y114" s="142"/>
      <c r="Z114" s="141"/>
      <c r="AA114" s="141"/>
      <c r="AB114" s="142"/>
      <c r="AC114" s="143"/>
      <c r="AD114" s="141"/>
      <c r="AE114" s="141"/>
      <c r="AF114" s="142"/>
      <c r="AG114" s="143"/>
      <c r="AH114" s="141"/>
      <c r="AI114" s="142"/>
      <c r="AJ114" s="141"/>
      <c r="AK114" s="141"/>
      <c r="AL114" s="142"/>
      <c r="AM114" s="143"/>
      <c r="AN114" s="141"/>
      <c r="AO114" s="141"/>
      <c r="AP114" s="142"/>
      <c r="AQ114" s="143"/>
    </row>
    <row r="115" spans="2:43" x14ac:dyDescent="0.25">
      <c r="B115" s="22">
        <v>111</v>
      </c>
      <c r="C115" s="21"/>
      <c r="D115" s="23">
        <f>$D114+SUMIFS('NEW-RTT'!$O$6:$O$786,'NEW-RTT'!$B$6:$B$786,#REF!,'NEW-RTT'!$L$6:$L$786,$B115,'NEW-RTT'!$AB$6:$AB$786,"G*",'NEW-RTT'!$C$6:$C$786,$D$3,'NEW-RTT'!$N$6:$N$786,#REF!)-SUMIFS('NEW-RTT'!$O$6:$O$786,'NEW-RTT'!$B$6:$B$786,#REF!,'NEW-RTT'!$M$6:$M$786,$B115,'NEW-RTT'!$AB$6:$AB$786,"G*",'NEW-RTT'!$C$6:$C$786,$D$3,'NEW-RTT'!$N$6:$N$786,#REF!)</f>
        <v>0</v>
      </c>
      <c r="E115" s="24">
        <f>$E114+SUMIFS('NEW-RTT'!$O$6:$O$786,'NEW-RTT'!$B$6:$B$786,#REF!,'NEW-RTT'!$L$6:$L$786,$B115,'NEW-RTT'!$AB$6:$AB$786,"G*",'NEW-RTT'!$C$6:$C$786,$E$3,'NEW-RTT'!$N$6:$N$786,#REF!)-SUMIFS('NEW-RTT'!$O$6:$O$786,'NEW-RTT'!$B$6:$B$786,#REF!,'NEW-RTT'!$M$6:$M$786,$B115,'NEW-RTT'!$AB$6:$AB$786,"G*",'NEW-RTT'!$C$6:$C$786,$E$3,'NEW-RTT'!$N$6:$N$786,#REF!)</f>
        <v>0</v>
      </c>
      <c r="F115" s="24">
        <f>$F114+SUMIFS('NEW-RTT'!$O$6:$O$786,'NEW-RTT'!$B$6:$B$786,#REF!,'NEW-RTT'!$L$6:$L$786,$B115,'NEW-RTT'!$AB$6:$AB$786,"G*",'NEW-RTT'!$C$6:$C$786,$F$3,'NEW-RTT'!$N$6:$N$786,#REF!)-SUMIFS('NEW-RTT'!$O$6:$O$786,'NEW-RTT'!$B$6:$B$786,#REF!,'NEW-RTT'!$M$6:$M$786,$B115,'NEW-RTT'!$AB$6:$AB$786,"G*",'NEW-RTT'!$C$6:$C$786,$F$3,'NEW-RTT'!$N$6:$N$786,#REF!)</f>
        <v>0</v>
      </c>
      <c r="G115" s="55">
        <f>$G114+SUMIFS('NEW-RTT'!$O$6:$O$786,'NEW-RTT'!$B$6:$B$786,#REF!,'NEW-RTT'!$L$6:$L$786,$B115,'NEW-RTT'!$AB$6:$AB$786,"G*",'NEW-RTT'!$C$6:$C$786,$G$3,'NEW-RTT'!$N$6:$N$786,#REF!)-SUMIFS('NEW-RTT'!$O$6:$O$786,'NEW-RTT'!$B$6:$B$786,#REF!,'NEW-RTT'!$M$6:$M$786,$B115,'NEW-RTT'!$AB$6:$AB$786,"G*",'NEW-RTT'!$C$6:$C$786,$G$3,'NEW-RTT'!$N$6:$N$786,#REF!)</f>
        <v>0</v>
      </c>
      <c r="H115" s="64">
        <f t="shared" si="24"/>
        <v>0</v>
      </c>
      <c r="I115" s="97" t="e">
        <f t="shared" si="17"/>
        <v>#REF!</v>
      </c>
      <c r="J115" s="97" t="e">
        <f t="shared" si="18"/>
        <v>#REF!</v>
      </c>
      <c r="K115" s="97" t="e">
        <f t="shared" si="19"/>
        <v>#REF!</v>
      </c>
      <c r="L115" s="99" t="e">
        <f>SUMIFS(#REF!,#REF!,#REF!,#REF!,#REF!,#REF!,#REF!)</f>
        <v>#REF!</v>
      </c>
      <c r="M115" s="60">
        <f>$M114+SUMIFS('NEW-RTT'!$O$6:$O$786,'NEW-RTT'!$B$6:$B$786,#REF!,'NEW-RTT'!$L$6:$L$786,$B115,'NEW-RTT'!$AB$6:$AB$786,"G*",'NEW-RTT'!$C$6:$C$786,$M$3,'NEW-RTT'!$N$6:$N$786,#REF!)-SUMIFS('NEW-RTT'!$O$6:$O$786,'NEW-RTT'!$B$6:$B$786,#REF!,'NEW-RTT'!$M$6:$M$786,$B115,'NEW-RTT'!$AB$6:$AB$786,"G*",'NEW-RTT'!$C$6:$C$786,$M$3,'NEW-RTT'!$N$6:$N$786,#REF!)</f>
        <v>0</v>
      </c>
      <c r="N115" s="24">
        <f>$N114+SUMIFS('NEW-RTT'!$O$6:$O$786,'NEW-RTT'!$B$6:$B$786,#REF!,'NEW-RTT'!$L$6:$L$786,$B115,'NEW-RTT'!$AB$6:$AB$786,"G*",'NEW-RTT'!$C$6:$C$786,$N$3,'NEW-RTT'!$N$6:$N$786,#REF!)-SUMIFS('NEW-RTT'!$O$6:$O$786,'NEW-RTT'!$B$6:$B$786,#REF!,'NEW-RTT'!$M$6:$M$786,$B115,'NEW-RTT'!$AB$6:$AB$786,"G*",'NEW-RTT'!$C$6:$C$786,$N$3,'NEW-RTT'!$N$6:$N$786,#REF!)</f>
        <v>0</v>
      </c>
      <c r="O115" s="24">
        <f>$O114+SUMIFS('NEW-RTT'!$O$6:$O$786,'NEW-RTT'!$B$6:$B$786,#REF!,'NEW-RTT'!$L$6:$L$786,$B115,'NEW-RTT'!$AB$6:$AB$786,"G*",'NEW-RTT'!$C$6:$C$786,$O$3,'NEW-RTT'!$N$6:$N$786,#REF!)-SUMIFS('NEW-RTT'!$O$6:$O$786,'NEW-RTT'!$B$6:$B$786,#REF!,'NEW-RTT'!$M$6:$M$786,$B115,'NEW-RTT'!$AB$6:$AB$786,"G*",'NEW-RTT'!$C$6:$C$786,$O$3,'NEW-RTT'!$N$6:$N$786,#REF!)</f>
        <v>0</v>
      </c>
      <c r="P115" s="24">
        <f>$P114+SUMIFS('NEW-RTT'!$O$6:$O$786,'NEW-RTT'!$B$6:$B$786,#REF!,'NEW-RTT'!$L$6:$L$786,$B115,'NEW-RTT'!$AB$6:$AB$786,"G*",'NEW-RTT'!$C$6:$C$786,$P$3,'NEW-RTT'!$N$6:$N$786,#REF!)-SUMIFS('NEW-RTT'!$O$6:$O$786,'NEW-RTT'!$B$6:$B$786,#REF!,'NEW-RTT'!$M$6:$M$786,$B115,'NEW-RTT'!$AB$6:$AB$786,"G*",'NEW-RTT'!$C$6:$C$786,$P$3,'NEW-RTT'!$N$6:$N$786,#REF!)</f>
        <v>0</v>
      </c>
      <c r="Q115" s="24">
        <f>$Q114+SUMIFS('NEW-RTT'!$O$6:$O$786,'NEW-RTT'!$B$6:$B$786,#REF!,'NEW-RTT'!$L$6:$L$786,$B115,'NEW-RTT'!$AB$6:$AB$786,"G*",'NEW-RTT'!$C$6:$C$786,$Q$3,'NEW-RTT'!$N$6:$N$786,#REF!)-SUMIFS('NEW-RTT'!$O$6:$O$786,'NEW-RTT'!$B$6:$B$786,#REF!,'NEW-RTT'!$M$6:$M$786,$B115,'NEW-RTT'!$AB$6:$AB$786,"G*",'NEW-RTT'!$C$6:$C$786,$Q$3,'NEW-RTT'!$N$6:$N$786,#REF!)</f>
        <v>0</v>
      </c>
      <c r="R115" s="126">
        <f t="shared" si="20"/>
        <v>0</v>
      </c>
      <c r="S115" s="126" t="e">
        <f t="shared" si="15"/>
        <v>#REF!</v>
      </c>
      <c r="T115" s="126" t="e">
        <f t="shared" si="21"/>
        <v>#REF!</v>
      </c>
      <c r="U115" s="126" t="e">
        <f t="shared" si="22"/>
        <v>#REF!</v>
      </c>
      <c r="V115" s="127" t="e">
        <f t="shared" si="23"/>
        <v>#REF!</v>
      </c>
      <c r="W115" s="131" t="e">
        <f>SUMIFS(#REF!,#REF!,#REF!,#REF!,#REF!,#REF!,#REF!)</f>
        <v>#REF!</v>
      </c>
      <c r="X115" s="141"/>
      <c r="Y115" s="142"/>
      <c r="Z115" s="141"/>
      <c r="AA115" s="141"/>
      <c r="AB115" s="142"/>
      <c r="AC115" s="143"/>
      <c r="AD115" s="141"/>
      <c r="AE115" s="141"/>
      <c r="AF115" s="142"/>
      <c r="AG115" s="143"/>
      <c r="AH115" s="141"/>
      <c r="AI115" s="142"/>
      <c r="AJ115" s="141"/>
      <c r="AK115" s="141"/>
      <c r="AL115" s="142"/>
      <c r="AM115" s="143"/>
      <c r="AN115" s="141"/>
      <c r="AO115" s="141"/>
      <c r="AP115" s="142"/>
      <c r="AQ115" s="143"/>
    </row>
    <row r="116" spans="2:43" x14ac:dyDescent="0.25">
      <c r="B116" s="22">
        <v>112</v>
      </c>
      <c r="C116" s="21"/>
      <c r="D116" s="23">
        <f>$D115+SUMIFS('NEW-RTT'!$O$6:$O$786,'NEW-RTT'!$B$6:$B$786,#REF!,'NEW-RTT'!$L$6:$L$786,$B116,'NEW-RTT'!$AB$6:$AB$786,"G*",'NEW-RTT'!$C$6:$C$786,$D$3,'NEW-RTT'!$N$6:$N$786,#REF!)-SUMIFS('NEW-RTT'!$O$6:$O$786,'NEW-RTT'!$B$6:$B$786,#REF!,'NEW-RTT'!$M$6:$M$786,$B116,'NEW-RTT'!$AB$6:$AB$786,"G*",'NEW-RTT'!$C$6:$C$786,$D$3,'NEW-RTT'!$N$6:$N$786,#REF!)</f>
        <v>0</v>
      </c>
      <c r="E116" s="24">
        <f>$E115+SUMIFS('NEW-RTT'!$O$6:$O$786,'NEW-RTT'!$B$6:$B$786,#REF!,'NEW-RTT'!$L$6:$L$786,$B116,'NEW-RTT'!$AB$6:$AB$786,"G*",'NEW-RTT'!$C$6:$C$786,$E$3,'NEW-RTT'!$N$6:$N$786,#REF!)-SUMIFS('NEW-RTT'!$O$6:$O$786,'NEW-RTT'!$B$6:$B$786,#REF!,'NEW-RTT'!$M$6:$M$786,$B116,'NEW-RTT'!$AB$6:$AB$786,"G*",'NEW-RTT'!$C$6:$C$786,$E$3,'NEW-RTT'!$N$6:$N$786,#REF!)</f>
        <v>0</v>
      </c>
      <c r="F116" s="24">
        <f>$F115+SUMIFS('NEW-RTT'!$O$6:$O$786,'NEW-RTT'!$B$6:$B$786,#REF!,'NEW-RTT'!$L$6:$L$786,$B116,'NEW-RTT'!$AB$6:$AB$786,"G*",'NEW-RTT'!$C$6:$C$786,$F$3,'NEW-RTT'!$N$6:$N$786,#REF!)-SUMIFS('NEW-RTT'!$O$6:$O$786,'NEW-RTT'!$B$6:$B$786,#REF!,'NEW-RTT'!$M$6:$M$786,$B116,'NEW-RTT'!$AB$6:$AB$786,"G*",'NEW-RTT'!$C$6:$C$786,$F$3,'NEW-RTT'!$N$6:$N$786,#REF!)</f>
        <v>0</v>
      </c>
      <c r="G116" s="55">
        <f>$G115+SUMIFS('NEW-RTT'!$O$6:$O$786,'NEW-RTT'!$B$6:$B$786,#REF!,'NEW-RTT'!$L$6:$L$786,$B116,'NEW-RTT'!$AB$6:$AB$786,"G*",'NEW-RTT'!$C$6:$C$786,$G$3,'NEW-RTT'!$N$6:$N$786,#REF!)-SUMIFS('NEW-RTT'!$O$6:$O$786,'NEW-RTT'!$B$6:$B$786,#REF!,'NEW-RTT'!$M$6:$M$786,$B116,'NEW-RTT'!$AB$6:$AB$786,"G*",'NEW-RTT'!$C$6:$C$786,$G$3,'NEW-RTT'!$N$6:$N$786,#REF!)</f>
        <v>0</v>
      </c>
      <c r="H116" s="64">
        <f t="shared" si="24"/>
        <v>0</v>
      </c>
      <c r="I116" s="97" t="e">
        <f t="shared" si="17"/>
        <v>#REF!</v>
      </c>
      <c r="J116" s="97" t="e">
        <f t="shared" si="18"/>
        <v>#REF!</v>
      </c>
      <c r="K116" s="97" t="e">
        <f t="shared" si="19"/>
        <v>#REF!</v>
      </c>
      <c r="L116" s="99" t="e">
        <f>SUMIFS(#REF!,#REF!,#REF!,#REF!,#REF!,#REF!,#REF!)</f>
        <v>#REF!</v>
      </c>
      <c r="M116" s="60">
        <f>$M115+SUMIFS('NEW-RTT'!$O$6:$O$786,'NEW-RTT'!$B$6:$B$786,#REF!,'NEW-RTT'!$L$6:$L$786,$B116,'NEW-RTT'!$AB$6:$AB$786,"G*",'NEW-RTT'!$C$6:$C$786,$M$3,'NEW-RTT'!$N$6:$N$786,#REF!)-SUMIFS('NEW-RTT'!$O$6:$O$786,'NEW-RTT'!$B$6:$B$786,#REF!,'NEW-RTT'!$M$6:$M$786,$B116,'NEW-RTT'!$AB$6:$AB$786,"G*",'NEW-RTT'!$C$6:$C$786,$M$3,'NEW-RTT'!$N$6:$N$786,#REF!)</f>
        <v>0</v>
      </c>
      <c r="N116" s="24">
        <f>$N115+SUMIFS('NEW-RTT'!$O$6:$O$786,'NEW-RTT'!$B$6:$B$786,#REF!,'NEW-RTT'!$L$6:$L$786,$B116,'NEW-RTT'!$AB$6:$AB$786,"G*",'NEW-RTT'!$C$6:$C$786,$N$3,'NEW-RTT'!$N$6:$N$786,#REF!)-SUMIFS('NEW-RTT'!$O$6:$O$786,'NEW-RTT'!$B$6:$B$786,#REF!,'NEW-RTT'!$M$6:$M$786,$B116,'NEW-RTT'!$AB$6:$AB$786,"G*",'NEW-RTT'!$C$6:$C$786,$N$3,'NEW-RTT'!$N$6:$N$786,#REF!)</f>
        <v>0</v>
      </c>
      <c r="O116" s="24">
        <f>$O115+SUMIFS('NEW-RTT'!$O$6:$O$786,'NEW-RTT'!$B$6:$B$786,#REF!,'NEW-RTT'!$L$6:$L$786,$B116,'NEW-RTT'!$AB$6:$AB$786,"G*",'NEW-RTT'!$C$6:$C$786,$O$3,'NEW-RTT'!$N$6:$N$786,#REF!)-SUMIFS('NEW-RTT'!$O$6:$O$786,'NEW-RTT'!$B$6:$B$786,#REF!,'NEW-RTT'!$M$6:$M$786,$B116,'NEW-RTT'!$AB$6:$AB$786,"G*",'NEW-RTT'!$C$6:$C$786,$O$3,'NEW-RTT'!$N$6:$N$786,#REF!)</f>
        <v>0</v>
      </c>
      <c r="P116" s="24">
        <f>$P115+SUMIFS('NEW-RTT'!$O$6:$O$786,'NEW-RTT'!$B$6:$B$786,#REF!,'NEW-RTT'!$L$6:$L$786,$B116,'NEW-RTT'!$AB$6:$AB$786,"G*",'NEW-RTT'!$C$6:$C$786,$P$3,'NEW-RTT'!$N$6:$N$786,#REF!)-SUMIFS('NEW-RTT'!$O$6:$O$786,'NEW-RTT'!$B$6:$B$786,#REF!,'NEW-RTT'!$M$6:$M$786,$B116,'NEW-RTT'!$AB$6:$AB$786,"G*",'NEW-RTT'!$C$6:$C$786,$P$3,'NEW-RTT'!$N$6:$N$786,#REF!)</f>
        <v>0</v>
      </c>
      <c r="Q116" s="24">
        <f>$Q115+SUMIFS('NEW-RTT'!$O$6:$O$786,'NEW-RTT'!$B$6:$B$786,#REF!,'NEW-RTT'!$L$6:$L$786,$B116,'NEW-RTT'!$AB$6:$AB$786,"G*",'NEW-RTT'!$C$6:$C$786,$Q$3,'NEW-RTT'!$N$6:$N$786,#REF!)-SUMIFS('NEW-RTT'!$O$6:$O$786,'NEW-RTT'!$B$6:$B$786,#REF!,'NEW-RTT'!$M$6:$M$786,$B116,'NEW-RTT'!$AB$6:$AB$786,"G*",'NEW-RTT'!$C$6:$C$786,$Q$3,'NEW-RTT'!$N$6:$N$786,#REF!)</f>
        <v>0</v>
      </c>
      <c r="R116" s="126">
        <f t="shared" si="20"/>
        <v>0</v>
      </c>
      <c r="S116" s="126" t="e">
        <f t="shared" si="15"/>
        <v>#REF!</v>
      </c>
      <c r="T116" s="126" t="e">
        <f t="shared" si="21"/>
        <v>#REF!</v>
      </c>
      <c r="U116" s="126" t="e">
        <f t="shared" si="22"/>
        <v>#REF!</v>
      </c>
      <c r="V116" s="127" t="e">
        <f t="shared" si="23"/>
        <v>#REF!</v>
      </c>
      <c r="W116" s="131" t="e">
        <f>SUMIFS(#REF!,#REF!,#REF!,#REF!,#REF!,#REF!,#REF!)</f>
        <v>#REF!</v>
      </c>
      <c r="X116" s="141"/>
      <c r="Y116" s="142"/>
      <c r="Z116" s="141"/>
      <c r="AA116" s="141"/>
      <c r="AB116" s="142"/>
      <c r="AC116" s="143"/>
      <c r="AD116" s="141"/>
      <c r="AE116" s="141"/>
      <c r="AF116" s="142"/>
      <c r="AG116" s="143"/>
      <c r="AH116" s="141"/>
      <c r="AI116" s="142"/>
      <c r="AJ116" s="141"/>
      <c r="AK116" s="141"/>
      <c r="AL116" s="142"/>
      <c r="AM116" s="143"/>
      <c r="AN116" s="141"/>
      <c r="AO116" s="141"/>
      <c r="AP116" s="142"/>
      <c r="AQ116" s="143"/>
    </row>
    <row r="117" spans="2:43" x14ac:dyDescent="0.25">
      <c r="B117" s="22">
        <v>113</v>
      </c>
      <c r="C117" s="21"/>
      <c r="D117" s="23">
        <f>$D116+SUMIFS('NEW-RTT'!$O$6:$O$786,'NEW-RTT'!$B$6:$B$786,#REF!,'NEW-RTT'!$L$6:$L$786,$B117,'NEW-RTT'!$AB$6:$AB$786,"G*",'NEW-RTT'!$C$6:$C$786,$D$3,'NEW-RTT'!$N$6:$N$786,#REF!)-SUMIFS('NEW-RTT'!$O$6:$O$786,'NEW-RTT'!$B$6:$B$786,#REF!,'NEW-RTT'!$M$6:$M$786,$B117,'NEW-RTT'!$AB$6:$AB$786,"G*",'NEW-RTT'!$C$6:$C$786,$D$3,'NEW-RTT'!$N$6:$N$786,#REF!)</f>
        <v>0</v>
      </c>
      <c r="E117" s="24">
        <f>$E116+SUMIFS('NEW-RTT'!$O$6:$O$786,'NEW-RTT'!$B$6:$B$786,#REF!,'NEW-RTT'!$L$6:$L$786,$B117,'NEW-RTT'!$AB$6:$AB$786,"G*",'NEW-RTT'!$C$6:$C$786,$E$3,'NEW-RTT'!$N$6:$N$786,#REF!)-SUMIFS('NEW-RTT'!$O$6:$O$786,'NEW-RTT'!$B$6:$B$786,#REF!,'NEW-RTT'!$M$6:$M$786,$B117,'NEW-RTT'!$AB$6:$AB$786,"G*",'NEW-RTT'!$C$6:$C$786,$E$3,'NEW-RTT'!$N$6:$N$786,#REF!)</f>
        <v>0</v>
      </c>
      <c r="F117" s="24">
        <f>$F116+SUMIFS('NEW-RTT'!$O$6:$O$786,'NEW-RTT'!$B$6:$B$786,#REF!,'NEW-RTT'!$L$6:$L$786,$B117,'NEW-RTT'!$AB$6:$AB$786,"G*",'NEW-RTT'!$C$6:$C$786,$F$3,'NEW-RTT'!$N$6:$N$786,#REF!)-SUMIFS('NEW-RTT'!$O$6:$O$786,'NEW-RTT'!$B$6:$B$786,#REF!,'NEW-RTT'!$M$6:$M$786,$B117,'NEW-RTT'!$AB$6:$AB$786,"G*",'NEW-RTT'!$C$6:$C$786,$F$3,'NEW-RTT'!$N$6:$N$786,#REF!)</f>
        <v>0</v>
      </c>
      <c r="G117" s="55">
        <f>$G116+SUMIFS('NEW-RTT'!$O$6:$O$786,'NEW-RTT'!$B$6:$B$786,#REF!,'NEW-RTT'!$L$6:$L$786,$B117,'NEW-RTT'!$AB$6:$AB$786,"G*",'NEW-RTT'!$C$6:$C$786,$G$3,'NEW-RTT'!$N$6:$N$786,#REF!)-SUMIFS('NEW-RTT'!$O$6:$O$786,'NEW-RTT'!$B$6:$B$786,#REF!,'NEW-RTT'!$M$6:$M$786,$B117,'NEW-RTT'!$AB$6:$AB$786,"G*",'NEW-RTT'!$C$6:$C$786,$G$3,'NEW-RTT'!$N$6:$N$786,#REF!)</f>
        <v>0</v>
      </c>
      <c r="H117" s="64">
        <f t="shared" si="24"/>
        <v>0</v>
      </c>
      <c r="I117" s="97" t="e">
        <f t="shared" si="17"/>
        <v>#REF!</v>
      </c>
      <c r="J117" s="97" t="e">
        <f t="shared" si="18"/>
        <v>#REF!</v>
      </c>
      <c r="K117" s="97" t="e">
        <f t="shared" si="19"/>
        <v>#REF!</v>
      </c>
      <c r="L117" s="99" t="e">
        <f>SUMIFS(#REF!,#REF!,#REF!,#REF!,#REF!,#REF!,#REF!)</f>
        <v>#REF!</v>
      </c>
      <c r="M117" s="60">
        <f>$M116+SUMIFS('NEW-RTT'!$O$6:$O$786,'NEW-RTT'!$B$6:$B$786,#REF!,'NEW-RTT'!$L$6:$L$786,$B117,'NEW-RTT'!$AB$6:$AB$786,"G*",'NEW-RTT'!$C$6:$C$786,$M$3,'NEW-RTT'!$N$6:$N$786,#REF!)-SUMIFS('NEW-RTT'!$O$6:$O$786,'NEW-RTT'!$B$6:$B$786,#REF!,'NEW-RTT'!$M$6:$M$786,$B117,'NEW-RTT'!$AB$6:$AB$786,"G*",'NEW-RTT'!$C$6:$C$786,$M$3,'NEW-RTT'!$N$6:$N$786,#REF!)</f>
        <v>0</v>
      </c>
      <c r="N117" s="24">
        <f>$N116+SUMIFS('NEW-RTT'!$O$6:$O$786,'NEW-RTT'!$B$6:$B$786,#REF!,'NEW-RTT'!$L$6:$L$786,$B117,'NEW-RTT'!$AB$6:$AB$786,"G*",'NEW-RTT'!$C$6:$C$786,$N$3,'NEW-RTT'!$N$6:$N$786,#REF!)-SUMIFS('NEW-RTT'!$O$6:$O$786,'NEW-RTT'!$B$6:$B$786,#REF!,'NEW-RTT'!$M$6:$M$786,$B117,'NEW-RTT'!$AB$6:$AB$786,"G*",'NEW-RTT'!$C$6:$C$786,$N$3,'NEW-RTT'!$N$6:$N$786,#REF!)</f>
        <v>0</v>
      </c>
      <c r="O117" s="24">
        <f>$O116+SUMIFS('NEW-RTT'!$O$6:$O$786,'NEW-RTT'!$B$6:$B$786,#REF!,'NEW-RTT'!$L$6:$L$786,$B117,'NEW-RTT'!$AB$6:$AB$786,"G*",'NEW-RTT'!$C$6:$C$786,$O$3,'NEW-RTT'!$N$6:$N$786,#REF!)-SUMIFS('NEW-RTT'!$O$6:$O$786,'NEW-RTT'!$B$6:$B$786,#REF!,'NEW-RTT'!$M$6:$M$786,$B117,'NEW-RTT'!$AB$6:$AB$786,"G*",'NEW-RTT'!$C$6:$C$786,$O$3,'NEW-RTT'!$N$6:$N$786,#REF!)</f>
        <v>0</v>
      </c>
      <c r="P117" s="24">
        <f>$P116+SUMIFS('NEW-RTT'!$O$6:$O$786,'NEW-RTT'!$B$6:$B$786,#REF!,'NEW-RTT'!$L$6:$L$786,$B117,'NEW-RTT'!$AB$6:$AB$786,"G*",'NEW-RTT'!$C$6:$C$786,$P$3,'NEW-RTT'!$N$6:$N$786,#REF!)-SUMIFS('NEW-RTT'!$O$6:$O$786,'NEW-RTT'!$B$6:$B$786,#REF!,'NEW-RTT'!$M$6:$M$786,$B117,'NEW-RTT'!$AB$6:$AB$786,"G*",'NEW-RTT'!$C$6:$C$786,$P$3,'NEW-RTT'!$N$6:$N$786,#REF!)</f>
        <v>0</v>
      </c>
      <c r="Q117" s="24">
        <f>$Q116+SUMIFS('NEW-RTT'!$O$6:$O$786,'NEW-RTT'!$B$6:$B$786,#REF!,'NEW-RTT'!$L$6:$L$786,$B117,'NEW-RTT'!$AB$6:$AB$786,"G*",'NEW-RTT'!$C$6:$C$786,$Q$3,'NEW-RTT'!$N$6:$N$786,#REF!)-SUMIFS('NEW-RTT'!$O$6:$O$786,'NEW-RTT'!$B$6:$B$786,#REF!,'NEW-RTT'!$M$6:$M$786,$B117,'NEW-RTT'!$AB$6:$AB$786,"G*",'NEW-RTT'!$C$6:$C$786,$Q$3,'NEW-RTT'!$N$6:$N$786,#REF!)</f>
        <v>0</v>
      </c>
      <c r="R117" s="126">
        <f t="shared" si="20"/>
        <v>0</v>
      </c>
      <c r="S117" s="126" t="e">
        <f t="shared" si="15"/>
        <v>#REF!</v>
      </c>
      <c r="T117" s="126" t="e">
        <f t="shared" si="21"/>
        <v>#REF!</v>
      </c>
      <c r="U117" s="126" t="e">
        <f t="shared" si="22"/>
        <v>#REF!</v>
      </c>
      <c r="V117" s="127" t="e">
        <f t="shared" si="23"/>
        <v>#REF!</v>
      </c>
      <c r="W117" s="131" t="e">
        <f>SUMIFS(#REF!,#REF!,#REF!,#REF!,#REF!,#REF!,#REF!)</f>
        <v>#REF!</v>
      </c>
      <c r="X117" s="141"/>
      <c r="Y117" s="142"/>
      <c r="Z117" s="141"/>
      <c r="AA117" s="141"/>
      <c r="AB117" s="142"/>
      <c r="AC117" s="143"/>
      <c r="AD117" s="141"/>
      <c r="AE117" s="141"/>
      <c r="AF117" s="142"/>
      <c r="AG117" s="143"/>
      <c r="AH117" s="141"/>
      <c r="AI117" s="142"/>
      <c r="AJ117" s="141"/>
      <c r="AK117" s="141"/>
      <c r="AL117" s="142"/>
      <c r="AM117" s="143"/>
      <c r="AN117" s="141"/>
      <c r="AO117" s="141"/>
      <c r="AP117" s="142"/>
      <c r="AQ117" s="143"/>
    </row>
    <row r="118" spans="2:43" x14ac:dyDescent="0.25">
      <c r="B118" s="22">
        <v>114</v>
      </c>
      <c r="C118" s="21"/>
      <c r="D118" s="23">
        <f>$D117+SUMIFS('NEW-RTT'!$O$6:$O$786,'NEW-RTT'!$B$6:$B$786,#REF!,'NEW-RTT'!$L$6:$L$786,$B118,'NEW-RTT'!$AB$6:$AB$786,"G*",'NEW-RTT'!$C$6:$C$786,$D$3,'NEW-RTT'!$N$6:$N$786,#REF!)-SUMIFS('NEW-RTT'!$O$6:$O$786,'NEW-RTT'!$B$6:$B$786,#REF!,'NEW-RTT'!$M$6:$M$786,$B118,'NEW-RTT'!$AB$6:$AB$786,"G*",'NEW-RTT'!$C$6:$C$786,$D$3,'NEW-RTT'!$N$6:$N$786,#REF!)</f>
        <v>0</v>
      </c>
      <c r="E118" s="24">
        <f>$E117+SUMIFS('NEW-RTT'!$O$6:$O$786,'NEW-RTT'!$B$6:$B$786,#REF!,'NEW-RTT'!$L$6:$L$786,$B118,'NEW-RTT'!$AB$6:$AB$786,"G*",'NEW-RTT'!$C$6:$C$786,$E$3,'NEW-RTT'!$N$6:$N$786,#REF!)-SUMIFS('NEW-RTT'!$O$6:$O$786,'NEW-RTT'!$B$6:$B$786,#REF!,'NEW-RTT'!$M$6:$M$786,$B118,'NEW-RTT'!$AB$6:$AB$786,"G*",'NEW-RTT'!$C$6:$C$786,$E$3,'NEW-RTT'!$N$6:$N$786,#REF!)</f>
        <v>0</v>
      </c>
      <c r="F118" s="24">
        <f>$F117+SUMIFS('NEW-RTT'!$O$6:$O$786,'NEW-RTT'!$B$6:$B$786,#REF!,'NEW-RTT'!$L$6:$L$786,$B118,'NEW-RTT'!$AB$6:$AB$786,"G*",'NEW-RTT'!$C$6:$C$786,$F$3,'NEW-RTT'!$N$6:$N$786,#REF!)-SUMIFS('NEW-RTT'!$O$6:$O$786,'NEW-RTT'!$B$6:$B$786,#REF!,'NEW-RTT'!$M$6:$M$786,$B118,'NEW-RTT'!$AB$6:$AB$786,"G*",'NEW-RTT'!$C$6:$C$786,$F$3,'NEW-RTT'!$N$6:$N$786,#REF!)</f>
        <v>0</v>
      </c>
      <c r="G118" s="55">
        <f>$G117+SUMIFS('NEW-RTT'!$O$6:$O$786,'NEW-RTT'!$B$6:$B$786,#REF!,'NEW-RTT'!$L$6:$L$786,$B118,'NEW-RTT'!$AB$6:$AB$786,"G*",'NEW-RTT'!$C$6:$C$786,$G$3,'NEW-RTT'!$N$6:$N$786,#REF!)-SUMIFS('NEW-RTT'!$O$6:$O$786,'NEW-RTT'!$B$6:$B$786,#REF!,'NEW-RTT'!$M$6:$M$786,$B118,'NEW-RTT'!$AB$6:$AB$786,"G*",'NEW-RTT'!$C$6:$C$786,$G$3,'NEW-RTT'!$N$6:$N$786,#REF!)</f>
        <v>0</v>
      </c>
      <c r="H118" s="64">
        <f t="shared" si="24"/>
        <v>0</v>
      </c>
      <c r="I118" s="97" t="e">
        <f t="shared" si="17"/>
        <v>#REF!</v>
      </c>
      <c r="J118" s="97" t="e">
        <f t="shared" si="18"/>
        <v>#REF!</v>
      </c>
      <c r="K118" s="97" t="e">
        <f t="shared" si="19"/>
        <v>#REF!</v>
      </c>
      <c r="L118" s="99" t="e">
        <f>SUMIFS(#REF!,#REF!,#REF!,#REF!,#REF!,#REF!,#REF!)</f>
        <v>#REF!</v>
      </c>
      <c r="M118" s="60">
        <f>$M117+SUMIFS('NEW-RTT'!$O$6:$O$786,'NEW-RTT'!$B$6:$B$786,#REF!,'NEW-RTT'!$L$6:$L$786,$B118,'NEW-RTT'!$AB$6:$AB$786,"G*",'NEW-RTT'!$C$6:$C$786,$M$3,'NEW-RTT'!$N$6:$N$786,#REF!)-SUMIFS('NEW-RTT'!$O$6:$O$786,'NEW-RTT'!$B$6:$B$786,#REF!,'NEW-RTT'!$M$6:$M$786,$B118,'NEW-RTT'!$AB$6:$AB$786,"G*",'NEW-RTT'!$C$6:$C$786,$M$3,'NEW-RTT'!$N$6:$N$786,#REF!)</f>
        <v>0</v>
      </c>
      <c r="N118" s="24">
        <f>$N117+SUMIFS('NEW-RTT'!$O$6:$O$786,'NEW-RTT'!$B$6:$B$786,#REF!,'NEW-RTT'!$L$6:$L$786,$B118,'NEW-RTT'!$AB$6:$AB$786,"G*",'NEW-RTT'!$C$6:$C$786,$N$3,'NEW-RTT'!$N$6:$N$786,#REF!)-SUMIFS('NEW-RTT'!$O$6:$O$786,'NEW-RTT'!$B$6:$B$786,#REF!,'NEW-RTT'!$M$6:$M$786,$B118,'NEW-RTT'!$AB$6:$AB$786,"G*",'NEW-RTT'!$C$6:$C$786,$N$3,'NEW-RTT'!$N$6:$N$786,#REF!)</f>
        <v>0</v>
      </c>
      <c r="O118" s="24">
        <f>$O117+SUMIFS('NEW-RTT'!$O$6:$O$786,'NEW-RTT'!$B$6:$B$786,#REF!,'NEW-RTT'!$L$6:$L$786,$B118,'NEW-RTT'!$AB$6:$AB$786,"G*",'NEW-RTT'!$C$6:$C$786,$O$3,'NEW-RTT'!$N$6:$N$786,#REF!)-SUMIFS('NEW-RTT'!$O$6:$O$786,'NEW-RTT'!$B$6:$B$786,#REF!,'NEW-RTT'!$M$6:$M$786,$B118,'NEW-RTT'!$AB$6:$AB$786,"G*",'NEW-RTT'!$C$6:$C$786,$O$3,'NEW-RTT'!$N$6:$N$786,#REF!)</f>
        <v>0</v>
      </c>
      <c r="P118" s="24">
        <f>$P117+SUMIFS('NEW-RTT'!$O$6:$O$786,'NEW-RTT'!$B$6:$B$786,#REF!,'NEW-RTT'!$L$6:$L$786,$B118,'NEW-RTT'!$AB$6:$AB$786,"G*",'NEW-RTT'!$C$6:$C$786,$P$3,'NEW-RTT'!$N$6:$N$786,#REF!)-SUMIFS('NEW-RTT'!$O$6:$O$786,'NEW-RTT'!$B$6:$B$786,#REF!,'NEW-RTT'!$M$6:$M$786,$B118,'NEW-RTT'!$AB$6:$AB$786,"G*",'NEW-RTT'!$C$6:$C$786,$P$3,'NEW-RTT'!$N$6:$N$786,#REF!)</f>
        <v>0</v>
      </c>
      <c r="Q118" s="24">
        <f>$Q117+SUMIFS('NEW-RTT'!$O$6:$O$786,'NEW-RTT'!$B$6:$B$786,#REF!,'NEW-RTT'!$L$6:$L$786,$B118,'NEW-RTT'!$AB$6:$AB$786,"G*",'NEW-RTT'!$C$6:$C$786,$Q$3,'NEW-RTT'!$N$6:$N$786,#REF!)-SUMIFS('NEW-RTT'!$O$6:$O$786,'NEW-RTT'!$B$6:$B$786,#REF!,'NEW-RTT'!$M$6:$M$786,$B118,'NEW-RTT'!$AB$6:$AB$786,"G*",'NEW-RTT'!$C$6:$C$786,$Q$3,'NEW-RTT'!$N$6:$N$786,#REF!)</f>
        <v>0</v>
      </c>
      <c r="R118" s="126">
        <f t="shared" si="20"/>
        <v>0</v>
      </c>
      <c r="S118" s="126" t="e">
        <f t="shared" si="15"/>
        <v>#REF!</v>
      </c>
      <c r="T118" s="126" t="e">
        <f t="shared" si="21"/>
        <v>#REF!</v>
      </c>
      <c r="U118" s="126" t="e">
        <f t="shared" si="22"/>
        <v>#REF!</v>
      </c>
      <c r="V118" s="127" t="e">
        <f t="shared" si="23"/>
        <v>#REF!</v>
      </c>
      <c r="W118" s="131" t="e">
        <f>SUMIFS(#REF!,#REF!,#REF!,#REF!,#REF!,#REF!,#REF!)</f>
        <v>#REF!</v>
      </c>
      <c r="X118" s="141"/>
      <c r="Y118" s="142"/>
      <c r="Z118" s="141"/>
      <c r="AA118" s="141"/>
      <c r="AB118" s="142"/>
      <c r="AC118" s="143"/>
      <c r="AD118" s="141"/>
      <c r="AE118" s="141"/>
      <c r="AF118" s="142"/>
      <c r="AG118" s="143"/>
      <c r="AH118" s="141"/>
      <c r="AI118" s="142"/>
      <c r="AJ118" s="141"/>
      <c r="AK118" s="141"/>
      <c r="AL118" s="142"/>
      <c r="AM118" s="143"/>
      <c r="AN118" s="141"/>
      <c r="AO118" s="141"/>
      <c r="AP118" s="142"/>
      <c r="AQ118" s="143"/>
    </row>
    <row r="119" spans="2:43" x14ac:dyDescent="0.25">
      <c r="B119" s="22">
        <v>115</v>
      </c>
      <c r="C119" s="21"/>
      <c r="D119" s="23">
        <f>$D118+SUMIFS('NEW-RTT'!$O$6:$O$786,'NEW-RTT'!$B$6:$B$786,#REF!,'NEW-RTT'!$L$6:$L$786,$B119,'NEW-RTT'!$AB$6:$AB$786,"G*",'NEW-RTT'!$C$6:$C$786,$D$3,'NEW-RTT'!$N$6:$N$786,#REF!)-SUMIFS('NEW-RTT'!$O$6:$O$786,'NEW-RTT'!$B$6:$B$786,#REF!,'NEW-RTT'!$M$6:$M$786,$B119,'NEW-RTT'!$AB$6:$AB$786,"G*",'NEW-RTT'!$C$6:$C$786,$D$3,'NEW-RTT'!$N$6:$N$786,#REF!)</f>
        <v>0</v>
      </c>
      <c r="E119" s="24">
        <f>$E118+SUMIFS('NEW-RTT'!$O$6:$O$786,'NEW-RTT'!$B$6:$B$786,#REF!,'NEW-RTT'!$L$6:$L$786,$B119,'NEW-RTT'!$AB$6:$AB$786,"G*",'NEW-RTT'!$C$6:$C$786,$E$3,'NEW-RTT'!$N$6:$N$786,#REF!)-SUMIFS('NEW-RTT'!$O$6:$O$786,'NEW-RTT'!$B$6:$B$786,#REF!,'NEW-RTT'!$M$6:$M$786,$B119,'NEW-RTT'!$AB$6:$AB$786,"G*",'NEW-RTT'!$C$6:$C$786,$E$3,'NEW-RTT'!$N$6:$N$786,#REF!)</f>
        <v>0</v>
      </c>
      <c r="F119" s="24">
        <f>$F118+SUMIFS('NEW-RTT'!$O$6:$O$786,'NEW-RTT'!$B$6:$B$786,#REF!,'NEW-RTT'!$L$6:$L$786,$B119,'NEW-RTT'!$AB$6:$AB$786,"G*",'NEW-RTT'!$C$6:$C$786,$F$3,'NEW-RTT'!$N$6:$N$786,#REF!)-SUMIFS('NEW-RTT'!$O$6:$O$786,'NEW-RTT'!$B$6:$B$786,#REF!,'NEW-RTT'!$M$6:$M$786,$B119,'NEW-RTT'!$AB$6:$AB$786,"G*",'NEW-RTT'!$C$6:$C$786,$F$3,'NEW-RTT'!$N$6:$N$786,#REF!)</f>
        <v>0</v>
      </c>
      <c r="G119" s="55">
        <f>$G118+SUMIFS('NEW-RTT'!$O$6:$O$786,'NEW-RTT'!$B$6:$B$786,#REF!,'NEW-RTT'!$L$6:$L$786,$B119,'NEW-RTT'!$AB$6:$AB$786,"G*",'NEW-RTT'!$C$6:$C$786,$G$3,'NEW-RTT'!$N$6:$N$786,#REF!)-SUMIFS('NEW-RTT'!$O$6:$O$786,'NEW-RTT'!$B$6:$B$786,#REF!,'NEW-RTT'!$M$6:$M$786,$B119,'NEW-RTT'!$AB$6:$AB$786,"G*",'NEW-RTT'!$C$6:$C$786,$G$3,'NEW-RTT'!$N$6:$N$786,#REF!)</f>
        <v>0</v>
      </c>
      <c r="H119" s="64">
        <f t="shared" si="24"/>
        <v>0</v>
      </c>
      <c r="I119" s="97" t="e">
        <f t="shared" si="17"/>
        <v>#REF!</v>
      </c>
      <c r="J119" s="97" t="e">
        <f t="shared" si="18"/>
        <v>#REF!</v>
      </c>
      <c r="K119" s="97" t="e">
        <f t="shared" si="19"/>
        <v>#REF!</v>
      </c>
      <c r="L119" s="99" t="e">
        <f>SUMIFS(#REF!,#REF!,#REF!,#REF!,#REF!,#REF!,#REF!)</f>
        <v>#REF!</v>
      </c>
      <c r="M119" s="60">
        <f>$M118+SUMIFS('NEW-RTT'!$O$6:$O$786,'NEW-RTT'!$B$6:$B$786,#REF!,'NEW-RTT'!$L$6:$L$786,$B119,'NEW-RTT'!$AB$6:$AB$786,"G*",'NEW-RTT'!$C$6:$C$786,$M$3,'NEW-RTT'!$N$6:$N$786,#REF!)-SUMIFS('NEW-RTT'!$O$6:$O$786,'NEW-RTT'!$B$6:$B$786,#REF!,'NEW-RTT'!$M$6:$M$786,$B119,'NEW-RTT'!$AB$6:$AB$786,"G*",'NEW-RTT'!$C$6:$C$786,$M$3,'NEW-RTT'!$N$6:$N$786,#REF!)</f>
        <v>0</v>
      </c>
      <c r="N119" s="24">
        <f>$N118+SUMIFS('NEW-RTT'!$O$6:$O$786,'NEW-RTT'!$B$6:$B$786,#REF!,'NEW-RTT'!$L$6:$L$786,$B119,'NEW-RTT'!$AB$6:$AB$786,"G*",'NEW-RTT'!$C$6:$C$786,$N$3,'NEW-RTT'!$N$6:$N$786,#REF!)-SUMIFS('NEW-RTT'!$O$6:$O$786,'NEW-RTT'!$B$6:$B$786,#REF!,'NEW-RTT'!$M$6:$M$786,$B119,'NEW-RTT'!$AB$6:$AB$786,"G*",'NEW-RTT'!$C$6:$C$786,$N$3,'NEW-RTT'!$N$6:$N$786,#REF!)</f>
        <v>0</v>
      </c>
      <c r="O119" s="24">
        <f>$O118+SUMIFS('NEW-RTT'!$O$6:$O$786,'NEW-RTT'!$B$6:$B$786,#REF!,'NEW-RTT'!$L$6:$L$786,$B119,'NEW-RTT'!$AB$6:$AB$786,"G*",'NEW-RTT'!$C$6:$C$786,$O$3,'NEW-RTT'!$N$6:$N$786,#REF!)-SUMIFS('NEW-RTT'!$O$6:$O$786,'NEW-RTT'!$B$6:$B$786,#REF!,'NEW-RTT'!$M$6:$M$786,$B119,'NEW-RTT'!$AB$6:$AB$786,"G*",'NEW-RTT'!$C$6:$C$786,$O$3,'NEW-RTT'!$N$6:$N$786,#REF!)</f>
        <v>0</v>
      </c>
      <c r="P119" s="24">
        <f>$P118+SUMIFS('NEW-RTT'!$O$6:$O$786,'NEW-RTT'!$B$6:$B$786,#REF!,'NEW-RTT'!$L$6:$L$786,$B119,'NEW-RTT'!$AB$6:$AB$786,"G*",'NEW-RTT'!$C$6:$C$786,$P$3,'NEW-RTT'!$N$6:$N$786,#REF!)-SUMIFS('NEW-RTT'!$O$6:$O$786,'NEW-RTT'!$B$6:$B$786,#REF!,'NEW-RTT'!$M$6:$M$786,$B119,'NEW-RTT'!$AB$6:$AB$786,"G*",'NEW-RTT'!$C$6:$C$786,$P$3,'NEW-RTT'!$N$6:$N$786,#REF!)</f>
        <v>0</v>
      </c>
      <c r="Q119" s="24">
        <f>$Q118+SUMIFS('NEW-RTT'!$O$6:$O$786,'NEW-RTT'!$B$6:$B$786,#REF!,'NEW-RTT'!$L$6:$L$786,$B119,'NEW-RTT'!$AB$6:$AB$786,"G*",'NEW-RTT'!$C$6:$C$786,$Q$3,'NEW-RTT'!$N$6:$N$786,#REF!)-SUMIFS('NEW-RTT'!$O$6:$O$786,'NEW-RTT'!$B$6:$B$786,#REF!,'NEW-RTT'!$M$6:$M$786,$B119,'NEW-RTT'!$AB$6:$AB$786,"G*",'NEW-RTT'!$C$6:$C$786,$Q$3,'NEW-RTT'!$N$6:$N$786,#REF!)</f>
        <v>0</v>
      </c>
      <c r="R119" s="126">
        <f t="shared" ref="R119:R154" si="25">M119+N119+O119</f>
        <v>0</v>
      </c>
      <c r="S119" s="126" t="e">
        <f t="shared" si="15"/>
        <v>#REF!</v>
      </c>
      <c r="T119" s="126" t="e">
        <f t="shared" si="21"/>
        <v>#REF!</v>
      </c>
      <c r="U119" s="126" t="e">
        <f t="shared" si="22"/>
        <v>#REF!</v>
      </c>
      <c r="V119" s="127" t="e">
        <f t="shared" si="23"/>
        <v>#REF!</v>
      </c>
      <c r="W119" s="131" t="e">
        <f>SUMIFS(#REF!,#REF!,#REF!,#REF!,#REF!,#REF!,#REF!)</f>
        <v>#REF!</v>
      </c>
      <c r="X119" s="141"/>
      <c r="Y119" s="142"/>
      <c r="Z119" s="141"/>
      <c r="AA119" s="141"/>
      <c r="AB119" s="142"/>
      <c r="AC119" s="143"/>
      <c r="AD119" s="141"/>
      <c r="AE119" s="141"/>
      <c r="AF119" s="142"/>
      <c r="AG119" s="143"/>
      <c r="AH119" s="141"/>
      <c r="AI119" s="142"/>
      <c r="AJ119" s="141"/>
      <c r="AK119" s="141"/>
      <c r="AL119" s="142"/>
      <c r="AM119" s="143"/>
      <c r="AN119" s="141"/>
      <c r="AO119" s="141"/>
      <c r="AP119" s="142"/>
      <c r="AQ119" s="143"/>
    </row>
    <row r="120" spans="2:43" x14ac:dyDescent="0.25">
      <c r="B120" s="22">
        <v>116</v>
      </c>
      <c r="C120" s="21"/>
      <c r="D120" s="23">
        <f>$D119+SUMIFS('NEW-RTT'!$O$6:$O$786,'NEW-RTT'!$B$6:$B$786,#REF!,'NEW-RTT'!$L$6:$L$786,$B120,'NEW-RTT'!$AB$6:$AB$786,"G*",'NEW-RTT'!$C$6:$C$786,$D$3,'NEW-RTT'!$N$6:$N$786,#REF!)-SUMIFS('NEW-RTT'!$O$6:$O$786,'NEW-RTT'!$B$6:$B$786,#REF!,'NEW-RTT'!$M$6:$M$786,$B120,'NEW-RTT'!$AB$6:$AB$786,"G*",'NEW-RTT'!$C$6:$C$786,$D$3,'NEW-RTT'!$N$6:$N$786,#REF!)</f>
        <v>0</v>
      </c>
      <c r="E120" s="24">
        <f>$E119+SUMIFS('NEW-RTT'!$O$6:$O$786,'NEW-RTT'!$B$6:$B$786,#REF!,'NEW-RTT'!$L$6:$L$786,$B120,'NEW-RTT'!$AB$6:$AB$786,"G*",'NEW-RTT'!$C$6:$C$786,$E$3,'NEW-RTT'!$N$6:$N$786,#REF!)-SUMIFS('NEW-RTT'!$O$6:$O$786,'NEW-RTT'!$B$6:$B$786,#REF!,'NEW-RTT'!$M$6:$M$786,$B120,'NEW-RTT'!$AB$6:$AB$786,"G*",'NEW-RTT'!$C$6:$C$786,$E$3,'NEW-RTT'!$N$6:$N$786,#REF!)</f>
        <v>0</v>
      </c>
      <c r="F120" s="24">
        <f>$F119+SUMIFS('NEW-RTT'!$O$6:$O$786,'NEW-RTT'!$B$6:$B$786,#REF!,'NEW-RTT'!$L$6:$L$786,$B120,'NEW-RTT'!$AB$6:$AB$786,"G*",'NEW-RTT'!$C$6:$C$786,$F$3,'NEW-RTT'!$N$6:$N$786,#REF!)-SUMIFS('NEW-RTT'!$O$6:$O$786,'NEW-RTT'!$B$6:$B$786,#REF!,'NEW-RTT'!$M$6:$M$786,$B120,'NEW-RTT'!$AB$6:$AB$786,"G*",'NEW-RTT'!$C$6:$C$786,$F$3,'NEW-RTT'!$N$6:$N$786,#REF!)</f>
        <v>0</v>
      </c>
      <c r="G120" s="55">
        <f>$G119+SUMIFS('NEW-RTT'!$O$6:$O$786,'NEW-RTT'!$B$6:$B$786,#REF!,'NEW-RTT'!$L$6:$L$786,$B120,'NEW-RTT'!$AB$6:$AB$786,"G*",'NEW-RTT'!$C$6:$C$786,$G$3,'NEW-RTT'!$N$6:$N$786,#REF!)-SUMIFS('NEW-RTT'!$O$6:$O$786,'NEW-RTT'!$B$6:$B$786,#REF!,'NEW-RTT'!$M$6:$M$786,$B120,'NEW-RTT'!$AB$6:$AB$786,"G*",'NEW-RTT'!$C$6:$C$786,$G$3,'NEW-RTT'!$N$6:$N$786,#REF!)</f>
        <v>0</v>
      </c>
      <c r="H120" s="64">
        <f t="shared" si="24"/>
        <v>0</v>
      </c>
      <c r="I120" s="97" t="e">
        <f t="shared" si="17"/>
        <v>#REF!</v>
      </c>
      <c r="J120" s="97" t="e">
        <f t="shared" si="18"/>
        <v>#REF!</v>
      </c>
      <c r="K120" s="97" t="e">
        <f t="shared" si="19"/>
        <v>#REF!</v>
      </c>
      <c r="L120" s="99" t="e">
        <f>SUMIFS(#REF!,#REF!,#REF!,#REF!,#REF!,#REF!,#REF!)</f>
        <v>#REF!</v>
      </c>
      <c r="M120" s="60">
        <f>$M119+SUMIFS('NEW-RTT'!$O$6:$O$786,'NEW-RTT'!$B$6:$B$786,#REF!,'NEW-RTT'!$L$6:$L$786,$B120,'NEW-RTT'!$AB$6:$AB$786,"G*",'NEW-RTT'!$C$6:$C$786,$M$3,'NEW-RTT'!$N$6:$N$786,#REF!)-SUMIFS('NEW-RTT'!$O$6:$O$786,'NEW-RTT'!$B$6:$B$786,#REF!,'NEW-RTT'!$M$6:$M$786,$B120,'NEW-RTT'!$AB$6:$AB$786,"G*",'NEW-RTT'!$C$6:$C$786,$M$3,'NEW-RTT'!$N$6:$N$786,#REF!)</f>
        <v>0</v>
      </c>
      <c r="N120" s="24">
        <f>$N119+SUMIFS('NEW-RTT'!$O$6:$O$786,'NEW-RTT'!$B$6:$B$786,#REF!,'NEW-RTT'!$L$6:$L$786,$B120,'NEW-RTT'!$AB$6:$AB$786,"G*",'NEW-RTT'!$C$6:$C$786,$N$3,'NEW-RTT'!$N$6:$N$786,#REF!)-SUMIFS('NEW-RTT'!$O$6:$O$786,'NEW-RTT'!$B$6:$B$786,#REF!,'NEW-RTT'!$M$6:$M$786,$B120,'NEW-RTT'!$AB$6:$AB$786,"G*",'NEW-RTT'!$C$6:$C$786,$N$3,'NEW-RTT'!$N$6:$N$786,#REF!)</f>
        <v>0</v>
      </c>
      <c r="O120" s="24">
        <f>$O119+SUMIFS('NEW-RTT'!$O$6:$O$786,'NEW-RTT'!$B$6:$B$786,#REF!,'NEW-RTT'!$L$6:$L$786,$B120,'NEW-RTT'!$AB$6:$AB$786,"G*",'NEW-RTT'!$C$6:$C$786,$O$3,'NEW-RTT'!$N$6:$N$786,#REF!)-SUMIFS('NEW-RTT'!$O$6:$O$786,'NEW-RTT'!$B$6:$B$786,#REF!,'NEW-RTT'!$M$6:$M$786,$B120,'NEW-RTT'!$AB$6:$AB$786,"G*",'NEW-RTT'!$C$6:$C$786,$O$3,'NEW-RTT'!$N$6:$N$786,#REF!)</f>
        <v>0</v>
      </c>
      <c r="P120" s="24">
        <f>$P119+SUMIFS('NEW-RTT'!$O$6:$O$786,'NEW-RTT'!$B$6:$B$786,#REF!,'NEW-RTT'!$L$6:$L$786,$B120,'NEW-RTT'!$AB$6:$AB$786,"G*",'NEW-RTT'!$C$6:$C$786,$P$3,'NEW-RTT'!$N$6:$N$786,#REF!)-SUMIFS('NEW-RTT'!$O$6:$O$786,'NEW-RTT'!$B$6:$B$786,#REF!,'NEW-RTT'!$M$6:$M$786,$B120,'NEW-RTT'!$AB$6:$AB$786,"G*",'NEW-RTT'!$C$6:$C$786,$P$3,'NEW-RTT'!$N$6:$N$786,#REF!)</f>
        <v>0</v>
      </c>
      <c r="Q120" s="24">
        <f>$Q119+SUMIFS('NEW-RTT'!$O$6:$O$786,'NEW-RTT'!$B$6:$B$786,#REF!,'NEW-RTT'!$L$6:$L$786,$B120,'NEW-RTT'!$AB$6:$AB$786,"G*",'NEW-RTT'!$C$6:$C$786,$Q$3,'NEW-RTT'!$N$6:$N$786,#REF!)-SUMIFS('NEW-RTT'!$O$6:$O$786,'NEW-RTT'!$B$6:$B$786,#REF!,'NEW-RTT'!$M$6:$M$786,$B120,'NEW-RTT'!$AB$6:$AB$786,"G*",'NEW-RTT'!$C$6:$C$786,$Q$3,'NEW-RTT'!$N$6:$N$786,#REF!)</f>
        <v>0</v>
      </c>
      <c r="R120" s="126">
        <f t="shared" si="25"/>
        <v>0</v>
      </c>
      <c r="S120" s="126" t="e">
        <f t="shared" si="15"/>
        <v>#REF!</v>
      </c>
      <c r="T120" s="126" t="e">
        <f t="shared" si="21"/>
        <v>#REF!</v>
      </c>
      <c r="U120" s="126" t="e">
        <f t="shared" si="22"/>
        <v>#REF!</v>
      </c>
      <c r="V120" s="127" t="e">
        <f t="shared" si="23"/>
        <v>#REF!</v>
      </c>
      <c r="W120" s="131" t="e">
        <f>SUMIFS(#REF!,#REF!,#REF!,#REF!,#REF!,#REF!,#REF!)</f>
        <v>#REF!</v>
      </c>
      <c r="X120" s="141"/>
      <c r="Y120" s="142"/>
      <c r="Z120" s="141"/>
      <c r="AA120" s="141"/>
      <c r="AB120" s="142"/>
      <c r="AC120" s="143"/>
      <c r="AD120" s="141"/>
      <c r="AE120" s="141"/>
      <c r="AF120" s="142"/>
      <c r="AG120" s="143"/>
      <c r="AH120" s="141"/>
      <c r="AI120" s="142"/>
      <c r="AJ120" s="141"/>
      <c r="AK120" s="141"/>
      <c r="AL120" s="142"/>
      <c r="AM120" s="143"/>
      <c r="AN120" s="141"/>
      <c r="AO120" s="141"/>
      <c r="AP120" s="142"/>
      <c r="AQ120" s="143"/>
    </row>
    <row r="121" spans="2:43" x14ac:dyDescent="0.25">
      <c r="B121" s="22">
        <v>117</v>
      </c>
      <c r="C121" s="21"/>
      <c r="D121" s="23">
        <f>$D120+SUMIFS('NEW-RTT'!$O$6:$O$786,'NEW-RTT'!$B$6:$B$786,#REF!,'NEW-RTT'!$L$6:$L$786,$B121,'NEW-RTT'!$AB$6:$AB$786,"G*",'NEW-RTT'!$C$6:$C$786,$D$3,'NEW-RTT'!$N$6:$N$786,#REF!)-SUMIFS('NEW-RTT'!$O$6:$O$786,'NEW-RTT'!$B$6:$B$786,#REF!,'NEW-RTT'!$M$6:$M$786,$B121,'NEW-RTT'!$AB$6:$AB$786,"G*",'NEW-RTT'!$C$6:$C$786,$D$3,'NEW-RTT'!$N$6:$N$786,#REF!)</f>
        <v>0</v>
      </c>
      <c r="E121" s="24">
        <f>$E120+SUMIFS('NEW-RTT'!$O$6:$O$786,'NEW-RTT'!$B$6:$B$786,#REF!,'NEW-RTT'!$L$6:$L$786,$B121,'NEW-RTT'!$AB$6:$AB$786,"G*",'NEW-RTT'!$C$6:$C$786,$E$3,'NEW-RTT'!$N$6:$N$786,#REF!)-SUMIFS('NEW-RTT'!$O$6:$O$786,'NEW-RTT'!$B$6:$B$786,#REF!,'NEW-RTT'!$M$6:$M$786,$B121,'NEW-RTT'!$AB$6:$AB$786,"G*",'NEW-RTT'!$C$6:$C$786,$E$3,'NEW-RTT'!$N$6:$N$786,#REF!)</f>
        <v>0</v>
      </c>
      <c r="F121" s="24">
        <f>$F120+SUMIFS('NEW-RTT'!$O$6:$O$786,'NEW-RTT'!$B$6:$B$786,#REF!,'NEW-RTT'!$L$6:$L$786,$B121,'NEW-RTT'!$AB$6:$AB$786,"G*",'NEW-RTT'!$C$6:$C$786,$F$3,'NEW-RTT'!$N$6:$N$786,#REF!)-SUMIFS('NEW-RTT'!$O$6:$O$786,'NEW-RTT'!$B$6:$B$786,#REF!,'NEW-RTT'!$M$6:$M$786,$B121,'NEW-RTT'!$AB$6:$AB$786,"G*",'NEW-RTT'!$C$6:$C$786,$F$3,'NEW-RTT'!$N$6:$N$786,#REF!)</f>
        <v>0</v>
      </c>
      <c r="G121" s="55">
        <f>$G120+SUMIFS('NEW-RTT'!$O$6:$O$786,'NEW-RTT'!$B$6:$B$786,#REF!,'NEW-RTT'!$L$6:$L$786,$B121,'NEW-RTT'!$AB$6:$AB$786,"G*",'NEW-RTT'!$C$6:$C$786,$G$3,'NEW-RTT'!$N$6:$N$786,#REF!)-SUMIFS('NEW-RTT'!$O$6:$O$786,'NEW-RTT'!$B$6:$B$786,#REF!,'NEW-RTT'!$M$6:$M$786,$B121,'NEW-RTT'!$AB$6:$AB$786,"G*",'NEW-RTT'!$C$6:$C$786,$G$3,'NEW-RTT'!$N$6:$N$786,#REF!)</f>
        <v>0</v>
      </c>
      <c r="H121" s="64">
        <f t="shared" si="24"/>
        <v>0</v>
      </c>
      <c r="I121" s="97" t="e">
        <f t="shared" si="17"/>
        <v>#REF!</v>
      </c>
      <c r="J121" s="97" t="e">
        <f t="shared" si="18"/>
        <v>#REF!</v>
      </c>
      <c r="K121" s="97" t="e">
        <f t="shared" si="19"/>
        <v>#REF!</v>
      </c>
      <c r="L121" s="99" t="e">
        <f>SUMIFS(#REF!,#REF!,#REF!,#REF!,#REF!,#REF!,#REF!)</f>
        <v>#REF!</v>
      </c>
      <c r="M121" s="60">
        <f>$M120+SUMIFS('NEW-RTT'!$O$6:$O$786,'NEW-RTT'!$B$6:$B$786,#REF!,'NEW-RTT'!$L$6:$L$786,$B121,'NEW-RTT'!$AB$6:$AB$786,"G*",'NEW-RTT'!$C$6:$C$786,$M$3,'NEW-RTT'!$N$6:$N$786,#REF!)-SUMIFS('NEW-RTT'!$O$6:$O$786,'NEW-RTT'!$B$6:$B$786,#REF!,'NEW-RTT'!$M$6:$M$786,$B121,'NEW-RTT'!$AB$6:$AB$786,"G*",'NEW-RTT'!$C$6:$C$786,$M$3,'NEW-RTT'!$N$6:$N$786,#REF!)</f>
        <v>0</v>
      </c>
      <c r="N121" s="24">
        <f>$N120+SUMIFS('NEW-RTT'!$O$6:$O$786,'NEW-RTT'!$B$6:$B$786,#REF!,'NEW-RTT'!$L$6:$L$786,$B121,'NEW-RTT'!$AB$6:$AB$786,"G*",'NEW-RTT'!$C$6:$C$786,$N$3,'NEW-RTT'!$N$6:$N$786,#REF!)-SUMIFS('NEW-RTT'!$O$6:$O$786,'NEW-RTT'!$B$6:$B$786,#REF!,'NEW-RTT'!$M$6:$M$786,$B121,'NEW-RTT'!$AB$6:$AB$786,"G*",'NEW-RTT'!$C$6:$C$786,$N$3,'NEW-RTT'!$N$6:$N$786,#REF!)</f>
        <v>0</v>
      </c>
      <c r="O121" s="24">
        <f>$O120+SUMIFS('NEW-RTT'!$O$6:$O$786,'NEW-RTT'!$B$6:$B$786,#REF!,'NEW-RTT'!$L$6:$L$786,$B121,'NEW-RTT'!$AB$6:$AB$786,"G*",'NEW-RTT'!$C$6:$C$786,$O$3,'NEW-RTT'!$N$6:$N$786,#REF!)-SUMIFS('NEW-RTT'!$O$6:$O$786,'NEW-RTT'!$B$6:$B$786,#REF!,'NEW-RTT'!$M$6:$M$786,$B121,'NEW-RTT'!$AB$6:$AB$786,"G*",'NEW-RTT'!$C$6:$C$786,$O$3,'NEW-RTT'!$N$6:$N$786,#REF!)</f>
        <v>0</v>
      </c>
      <c r="P121" s="24">
        <f>$P120+SUMIFS('NEW-RTT'!$O$6:$O$786,'NEW-RTT'!$B$6:$B$786,#REF!,'NEW-RTT'!$L$6:$L$786,$B121,'NEW-RTT'!$AB$6:$AB$786,"G*",'NEW-RTT'!$C$6:$C$786,$P$3,'NEW-RTT'!$N$6:$N$786,#REF!)-SUMIFS('NEW-RTT'!$O$6:$O$786,'NEW-RTT'!$B$6:$B$786,#REF!,'NEW-RTT'!$M$6:$M$786,$B121,'NEW-RTT'!$AB$6:$AB$786,"G*",'NEW-RTT'!$C$6:$C$786,$P$3,'NEW-RTT'!$N$6:$N$786,#REF!)</f>
        <v>0</v>
      </c>
      <c r="Q121" s="24">
        <f>$Q120+SUMIFS('NEW-RTT'!$O$6:$O$786,'NEW-RTT'!$B$6:$B$786,#REF!,'NEW-RTT'!$L$6:$L$786,$B121,'NEW-RTT'!$AB$6:$AB$786,"G*",'NEW-RTT'!$C$6:$C$786,$Q$3,'NEW-RTT'!$N$6:$N$786,#REF!)-SUMIFS('NEW-RTT'!$O$6:$O$786,'NEW-RTT'!$B$6:$B$786,#REF!,'NEW-RTT'!$M$6:$M$786,$B121,'NEW-RTT'!$AB$6:$AB$786,"G*",'NEW-RTT'!$C$6:$C$786,$Q$3,'NEW-RTT'!$N$6:$N$786,#REF!)</f>
        <v>0</v>
      </c>
      <c r="R121" s="126">
        <f t="shared" si="25"/>
        <v>0</v>
      </c>
      <c r="S121" s="126" t="e">
        <f t="shared" si="15"/>
        <v>#REF!</v>
      </c>
      <c r="T121" s="126" t="e">
        <f t="shared" si="21"/>
        <v>#REF!</v>
      </c>
      <c r="U121" s="126" t="e">
        <f t="shared" si="22"/>
        <v>#REF!</v>
      </c>
      <c r="V121" s="127" t="e">
        <f t="shared" si="23"/>
        <v>#REF!</v>
      </c>
      <c r="W121" s="131" t="e">
        <f>SUMIFS(#REF!,#REF!,#REF!,#REF!,#REF!,#REF!,#REF!)</f>
        <v>#REF!</v>
      </c>
      <c r="X121" s="141"/>
      <c r="Y121" s="142"/>
      <c r="Z121" s="141"/>
      <c r="AA121" s="141"/>
      <c r="AB121" s="142"/>
      <c r="AC121" s="143"/>
      <c r="AD121" s="141"/>
      <c r="AE121" s="141"/>
      <c r="AF121" s="142"/>
      <c r="AG121" s="143"/>
      <c r="AH121" s="141"/>
      <c r="AI121" s="142"/>
      <c r="AJ121" s="141"/>
      <c r="AK121" s="141"/>
      <c r="AL121" s="142"/>
      <c r="AM121" s="143"/>
      <c r="AN121" s="141"/>
      <c r="AO121" s="141"/>
      <c r="AP121" s="142"/>
      <c r="AQ121" s="143"/>
    </row>
    <row r="122" spans="2:43" x14ac:dyDescent="0.25">
      <c r="B122" s="93">
        <v>118</v>
      </c>
      <c r="C122" s="21"/>
      <c r="D122" s="23">
        <f>$D121+SUMIFS('NEW-RTT'!$O$6:$O$786,'NEW-RTT'!$B$6:$B$786,#REF!,'NEW-RTT'!$L$6:$L$786,$B122,'NEW-RTT'!$AB$6:$AB$786,"G*",'NEW-RTT'!$C$6:$C$786,$D$3,'NEW-RTT'!$N$6:$N$786,#REF!)-SUMIFS('NEW-RTT'!$O$6:$O$786,'NEW-RTT'!$B$6:$B$786,#REF!,'NEW-RTT'!$M$6:$M$786,$B122,'NEW-RTT'!$AB$6:$AB$786,"G*",'NEW-RTT'!$C$6:$C$786,$D$3,'NEW-RTT'!$N$6:$N$786,#REF!)</f>
        <v>0</v>
      </c>
      <c r="E122" s="24">
        <f>$E121+SUMIFS('NEW-RTT'!$O$6:$O$786,'NEW-RTT'!$B$6:$B$786,#REF!,'NEW-RTT'!$L$6:$L$786,$B122,'NEW-RTT'!$AB$6:$AB$786,"G*",'NEW-RTT'!$C$6:$C$786,$E$3,'NEW-RTT'!$N$6:$N$786,#REF!)-SUMIFS('NEW-RTT'!$O$6:$O$786,'NEW-RTT'!$B$6:$B$786,#REF!,'NEW-RTT'!$M$6:$M$786,$B122,'NEW-RTT'!$AB$6:$AB$786,"G*",'NEW-RTT'!$C$6:$C$786,$E$3,'NEW-RTT'!$N$6:$N$786,#REF!)</f>
        <v>0</v>
      </c>
      <c r="F122" s="24">
        <f>$F121+SUMIFS('NEW-RTT'!$O$6:$O$786,'NEW-RTT'!$B$6:$B$786,#REF!,'NEW-RTT'!$L$6:$L$786,$B122,'NEW-RTT'!$AB$6:$AB$786,"G*",'NEW-RTT'!$C$6:$C$786,$F$3,'NEW-RTT'!$N$6:$N$786,#REF!)-SUMIFS('NEW-RTT'!$O$6:$O$786,'NEW-RTT'!$B$6:$B$786,#REF!,'NEW-RTT'!$M$6:$M$786,$B122,'NEW-RTT'!$AB$6:$AB$786,"G*",'NEW-RTT'!$C$6:$C$786,$F$3,'NEW-RTT'!$N$6:$N$786,#REF!)</f>
        <v>0</v>
      </c>
      <c r="G122" s="55">
        <f>$G121+SUMIFS('NEW-RTT'!$O$6:$O$786,'NEW-RTT'!$B$6:$B$786,#REF!,'NEW-RTT'!$L$6:$L$786,$B122,'NEW-RTT'!$AB$6:$AB$786,"G*",'NEW-RTT'!$C$6:$C$786,$G$3,'NEW-RTT'!$N$6:$N$786,#REF!)-SUMIFS('NEW-RTT'!$O$6:$O$786,'NEW-RTT'!$B$6:$B$786,#REF!,'NEW-RTT'!$M$6:$M$786,$B122,'NEW-RTT'!$AB$6:$AB$786,"G*",'NEW-RTT'!$C$6:$C$786,$G$3,'NEW-RTT'!$N$6:$N$786,#REF!)</f>
        <v>0</v>
      </c>
      <c r="H122" s="64">
        <f t="shared" si="24"/>
        <v>0</v>
      </c>
      <c r="I122" s="97" t="e">
        <f t="shared" si="17"/>
        <v>#REF!</v>
      </c>
      <c r="J122" s="97" t="e">
        <f t="shared" si="18"/>
        <v>#REF!</v>
      </c>
      <c r="K122" s="97" t="e">
        <f t="shared" si="19"/>
        <v>#REF!</v>
      </c>
      <c r="L122" s="99" t="e">
        <f>SUMIFS(#REF!,#REF!,#REF!,#REF!,#REF!,#REF!,#REF!)</f>
        <v>#REF!</v>
      </c>
      <c r="M122" s="60">
        <f>$M121+SUMIFS('NEW-RTT'!$O$6:$O$786,'NEW-RTT'!$B$6:$B$786,#REF!,'NEW-RTT'!$L$6:$L$786,$B122,'NEW-RTT'!$AB$6:$AB$786,"G*",'NEW-RTT'!$C$6:$C$786,$M$3,'NEW-RTT'!$N$6:$N$786,#REF!)-SUMIFS('NEW-RTT'!$O$6:$O$786,'NEW-RTT'!$B$6:$B$786,#REF!,'NEW-RTT'!$M$6:$M$786,$B122,'NEW-RTT'!$AB$6:$AB$786,"G*",'NEW-RTT'!$C$6:$C$786,$M$3,'NEW-RTT'!$N$6:$N$786,#REF!)</f>
        <v>0</v>
      </c>
      <c r="N122" s="24">
        <f>$N121+SUMIFS('NEW-RTT'!$O$6:$O$786,'NEW-RTT'!$B$6:$B$786,#REF!,'NEW-RTT'!$L$6:$L$786,$B122,'NEW-RTT'!$AB$6:$AB$786,"G*",'NEW-RTT'!$C$6:$C$786,$N$3,'NEW-RTT'!$N$6:$N$786,#REF!)-SUMIFS('NEW-RTT'!$O$6:$O$786,'NEW-RTT'!$B$6:$B$786,#REF!,'NEW-RTT'!$M$6:$M$786,$B122,'NEW-RTT'!$AB$6:$AB$786,"G*",'NEW-RTT'!$C$6:$C$786,$N$3,'NEW-RTT'!$N$6:$N$786,#REF!)</f>
        <v>0</v>
      </c>
      <c r="O122" s="24">
        <f>$O121+SUMIFS('NEW-RTT'!$O$6:$O$786,'NEW-RTT'!$B$6:$B$786,#REF!,'NEW-RTT'!$L$6:$L$786,$B122,'NEW-RTT'!$AB$6:$AB$786,"G*",'NEW-RTT'!$C$6:$C$786,$O$3,'NEW-RTT'!$N$6:$N$786,#REF!)-SUMIFS('NEW-RTT'!$O$6:$O$786,'NEW-RTT'!$B$6:$B$786,#REF!,'NEW-RTT'!$M$6:$M$786,$B122,'NEW-RTT'!$AB$6:$AB$786,"G*",'NEW-RTT'!$C$6:$C$786,$O$3,'NEW-RTT'!$N$6:$N$786,#REF!)</f>
        <v>0</v>
      </c>
      <c r="P122" s="24">
        <f>$P121+SUMIFS('NEW-RTT'!$O$6:$O$786,'NEW-RTT'!$B$6:$B$786,#REF!,'NEW-RTT'!$L$6:$L$786,$B122,'NEW-RTT'!$AB$6:$AB$786,"G*",'NEW-RTT'!$C$6:$C$786,$P$3,'NEW-RTT'!$N$6:$N$786,#REF!)-SUMIFS('NEW-RTT'!$O$6:$O$786,'NEW-RTT'!$B$6:$B$786,#REF!,'NEW-RTT'!$M$6:$M$786,$B122,'NEW-RTT'!$AB$6:$AB$786,"G*",'NEW-RTT'!$C$6:$C$786,$P$3,'NEW-RTT'!$N$6:$N$786,#REF!)</f>
        <v>0</v>
      </c>
      <c r="Q122" s="24">
        <f>$Q121+SUMIFS('NEW-RTT'!$O$6:$O$786,'NEW-RTT'!$B$6:$B$786,#REF!,'NEW-RTT'!$L$6:$L$786,$B122,'NEW-RTT'!$AB$6:$AB$786,"G*",'NEW-RTT'!$C$6:$C$786,$Q$3,'NEW-RTT'!$N$6:$N$786,#REF!)-SUMIFS('NEW-RTT'!$O$6:$O$786,'NEW-RTT'!$B$6:$B$786,#REF!,'NEW-RTT'!$M$6:$M$786,$B122,'NEW-RTT'!$AB$6:$AB$786,"G*",'NEW-RTT'!$C$6:$C$786,$Q$3,'NEW-RTT'!$N$6:$N$786,#REF!)</f>
        <v>0</v>
      </c>
      <c r="R122" s="126">
        <f t="shared" si="25"/>
        <v>0</v>
      </c>
      <c r="S122" s="126" t="e">
        <f t="shared" si="15"/>
        <v>#REF!</v>
      </c>
      <c r="T122" s="126" t="e">
        <f t="shared" si="21"/>
        <v>#REF!</v>
      </c>
      <c r="U122" s="126" t="e">
        <f t="shared" si="22"/>
        <v>#REF!</v>
      </c>
      <c r="V122" s="127" t="e">
        <f t="shared" si="23"/>
        <v>#REF!</v>
      </c>
      <c r="W122" s="131" t="e">
        <f>SUMIFS(#REF!,#REF!,#REF!,#REF!,#REF!,#REF!,#REF!)</f>
        <v>#REF!</v>
      </c>
      <c r="X122" s="141"/>
      <c r="Y122" s="142"/>
      <c r="Z122" s="141"/>
      <c r="AA122" s="141"/>
      <c r="AB122" s="142"/>
      <c r="AC122" s="143"/>
      <c r="AD122" s="141"/>
      <c r="AE122" s="141"/>
      <c r="AF122" s="142"/>
      <c r="AG122" s="143"/>
      <c r="AH122" s="141"/>
      <c r="AI122" s="142"/>
      <c r="AJ122" s="141"/>
      <c r="AK122" s="141"/>
      <c r="AL122" s="142"/>
      <c r="AM122" s="143"/>
      <c r="AN122" s="141"/>
      <c r="AO122" s="141"/>
      <c r="AP122" s="142"/>
      <c r="AQ122" s="143"/>
    </row>
    <row r="123" spans="2:43" x14ac:dyDescent="0.25">
      <c r="B123" s="22">
        <v>119</v>
      </c>
      <c r="C123" s="21"/>
      <c r="D123" s="23">
        <f>$D122+SUMIFS('NEW-RTT'!$O$6:$O$786,'NEW-RTT'!$B$6:$B$786,#REF!,'NEW-RTT'!$L$6:$L$786,$B123,'NEW-RTT'!$AB$6:$AB$786,"G*",'NEW-RTT'!$C$6:$C$786,$D$3,'NEW-RTT'!$N$6:$N$786,#REF!)-SUMIFS('NEW-RTT'!$O$6:$O$786,'NEW-RTT'!$B$6:$B$786,#REF!,'NEW-RTT'!$M$6:$M$786,$B123,'NEW-RTT'!$AB$6:$AB$786,"G*",'NEW-RTT'!$C$6:$C$786,$D$3,'NEW-RTT'!$N$6:$N$786,#REF!)</f>
        <v>0</v>
      </c>
      <c r="E123" s="24">
        <f>$E122+SUMIFS('NEW-RTT'!$O$6:$O$786,'NEW-RTT'!$B$6:$B$786,#REF!,'NEW-RTT'!$L$6:$L$786,$B123,'NEW-RTT'!$AB$6:$AB$786,"G*",'NEW-RTT'!$C$6:$C$786,$E$3,'NEW-RTT'!$N$6:$N$786,#REF!)-SUMIFS('NEW-RTT'!$O$6:$O$786,'NEW-RTT'!$B$6:$B$786,#REF!,'NEW-RTT'!$M$6:$M$786,$B123,'NEW-RTT'!$AB$6:$AB$786,"G*",'NEW-RTT'!$C$6:$C$786,$E$3,'NEW-RTT'!$N$6:$N$786,#REF!)</f>
        <v>0</v>
      </c>
      <c r="F123" s="24">
        <f>$F122+SUMIFS('NEW-RTT'!$O$6:$O$786,'NEW-RTT'!$B$6:$B$786,#REF!,'NEW-RTT'!$L$6:$L$786,$B123,'NEW-RTT'!$AB$6:$AB$786,"G*",'NEW-RTT'!$C$6:$C$786,$F$3,'NEW-RTT'!$N$6:$N$786,#REF!)-SUMIFS('NEW-RTT'!$O$6:$O$786,'NEW-RTT'!$B$6:$B$786,#REF!,'NEW-RTT'!$M$6:$M$786,$B123,'NEW-RTT'!$AB$6:$AB$786,"G*",'NEW-RTT'!$C$6:$C$786,$F$3,'NEW-RTT'!$N$6:$N$786,#REF!)</f>
        <v>0</v>
      </c>
      <c r="G123" s="55">
        <f>$G122+SUMIFS('NEW-RTT'!$O$6:$O$786,'NEW-RTT'!$B$6:$B$786,#REF!,'NEW-RTT'!$L$6:$L$786,$B123,'NEW-RTT'!$AB$6:$AB$786,"G*",'NEW-RTT'!$C$6:$C$786,$G$3,'NEW-RTT'!$N$6:$N$786,#REF!)-SUMIFS('NEW-RTT'!$O$6:$O$786,'NEW-RTT'!$B$6:$B$786,#REF!,'NEW-RTT'!$M$6:$M$786,$B123,'NEW-RTT'!$AB$6:$AB$786,"G*",'NEW-RTT'!$C$6:$C$786,$G$3,'NEW-RTT'!$N$6:$N$786,#REF!)</f>
        <v>0</v>
      </c>
      <c r="H123" s="64">
        <f t="shared" si="24"/>
        <v>0</v>
      </c>
      <c r="I123" s="97" t="e">
        <f t="shared" si="17"/>
        <v>#REF!</v>
      </c>
      <c r="J123" s="97" t="e">
        <f t="shared" si="18"/>
        <v>#REF!</v>
      </c>
      <c r="K123" s="97" t="e">
        <f t="shared" si="19"/>
        <v>#REF!</v>
      </c>
      <c r="L123" s="99" t="e">
        <f>SUMIFS(#REF!,#REF!,#REF!,#REF!,#REF!,#REF!,#REF!)</f>
        <v>#REF!</v>
      </c>
      <c r="M123" s="60">
        <f>$M122+SUMIFS('NEW-RTT'!$O$6:$O$786,'NEW-RTT'!$B$6:$B$786,#REF!,'NEW-RTT'!$L$6:$L$786,$B123,'NEW-RTT'!$AB$6:$AB$786,"G*",'NEW-RTT'!$C$6:$C$786,$M$3,'NEW-RTT'!$N$6:$N$786,#REF!)-SUMIFS('NEW-RTT'!$O$6:$O$786,'NEW-RTT'!$B$6:$B$786,#REF!,'NEW-RTT'!$M$6:$M$786,$B123,'NEW-RTT'!$AB$6:$AB$786,"G*",'NEW-RTT'!$C$6:$C$786,$M$3,'NEW-RTT'!$N$6:$N$786,#REF!)</f>
        <v>0</v>
      </c>
      <c r="N123" s="24">
        <f>$N122+SUMIFS('NEW-RTT'!$O$6:$O$786,'NEW-RTT'!$B$6:$B$786,#REF!,'NEW-RTT'!$L$6:$L$786,$B123,'NEW-RTT'!$AB$6:$AB$786,"G*",'NEW-RTT'!$C$6:$C$786,$N$3,'NEW-RTT'!$N$6:$N$786,#REF!)-SUMIFS('NEW-RTT'!$O$6:$O$786,'NEW-RTT'!$B$6:$B$786,#REF!,'NEW-RTT'!$M$6:$M$786,$B123,'NEW-RTT'!$AB$6:$AB$786,"G*",'NEW-RTT'!$C$6:$C$786,$N$3,'NEW-RTT'!$N$6:$N$786,#REF!)</f>
        <v>0</v>
      </c>
      <c r="O123" s="24">
        <f>$O122+SUMIFS('NEW-RTT'!$O$6:$O$786,'NEW-RTT'!$B$6:$B$786,#REF!,'NEW-RTT'!$L$6:$L$786,$B123,'NEW-RTT'!$AB$6:$AB$786,"G*",'NEW-RTT'!$C$6:$C$786,$O$3,'NEW-RTT'!$N$6:$N$786,#REF!)-SUMIFS('NEW-RTT'!$O$6:$O$786,'NEW-RTT'!$B$6:$B$786,#REF!,'NEW-RTT'!$M$6:$M$786,$B123,'NEW-RTT'!$AB$6:$AB$786,"G*",'NEW-RTT'!$C$6:$C$786,$O$3,'NEW-RTT'!$N$6:$N$786,#REF!)</f>
        <v>0</v>
      </c>
      <c r="P123" s="24">
        <f>$P122+SUMIFS('NEW-RTT'!$O$6:$O$786,'NEW-RTT'!$B$6:$B$786,#REF!,'NEW-RTT'!$L$6:$L$786,$B123,'NEW-RTT'!$AB$6:$AB$786,"G*",'NEW-RTT'!$C$6:$C$786,$P$3,'NEW-RTT'!$N$6:$N$786,#REF!)-SUMIFS('NEW-RTT'!$O$6:$O$786,'NEW-RTT'!$B$6:$B$786,#REF!,'NEW-RTT'!$M$6:$M$786,$B123,'NEW-RTT'!$AB$6:$AB$786,"G*",'NEW-RTT'!$C$6:$C$786,$P$3,'NEW-RTT'!$N$6:$N$786,#REF!)</f>
        <v>0</v>
      </c>
      <c r="Q123" s="24">
        <f>$Q122+SUMIFS('NEW-RTT'!$O$6:$O$786,'NEW-RTT'!$B$6:$B$786,#REF!,'NEW-RTT'!$L$6:$L$786,$B123,'NEW-RTT'!$AB$6:$AB$786,"G*",'NEW-RTT'!$C$6:$C$786,$Q$3,'NEW-RTT'!$N$6:$N$786,#REF!)-SUMIFS('NEW-RTT'!$O$6:$O$786,'NEW-RTT'!$B$6:$B$786,#REF!,'NEW-RTT'!$M$6:$M$786,$B123,'NEW-RTT'!$AB$6:$AB$786,"G*",'NEW-RTT'!$C$6:$C$786,$Q$3,'NEW-RTT'!$N$6:$N$786,#REF!)</f>
        <v>0</v>
      </c>
      <c r="R123" s="126">
        <f t="shared" si="25"/>
        <v>0</v>
      </c>
      <c r="S123" s="126" t="e">
        <f t="shared" si="15"/>
        <v>#REF!</v>
      </c>
      <c r="T123" s="126" t="e">
        <f t="shared" si="21"/>
        <v>#REF!</v>
      </c>
      <c r="U123" s="126" t="e">
        <f t="shared" si="22"/>
        <v>#REF!</v>
      </c>
      <c r="V123" s="127" t="e">
        <f t="shared" si="23"/>
        <v>#REF!</v>
      </c>
      <c r="W123" s="131" t="e">
        <f>SUMIFS(#REF!,#REF!,#REF!,#REF!,#REF!,#REF!,#REF!)</f>
        <v>#REF!</v>
      </c>
      <c r="X123" s="141"/>
      <c r="Y123" s="142"/>
      <c r="Z123" s="141"/>
      <c r="AA123" s="141"/>
      <c r="AB123" s="142"/>
      <c r="AC123" s="143"/>
      <c r="AD123" s="141"/>
      <c r="AE123" s="141"/>
      <c r="AF123" s="142"/>
      <c r="AG123" s="143"/>
      <c r="AH123" s="141"/>
      <c r="AI123" s="142"/>
      <c r="AJ123" s="141"/>
      <c r="AK123" s="141"/>
      <c r="AL123" s="142"/>
      <c r="AM123" s="143"/>
      <c r="AN123" s="141"/>
      <c r="AO123" s="141"/>
      <c r="AP123" s="142"/>
      <c r="AQ123" s="143"/>
    </row>
    <row r="124" spans="2:43" x14ac:dyDescent="0.25">
      <c r="B124" s="22">
        <v>120</v>
      </c>
      <c r="C124" s="21"/>
      <c r="D124" s="23">
        <f>$D123+SUMIFS('NEW-RTT'!$O$6:$O$786,'NEW-RTT'!$B$6:$B$786,#REF!,'NEW-RTT'!$L$6:$L$786,$B124,'NEW-RTT'!$AB$6:$AB$786,"G*",'NEW-RTT'!$C$6:$C$786,$D$3,'NEW-RTT'!$N$6:$N$786,#REF!)-SUMIFS('NEW-RTT'!$O$6:$O$786,'NEW-RTT'!$B$6:$B$786,#REF!,'NEW-RTT'!$M$6:$M$786,$B124,'NEW-RTT'!$AB$6:$AB$786,"G*",'NEW-RTT'!$C$6:$C$786,$D$3,'NEW-RTT'!$N$6:$N$786,#REF!)</f>
        <v>0</v>
      </c>
      <c r="E124" s="24">
        <f>$E123+SUMIFS('NEW-RTT'!$O$6:$O$786,'NEW-RTT'!$B$6:$B$786,#REF!,'NEW-RTT'!$L$6:$L$786,$B124,'NEW-RTT'!$AB$6:$AB$786,"G*",'NEW-RTT'!$C$6:$C$786,$E$3,'NEW-RTT'!$N$6:$N$786,#REF!)-SUMIFS('NEW-RTT'!$O$6:$O$786,'NEW-RTT'!$B$6:$B$786,#REF!,'NEW-RTT'!$M$6:$M$786,$B124,'NEW-RTT'!$AB$6:$AB$786,"G*",'NEW-RTT'!$C$6:$C$786,$E$3,'NEW-RTT'!$N$6:$N$786,#REF!)</f>
        <v>0</v>
      </c>
      <c r="F124" s="24">
        <f>$F123+SUMIFS('NEW-RTT'!$O$6:$O$786,'NEW-RTT'!$B$6:$B$786,#REF!,'NEW-RTT'!$L$6:$L$786,$B124,'NEW-RTT'!$AB$6:$AB$786,"G*",'NEW-RTT'!$C$6:$C$786,$F$3,'NEW-RTT'!$N$6:$N$786,#REF!)-SUMIFS('NEW-RTT'!$O$6:$O$786,'NEW-RTT'!$B$6:$B$786,#REF!,'NEW-RTT'!$M$6:$M$786,$B124,'NEW-RTT'!$AB$6:$AB$786,"G*",'NEW-RTT'!$C$6:$C$786,$F$3,'NEW-RTT'!$N$6:$N$786,#REF!)</f>
        <v>0</v>
      </c>
      <c r="G124" s="55">
        <f>$G123+SUMIFS('NEW-RTT'!$O$6:$O$786,'NEW-RTT'!$B$6:$B$786,#REF!,'NEW-RTT'!$L$6:$L$786,$B124,'NEW-RTT'!$AB$6:$AB$786,"G*",'NEW-RTT'!$C$6:$C$786,$G$3,'NEW-RTT'!$N$6:$N$786,#REF!)-SUMIFS('NEW-RTT'!$O$6:$O$786,'NEW-RTT'!$B$6:$B$786,#REF!,'NEW-RTT'!$M$6:$M$786,$B124,'NEW-RTT'!$AB$6:$AB$786,"G*",'NEW-RTT'!$C$6:$C$786,$G$3,'NEW-RTT'!$N$6:$N$786,#REF!)</f>
        <v>0</v>
      </c>
      <c r="H124" s="64">
        <f t="shared" si="24"/>
        <v>0</v>
      </c>
      <c r="I124" s="97" t="e">
        <f t="shared" si="17"/>
        <v>#REF!</v>
      </c>
      <c r="J124" s="97" t="e">
        <f t="shared" si="18"/>
        <v>#REF!</v>
      </c>
      <c r="K124" s="97" t="e">
        <f t="shared" si="19"/>
        <v>#REF!</v>
      </c>
      <c r="L124" s="99" t="e">
        <f>SUMIFS(#REF!,#REF!,#REF!,#REF!,#REF!,#REF!,#REF!)</f>
        <v>#REF!</v>
      </c>
      <c r="M124" s="60">
        <f>$M123+SUMIFS('NEW-RTT'!$O$6:$O$786,'NEW-RTT'!$B$6:$B$786,#REF!,'NEW-RTT'!$L$6:$L$786,$B124,'NEW-RTT'!$AB$6:$AB$786,"G*",'NEW-RTT'!$C$6:$C$786,$M$3,'NEW-RTT'!$N$6:$N$786,#REF!)-SUMIFS('NEW-RTT'!$O$6:$O$786,'NEW-RTT'!$B$6:$B$786,#REF!,'NEW-RTT'!$M$6:$M$786,$B124,'NEW-RTT'!$AB$6:$AB$786,"G*",'NEW-RTT'!$C$6:$C$786,$M$3,'NEW-RTT'!$N$6:$N$786,#REF!)</f>
        <v>0</v>
      </c>
      <c r="N124" s="24">
        <f>$N123+SUMIFS('NEW-RTT'!$O$6:$O$786,'NEW-RTT'!$B$6:$B$786,#REF!,'NEW-RTT'!$L$6:$L$786,$B124,'NEW-RTT'!$AB$6:$AB$786,"G*",'NEW-RTT'!$C$6:$C$786,$N$3,'NEW-RTT'!$N$6:$N$786,#REF!)-SUMIFS('NEW-RTT'!$O$6:$O$786,'NEW-RTT'!$B$6:$B$786,#REF!,'NEW-RTT'!$M$6:$M$786,$B124,'NEW-RTT'!$AB$6:$AB$786,"G*",'NEW-RTT'!$C$6:$C$786,$N$3,'NEW-RTT'!$N$6:$N$786,#REF!)</f>
        <v>0</v>
      </c>
      <c r="O124" s="24">
        <f>$O123+SUMIFS('NEW-RTT'!$O$6:$O$786,'NEW-RTT'!$B$6:$B$786,#REF!,'NEW-RTT'!$L$6:$L$786,$B124,'NEW-RTT'!$AB$6:$AB$786,"G*",'NEW-RTT'!$C$6:$C$786,$O$3,'NEW-RTT'!$N$6:$N$786,#REF!)-SUMIFS('NEW-RTT'!$O$6:$O$786,'NEW-RTT'!$B$6:$B$786,#REF!,'NEW-RTT'!$M$6:$M$786,$B124,'NEW-RTT'!$AB$6:$AB$786,"G*",'NEW-RTT'!$C$6:$C$786,$O$3,'NEW-RTT'!$N$6:$N$786,#REF!)</f>
        <v>0</v>
      </c>
      <c r="P124" s="24">
        <f>$P123+SUMIFS('NEW-RTT'!$O$6:$O$786,'NEW-RTT'!$B$6:$B$786,#REF!,'NEW-RTT'!$L$6:$L$786,$B124,'NEW-RTT'!$AB$6:$AB$786,"G*",'NEW-RTT'!$C$6:$C$786,$P$3,'NEW-RTT'!$N$6:$N$786,#REF!)-SUMIFS('NEW-RTT'!$O$6:$O$786,'NEW-RTT'!$B$6:$B$786,#REF!,'NEW-RTT'!$M$6:$M$786,$B124,'NEW-RTT'!$AB$6:$AB$786,"G*",'NEW-RTT'!$C$6:$C$786,$P$3,'NEW-RTT'!$N$6:$N$786,#REF!)</f>
        <v>0</v>
      </c>
      <c r="Q124" s="24">
        <f>$Q123+SUMIFS('NEW-RTT'!$O$6:$O$786,'NEW-RTT'!$B$6:$B$786,#REF!,'NEW-RTT'!$L$6:$L$786,$B124,'NEW-RTT'!$AB$6:$AB$786,"G*",'NEW-RTT'!$C$6:$C$786,$Q$3,'NEW-RTT'!$N$6:$N$786,#REF!)-SUMIFS('NEW-RTT'!$O$6:$O$786,'NEW-RTT'!$B$6:$B$786,#REF!,'NEW-RTT'!$M$6:$M$786,$B124,'NEW-RTT'!$AB$6:$AB$786,"G*",'NEW-RTT'!$C$6:$C$786,$Q$3,'NEW-RTT'!$N$6:$N$786,#REF!)</f>
        <v>0</v>
      </c>
      <c r="R124" s="126">
        <f t="shared" si="25"/>
        <v>0</v>
      </c>
      <c r="S124" s="126" t="e">
        <f t="shared" si="15"/>
        <v>#REF!</v>
      </c>
      <c r="T124" s="126" t="e">
        <f t="shared" si="21"/>
        <v>#REF!</v>
      </c>
      <c r="U124" s="126" t="e">
        <f t="shared" si="22"/>
        <v>#REF!</v>
      </c>
      <c r="V124" s="127" t="e">
        <f t="shared" si="23"/>
        <v>#REF!</v>
      </c>
      <c r="W124" s="131" t="e">
        <f>SUMIFS(#REF!,#REF!,#REF!,#REF!,#REF!,#REF!,#REF!)</f>
        <v>#REF!</v>
      </c>
      <c r="X124" s="141"/>
      <c r="Y124" s="142"/>
      <c r="Z124" s="141"/>
      <c r="AA124" s="141"/>
      <c r="AB124" s="142"/>
      <c r="AC124" s="143"/>
      <c r="AD124" s="141"/>
      <c r="AE124" s="141"/>
      <c r="AF124" s="142"/>
      <c r="AG124" s="143"/>
      <c r="AH124" s="141"/>
      <c r="AI124" s="142"/>
      <c r="AJ124" s="141"/>
      <c r="AK124" s="141"/>
      <c r="AL124" s="142"/>
      <c r="AM124" s="143"/>
      <c r="AN124" s="141"/>
      <c r="AO124" s="141"/>
      <c r="AP124" s="142"/>
      <c r="AQ124" s="143"/>
    </row>
    <row r="125" spans="2:43" x14ac:dyDescent="0.25">
      <c r="B125" s="22">
        <v>121</v>
      </c>
      <c r="C125" s="21"/>
      <c r="D125" s="23">
        <f>$D124+SUMIFS('NEW-RTT'!$O$6:$O$786,'NEW-RTT'!$B$6:$B$786,#REF!,'NEW-RTT'!$L$6:$L$786,$B125,'NEW-RTT'!$AB$6:$AB$786,"G*",'NEW-RTT'!$C$6:$C$786,$D$3,'NEW-RTT'!$N$6:$N$786,#REF!)-SUMIFS('NEW-RTT'!$O$6:$O$786,'NEW-RTT'!$B$6:$B$786,#REF!,'NEW-RTT'!$M$6:$M$786,$B125,'NEW-RTT'!$AB$6:$AB$786,"G*",'NEW-RTT'!$C$6:$C$786,$D$3,'NEW-RTT'!$N$6:$N$786,#REF!)</f>
        <v>0</v>
      </c>
      <c r="E125" s="24">
        <f>$E124+SUMIFS('NEW-RTT'!$O$6:$O$786,'NEW-RTT'!$B$6:$B$786,#REF!,'NEW-RTT'!$L$6:$L$786,$B125,'NEW-RTT'!$AB$6:$AB$786,"G*",'NEW-RTT'!$C$6:$C$786,$E$3,'NEW-RTT'!$N$6:$N$786,#REF!)-SUMIFS('NEW-RTT'!$O$6:$O$786,'NEW-RTT'!$B$6:$B$786,#REF!,'NEW-RTT'!$M$6:$M$786,$B125,'NEW-RTT'!$AB$6:$AB$786,"G*",'NEW-RTT'!$C$6:$C$786,$E$3,'NEW-RTT'!$N$6:$N$786,#REF!)</f>
        <v>0</v>
      </c>
      <c r="F125" s="24">
        <f>$F124+SUMIFS('NEW-RTT'!$O$6:$O$786,'NEW-RTT'!$B$6:$B$786,#REF!,'NEW-RTT'!$L$6:$L$786,$B125,'NEW-RTT'!$AB$6:$AB$786,"G*",'NEW-RTT'!$C$6:$C$786,$F$3,'NEW-RTT'!$N$6:$N$786,#REF!)-SUMIFS('NEW-RTT'!$O$6:$O$786,'NEW-RTT'!$B$6:$B$786,#REF!,'NEW-RTT'!$M$6:$M$786,$B125,'NEW-RTT'!$AB$6:$AB$786,"G*",'NEW-RTT'!$C$6:$C$786,$F$3,'NEW-RTT'!$N$6:$N$786,#REF!)</f>
        <v>0</v>
      </c>
      <c r="G125" s="55">
        <f>$G124+SUMIFS('NEW-RTT'!$O$6:$O$786,'NEW-RTT'!$B$6:$B$786,#REF!,'NEW-RTT'!$L$6:$L$786,$B125,'NEW-RTT'!$AB$6:$AB$786,"G*",'NEW-RTT'!$C$6:$C$786,$G$3,'NEW-RTT'!$N$6:$N$786,#REF!)-SUMIFS('NEW-RTT'!$O$6:$O$786,'NEW-RTT'!$B$6:$B$786,#REF!,'NEW-RTT'!$M$6:$M$786,$B125,'NEW-RTT'!$AB$6:$AB$786,"G*",'NEW-RTT'!$C$6:$C$786,$G$3,'NEW-RTT'!$N$6:$N$786,#REF!)</f>
        <v>0</v>
      </c>
      <c r="H125" s="64">
        <f t="shared" si="24"/>
        <v>0</v>
      </c>
      <c r="I125" s="97" t="e">
        <f t="shared" si="17"/>
        <v>#REF!</v>
      </c>
      <c r="J125" s="97" t="e">
        <f t="shared" si="18"/>
        <v>#REF!</v>
      </c>
      <c r="K125" s="97" t="e">
        <f t="shared" si="19"/>
        <v>#REF!</v>
      </c>
      <c r="L125" s="99" t="e">
        <f>SUMIFS(#REF!,#REF!,#REF!,#REF!,#REF!,#REF!,#REF!)</f>
        <v>#REF!</v>
      </c>
      <c r="M125" s="60">
        <f>$M124+SUMIFS('NEW-RTT'!$O$6:$O$786,'NEW-RTT'!$B$6:$B$786,#REF!,'NEW-RTT'!$L$6:$L$786,$B125,'NEW-RTT'!$AB$6:$AB$786,"G*",'NEW-RTT'!$C$6:$C$786,$M$3,'NEW-RTT'!$N$6:$N$786,#REF!)-SUMIFS('NEW-RTT'!$O$6:$O$786,'NEW-RTT'!$B$6:$B$786,#REF!,'NEW-RTT'!$M$6:$M$786,$B125,'NEW-RTT'!$AB$6:$AB$786,"G*",'NEW-RTT'!$C$6:$C$786,$M$3,'NEW-RTT'!$N$6:$N$786,#REF!)</f>
        <v>0</v>
      </c>
      <c r="N125" s="24">
        <f>$N124+SUMIFS('NEW-RTT'!$O$6:$O$786,'NEW-RTT'!$B$6:$B$786,#REF!,'NEW-RTT'!$L$6:$L$786,$B125,'NEW-RTT'!$AB$6:$AB$786,"G*",'NEW-RTT'!$C$6:$C$786,$N$3,'NEW-RTT'!$N$6:$N$786,#REF!)-SUMIFS('NEW-RTT'!$O$6:$O$786,'NEW-RTT'!$B$6:$B$786,#REF!,'NEW-RTT'!$M$6:$M$786,$B125,'NEW-RTT'!$AB$6:$AB$786,"G*",'NEW-RTT'!$C$6:$C$786,$N$3,'NEW-RTT'!$N$6:$N$786,#REF!)</f>
        <v>0</v>
      </c>
      <c r="O125" s="24">
        <f>$O124+SUMIFS('NEW-RTT'!$O$6:$O$786,'NEW-RTT'!$B$6:$B$786,#REF!,'NEW-RTT'!$L$6:$L$786,$B125,'NEW-RTT'!$AB$6:$AB$786,"G*",'NEW-RTT'!$C$6:$C$786,$O$3,'NEW-RTT'!$N$6:$N$786,#REF!)-SUMIFS('NEW-RTT'!$O$6:$O$786,'NEW-RTT'!$B$6:$B$786,#REF!,'NEW-RTT'!$M$6:$M$786,$B125,'NEW-RTT'!$AB$6:$AB$786,"G*",'NEW-RTT'!$C$6:$C$786,$O$3,'NEW-RTT'!$N$6:$N$786,#REF!)</f>
        <v>0</v>
      </c>
      <c r="P125" s="24">
        <f>$P124+SUMIFS('NEW-RTT'!$O$6:$O$786,'NEW-RTT'!$B$6:$B$786,#REF!,'NEW-RTT'!$L$6:$L$786,$B125,'NEW-RTT'!$AB$6:$AB$786,"G*",'NEW-RTT'!$C$6:$C$786,$P$3,'NEW-RTT'!$N$6:$N$786,#REF!)-SUMIFS('NEW-RTT'!$O$6:$O$786,'NEW-RTT'!$B$6:$B$786,#REF!,'NEW-RTT'!$M$6:$M$786,$B125,'NEW-RTT'!$AB$6:$AB$786,"G*",'NEW-RTT'!$C$6:$C$786,$P$3,'NEW-RTT'!$N$6:$N$786,#REF!)</f>
        <v>0</v>
      </c>
      <c r="Q125" s="24">
        <f>$Q124+SUMIFS('NEW-RTT'!$O$6:$O$786,'NEW-RTT'!$B$6:$B$786,#REF!,'NEW-RTT'!$L$6:$L$786,$B125,'NEW-RTT'!$AB$6:$AB$786,"G*",'NEW-RTT'!$C$6:$C$786,$Q$3,'NEW-RTT'!$N$6:$N$786,#REF!)-SUMIFS('NEW-RTT'!$O$6:$O$786,'NEW-RTT'!$B$6:$B$786,#REF!,'NEW-RTT'!$M$6:$M$786,$B125,'NEW-RTT'!$AB$6:$AB$786,"G*",'NEW-RTT'!$C$6:$C$786,$Q$3,'NEW-RTT'!$N$6:$N$786,#REF!)</f>
        <v>0</v>
      </c>
      <c r="R125" s="126">
        <f t="shared" si="25"/>
        <v>0</v>
      </c>
      <c r="S125" s="126" t="e">
        <f t="shared" si="15"/>
        <v>#REF!</v>
      </c>
      <c r="T125" s="126" t="e">
        <f t="shared" si="21"/>
        <v>#REF!</v>
      </c>
      <c r="U125" s="126" t="e">
        <f t="shared" si="22"/>
        <v>#REF!</v>
      </c>
      <c r="V125" s="127" t="e">
        <f t="shared" si="23"/>
        <v>#REF!</v>
      </c>
      <c r="W125" s="131" t="e">
        <f>SUMIFS(#REF!,#REF!,#REF!,#REF!,#REF!,#REF!,#REF!)</f>
        <v>#REF!</v>
      </c>
      <c r="X125" s="141"/>
      <c r="Y125" s="142"/>
      <c r="Z125" s="141"/>
      <c r="AA125" s="141"/>
      <c r="AB125" s="142"/>
      <c r="AC125" s="143"/>
      <c r="AD125" s="141"/>
      <c r="AE125" s="141"/>
      <c r="AF125" s="142"/>
      <c r="AG125" s="143"/>
      <c r="AH125" s="141"/>
      <c r="AI125" s="142"/>
      <c r="AJ125" s="141"/>
      <c r="AK125" s="141"/>
      <c r="AL125" s="142"/>
      <c r="AM125" s="143"/>
      <c r="AN125" s="141"/>
      <c r="AO125" s="141"/>
      <c r="AP125" s="142"/>
      <c r="AQ125" s="143"/>
    </row>
    <row r="126" spans="2:43" x14ac:dyDescent="0.25">
      <c r="B126" s="22">
        <v>122</v>
      </c>
      <c r="D126" s="23">
        <f>$D125+SUMIFS('NEW-RTT'!$O$6:$O$786,'NEW-RTT'!$B$6:$B$786,#REF!,'NEW-RTT'!$L$6:$L$786,$B126,'NEW-RTT'!$AB$6:$AB$786,"G*",'NEW-RTT'!$C$6:$C$786,$D$3,'NEW-RTT'!$N$6:$N$786,#REF!)-SUMIFS('NEW-RTT'!$O$6:$O$786,'NEW-RTT'!$B$6:$B$786,#REF!,'NEW-RTT'!$M$6:$M$786,$B126,'NEW-RTT'!$AB$6:$AB$786,"G*",'NEW-RTT'!$C$6:$C$786,$D$3,'NEW-RTT'!$N$6:$N$786,#REF!)</f>
        <v>0</v>
      </c>
      <c r="E126" s="24">
        <f>$E125+SUMIFS('NEW-RTT'!$O$6:$O$786,'NEW-RTT'!$B$6:$B$786,#REF!,'NEW-RTT'!$L$6:$L$786,$B126,'NEW-RTT'!$AB$6:$AB$786,"G*",'NEW-RTT'!$C$6:$C$786,$E$3,'NEW-RTT'!$N$6:$N$786,#REF!)-SUMIFS('NEW-RTT'!$O$6:$O$786,'NEW-RTT'!$B$6:$B$786,#REF!,'NEW-RTT'!$M$6:$M$786,$B126,'NEW-RTT'!$AB$6:$AB$786,"G*",'NEW-RTT'!$C$6:$C$786,$E$3,'NEW-RTT'!$N$6:$N$786,#REF!)</f>
        <v>0</v>
      </c>
      <c r="F126" s="24">
        <f>$F125+SUMIFS('NEW-RTT'!$O$6:$O$786,'NEW-RTT'!$B$6:$B$786,#REF!,'NEW-RTT'!$L$6:$L$786,$B126,'NEW-RTT'!$AB$6:$AB$786,"G*",'NEW-RTT'!$C$6:$C$786,$F$3,'NEW-RTT'!$N$6:$N$786,#REF!)-SUMIFS('NEW-RTT'!$O$6:$O$786,'NEW-RTT'!$B$6:$B$786,#REF!,'NEW-RTT'!$M$6:$M$786,$B126,'NEW-RTT'!$AB$6:$AB$786,"G*",'NEW-RTT'!$C$6:$C$786,$F$3,'NEW-RTT'!$N$6:$N$786,#REF!)</f>
        <v>0</v>
      </c>
      <c r="G126" s="55">
        <f>$G125+SUMIFS('NEW-RTT'!$O$6:$O$786,'NEW-RTT'!$B$6:$B$786,#REF!,'NEW-RTT'!$L$6:$L$786,$B126,'NEW-RTT'!$AB$6:$AB$786,"G*",'NEW-RTT'!$C$6:$C$786,$G$3,'NEW-RTT'!$N$6:$N$786,#REF!)-SUMIFS('NEW-RTT'!$O$6:$O$786,'NEW-RTT'!$B$6:$B$786,#REF!,'NEW-RTT'!$M$6:$M$786,$B126,'NEW-RTT'!$AB$6:$AB$786,"G*",'NEW-RTT'!$C$6:$C$786,$G$3,'NEW-RTT'!$N$6:$N$786,#REF!)</f>
        <v>0</v>
      </c>
      <c r="H126" s="64">
        <f t="shared" si="24"/>
        <v>0</v>
      </c>
      <c r="I126" s="97" t="e">
        <f t="shared" si="17"/>
        <v>#REF!</v>
      </c>
      <c r="J126" s="97" t="e">
        <f t="shared" si="18"/>
        <v>#REF!</v>
      </c>
      <c r="K126" s="97" t="e">
        <f t="shared" si="19"/>
        <v>#REF!</v>
      </c>
      <c r="L126" s="99" t="e">
        <f>SUMIFS(#REF!,#REF!,#REF!,#REF!,#REF!,#REF!,#REF!)</f>
        <v>#REF!</v>
      </c>
      <c r="M126" s="60">
        <f>$M125+SUMIFS('NEW-RTT'!$O$6:$O$786,'NEW-RTT'!$B$6:$B$786,#REF!,'NEW-RTT'!$L$6:$L$786,$B126,'NEW-RTT'!$AB$6:$AB$786,"G*",'NEW-RTT'!$C$6:$C$786,$M$3,'NEW-RTT'!$N$6:$N$786,#REF!)-SUMIFS('NEW-RTT'!$O$6:$O$786,'NEW-RTT'!$B$6:$B$786,#REF!,'NEW-RTT'!$M$6:$M$786,$B126,'NEW-RTT'!$AB$6:$AB$786,"G*",'NEW-RTT'!$C$6:$C$786,$M$3,'NEW-RTT'!$N$6:$N$786,#REF!)</f>
        <v>0</v>
      </c>
      <c r="N126" s="24">
        <f>$N125+SUMIFS('NEW-RTT'!$O$6:$O$786,'NEW-RTT'!$B$6:$B$786,#REF!,'NEW-RTT'!$L$6:$L$786,$B126,'NEW-RTT'!$AB$6:$AB$786,"G*",'NEW-RTT'!$C$6:$C$786,$N$3,'NEW-RTT'!$N$6:$N$786,#REF!)-SUMIFS('NEW-RTT'!$O$6:$O$786,'NEW-RTT'!$B$6:$B$786,#REF!,'NEW-RTT'!$M$6:$M$786,$B126,'NEW-RTT'!$AB$6:$AB$786,"G*",'NEW-RTT'!$C$6:$C$786,$N$3,'NEW-RTT'!$N$6:$N$786,#REF!)</f>
        <v>0</v>
      </c>
      <c r="O126" s="24">
        <f>$O125+SUMIFS('NEW-RTT'!$O$6:$O$786,'NEW-RTT'!$B$6:$B$786,#REF!,'NEW-RTT'!$L$6:$L$786,$B126,'NEW-RTT'!$AB$6:$AB$786,"G*",'NEW-RTT'!$C$6:$C$786,$O$3,'NEW-RTT'!$N$6:$N$786,#REF!)-SUMIFS('NEW-RTT'!$O$6:$O$786,'NEW-RTT'!$B$6:$B$786,#REF!,'NEW-RTT'!$M$6:$M$786,$B126,'NEW-RTT'!$AB$6:$AB$786,"G*",'NEW-RTT'!$C$6:$C$786,$O$3,'NEW-RTT'!$N$6:$N$786,#REF!)</f>
        <v>0</v>
      </c>
      <c r="P126" s="24">
        <f>$P125+SUMIFS('NEW-RTT'!$O$6:$O$786,'NEW-RTT'!$B$6:$B$786,#REF!,'NEW-RTT'!$L$6:$L$786,$B126,'NEW-RTT'!$AB$6:$AB$786,"G*",'NEW-RTT'!$C$6:$C$786,$P$3,'NEW-RTT'!$N$6:$N$786,#REF!)-SUMIFS('NEW-RTT'!$O$6:$O$786,'NEW-RTT'!$B$6:$B$786,#REF!,'NEW-RTT'!$M$6:$M$786,$B126,'NEW-RTT'!$AB$6:$AB$786,"G*",'NEW-RTT'!$C$6:$C$786,$P$3,'NEW-RTT'!$N$6:$N$786,#REF!)</f>
        <v>0</v>
      </c>
      <c r="Q126" s="24">
        <f>$Q125+SUMIFS('NEW-RTT'!$O$6:$O$786,'NEW-RTT'!$B$6:$B$786,#REF!,'NEW-RTT'!$L$6:$L$786,$B126,'NEW-RTT'!$AB$6:$AB$786,"G*",'NEW-RTT'!$C$6:$C$786,$Q$3,'NEW-RTT'!$N$6:$N$786,#REF!)-SUMIFS('NEW-RTT'!$O$6:$O$786,'NEW-RTT'!$B$6:$B$786,#REF!,'NEW-RTT'!$M$6:$M$786,$B126,'NEW-RTT'!$AB$6:$AB$786,"G*",'NEW-RTT'!$C$6:$C$786,$Q$3,'NEW-RTT'!$N$6:$N$786,#REF!)</f>
        <v>0</v>
      </c>
      <c r="R126" s="126">
        <f t="shared" si="25"/>
        <v>0</v>
      </c>
      <c r="S126" s="126" t="e">
        <f t="shared" si="15"/>
        <v>#REF!</v>
      </c>
      <c r="T126" s="126" t="e">
        <f t="shared" si="21"/>
        <v>#REF!</v>
      </c>
      <c r="U126" s="126" t="e">
        <f t="shared" si="22"/>
        <v>#REF!</v>
      </c>
      <c r="V126" s="127" t="e">
        <f t="shared" si="23"/>
        <v>#REF!</v>
      </c>
      <c r="W126" s="131" t="e">
        <f>SUMIFS(#REF!,#REF!,#REF!,#REF!,#REF!,#REF!,#REF!)</f>
        <v>#REF!</v>
      </c>
      <c r="X126" s="146"/>
      <c r="Y126" s="146"/>
      <c r="Z126" s="146"/>
      <c r="AA126" s="146"/>
      <c r="AB126" s="146"/>
      <c r="AC126" s="146"/>
      <c r="AD126" s="146"/>
      <c r="AE126" s="146"/>
      <c r="AF126" s="146"/>
      <c r="AG126" s="146"/>
      <c r="AH126" s="146"/>
      <c r="AI126" s="146"/>
      <c r="AJ126" s="146"/>
      <c r="AK126" s="146"/>
      <c r="AL126" s="146"/>
      <c r="AM126" s="146"/>
      <c r="AN126" s="146"/>
      <c r="AO126" s="146"/>
      <c r="AP126" s="146"/>
      <c r="AQ126" s="146"/>
    </row>
    <row r="127" spans="2:43" x14ac:dyDescent="0.25">
      <c r="B127" s="22">
        <v>123</v>
      </c>
      <c r="D127" s="23">
        <f>$D126+SUMIFS('NEW-RTT'!$O$6:$O$786,'NEW-RTT'!$B$6:$B$786,#REF!,'NEW-RTT'!$L$6:$L$786,$B127,'NEW-RTT'!$AB$6:$AB$786,"G*",'NEW-RTT'!$C$6:$C$786,$D$3,'NEW-RTT'!$N$6:$N$786,#REF!)-SUMIFS('NEW-RTT'!$O$6:$O$786,'NEW-RTT'!$B$6:$B$786,#REF!,'NEW-RTT'!$M$6:$M$786,$B127,'NEW-RTT'!$AB$6:$AB$786,"G*",'NEW-RTT'!$C$6:$C$786,$D$3,'NEW-RTT'!$N$6:$N$786,#REF!)</f>
        <v>0</v>
      </c>
      <c r="E127" s="24">
        <f>$E126+SUMIFS('NEW-RTT'!$O$6:$O$786,'NEW-RTT'!$B$6:$B$786,#REF!,'NEW-RTT'!$L$6:$L$786,$B127,'NEW-RTT'!$AB$6:$AB$786,"G*",'NEW-RTT'!$C$6:$C$786,$E$3,'NEW-RTT'!$N$6:$N$786,#REF!)-SUMIFS('NEW-RTT'!$O$6:$O$786,'NEW-RTT'!$B$6:$B$786,#REF!,'NEW-RTT'!$M$6:$M$786,$B127,'NEW-RTT'!$AB$6:$AB$786,"G*",'NEW-RTT'!$C$6:$C$786,$E$3,'NEW-RTT'!$N$6:$N$786,#REF!)</f>
        <v>0</v>
      </c>
      <c r="F127" s="24">
        <f>$F126+SUMIFS('NEW-RTT'!$O$6:$O$786,'NEW-RTT'!$B$6:$B$786,#REF!,'NEW-RTT'!$L$6:$L$786,$B127,'NEW-RTT'!$AB$6:$AB$786,"G*",'NEW-RTT'!$C$6:$C$786,$F$3,'NEW-RTT'!$N$6:$N$786,#REF!)-SUMIFS('NEW-RTT'!$O$6:$O$786,'NEW-RTT'!$B$6:$B$786,#REF!,'NEW-RTT'!$M$6:$M$786,$B127,'NEW-RTT'!$AB$6:$AB$786,"G*",'NEW-RTT'!$C$6:$C$786,$F$3,'NEW-RTT'!$N$6:$N$786,#REF!)</f>
        <v>0</v>
      </c>
      <c r="G127" s="55">
        <f>$G126+SUMIFS('NEW-RTT'!$O$6:$O$786,'NEW-RTT'!$B$6:$B$786,#REF!,'NEW-RTT'!$L$6:$L$786,$B127,'NEW-RTT'!$AB$6:$AB$786,"G*",'NEW-RTT'!$C$6:$C$786,$G$3,'NEW-RTT'!$N$6:$N$786,#REF!)-SUMIFS('NEW-RTT'!$O$6:$O$786,'NEW-RTT'!$B$6:$B$786,#REF!,'NEW-RTT'!$M$6:$M$786,$B127,'NEW-RTT'!$AB$6:$AB$786,"G*",'NEW-RTT'!$C$6:$C$786,$G$3,'NEW-RTT'!$N$6:$N$786,#REF!)</f>
        <v>0</v>
      </c>
      <c r="H127" s="64">
        <f t="shared" si="24"/>
        <v>0</v>
      </c>
      <c r="I127" s="97" t="e">
        <f t="shared" si="17"/>
        <v>#REF!</v>
      </c>
      <c r="J127" s="97" t="e">
        <f t="shared" si="18"/>
        <v>#REF!</v>
      </c>
      <c r="K127" s="97" t="e">
        <f t="shared" si="19"/>
        <v>#REF!</v>
      </c>
      <c r="L127" s="99" t="e">
        <f>SUMIFS(#REF!,#REF!,#REF!,#REF!,#REF!,#REF!,#REF!)</f>
        <v>#REF!</v>
      </c>
      <c r="M127" s="60">
        <f>$M126+SUMIFS('NEW-RTT'!$O$6:$O$786,'NEW-RTT'!$B$6:$B$786,#REF!,'NEW-RTT'!$L$6:$L$786,$B127,'NEW-RTT'!$AB$6:$AB$786,"G*",'NEW-RTT'!$C$6:$C$786,$M$3,'NEW-RTT'!$N$6:$N$786,#REF!)-SUMIFS('NEW-RTT'!$O$6:$O$786,'NEW-RTT'!$B$6:$B$786,#REF!,'NEW-RTT'!$M$6:$M$786,$B127,'NEW-RTT'!$AB$6:$AB$786,"G*",'NEW-RTT'!$C$6:$C$786,$M$3,'NEW-RTT'!$N$6:$N$786,#REF!)</f>
        <v>0</v>
      </c>
      <c r="N127" s="24">
        <f>$N126+SUMIFS('NEW-RTT'!$O$6:$O$786,'NEW-RTT'!$B$6:$B$786,#REF!,'NEW-RTT'!$L$6:$L$786,$B127,'NEW-RTT'!$AB$6:$AB$786,"G*",'NEW-RTT'!$C$6:$C$786,$N$3,'NEW-RTT'!$N$6:$N$786,#REF!)-SUMIFS('NEW-RTT'!$O$6:$O$786,'NEW-RTT'!$B$6:$B$786,#REF!,'NEW-RTT'!$M$6:$M$786,$B127,'NEW-RTT'!$AB$6:$AB$786,"G*",'NEW-RTT'!$C$6:$C$786,$N$3,'NEW-RTT'!$N$6:$N$786,#REF!)</f>
        <v>0</v>
      </c>
      <c r="O127" s="24">
        <f>$O126+SUMIFS('NEW-RTT'!$O$6:$O$786,'NEW-RTT'!$B$6:$B$786,#REF!,'NEW-RTT'!$L$6:$L$786,$B127,'NEW-RTT'!$AB$6:$AB$786,"G*",'NEW-RTT'!$C$6:$C$786,$O$3,'NEW-RTT'!$N$6:$N$786,#REF!)-SUMIFS('NEW-RTT'!$O$6:$O$786,'NEW-RTT'!$B$6:$B$786,#REF!,'NEW-RTT'!$M$6:$M$786,$B127,'NEW-RTT'!$AB$6:$AB$786,"G*",'NEW-RTT'!$C$6:$C$786,$O$3,'NEW-RTT'!$N$6:$N$786,#REF!)</f>
        <v>0</v>
      </c>
      <c r="P127" s="24">
        <f>$P126+SUMIFS('NEW-RTT'!$O$6:$O$786,'NEW-RTT'!$B$6:$B$786,#REF!,'NEW-RTT'!$L$6:$L$786,$B127,'NEW-RTT'!$AB$6:$AB$786,"G*",'NEW-RTT'!$C$6:$C$786,$P$3,'NEW-RTT'!$N$6:$N$786,#REF!)-SUMIFS('NEW-RTT'!$O$6:$O$786,'NEW-RTT'!$B$6:$B$786,#REF!,'NEW-RTT'!$M$6:$M$786,$B127,'NEW-RTT'!$AB$6:$AB$786,"G*",'NEW-RTT'!$C$6:$C$786,$P$3,'NEW-RTT'!$N$6:$N$786,#REF!)</f>
        <v>0</v>
      </c>
      <c r="Q127" s="24">
        <f>$Q126+SUMIFS('NEW-RTT'!$O$6:$O$786,'NEW-RTT'!$B$6:$B$786,#REF!,'NEW-RTT'!$L$6:$L$786,$B127,'NEW-RTT'!$AB$6:$AB$786,"G*",'NEW-RTT'!$C$6:$C$786,$Q$3,'NEW-RTT'!$N$6:$N$786,#REF!)-SUMIFS('NEW-RTT'!$O$6:$O$786,'NEW-RTT'!$B$6:$B$786,#REF!,'NEW-RTT'!$M$6:$M$786,$B127,'NEW-RTT'!$AB$6:$AB$786,"G*",'NEW-RTT'!$C$6:$C$786,$Q$3,'NEW-RTT'!$N$6:$N$786,#REF!)</f>
        <v>0</v>
      </c>
      <c r="R127" s="126">
        <f t="shared" si="25"/>
        <v>0</v>
      </c>
      <c r="S127" s="126" t="e">
        <f t="shared" si="15"/>
        <v>#REF!</v>
      </c>
      <c r="T127" s="126" t="e">
        <f t="shared" ref="T127:T154" si="26">$M127+$T$2</f>
        <v>#REF!</v>
      </c>
      <c r="U127" s="126" t="e">
        <f t="shared" ref="U127:U154" si="27">$N127+$U$2</f>
        <v>#REF!</v>
      </c>
      <c r="V127" s="127" t="e">
        <f t="shared" ref="V127:V154" si="28">$O127+$V$2</f>
        <v>#REF!</v>
      </c>
      <c r="W127" s="131" t="e">
        <f>SUMIFS(#REF!,#REF!,#REF!,#REF!,#REF!,#REF!,#REF!)</f>
        <v>#REF!</v>
      </c>
      <c r="X127" s="146"/>
      <c r="Y127" s="146"/>
      <c r="Z127" s="146"/>
      <c r="AA127" s="146"/>
      <c r="AB127" s="146"/>
      <c r="AC127" s="146"/>
      <c r="AD127" s="146"/>
      <c r="AE127" s="146"/>
      <c r="AF127" s="146"/>
      <c r="AG127" s="146"/>
      <c r="AH127" s="146"/>
      <c r="AI127" s="146"/>
      <c r="AJ127" s="146"/>
      <c r="AK127" s="146"/>
      <c r="AL127" s="146"/>
      <c r="AM127" s="146"/>
      <c r="AN127" s="146"/>
      <c r="AO127" s="146"/>
      <c r="AP127" s="146"/>
      <c r="AQ127" s="146"/>
    </row>
    <row r="128" spans="2:43" x14ac:dyDescent="0.25">
      <c r="B128" s="22">
        <v>124</v>
      </c>
      <c r="D128" s="23">
        <f>$D127+SUMIFS('NEW-RTT'!$O$6:$O$786,'NEW-RTT'!$B$6:$B$786,#REF!,'NEW-RTT'!$L$6:$L$786,$B128,'NEW-RTT'!$AB$6:$AB$786,"G*",'NEW-RTT'!$C$6:$C$786,$D$3,'NEW-RTT'!$N$6:$N$786,#REF!)-SUMIFS('NEW-RTT'!$O$6:$O$786,'NEW-RTT'!$B$6:$B$786,#REF!,'NEW-RTT'!$M$6:$M$786,$B128,'NEW-RTT'!$AB$6:$AB$786,"G*",'NEW-RTT'!$C$6:$C$786,$D$3,'NEW-RTT'!$N$6:$N$786,#REF!)</f>
        <v>0</v>
      </c>
      <c r="E128" s="24">
        <f>$E127+SUMIFS('NEW-RTT'!$O$6:$O$786,'NEW-RTT'!$B$6:$B$786,#REF!,'NEW-RTT'!$L$6:$L$786,$B128,'NEW-RTT'!$AB$6:$AB$786,"G*",'NEW-RTT'!$C$6:$C$786,$E$3,'NEW-RTT'!$N$6:$N$786,#REF!)-SUMIFS('NEW-RTT'!$O$6:$O$786,'NEW-RTT'!$B$6:$B$786,#REF!,'NEW-RTT'!$M$6:$M$786,$B128,'NEW-RTT'!$AB$6:$AB$786,"G*",'NEW-RTT'!$C$6:$C$786,$E$3,'NEW-RTT'!$N$6:$N$786,#REF!)</f>
        <v>0</v>
      </c>
      <c r="F128" s="24">
        <f>$F127+SUMIFS('NEW-RTT'!$O$6:$O$786,'NEW-RTT'!$B$6:$B$786,#REF!,'NEW-RTT'!$L$6:$L$786,$B128,'NEW-RTT'!$AB$6:$AB$786,"G*",'NEW-RTT'!$C$6:$C$786,$F$3,'NEW-RTT'!$N$6:$N$786,#REF!)-SUMIFS('NEW-RTT'!$O$6:$O$786,'NEW-RTT'!$B$6:$B$786,#REF!,'NEW-RTT'!$M$6:$M$786,$B128,'NEW-RTT'!$AB$6:$AB$786,"G*",'NEW-RTT'!$C$6:$C$786,$F$3,'NEW-RTT'!$N$6:$N$786,#REF!)</f>
        <v>0</v>
      </c>
      <c r="G128" s="55">
        <f>$G127+SUMIFS('NEW-RTT'!$O$6:$O$786,'NEW-RTT'!$B$6:$B$786,#REF!,'NEW-RTT'!$L$6:$L$786,$B128,'NEW-RTT'!$AB$6:$AB$786,"G*",'NEW-RTT'!$C$6:$C$786,$G$3,'NEW-RTT'!$N$6:$N$786,#REF!)-SUMIFS('NEW-RTT'!$O$6:$O$786,'NEW-RTT'!$B$6:$B$786,#REF!,'NEW-RTT'!$M$6:$M$786,$B128,'NEW-RTT'!$AB$6:$AB$786,"G*",'NEW-RTT'!$C$6:$C$786,$G$3,'NEW-RTT'!$N$6:$N$786,#REF!)</f>
        <v>0</v>
      </c>
      <c r="H128" s="64">
        <f t="shared" si="24"/>
        <v>0</v>
      </c>
      <c r="I128" s="97" t="e">
        <f t="shared" si="17"/>
        <v>#REF!</v>
      </c>
      <c r="J128" s="97" t="e">
        <f t="shared" si="18"/>
        <v>#REF!</v>
      </c>
      <c r="K128" s="97" t="e">
        <f t="shared" si="19"/>
        <v>#REF!</v>
      </c>
      <c r="L128" s="99" t="e">
        <f>SUMIFS(#REF!,#REF!,#REF!,#REF!,#REF!,#REF!,#REF!)</f>
        <v>#REF!</v>
      </c>
      <c r="M128" s="60">
        <f>$M127+SUMIFS('NEW-RTT'!$O$6:$O$786,'NEW-RTT'!$B$6:$B$786,#REF!,'NEW-RTT'!$L$6:$L$786,$B128,'NEW-RTT'!$AB$6:$AB$786,"G*",'NEW-RTT'!$C$6:$C$786,$M$3,'NEW-RTT'!$N$6:$N$786,#REF!)-SUMIFS('NEW-RTT'!$O$6:$O$786,'NEW-RTT'!$B$6:$B$786,#REF!,'NEW-RTT'!$M$6:$M$786,$B128,'NEW-RTT'!$AB$6:$AB$786,"G*",'NEW-RTT'!$C$6:$C$786,$M$3,'NEW-RTT'!$N$6:$N$786,#REF!)</f>
        <v>0</v>
      </c>
      <c r="N128" s="24">
        <f>$N127+SUMIFS('NEW-RTT'!$O$6:$O$786,'NEW-RTT'!$B$6:$B$786,#REF!,'NEW-RTT'!$L$6:$L$786,$B128,'NEW-RTT'!$AB$6:$AB$786,"G*",'NEW-RTT'!$C$6:$C$786,$N$3,'NEW-RTT'!$N$6:$N$786,#REF!)-SUMIFS('NEW-RTT'!$O$6:$O$786,'NEW-RTT'!$B$6:$B$786,#REF!,'NEW-RTT'!$M$6:$M$786,$B128,'NEW-RTT'!$AB$6:$AB$786,"G*",'NEW-RTT'!$C$6:$C$786,$N$3,'NEW-RTT'!$N$6:$N$786,#REF!)</f>
        <v>0</v>
      </c>
      <c r="O128" s="24">
        <f>$O127+SUMIFS('NEW-RTT'!$O$6:$O$786,'NEW-RTT'!$B$6:$B$786,#REF!,'NEW-RTT'!$L$6:$L$786,$B128,'NEW-RTT'!$AB$6:$AB$786,"G*",'NEW-RTT'!$C$6:$C$786,$O$3,'NEW-RTT'!$N$6:$N$786,#REF!)-SUMIFS('NEW-RTT'!$O$6:$O$786,'NEW-RTT'!$B$6:$B$786,#REF!,'NEW-RTT'!$M$6:$M$786,$B128,'NEW-RTT'!$AB$6:$AB$786,"G*",'NEW-RTT'!$C$6:$C$786,$O$3,'NEW-RTT'!$N$6:$N$786,#REF!)</f>
        <v>0</v>
      </c>
      <c r="P128" s="24">
        <f>$P127+SUMIFS('NEW-RTT'!$O$6:$O$786,'NEW-RTT'!$B$6:$B$786,#REF!,'NEW-RTT'!$L$6:$L$786,$B128,'NEW-RTT'!$AB$6:$AB$786,"G*",'NEW-RTT'!$C$6:$C$786,$P$3,'NEW-RTT'!$N$6:$N$786,#REF!)-SUMIFS('NEW-RTT'!$O$6:$O$786,'NEW-RTT'!$B$6:$B$786,#REF!,'NEW-RTT'!$M$6:$M$786,$B128,'NEW-RTT'!$AB$6:$AB$786,"G*",'NEW-RTT'!$C$6:$C$786,$P$3,'NEW-RTT'!$N$6:$N$786,#REF!)</f>
        <v>0</v>
      </c>
      <c r="Q128" s="24">
        <f>$Q127+SUMIFS('NEW-RTT'!$O$6:$O$786,'NEW-RTT'!$B$6:$B$786,#REF!,'NEW-RTT'!$L$6:$L$786,$B128,'NEW-RTT'!$AB$6:$AB$786,"G*",'NEW-RTT'!$C$6:$C$786,$Q$3,'NEW-RTT'!$N$6:$N$786,#REF!)-SUMIFS('NEW-RTT'!$O$6:$O$786,'NEW-RTT'!$B$6:$B$786,#REF!,'NEW-RTT'!$M$6:$M$786,$B128,'NEW-RTT'!$AB$6:$AB$786,"G*",'NEW-RTT'!$C$6:$C$786,$Q$3,'NEW-RTT'!$N$6:$N$786,#REF!)</f>
        <v>0</v>
      </c>
      <c r="R128" s="126">
        <f t="shared" si="25"/>
        <v>0</v>
      </c>
      <c r="S128" s="126" t="e">
        <f t="shared" ref="S128:S154" si="29">$S$2+$R128</f>
        <v>#REF!</v>
      </c>
      <c r="T128" s="126" t="e">
        <f t="shared" si="26"/>
        <v>#REF!</v>
      </c>
      <c r="U128" s="126" t="e">
        <f t="shared" si="27"/>
        <v>#REF!</v>
      </c>
      <c r="V128" s="127" t="e">
        <f t="shared" si="28"/>
        <v>#REF!</v>
      </c>
      <c r="W128" s="131" t="e">
        <f>SUMIFS(#REF!,#REF!,#REF!,#REF!,#REF!,#REF!,#REF!)</f>
        <v>#REF!</v>
      </c>
      <c r="X128" s="146"/>
      <c r="Y128" s="146"/>
      <c r="Z128" s="146"/>
      <c r="AA128" s="146"/>
      <c r="AB128" s="146"/>
      <c r="AC128" s="146"/>
      <c r="AD128" s="146"/>
      <c r="AE128" s="146"/>
      <c r="AF128" s="146"/>
      <c r="AG128" s="146"/>
      <c r="AH128" s="146"/>
      <c r="AI128" s="146"/>
      <c r="AJ128" s="146"/>
      <c r="AK128" s="146"/>
      <c r="AL128" s="146"/>
      <c r="AM128" s="146"/>
      <c r="AN128" s="146"/>
      <c r="AO128" s="146"/>
      <c r="AP128" s="146"/>
      <c r="AQ128" s="146"/>
    </row>
    <row r="129" spans="2:43" x14ac:dyDescent="0.25">
      <c r="B129" s="22">
        <v>125</v>
      </c>
      <c r="D129" s="23">
        <f>$D128+SUMIFS('NEW-RTT'!$O$6:$O$786,'NEW-RTT'!$B$6:$B$786,#REF!,'NEW-RTT'!$L$6:$L$786,$B129,'NEW-RTT'!$AB$6:$AB$786,"G*",'NEW-RTT'!$C$6:$C$786,$D$3,'NEW-RTT'!$N$6:$N$786,#REF!)-SUMIFS('NEW-RTT'!$O$6:$O$786,'NEW-RTT'!$B$6:$B$786,#REF!,'NEW-RTT'!$M$6:$M$786,$B129,'NEW-RTT'!$AB$6:$AB$786,"G*",'NEW-RTT'!$C$6:$C$786,$D$3,'NEW-RTT'!$N$6:$N$786,#REF!)</f>
        <v>0</v>
      </c>
      <c r="E129" s="24">
        <f>$E128+SUMIFS('NEW-RTT'!$O$6:$O$786,'NEW-RTT'!$B$6:$B$786,#REF!,'NEW-RTT'!$L$6:$L$786,$B129,'NEW-RTT'!$AB$6:$AB$786,"G*",'NEW-RTT'!$C$6:$C$786,$E$3,'NEW-RTT'!$N$6:$N$786,#REF!)-SUMIFS('NEW-RTT'!$O$6:$O$786,'NEW-RTT'!$B$6:$B$786,#REF!,'NEW-RTT'!$M$6:$M$786,$B129,'NEW-RTT'!$AB$6:$AB$786,"G*",'NEW-RTT'!$C$6:$C$786,$E$3,'NEW-RTT'!$N$6:$N$786,#REF!)</f>
        <v>0</v>
      </c>
      <c r="F129" s="24">
        <f>$F128+SUMIFS('NEW-RTT'!$O$6:$O$786,'NEW-RTT'!$B$6:$B$786,#REF!,'NEW-RTT'!$L$6:$L$786,$B129,'NEW-RTT'!$AB$6:$AB$786,"G*",'NEW-RTT'!$C$6:$C$786,$F$3,'NEW-RTT'!$N$6:$N$786,#REF!)-SUMIFS('NEW-RTT'!$O$6:$O$786,'NEW-RTT'!$B$6:$B$786,#REF!,'NEW-RTT'!$M$6:$M$786,$B129,'NEW-RTT'!$AB$6:$AB$786,"G*",'NEW-RTT'!$C$6:$C$786,$F$3,'NEW-RTT'!$N$6:$N$786,#REF!)</f>
        <v>0</v>
      </c>
      <c r="G129" s="55">
        <f>$G128+SUMIFS('NEW-RTT'!$O$6:$O$786,'NEW-RTT'!$B$6:$B$786,#REF!,'NEW-RTT'!$L$6:$L$786,$B129,'NEW-RTT'!$AB$6:$AB$786,"G*",'NEW-RTT'!$C$6:$C$786,$G$3,'NEW-RTT'!$N$6:$N$786,#REF!)-SUMIFS('NEW-RTT'!$O$6:$O$786,'NEW-RTT'!$B$6:$B$786,#REF!,'NEW-RTT'!$M$6:$M$786,$B129,'NEW-RTT'!$AB$6:$AB$786,"G*",'NEW-RTT'!$C$6:$C$786,$G$3,'NEW-RTT'!$N$6:$N$786,#REF!)</f>
        <v>0</v>
      </c>
      <c r="H129" s="64">
        <f t="shared" si="24"/>
        <v>0</v>
      </c>
      <c r="I129" s="97" t="e">
        <f t="shared" si="17"/>
        <v>#REF!</v>
      </c>
      <c r="J129" s="97" t="e">
        <f t="shared" si="18"/>
        <v>#REF!</v>
      </c>
      <c r="K129" s="97" t="e">
        <f t="shared" si="19"/>
        <v>#REF!</v>
      </c>
      <c r="L129" s="99" t="e">
        <f>SUMIFS(#REF!,#REF!,#REF!,#REF!,#REF!,#REF!,#REF!)</f>
        <v>#REF!</v>
      </c>
      <c r="M129" s="60">
        <f>$M128+SUMIFS('NEW-RTT'!$O$6:$O$786,'NEW-RTT'!$B$6:$B$786,#REF!,'NEW-RTT'!$L$6:$L$786,$B129,'NEW-RTT'!$AB$6:$AB$786,"G*",'NEW-RTT'!$C$6:$C$786,$M$3,'NEW-RTT'!$N$6:$N$786,#REF!)-SUMIFS('NEW-RTT'!$O$6:$O$786,'NEW-RTT'!$B$6:$B$786,#REF!,'NEW-RTT'!$M$6:$M$786,$B129,'NEW-RTT'!$AB$6:$AB$786,"G*",'NEW-RTT'!$C$6:$C$786,$M$3,'NEW-RTT'!$N$6:$N$786,#REF!)</f>
        <v>0</v>
      </c>
      <c r="N129" s="24">
        <f>$N128+SUMIFS('NEW-RTT'!$O$6:$O$786,'NEW-RTT'!$B$6:$B$786,#REF!,'NEW-RTT'!$L$6:$L$786,$B129,'NEW-RTT'!$AB$6:$AB$786,"G*",'NEW-RTT'!$C$6:$C$786,$N$3,'NEW-RTT'!$N$6:$N$786,#REF!)-SUMIFS('NEW-RTT'!$O$6:$O$786,'NEW-RTT'!$B$6:$B$786,#REF!,'NEW-RTT'!$M$6:$M$786,$B129,'NEW-RTT'!$AB$6:$AB$786,"G*",'NEW-RTT'!$C$6:$C$786,$N$3,'NEW-RTT'!$N$6:$N$786,#REF!)</f>
        <v>0</v>
      </c>
      <c r="O129" s="24">
        <f>$O128+SUMIFS('NEW-RTT'!$O$6:$O$786,'NEW-RTT'!$B$6:$B$786,#REF!,'NEW-RTT'!$L$6:$L$786,$B129,'NEW-RTT'!$AB$6:$AB$786,"G*",'NEW-RTT'!$C$6:$C$786,$O$3,'NEW-RTT'!$N$6:$N$786,#REF!)-SUMIFS('NEW-RTT'!$O$6:$O$786,'NEW-RTT'!$B$6:$B$786,#REF!,'NEW-RTT'!$M$6:$M$786,$B129,'NEW-RTT'!$AB$6:$AB$786,"G*",'NEW-RTT'!$C$6:$C$786,$O$3,'NEW-RTT'!$N$6:$N$786,#REF!)</f>
        <v>0</v>
      </c>
      <c r="P129" s="24">
        <f>$P128+SUMIFS('NEW-RTT'!$O$6:$O$786,'NEW-RTT'!$B$6:$B$786,#REF!,'NEW-RTT'!$L$6:$L$786,$B129,'NEW-RTT'!$AB$6:$AB$786,"G*",'NEW-RTT'!$C$6:$C$786,$P$3,'NEW-RTT'!$N$6:$N$786,#REF!)-SUMIFS('NEW-RTT'!$O$6:$O$786,'NEW-RTT'!$B$6:$B$786,#REF!,'NEW-RTT'!$M$6:$M$786,$B129,'NEW-RTT'!$AB$6:$AB$786,"G*",'NEW-RTT'!$C$6:$C$786,$P$3,'NEW-RTT'!$N$6:$N$786,#REF!)</f>
        <v>0</v>
      </c>
      <c r="Q129" s="24">
        <f>$Q128+SUMIFS('NEW-RTT'!$O$6:$O$786,'NEW-RTT'!$B$6:$B$786,#REF!,'NEW-RTT'!$L$6:$L$786,$B129,'NEW-RTT'!$AB$6:$AB$786,"G*",'NEW-RTT'!$C$6:$C$786,$Q$3,'NEW-RTT'!$N$6:$N$786,#REF!)-SUMIFS('NEW-RTT'!$O$6:$O$786,'NEW-RTT'!$B$6:$B$786,#REF!,'NEW-RTT'!$M$6:$M$786,$B129,'NEW-RTT'!$AB$6:$AB$786,"G*",'NEW-RTT'!$C$6:$C$786,$Q$3,'NEW-RTT'!$N$6:$N$786,#REF!)</f>
        <v>0</v>
      </c>
      <c r="R129" s="126">
        <f t="shared" si="25"/>
        <v>0</v>
      </c>
      <c r="S129" s="126" t="e">
        <f t="shared" si="29"/>
        <v>#REF!</v>
      </c>
      <c r="T129" s="126" t="e">
        <f t="shared" si="26"/>
        <v>#REF!</v>
      </c>
      <c r="U129" s="126" t="e">
        <f t="shared" si="27"/>
        <v>#REF!</v>
      </c>
      <c r="V129" s="127" t="e">
        <f t="shared" si="28"/>
        <v>#REF!</v>
      </c>
      <c r="W129" s="131" t="e">
        <f>SUMIFS(#REF!,#REF!,#REF!,#REF!,#REF!,#REF!,#REF!)</f>
        <v>#REF!</v>
      </c>
      <c r="X129" s="146"/>
      <c r="Y129" s="146"/>
      <c r="Z129" s="146"/>
      <c r="AA129" s="146"/>
      <c r="AB129" s="146"/>
      <c r="AC129" s="146"/>
      <c r="AD129" s="146"/>
      <c r="AE129" s="146"/>
      <c r="AF129" s="146"/>
      <c r="AG129" s="146"/>
      <c r="AH129" s="146"/>
      <c r="AI129" s="146"/>
      <c r="AJ129" s="146"/>
      <c r="AK129" s="146"/>
      <c r="AL129" s="146"/>
      <c r="AM129" s="146"/>
      <c r="AN129" s="146"/>
      <c r="AO129" s="146"/>
      <c r="AP129" s="146"/>
      <c r="AQ129" s="146"/>
    </row>
    <row r="130" spans="2:43" x14ac:dyDescent="0.25">
      <c r="B130" s="22">
        <v>126</v>
      </c>
      <c r="D130" s="23">
        <f>$D129+SUMIFS('NEW-RTT'!$O$6:$O$786,'NEW-RTT'!$B$6:$B$786,#REF!,'NEW-RTT'!$L$6:$L$786,$B130,'NEW-RTT'!$AB$6:$AB$786,"G*",'NEW-RTT'!$C$6:$C$786,$D$3,'NEW-RTT'!$N$6:$N$786,#REF!)-SUMIFS('NEW-RTT'!$O$6:$O$786,'NEW-RTT'!$B$6:$B$786,#REF!,'NEW-RTT'!$M$6:$M$786,$B130,'NEW-RTT'!$AB$6:$AB$786,"G*",'NEW-RTT'!$C$6:$C$786,$D$3,'NEW-RTT'!$N$6:$N$786,#REF!)</f>
        <v>0</v>
      </c>
      <c r="E130" s="24">
        <f>$E129+SUMIFS('NEW-RTT'!$O$6:$O$786,'NEW-RTT'!$B$6:$B$786,#REF!,'NEW-RTT'!$L$6:$L$786,$B130,'NEW-RTT'!$AB$6:$AB$786,"G*",'NEW-RTT'!$C$6:$C$786,$E$3,'NEW-RTT'!$N$6:$N$786,#REF!)-SUMIFS('NEW-RTT'!$O$6:$O$786,'NEW-RTT'!$B$6:$B$786,#REF!,'NEW-RTT'!$M$6:$M$786,$B130,'NEW-RTT'!$AB$6:$AB$786,"G*",'NEW-RTT'!$C$6:$C$786,$E$3,'NEW-RTT'!$N$6:$N$786,#REF!)</f>
        <v>0</v>
      </c>
      <c r="F130" s="24">
        <f>$F129+SUMIFS('NEW-RTT'!$O$6:$O$786,'NEW-RTT'!$B$6:$B$786,#REF!,'NEW-RTT'!$L$6:$L$786,$B130,'NEW-RTT'!$AB$6:$AB$786,"G*",'NEW-RTT'!$C$6:$C$786,$F$3,'NEW-RTT'!$N$6:$N$786,#REF!)-SUMIFS('NEW-RTT'!$O$6:$O$786,'NEW-RTT'!$B$6:$B$786,#REF!,'NEW-RTT'!$M$6:$M$786,$B130,'NEW-RTT'!$AB$6:$AB$786,"G*",'NEW-RTT'!$C$6:$C$786,$F$3,'NEW-RTT'!$N$6:$N$786,#REF!)</f>
        <v>0</v>
      </c>
      <c r="G130" s="55">
        <f>$G129+SUMIFS('NEW-RTT'!$O$6:$O$786,'NEW-RTT'!$B$6:$B$786,#REF!,'NEW-RTT'!$L$6:$L$786,$B130,'NEW-RTT'!$AB$6:$AB$786,"G*",'NEW-RTT'!$C$6:$C$786,$G$3,'NEW-RTT'!$N$6:$N$786,#REF!)-SUMIFS('NEW-RTT'!$O$6:$O$786,'NEW-RTT'!$B$6:$B$786,#REF!,'NEW-RTT'!$M$6:$M$786,$B130,'NEW-RTT'!$AB$6:$AB$786,"G*",'NEW-RTT'!$C$6:$C$786,$G$3,'NEW-RTT'!$N$6:$N$786,#REF!)</f>
        <v>0</v>
      </c>
      <c r="H130" s="64">
        <f t="shared" si="24"/>
        <v>0</v>
      </c>
      <c r="I130" s="97" t="e">
        <f t="shared" si="17"/>
        <v>#REF!</v>
      </c>
      <c r="J130" s="97" t="e">
        <f t="shared" si="18"/>
        <v>#REF!</v>
      </c>
      <c r="K130" s="97" t="e">
        <f t="shared" si="19"/>
        <v>#REF!</v>
      </c>
      <c r="L130" s="99" t="e">
        <f>SUMIFS(#REF!,#REF!,#REF!,#REF!,#REF!,#REF!,#REF!)</f>
        <v>#REF!</v>
      </c>
      <c r="M130" s="60">
        <f>$M129+SUMIFS('NEW-RTT'!$O$6:$O$786,'NEW-RTT'!$B$6:$B$786,#REF!,'NEW-RTT'!$L$6:$L$786,$B130,'NEW-RTT'!$AB$6:$AB$786,"G*",'NEW-RTT'!$C$6:$C$786,$M$3,'NEW-RTT'!$N$6:$N$786,#REF!)-SUMIFS('NEW-RTT'!$O$6:$O$786,'NEW-RTT'!$B$6:$B$786,#REF!,'NEW-RTT'!$M$6:$M$786,$B130,'NEW-RTT'!$AB$6:$AB$786,"G*",'NEW-RTT'!$C$6:$C$786,$M$3,'NEW-RTT'!$N$6:$N$786,#REF!)</f>
        <v>0</v>
      </c>
      <c r="N130" s="24">
        <f>$N129+SUMIFS('NEW-RTT'!$O$6:$O$786,'NEW-RTT'!$B$6:$B$786,#REF!,'NEW-RTT'!$L$6:$L$786,$B130,'NEW-RTT'!$AB$6:$AB$786,"G*",'NEW-RTT'!$C$6:$C$786,$N$3,'NEW-RTT'!$N$6:$N$786,#REF!)-SUMIFS('NEW-RTT'!$O$6:$O$786,'NEW-RTT'!$B$6:$B$786,#REF!,'NEW-RTT'!$M$6:$M$786,$B130,'NEW-RTT'!$AB$6:$AB$786,"G*",'NEW-RTT'!$C$6:$C$786,$N$3,'NEW-RTT'!$N$6:$N$786,#REF!)</f>
        <v>0</v>
      </c>
      <c r="O130" s="24">
        <f>$O129+SUMIFS('NEW-RTT'!$O$6:$O$786,'NEW-RTT'!$B$6:$B$786,#REF!,'NEW-RTT'!$L$6:$L$786,$B130,'NEW-RTT'!$AB$6:$AB$786,"G*",'NEW-RTT'!$C$6:$C$786,$O$3,'NEW-RTT'!$N$6:$N$786,#REF!)-SUMIFS('NEW-RTT'!$O$6:$O$786,'NEW-RTT'!$B$6:$B$786,#REF!,'NEW-RTT'!$M$6:$M$786,$B130,'NEW-RTT'!$AB$6:$AB$786,"G*",'NEW-RTT'!$C$6:$C$786,$O$3,'NEW-RTT'!$N$6:$N$786,#REF!)</f>
        <v>0</v>
      </c>
      <c r="P130" s="24">
        <f>$P129+SUMIFS('NEW-RTT'!$O$6:$O$786,'NEW-RTT'!$B$6:$B$786,#REF!,'NEW-RTT'!$L$6:$L$786,$B130,'NEW-RTT'!$AB$6:$AB$786,"G*",'NEW-RTT'!$C$6:$C$786,$P$3,'NEW-RTT'!$N$6:$N$786,#REF!)-SUMIFS('NEW-RTT'!$O$6:$O$786,'NEW-RTT'!$B$6:$B$786,#REF!,'NEW-RTT'!$M$6:$M$786,$B130,'NEW-RTT'!$AB$6:$AB$786,"G*",'NEW-RTT'!$C$6:$C$786,$P$3,'NEW-RTT'!$N$6:$N$786,#REF!)</f>
        <v>0</v>
      </c>
      <c r="Q130" s="24">
        <f>$Q129+SUMIFS('NEW-RTT'!$O$6:$O$786,'NEW-RTT'!$B$6:$B$786,#REF!,'NEW-RTT'!$L$6:$L$786,$B130,'NEW-RTT'!$AB$6:$AB$786,"G*",'NEW-RTT'!$C$6:$C$786,$Q$3,'NEW-RTT'!$N$6:$N$786,#REF!)-SUMIFS('NEW-RTT'!$O$6:$O$786,'NEW-RTT'!$B$6:$B$786,#REF!,'NEW-RTT'!$M$6:$M$786,$B130,'NEW-RTT'!$AB$6:$AB$786,"G*",'NEW-RTT'!$C$6:$C$786,$Q$3,'NEW-RTT'!$N$6:$N$786,#REF!)</f>
        <v>0</v>
      </c>
      <c r="R130" s="126">
        <f t="shared" si="25"/>
        <v>0</v>
      </c>
      <c r="S130" s="126" t="e">
        <f t="shared" si="29"/>
        <v>#REF!</v>
      </c>
      <c r="T130" s="126" t="e">
        <f t="shared" si="26"/>
        <v>#REF!</v>
      </c>
      <c r="U130" s="126" t="e">
        <f t="shared" si="27"/>
        <v>#REF!</v>
      </c>
      <c r="V130" s="127" t="e">
        <f t="shared" si="28"/>
        <v>#REF!</v>
      </c>
      <c r="W130" s="131" t="e">
        <f>SUMIFS(#REF!,#REF!,#REF!,#REF!,#REF!,#REF!,#REF!)</f>
        <v>#REF!</v>
      </c>
      <c r="X130" s="146"/>
      <c r="Y130" s="146"/>
      <c r="Z130" s="146"/>
      <c r="AA130" s="146"/>
      <c r="AB130" s="146"/>
      <c r="AC130" s="146"/>
      <c r="AD130" s="146"/>
      <c r="AE130" s="146"/>
      <c r="AF130" s="146"/>
      <c r="AG130" s="146"/>
      <c r="AH130" s="146"/>
      <c r="AI130" s="146"/>
      <c r="AJ130" s="146"/>
      <c r="AK130" s="146"/>
      <c r="AL130" s="146"/>
      <c r="AM130" s="146"/>
      <c r="AN130" s="146"/>
      <c r="AO130" s="146"/>
      <c r="AP130" s="146"/>
      <c r="AQ130" s="146"/>
    </row>
    <row r="131" spans="2:43" x14ac:dyDescent="0.25">
      <c r="B131" s="93">
        <v>127</v>
      </c>
      <c r="D131" s="23">
        <f>$D130+SUMIFS('NEW-RTT'!$O$6:$O$786,'NEW-RTT'!$B$6:$B$786,#REF!,'NEW-RTT'!$L$6:$L$786,$B131,'NEW-RTT'!$AB$6:$AB$786,"G*",'NEW-RTT'!$C$6:$C$786,$D$3,'NEW-RTT'!$N$6:$N$786,#REF!)-SUMIFS('NEW-RTT'!$O$6:$O$786,'NEW-RTT'!$B$6:$B$786,#REF!,'NEW-RTT'!$M$6:$M$786,$B131,'NEW-RTT'!$AB$6:$AB$786,"G*",'NEW-RTT'!$C$6:$C$786,$D$3,'NEW-RTT'!$N$6:$N$786,#REF!)</f>
        <v>0</v>
      </c>
      <c r="E131" s="24">
        <f>$E130+SUMIFS('NEW-RTT'!$O$6:$O$786,'NEW-RTT'!$B$6:$B$786,#REF!,'NEW-RTT'!$L$6:$L$786,$B131,'NEW-RTT'!$AB$6:$AB$786,"G*",'NEW-RTT'!$C$6:$C$786,$E$3,'NEW-RTT'!$N$6:$N$786,#REF!)-SUMIFS('NEW-RTT'!$O$6:$O$786,'NEW-RTT'!$B$6:$B$786,#REF!,'NEW-RTT'!$M$6:$M$786,$B131,'NEW-RTT'!$AB$6:$AB$786,"G*",'NEW-RTT'!$C$6:$C$786,$E$3,'NEW-RTT'!$N$6:$N$786,#REF!)</f>
        <v>0</v>
      </c>
      <c r="F131" s="24">
        <f>$F130+SUMIFS('NEW-RTT'!$O$6:$O$786,'NEW-RTT'!$B$6:$B$786,#REF!,'NEW-RTT'!$L$6:$L$786,$B131,'NEW-RTT'!$AB$6:$AB$786,"G*",'NEW-RTT'!$C$6:$C$786,$F$3,'NEW-RTT'!$N$6:$N$786,#REF!)-SUMIFS('NEW-RTT'!$O$6:$O$786,'NEW-RTT'!$B$6:$B$786,#REF!,'NEW-RTT'!$M$6:$M$786,$B131,'NEW-RTT'!$AB$6:$AB$786,"G*",'NEW-RTT'!$C$6:$C$786,$F$3,'NEW-RTT'!$N$6:$N$786,#REF!)</f>
        <v>0</v>
      </c>
      <c r="G131" s="55">
        <f>$G130+SUMIFS('NEW-RTT'!$O$6:$O$786,'NEW-RTT'!$B$6:$B$786,#REF!,'NEW-RTT'!$L$6:$L$786,$B131,'NEW-RTT'!$AB$6:$AB$786,"G*",'NEW-RTT'!$C$6:$C$786,$G$3,'NEW-RTT'!$N$6:$N$786,#REF!)-SUMIFS('NEW-RTT'!$O$6:$O$786,'NEW-RTT'!$B$6:$B$786,#REF!,'NEW-RTT'!$M$6:$M$786,$B131,'NEW-RTT'!$AB$6:$AB$786,"G*",'NEW-RTT'!$C$6:$C$786,$G$3,'NEW-RTT'!$N$6:$N$786,#REF!)</f>
        <v>0</v>
      </c>
      <c r="H131" s="64">
        <f t="shared" si="24"/>
        <v>0</v>
      </c>
      <c r="I131" s="97" t="e">
        <f t="shared" si="17"/>
        <v>#REF!</v>
      </c>
      <c r="J131" s="97" t="e">
        <f t="shared" si="18"/>
        <v>#REF!</v>
      </c>
      <c r="K131" s="97" t="e">
        <f t="shared" si="19"/>
        <v>#REF!</v>
      </c>
      <c r="L131" s="99" t="e">
        <f>SUMIFS(#REF!,#REF!,#REF!,#REF!,#REF!,#REF!,#REF!)</f>
        <v>#REF!</v>
      </c>
      <c r="M131" s="60">
        <f>$M130+SUMIFS('NEW-RTT'!$O$6:$O$786,'NEW-RTT'!$B$6:$B$786,#REF!,'NEW-RTT'!$L$6:$L$786,$B131,'NEW-RTT'!$AB$6:$AB$786,"G*",'NEW-RTT'!$C$6:$C$786,$M$3,'NEW-RTT'!$N$6:$N$786,#REF!)-SUMIFS('NEW-RTT'!$O$6:$O$786,'NEW-RTT'!$B$6:$B$786,#REF!,'NEW-RTT'!$M$6:$M$786,$B131,'NEW-RTT'!$AB$6:$AB$786,"G*",'NEW-RTT'!$C$6:$C$786,$M$3,'NEW-RTT'!$N$6:$N$786,#REF!)</f>
        <v>0</v>
      </c>
      <c r="N131" s="24">
        <f>$N130+SUMIFS('NEW-RTT'!$O$6:$O$786,'NEW-RTT'!$B$6:$B$786,#REF!,'NEW-RTT'!$L$6:$L$786,$B131,'NEW-RTT'!$AB$6:$AB$786,"G*",'NEW-RTT'!$C$6:$C$786,$N$3,'NEW-RTT'!$N$6:$N$786,#REF!)-SUMIFS('NEW-RTT'!$O$6:$O$786,'NEW-RTT'!$B$6:$B$786,#REF!,'NEW-RTT'!$M$6:$M$786,$B131,'NEW-RTT'!$AB$6:$AB$786,"G*",'NEW-RTT'!$C$6:$C$786,$N$3,'NEW-RTT'!$N$6:$N$786,#REF!)</f>
        <v>0</v>
      </c>
      <c r="O131" s="24">
        <f>$O130+SUMIFS('NEW-RTT'!$O$6:$O$786,'NEW-RTT'!$B$6:$B$786,#REF!,'NEW-RTT'!$L$6:$L$786,$B131,'NEW-RTT'!$AB$6:$AB$786,"G*",'NEW-RTT'!$C$6:$C$786,$O$3,'NEW-RTT'!$N$6:$N$786,#REF!)-SUMIFS('NEW-RTT'!$O$6:$O$786,'NEW-RTT'!$B$6:$B$786,#REF!,'NEW-RTT'!$M$6:$M$786,$B131,'NEW-RTT'!$AB$6:$AB$786,"G*",'NEW-RTT'!$C$6:$C$786,$O$3,'NEW-RTT'!$N$6:$N$786,#REF!)</f>
        <v>0</v>
      </c>
      <c r="P131" s="24">
        <f>$P130+SUMIFS('NEW-RTT'!$O$6:$O$786,'NEW-RTT'!$B$6:$B$786,#REF!,'NEW-RTT'!$L$6:$L$786,$B131,'NEW-RTT'!$AB$6:$AB$786,"G*",'NEW-RTT'!$C$6:$C$786,$P$3,'NEW-RTT'!$N$6:$N$786,#REF!)-SUMIFS('NEW-RTT'!$O$6:$O$786,'NEW-RTT'!$B$6:$B$786,#REF!,'NEW-RTT'!$M$6:$M$786,$B131,'NEW-RTT'!$AB$6:$AB$786,"G*",'NEW-RTT'!$C$6:$C$786,$P$3,'NEW-RTT'!$N$6:$N$786,#REF!)</f>
        <v>0</v>
      </c>
      <c r="Q131" s="24">
        <f>$Q130+SUMIFS('NEW-RTT'!$O$6:$O$786,'NEW-RTT'!$B$6:$B$786,#REF!,'NEW-RTT'!$L$6:$L$786,$B131,'NEW-RTT'!$AB$6:$AB$786,"G*",'NEW-RTT'!$C$6:$C$786,$Q$3,'NEW-RTT'!$N$6:$N$786,#REF!)-SUMIFS('NEW-RTT'!$O$6:$O$786,'NEW-RTT'!$B$6:$B$786,#REF!,'NEW-RTT'!$M$6:$M$786,$B131,'NEW-RTT'!$AB$6:$AB$786,"G*",'NEW-RTT'!$C$6:$C$786,$Q$3,'NEW-RTT'!$N$6:$N$786,#REF!)</f>
        <v>0</v>
      </c>
      <c r="R131" s="126">
        <f t="shared" si="25"/>
        <v>0</v>
      </c>
      <c r="S131" s="126" t="e">
        <f t="shared" si="29"/>
        <v>#REF!</v>
      </c>
      <c r="T131" s="126" t="e">
        <f t="shared" si="26"/>
        <v>#REF!</v>
      </c>
      <c r="U131" s="126" t="e">
        <f t="shared" si="27"/>
        <v>#REF!</v>
      </c>
      <c r="V131" s="127" t="e">
        <f t="shared" si="28"/>
        <v>#REF!</v>
      </c>
      <c r="W131" s="131" t="e">
        <f>SUMIFS(#REF!,#REF!,#REF!,#REF!,#REF!,#REF!,#REF!)</f>
        <v>#REF!</v>
      </c>
      <c r="X131" s="146"/>
      <c r="Y131" s="146"/>
      <c r="Z131" s="146"/>
      <c r="AA131" s="146"/>
      <c r="AB131" s="146"/>
      <c r="AC131" s="146"/>
      <c r="AD131" s="146"/>
      <c r="AE131" s="146"/>
      <c r="AF131" s="146"/>
      <c r="AG131" s="146"/>
      <c r="AH131" s="146"/>
      <c r="AI131" s="146"/>
      <c r="AJ131" s="146"/>
      <c r="AK131" s="146"/>
      <c r="AL131" s="146"/>
      <c r="AM131" s="146"/>
      <c r="AN131" s="146"/>
      <c r="AO131" s="146"/>
      <c r="AP131" s="146"/>
      <c r="AQ131" s="146"/>
    </row>
    <row r="132" spans="2:43" x14ac:dyDescent="0.25">
      <c r="B132" s="22">
        <v>128</v>
      </c>
      <c r="D132" s="23">
        <f>$D131+SUMIFS('NEW-RTT'!$O$6:$O$786,'NEW-RTT'!$B$6:$B$786,#REF!,'NEW-RTT'!$L$6:$L$786,$B132,'NEW-RTT'!$AB$6:$AB$786,"G*",'NEW-RTT'!$C$6:$C$786,$D$3,'NEW-RTT'!$N$6:$N$786,#REF!)-SUMIFS('NEW-RTT'!$O$6:$O$786,'NEW-RTT'!$B$6:$B$786,#REF!,'NEW-RTT'!$M$6:$M$786,$B132,'NEW-RTT'!$AB$6:$AB$786,"G*",'NEW-RTT'!$C$6:$C$786,$D$3,'NEW-RTT'!$N$6:$N$786,#REF!)</f>
        <v>0</v>
      </c>
      <c r="E132" s="24">
        <f>$E131+SUMIFS('NEW-RTT'!$O$6:$O$786,'NEW-RTT'!$B$6:$B$786,#REF!,'NEW-RTT'!$L$6:$L$786,$B132,'NEW-RTT'!$AB$6:$AB$786,"G*",'NEW-RTT'!$C$6:$C$786,$E$3,'NEW-RTT'!$N$6:$N$786,#REF!)-SUMIFS('NEW-RTT'!$O$6:$O$786,'NEW-RTT'!$B$6:$B$786,#REF!,'NEW-RTT'!$M$6:$M$786,$B132,'NEW-RTT'!$AB$6:$AB$786,"G*",'NEW-RTT'!$C$6:$C$786,$E$3,'NEW-RTT'!$N$6:$N$786,#REF!)</f>
        <v>0</v>
      </c>
      <c r="F132" s="24">
        <f>$F131+SUMIFS('NEW-RTT'!$O$6:$O$786,'NEW-RTT'!$B$6:$B$786,#REF!,'NEW-RTT'!$L$6:$L$786,$B132,'NEW-RTT'!$AB$6:$AB$786,"G*",'NEW-RTT'!$C$6:$C$786,$F$3,'NEW-RTT'!$N$6:$N$786,#REF!)-SUMIFS('NEW-RTT'!$O$6:$O$786,'NEW-RTT'!$B$6:$B$786,#REF!,'NEW-RTT'!$M$6:$M$786,$B132,'NEW-RTT'!$AB$6:$AB$786,"G*",'NEW-RTT'!$C$6:$C$786,$F$3,'NEW-RTT'!$N$6:$N$786,#REF!)</f>
        <v>0</v>
      </c>
      <c r="G132" s="55">
        <f>$G131+SUMIFS('NEW-RTT'!$O$6:$O$786,'NEW-RTT'!$B$6:$B$786,#REF!,'NEW-RTT'!$L$6:$L$786,$B132,'NEW-RTT'!$AB$6:$AB$786,"G*",'NEW-RTT'!$C$6:$C$786,$G$3,'NEW-RTT'!$N$6:$N$786,#REF!)-SUMIFS('NEW-RTT'!$O$6:$O$786,'NEW-RTT'!$B$6:$B$786,#REF!,'NEW-RTT'!$M$6:$M$786,$B132,'NEW-RTT'!$AB$6:$AB$786,"G*",'NEW-RTT'!$C$6:$C$786,$G$3,'NEW-RTT'!$N$6:$N$786,#REF!)</f>
        <v>0</v>
      </c>
      <c r="H132" s="64">
        <f t="shared" si="24"/>
        <v>0</v>
      </c>
      <c r="I132" s="97" t="e">
        <f t="shared" si="17"/>
        <v>#REF!</v>
      </c>
      <c r="J132" s="97" t="e">
        <f t="shared" si="18"/>
        <v>#REF!</v>
      </c>
      <c r="K132" s="97" t="e">
        <f t="shared" si="19"/>
        <v>#REF!</v>
      </c>
      <c r="L132" s="99" t="e">
        <f>SUMIFS(#REF!,#REF!,#REF!,#REF!,#REF!,#REF!,#REF!)</f>
        <v>#REF!</v>
      </c>
      <c r="M132" s="60">
        <f>$M131+SUMIFS('NEW-RTT'!$O$6:$O$786,'NEW-RTT'!$B$6:$B$786,#REF!,'NEW-RTT'!$L$6:$L$786,$B132,'NEW-RTT'!$AB$6:$AB$786,"G*",'NEW-RTT'!$C$6:$C$786,$M$3,'NEW-RTT'!$N$6:$N$786,#REF!)-SUMIFS('NEW-RTT'!$O$6:$O$786,'NEW-RTT'!$B$6:$B$786,#REF!,'NEW-RTT'!$M$6:$M$786,$B132,'NEW-RTT'!$AB$6:$AB$786,"G*",'NEW-RTT'!$C$6:$C$786,$M$3,'NEW-RTT'!$N$6:$N$786,#REF!)</f>
        <v>0</v>
      </c>
      <c r="N132" s="24">
        <f>$N131+SUMIFS('NEW-RTT'!$O$6:$O$786,'NEW-RTT'!$B$6:$B$786,#REF!,'NEW-RTT'!$L$6:$L$786,$B132,'NEW-RTT'!$AB$6:$AB$786,"G*",'NEW-RTT'!$C$6:$C$786,$N$3,'NEW-RTT'!$N$6:$N$786,#REF!)-SUMIFS('NEW-RTT'!$O$6:$O$786,'NEW-RTT'!$B$6:$B$786,#REF!,'NEW-RTT'!$M$6:$M$786,$B132,'NEW-RTT'!$AB$6:$AB$786,"G*",'NEW-RTT'!$C$6:$C$786,$N$3,'NEW-RTT'!$N$6:$N$786,#REF!)</f>
        <v>0</v>
      </c>
      <c r="O132" s="24">
        <f>$O131+SUMIFS('NEW-RTT'!$O$6:$O$786,'NEW-RTT'!$B$6:$B$786,#REF!,'NEW-RTT'!$L$6:$L$786,$B132,'NEW-RTT'!$AB$6:$AB$786,"G*",'NEW-RTT'!$C$6:$C$786,$O$3,'NEW-RTT'!$N$6:$N$786,#REF!)-SUMIFS('NEW-RTT'!$O$6:$O$786,'NEW-RTT'!$B$6:$B$786,#REF!,'NEW-RTT'!$M$6:$M$786,$B132,'NEW-RTT'!$AB$6:$AB$786,"G*",'NEW-RTT'!$C$6:$C$786,$O$3,'NEW-RTT'!$N$6:$N$786,#REF!)</f>
        <v>0</v>
      </c>
      <c r="P132" s="24">
        <f>$P131+SUMIFS('NEW-RTT'!$O$6:$O$786,'NEW-RTT'!$B$6:$B$786,#REF!,'NEW-RTT'!$L$6:$L$786,$B132,'NEW-RTT'!$AB$6:$AB$786,"G*",'NEW-RTT'!$C$6:$C$786,$P$3,'NEW-RTT'!$N$6:$N$786,#REF!)-SUMIFS('NEW-RTT'!$O$6:$O$786,'NEW-RTT'!$B$6:$B$786,#REF!,'NEW-RTT'!$M$6:$M$786,$B132,'NEW-RTT'!$AB$6:$AB$786,"G*",'NEW-RTT'!$C$6:$C$786,$P$3,'NEW-RTT'!$N$6:$N$786,#REF!)</f>
        <v>0</v>
      </c>
      <c r="Q132" s="24">
        <f>$Q131+SUMIFS('NEW-RTT'!$O$6:$O$786,'NEW-RTT'!$B$6:$B$786,#REF!,'NEW-RTT'!$L$6:$L$786,$B132,'NEW-RTT'!$AB$6:$AB$786,"G*",'NEW-RTT'!$C$6:$C$786,$Q$3,'NEW-RTT'!$N$6:$N$786,#REF!)-SUMIFS('NEW-RTT'!$O$6:$O$786,'NEW-RTT'!$B$6:$B$786,#REF!,'NEW-RTT'!$M$6:$M$786,$B132,'NEW-RTT'!$AB$6:$AB$786,"G*",'NEW-RTT'!$C$6:$C$786,$Q$3,'NEW-RTT'!$N$6:$N$786,#REF!)</f>
        <v>0</v>
      </c>
      <c r="R132" s="126">
        <f t="shared" si="25"/>
        <v>0</v>
      </c>
      <c r="S132" s="126" t="e">
        <f t="shared" si="29"/>
        <v>#REF!</v>
      </c>
      <c r="T132" s="126" t="e">
        <f t="shared" si="26"/>
        <v>#REF!</v>
      </c>
      <c r="U132" s="126" t="e">
        <f t="shared" si="27"/>
        <v>#REF!</v>
      </c>
      <c r="V132" s="127" t="e">
        <f t="shared" si="28"/>
        <v>#REF!</v>
      </c>
      <c r="W132" s="131" t="e">
        <f>SUMIFS(#REF!,#REF!,#REF!,#REF!,#REF!,#REF!,#REF!)</f>
        <v>#REF!</v>
      </c>
      <c r="X132" s="146"/>
      <c r="Y132" s="146"/>
      <c r="Z132" s="146"/>
      <c r="AA132" s="146"/>
      <c r="AB132" s="146"/>
      <c r="AC132" s="146"/>
      <c r="AD132" s="146"/>
      <c r="AE132" s="146"/>
      <c r="AF132" s="146"/>
      <c r="AG132" s="146"/>
      <c r="AH132" s="146"/>
      <c r="AI132" s="146"/>
      <c r="AJ132" s="146"/>
      <c r="AK132" s="146"/>
      <c r="AL132" s="146"/>
      <c r="AM132" s="146"/>
      <c r="AN132" s="146"/>
      <c r="AO132" s="146"/>
      <c r="AP132" s="146"/>
      <c r="AQ132" s="146"/>
    </row>
    <row r="133" spans="2:43" x14ac:dyDescent="0.25">
      <c r="B133" s="22">
        <v>129</v>
      </c>
      <c r="D133" s="23">
        <f>$D132+SUMIFS('NEW-RTT'!$O$6:$O$786,'NEW-RTT'!$B$6:$B$786,#REF!,'NEW-RTT'!$L$6:$L$786,$B133,'NEW-RTT'!$AB$6:$AB$786,"G*",'NEW-RTT'!$C$6:$C$786,$D$3,'NEW-RTT'!$N$6:$N$786,#REF!)-SUMIFS('NEW-RTT'!$O$6:$O$786,'NEW-RTT'!$B$6:$B$786,#REF!,'NEW-RTT'!$M$6:$M$786,$B133,'NEW-RTT'!$AB$6:$AB$786,"G*",'NEW-RTT'!$C$6:$C$786,$D$3,'NEW-RTT'!$N$6:$N$786,#REF!)</f>
        <v>0</v>
      </c>
      <c r="E133" s="24">
        <f>$E132+SUMIFS('NEW-RTT'!$O$6:$O$786,'NEW-RTT'!$B$6:$B$786,#REF!,'NEW-RTT'!$L$6:$L$786,$B133,'NEW-RTT'!$AB$6:$AB$786,"G*",'NEW-RTT'!$C$6:$C$786,$E$3,'NEW-RTT'!$N$6:$N$786,#REF!)-SUMIFS('NEW-RTT'!$O$6:$O$786,'NEW-RTT'!$B$6:$B$786,#REF!,'NEW-RTT'!$M$6:$M$786,$B133,'NEW-RTT'!$AB$6:$AB$786,"G*",'NEW-RTT'!$C$6:$C$786,$E$3,'NEW-RTT'!$N$6:$N$786,#REF!)</f>
        <v>0</v>
      </c>
      <c r="F133" s="24">
        <f>$F132+SUMIFS('NEW-RTT'!$O$6:$O$786,'NEW-RTT'!$B$6:$B$786,#REF!,'NEW-RTT'!$L$6:$L$786,$B133,'NEW-RTT'!$AB$6:$AB$786,"G*",'NEW-RTT'!$C$6:$C$786,$F$3,'NEW-RTT'!$N$6:$N$786,#REF!)-SUMIFS('NEW-RTT'!$O$6:$O$786,'NEW-RTT'!$B$6:$B$786,#REF!,'NEW-RTT'!$M$6:$M$786,$B133,'NEW-RTT'!$AB$6:$AB$786,"G*",'NEW-RTT'!$C$6:$C$786,$F$3,'NEW-RTT'!$N$6:$N$786,#REF!)</f>
        <v>0</v>
      </c>
      <c r="G133" s="55">
        <f>$G132+SUMIFS('NEW-RTT'!$O$6:$O$786,'NEW-RTT'!$B$6:$B$786,#REF!,'NEW-RTT'!$L$6:$L$786,$B133,'NEW-RTT'!$AB$6:$AB$786,"G*",'NEW-RTT'!$C$6:$C$786,$G$3,'NEW-RTT'!$N$6:$N$786,#REF!)-SUMIFS('NEW-RTT'!$O$6:$O$786,'NEW-RTT'!$B$6:$B$786,#REF!,'NEW-RTT'!$M$6:$M$786,$B133,'NEW-RTT'!$AB$6:$AB$786,"G*",'NEW-RTT'!$C$6:$C$786,$G$3,'NEW-RTT'!$N$6:$N$786,#REF!)</f>
        <v>0</v>
      </c>
      <c r="H133" s="64">
        <f t="shared" si="24"/>
        <v>0</v>
      </c>
      <c r="I133" s="97" t="e">
        <f t="shared" ref="I133:I154" si="30">$I$2+H133</f>
        <v>#REF!</v>
      </c>
      <c r="J133" s="97" t="e">
        <f t="shared" ref="J133:J154" si="31">$J$2+D133</f>
        <v>#REF!</v>
      </c>
      <c r="K133" s="97" t="e">
        <f t="shared" ref="K133:K154" si="32">$K$2+E133</f>
        <v>#REF!</v>
      </c>
      <c r="L133" s="99" t="e">
        <f>SUMIFS(#REF!,#REF!,#REF!,#REF!,#REF!,#REF!,#REF!)</f>
        <v>#REF!</v>
      </c>
      <c r="M133" s="60">
        <f>$M132+SUMIFS('NEW-RTT'!$O$6:$O$786,'NEW-RTT'!$B$6:$B$786,#REF!,'NEW-RTT'!$L$6:$L$786,$B133,'NEW-RTT'!$AB$6:$AB$786,"G*",'NEW-RTT'!$C$6:$C$786,$M$3,'NEW-RTT'!$N$6:$N$786,#REF!)-SUMIFS('NEW-RTT'!$O$6:$O$786,'NEW-RTT'!$B$6:$B$786,#REF!,'NEW-RTT'!$M$6:$M$786,$B133,'NEW-RTT'!$AB$6:$AB$786,"G*",'NEW-RTT'!$C$6:$C$786,$M$3,'NEW-RTT'!$N$6:$N$786,#REF!)</f>
        <v>0</v>
      </c>
      <c r="N133" s="24">
        <f>$N132+SUMIFS('NEW-RTT'!$O$6:$O$786,'NEW-RTT'!$B$6:$B$786,#REF!,'NEW-RTT'!$L$6:$L$786,$B133,'NEW-RTT'!$AB$6:$AB$786,"G*",'NEW-RTT'!$C$6:$C$786,$N$3,'NEW-RTT'!$N$6:$N$786,#REF!)-SUMIFS('NEW-RTT'!$O$6:$O$786,'NEW-RTT'!$B$6:$B$786,#REF!,'NEW-RTT'!$M$6:$M$786,$B133,'NEW-RTT'!$AB$6:$AB$786,"G*",'NEW-RTT'!$C$6:$C$786,$N$3,'NEW-RTT'!$N$6:$N$786,#REF!)</f>
        <v>0</v>
      </c>
      <c r="O133" s="24">
        <f>$O132+SUMIFS('NEW-RTT'!$O$6:$O$786,'NEW-RTT'!$B$6:$B$786,#REF!,'NEW-RTT'!$L$6:$L$786,$B133,'NEW-RTT'!$AB$6:$AB$786,"G*",'NEW-RTT'!$C$6:$C$786,$O$3,'NEW-RTT'!$N$6:$N$786,#REF!)-SUMIFS('NEW-RTT'!$O$6:$O$786,'NEW-RTT'!$B$6:$B$786,#REF!,'NEW-RTT'!$M$6:$M$786,$B133,'NEW-RTT'!$AB$6:$AB$786,"G*",'NEW-RTT'!$C$6:$C$786,$O$3,'NEW-RTT'!$N$6:$N$786,#REF!)</f>
        <v>0</v>
      </c>
      <c r="P133" s="24">
        <f>$P132+SUMIFS('NEW-RTT'!$O$6:$O$786,'NEW-RTT'!$B$6:$B$786,#REF!,'NEW-RTT'!$L$6:$L$786,$B133,'NEW-RTT'!$AB$6:$AB$786,"G*",'NEW-RTT'!$C$6:$C$786,$P$3,'NEW-RTT'!$N$6:$N$786,#REF!)-SUMIFS('NEW-RTT'!$O$6:$O$786,'NEW-RTT'!$B$6:$B$786,#REF!,'NEW-RTT'!$M$6:$M$786,$B133,'NEW-RTT'!$AB$6:$AB$786,"G*",'NEW-RTT'!$C$6:$C$786,$P$3,'NEW-RTT'!$N$6:$N$786,#REF!)</f>
        <v>0</v>
      </c>
      <c r="Q133" s="24">
        <f>$Q132+SUMIFS('NEW-RTT'!$O$6:$O$786,'NEW-RTT'!$B$6:$B$786,#REF!,'NEW-RTT'!$L$6:$L$786,$B133,'NEW-RTT'!$AB$6:$AB$786,"G*",'NEW-RTT'!$C$6:$C$786,$Q$3,'NEW-RTT'!$N$6:$N$786,#REF!)-SUMIFS('NEW-RTT'!$O$6:$O$786,'NEW-RTT'!$B$6:$B$786,#REF!,'NEW-RTT'!$M$6:$M$786,$B133,'NEW-RTT'!$AB$6:$AB$786,"G*",'NEW-RTT'!$C$6:$C$786,$Q$3,'NEW-RTT'!$N$6:$N$786,#REF!)</f>
        <v>0</v>
      </c>
      <c r="R133" s="126">
        <f t="shared" si="25"/>
        <v>0</v>
      </c>
      <c r="S133" s="126" t="e">
        <f t="shared" si="29"/>
        <v>#REF!</v>
      </c>
      <c r="T133" s="126" t="e">
        <f t="shared" si="26"/>
        <v>#REF!</v>
      </c>
      <c r="U133" s="126" t="e">
        <f t="shared" si="27"/>
        <v>#REF!</v>
      </c>
      <c r="V133" s="127" t="e">
        <f t="shared" si="28"/>
        <v>#REF!</v>
      </c>
      <c r="W133" s="131" t="e">
        <f>SUMIFS(#REF!,#REF!,#REF!,#REF!,#REF!,#REF!,#REF!)</f>
        <v>#REF!</v>
      </c>
      <c r="X133" s="146"/>
      <c r="Y133" s="146"/>
      <c r="Z133" s="146"/>
      <c r="AA133" s="146"/>
      <c r="AB133" s="146"/>
      <c r="AC133" s="146"/>
      <c r="AD133" s="146"/>
      <c r="AE133" s="146"/>
      <c r="AF133" s="146"/>
      <c r="AG133" s="146"/>
      <c r="AH133" s="146"/>
      <c r="AI133" s="146"/>
      <c r="AJ133" s="146"/>
      <c r="AK133" s="146"/>
      <c r="AL133" s="146"/>
      <c r="AM133" s="146"/>
      <c r="AN133" s="146"/>
      <c r="AO133" s="146"/>
      <c r="AP133" s="146"/>
      <c r="AQ133" s="146"/>
    </row>
    <row r="134" spans="2:43" x14ac:dyDescent="0.25">
      <c r="B134" s="22">
        <v>130</v>
      </c>
      <c r="D134" s="23">
        <f>$D133+SUMIFS('NEW-RTT'!$O$6:$O$786,'NEW-RTT'!$B$6:$B$786,#REF!,'NEW-RTT'!$L$6:$L$786,$B134,'NEW-RTT'!$AB$6:$AB$786,"G*",'NEW-RTT'!$C$6:$C$786,$D$3,'NEW-RTT'!$N$6:$N$786,#REF!)-SUMIFS('NEW-RTT'!$O$6:$O$786,'NEW-RTT'!$B$6:$B$786,#REF!,'NEW-RTT'!$M$6:$M$786,$B134,'NEW-RTT'!$AB$6:$AB$786,"G*",'NEW-RTT'!$C$6:$C$786,$D$3,'NEW-RTT'!$N$6:$N$786,#REF!)</f>
        <v>0</v>
      </c>
      <c r="E134" s="24">
        <f>$E133+SUMIFS('NEW-RTT'!$O$6:$O$786,'NEW-RTT'!$B$6:$B$786,#REF!,'NEW-RTT'!$L$6:$L$786,$B134,'NEW-RTT'!$AB$6:$AB$786,"G*",'NEW-RTT'!$C$6:$C$786,$E$3,'NEW-RTT'!$N$6:$N$786,#REF!)-SUMIFS('NEW-RTT'!$O$6:$O$786,'NEW-RTT'!$B$6:$B$786,#REF!,'NEW-RTT'!$M$6:$M$786,$B134,'NEW-RTT'!$AB$6:$AB$786,"G*",'NEW-RTT'!$C$6:$C$786,$E$3,'NEW-RTT'!$N$6:$N$786,#REF!)</f>
        <v>0</v>
      </c>
      <c r="F134" s="24">
        <f>$F133+SUMIFS('NEW-RTT'!$O$6:$O$786,'NEW-RTT'!$B$6:$B$786,#REF!,'NEW-RTT'!$L$6:$L$786,$B134,'NEW-RTT'!$AB$6:$AB$786,"G*",'NEW-RTT'!$C$6:$C$786,$F$3,'NEW-RTT'!$N$6:$N$786,#REF!)-SUMIFS('NEW-RTT'!$O$6:$O$786,'NEW-RTT'!$B$6:$B$786,#REF!,'NEW-RTT'!$M$6:$M$786,$B134,'NEW-RTT'!$AB$6:$AB$786,"G*",'NEW-RTT'!$C$6:$C$786,$F$3,'NEW-RTT'!$N$6:$N$786,#REF!)</f>
        <v>0</v>
      </c>
      <c r="G134" s="55">
        <f>$G133+SUMIFS('NEW-RTT'!$O$6:$O$786,'NEW-RTT'!$B$6:$B$786,#REF!,'NEW-RTT'!$L$6:$L$786,$B134,'NEW-RTT'!$AB$6:$AB$786,"G*",'NEW-RTT'!$C$6:$C$786,$G$3,'NEW-RTT'!$N$6:$N$786,#REF!)-SUMIFS('NEW-RTT'!$O$6:$O$786,'NEW-RTT'!$B$6:$B$786,#REF!,'NEW-RTT'!$M$6:$M$786,$B134,'NEW-RTT'!$AB$6:$AB$786,"G*",'NEW-RTT'!$C$6:$C$786,$G$3,'NEW-RTT'!$N$6:$N$786,#REF!)</f>
        <v>0</v>
      </c>
      <c r="H134" s="64">
        <f t="shared" si="24"/>
        <v>0</v>
      </c>
      <c r="I134" s="97" t="e">
        <f t="shared" si="30"/>
        <v>#REF!</v>
      </c>
      <c r="J134" s="97" t="e">
        <f t="shared" si="31"/>
        <v>#REF!</v>
      </c>
      <c r="K134" s="97" t="e">
        <f t="shared" si="32"/>
        <v>#REF!</v>
      </c>
      <c r="L134" s="99" t="e">
        <f>SUMIFS(#REF!,#REF!,#REF!,#REF!,#REF!,#REF!,#REF!)</f>
        <v>#REF!</v>
      </c>
      <c r="M134" s="60">
        <f>$M133+SUMIFS('NEW-RTT'!$O$6:$O$786,'NEW-RTT'!$B$6:$B$786,#REF!,'NEW-RTT'!$L$6:$L$786,$B134,'NEW-RTT'!$AB$6:$AB$786,"G*",'NEW-RTT'!$C$6:$C$786,$M$3,'NEW-RTT'!$N$6:$N$786,#REF!)-SUMIFS('NEW-RTT'!$O$6:$O$786,'NEW-RTT'!$B$6:$B$786,#REF!,'NEW-RTT'!$M$6:$M$786,$B134,'NEW-RTT'!$AB$6:$AB$786,"G*",'NEW-RTT'!$C$6:$C$786,$M$3,'NEW-RTT'!$N$6:$N$786,#REF!)</f>
        <v>0</v>
      </c>
      <c r="N134" s="24">
        <f>$N133+SUMIFS('NEW-RTT'!$O$6:$O$786,'NEW-RTT'!$B$6:$B$786,#REF!,'NEW-RTT'!$L$6:$L$786,$B134,'NEW-RTT'!$AB$6:$AB$786,"G*",'NEW-RTT'!$C$6:$C$786,$N$3,'NEW-RTT'!$N$6:$N$786,#REF!)-SUMIFS('NEW-RTT'!$O$6:$O$786,'NEW-RTT'!$B$6:$B$786,#REF!,'NEW-RTT'!$M$6:$M$786,$B134,'NEW-RTT'!$AB$6:$AB$786,"G*",'NEW-RTT'!$C$6:$C$786,$N$3,'NEW-RTT'!$N$6:$N$786,#REF!)</f>
        <v>0</v>
      </c>
      <c r="O134" s="24">
        <f>$O133+SUMIFS('NEW-RTT'!$O$6:$O$786,'NEW-RTT'!$B$6:$B$786,#REF!,'NEW-RTT'!$L$6:$L$786,$B134,'NEW-RTT'!$AB$6:$AB$786,"G*",'NEW-RTT'!$C$6:$C$786,$O$3,'NEW-RTT'!$N$6:$N$786,#REF!)-SUMIFS('NEW-RTT'!$O$6:$O$786,'NEW-RTT'!$B$6:$B$786,#REF!,'NEW-RTT'!$M$6:$M$786,$B134,'NEW-RTT'!$AB$6:$AB$786,"G*",'NEW-RTT'!$C$6:$C$786,$O$3,'NEW-RTT'!$N$6:$N$786,#REF!)</f>
        <v>0</v>
      </c>
      <c r="P134" s="24">
        <f>$P133+SUMIFS('NEW-RTT'!$O$6:$O$786,'NEW-RTT'!$B$6:$B$786,#REF!,'NEW-RTT'!$L$6:$L$786,$B134,'NEW-RTT'!$AB$6:$AB$786,"G*",'NEW-RTT'!$C$6:$C$786,$P$3,'NEW-RTT'!$N$6:$N$786,#REF!)-SUMIFS('NEW-RTT'!$O$6:$O$786,'NEW-RTT'!$B$6:$B$786,#REF!,'NEW-RTT'!$M$6:$M$786,$B134,'NEW-RTT'!$AB$6:$AB$786,"G*",'NEW-RTT'!$C$6:$C$786,$P$3,'NEW-RTT'!$N$6:$N$786,#REF!)</f>
        <v>0</v>
      </c>
      <c r="Q134" s="24">
        <f>$Q133+SUMIFS('NEW-RTT'!$O$6:$O$786,'NEW-RTT'!$B$6:$B$786,#REF!,'NEW-RTT'!$L$6:$L$786,$B134,'NEW-RTT'!$AB$6:$AB$786,"G*",'NEW-RTT'!$C$6:$C$786,$Q$3,'NEW-RTT'!$N$6:$N$786,#REF!)-SUMIFS('NEW-RTT'!$O$6:$O$786,'NEW-RTT'!$B$6:$B$786,#REF!,'NEW-RTT'!$M$6:$M$786,$B134,'NEW-RTT'!$AB$6:$AB$786,"G*",'NEW-RTT'!$C$6:$C$786,$Q$3,'NEW-RTT'!$N$6:$N$786,#REF!)</f>
        <v>0</v>
      </c>
      <c r="R134" s="126">
        <f t="shared" si="25"/>
        <v>0</v>
      </c>
      <c r="S134" s="126" t="e">
        <f t="shared" si="29"/>
        <v>#REF!</v>
      </c>
      <c r="T134" s="126" t="e">
        <f t="shared" si="26"/>
        <v>#REF!</v>
      </c>
      <c r="U134" s="126" t="e">
        <f t="shared" si="27"/>
        <v>#REF!</v>
      </c>
      <c r="V134" s="127" t="e">
        <f t="shared" si="28"/>
        <v>#REF!</v>
      </c>
      <c r="W134" s="131" t="e">
        <f>SUMIFS(#REF!,#REF!,#REF!,#REF!,#REF!,#REF!,#REF!)</f>
        <v>#REF!</v>
      </c>
      <c r="X134" s="146"/>
      <c r="Y134" s="146"/>
      <c r="Z134" s="146"/>
      <c r="AA134" s="146"/>
      <c r="AB134" s="146"/>
      <c r="AC134" s="146"/>
      <c r="AD134" s="146"/>
      <c r="AE134" s="146"/>
      <c r="AF134" s="146"/>
      <c r="AG134" s="146"/>
      <c r="AH134" s="146"/>
      <c r="AI134" s="146"/>
      <c r="AJ134" s="146"/>
      <c r="AK134" s="146"/>
      <c r="AL134" s="146"/>
      <c r="AM134" s="146"/>
      <c r="AN134" s="146"/>
      <c r="AO134" s="146"/>
      <c r="AP134" s="146"/>
      <c r="AQ134" s="146"/>
    </row>
    <row r="135" spans="2:43" x14ac:dyDescent="0.25">
      <c r="B135" s="22">
        <v>131</v>
      </c>
      <c r="D135" s="23">
        <f>$D134+SUMIFS('NEW-RTT'!$O$6:$O$786,'NEW-RTT'!$B$6:$B$786,#REF!,'NEW-RTT'!$L$6:$L$786,$B135,'NEW-RTT'!$AB$6:$AB$786,"G*",'NEW-RTT'!$C$6:$C$786,$D$3,'NEW-RTT'!$N$6:$N$786,#REF!)-SUMIFS('NEW-RTT'!$O$6:$O$786,'NEW-RTT'!$B$6:$B$786,#REF!,'NEW-RTT'!$M$6:$M$786,$B135,'NEW-RTT'!$AB$6:$AB$786,"G*",'NEW-RTT'!$C$6:$C$786,$D$3,'NEW-RTT'!$N$6:$N$786,#REF!)</f>
        <v>0</v>
      </c>
      <c r="E135" s="24">
        <f>$E134+SUMIFS('NEW-RTT'!$O$6:$O$786,'NEW-RTT'!$B$6:$B$786,#REF!,'NEW-RTT'!$L$6:$L$786,$B135,'NEW-RTT'!$AB$6:$AB$786,"G*",'NEW-RTT'!$C$6:$C$786,$E$3,'NEW-RTT'!$N$6:$N$786,#REF!)-SUMIFS('NEW-RTT'!$O$6:$O$786,'NEW-RTT'!$B$6:$B$786,#REF!,'NEW-RTT'!$M$6:$M$786,$B135,'NEW-RTT'!$AB$6:$AB$786,"G*",'NEW-RTT'!$C$6:$C$786,$E$3,'NEW-RTT'!$N$6:$N$786,#REF!)</f>
        <v>0</v>
      </c>
      <c r="F135" s="24">
        <f>$F134+SUMIFS('NEW-RTT'!$O$6:$O$786,'NEW-RTT'!$B$6:$B$786,#REF!,'NEW-RTT'!$L$6:$L$786,$B135,'NEW-RTT'!$AB$6:$AB$786,"G*",'NEW-RTT'!$C$6:$C$786,$F$3,'NEW-RTT'!$N$6:$N$786,#REF!)-SUMIFS('NEW-RTT'!$O$6:$O$786,'NEW-RTT'!$B$6:$B$786,#REF!,'NEW-RTT'!$M$6:$M$786,$B135,'NEW-RTT'!$AB$6:$AB$786,"G*",'NEW-RTT'!$C$6:$C$786,$F$3,'NEW-RTT'!$N$6:$N$786,#REF!)</f>
        <v>0</v>
      </c>
      <c r="G135" s="55">
        <f>$G134+SUMIFS('NEW-RTT'!$O$6:$O$786,'NEW-RTT'!$B$6:$B$786,#REF!,'NEW-RTT'!$L$6:$L$786,$B135,'NEW-RTT'!$AB$6:$AB$786,"G*",'NEW-RTT'!$C$6:$C$786,$G$3,'NEW-RTT'!$N$6:$N$786,#REF!)-SUMIFS('NEW-RTT'!$O$6:$O$786,'NEW-RTT'!$B$6:$B$786,#REF!,'NEW-RTT'!$M$6:$M$786,$B135,'NEW-RTT'!$AB$6:$AB$786,"G*",'NEW-RTT'!$C$6:$C$786,$G$3,'NEW-RTT'!$N$6:$N$786,#REF!)</f>
        <v>0</v>
      </c>
      <c r="H135" s="64">
        <f t="shared" si="24"/>
        <v>0</v>
      </c>
      <c r="I135" s="97" t="e">
        <f t="shared" si="30"/>
        <v>#REF!</v>
      </c>
      <c r="J135" s="97" t="e">
        <f t="shared" si="31"/>
        <v>#REF!</v>
      </c>
      <c r="K135" s="97" t="e">
        <f t="shared" si="32"/>
        <v>#REF!</v>
      </c>
      <c r="L135" s="99" t="e">
        <f>SUMIFS(#REF!,#REF!,#REF!,#REF!,#REF!,#REF!,#REF!)</f>
        <v>#REF!</v>
      </c>
      <c r="M135" s="60">
        <f>$M134+SUMIFS('NEW-RTT'!$O$6:$O$786,'NEW-RTT'!$B$6:$B$786,#REF!,'NEW-RTT'!$L$6:$L$786,$B135,'NEW-RTT'!$AB$6:$AB$786,"G*",'NEW-RTT'!$C$6:$C$786,$M$3,'NEW-RTT'!$N$6:$N$786,#REF!)-SUMIFS('NEW-RTT'!$O$6:$O$786,'NEW-RTT'!$B$6:$B$786,#REF!,'NEW-RTT'!$M$6:$M$786,$B135,'NEW-RTT'!$AB$6:$AB$786,"G*",'NEW-RTT'!$C$6:$C$786,$M$3,'NEW-RTT'!$N$6:$N$786,#REF!)</f>
        <v>0</v>
      </c>
      <c r="N135" s="24">
        <f>$N134+SUMIFS('NEW-RTT'!$O$6:$O$786,'NEW-RTT'!$B$6:$B$786,#REF!,'NEW-RTT'!$L$6:$L$786,$B135,'NEW-RTT'!$AB$6:$AB$786,"G*",'NEW-RTT'!$C$6:$C$786,$N$3,'NEW-RTT'!$N$6:$N$786,#REF!)-SUMIFS('NEW-RTT'!$O$6:$O$786,'NEW-RTT'!$B$6:$B$786,#REF!,'NEW-RTT'!$M$6:$M$786,$B135,'NEW-RTT'!$AB$6:$AB$786,"G*",'NEW-RTT'!$C$6:$C$786,$N$3,'NEW-RTT'!$N$6:$N$786,#REF!)</f>
        <v>0</v>
      </c>
      <c r="O135" s="24">
        <f>$O134+SUMIFS('NEW-RTT'!$O$6:$O$786,'NEW-RTT'!$B$6:$B$786,#REF!,'NEW-RTT'!$L$6:$L$786,$B135,'NEW-RTT'!$AB$6:$AB$786,"G*",'NEW-RTT'!$C$6:$C$786,$O$3,'NEW-RTT'!$N$6:$N$786,#REF!)-SUMIFS('NEW-RTT'!$O$6:$O$786,'NEW-RTT'!$B$6:$B$786,#REF!,'NEW-RTT'!$M$6:$M$786,$B135,'NEW-RTT'!$AB$6:$AB$786,"G*",'NEW-RTT'!$C$6:$C$786,$O$3,'NEW-RTT'!$N$6:$N$786,#REF!)</f>
        <v>0</v>
      </c>
      <c r="P135" s="24">
        <f>$P134+SUMIFS('NEW-RTT'!$O$6:$O$786,'NEW-RTT'!$B$6:$B$786,#REF!,'NEW-RTT'!$L$6:$L$786,$B135,'NEW-RTT'!$AB$6:$AB$786,"G*",'NEW-RTT'!$C$6:$C$786,$P$3,'NEW-RTT'!$N$6:$N$786,#REF!)-SUMIFS('NEW-RTT'!$O$6:$O$786,'NEW-RTT'!$B$6:$B$786,#REF!,'NEW-RTT'!$M$6:$M$786,$B135,'NEW-RTT'!$AB$6:$AB$786,"G*",'NEW-RTT'!$C$6:$C$786,$P$3,'NEW-RTT'!$N$6:$N$786,#REF!)</f>
        <v>0</v>
      </c>
      <c r="Q135" s="24">
        <f>$Q134+SUMIFS('NEW-RTT'!$O$6:$O$786,'NEW-RTT'!$B$6:$B$786,#REF!,'NEW-RTT'!$L$6:$L$786,$B135,'NEW-RTT'!$AB$6:$AB$786,"G*",'NEW-RTT'!$C$6:$C$786,$Q$3,'NEW-RTT'!$N$6:$N$786,#REF!)-SUMIFS('NEW-RTT'!$O$6:$O$786,'NEW-RTT'!$B$6:$B$786,#REF!,'NEW-RTT'!$M$6:$M$786,$B135,'NEW-RTT'!$AB$6:$AB$786,"G*",'NEW-RTT'!$C$6:$C$786,$Q$3,'NEW-RTT'!$N$6:$N$786,#REF!)</f>
        <v>0</v>
      </c>
      <c r="R135" s="126">
        <f t="shared" si="25"/>
        <v>0</v>
      </c>
      <c r="S135" s="126" t="e">
        <f t="shared" si="29"/>
        <v>#REF!</v>
      </c>
      <c r="T135" s="126" t="e">
        <f t="shared" si="26"/>
        <v>#REF!</v>
      </c>
      <c r="U135" s="126" t="e">
        <f t="shared" si="27"/>
        <v>#REF!</v>
      </c>
      <c r="V135" s="127" t="e">
        <f t="shared" si="28"/>
        <v>#REF!</v>
      </c>
      <c r="W135" s="131" t="e">
        <f>SUMIFS(#REF!,#REF!,#REF!,#REF!,#REF!,#REF!,#REF!)</f>
        <v>#REF!</v>
      </c>
      <c r="X135" s="146"/>
      <c r="Y135" s="146"/>
      <c r="Z135" s="146"/>
      <c r="AA135" s="146"/>
      <c r="AB135" s="146"/>
      <c r="AC135" s="146"/>
      <c r="AD135" s="146"/>
      <c r="AE135" s="146"/>
      <c r="AF135" s="146"/>
      <c r="AG135" s="146"/>
      <c r="AH135" s="146"/>
      <c r="AI135" s="146"/>
      <c r="AJ135" s="146"/>
      <c r="AK135" s="146"/>
      <c r="AL135" s="146"/>
      <c r="AM135" s="146"/>
      <c r="AN135" s="146"/>
      <c r="AO135" s="146"/>
      <c r="AP135" s="146"/>
      <c r="AQ135" s="146"/>
    </row>
    <row r="136" spans="2:43" x14ac:dyDescent="0.25">
      <c r="B136" s="22">
        <v>132</v>
      </c>
      <c r="D136" s="23">
        <f>$D135+SUMIFS('NEW-RTT'!$O$6:$O$786,'NEW-RTT'!$B$6:$B$786,#REF!,'NEW-RTT'!$L$6:$L$786,$B136,'NEW-RTT'!$AB$6:$AB$786,"G*",'NEW-RTT'!$C$6:$C$786,$D$3,'NEW-RTT'!$N$6:$N$786,#REF!)-SUMIFS('NEW-RTT'!$O$6:$O$786,'NEW-RTT'!$B$6:$B$786,#REF!,'NEW-RTT'!$M$6:$M$786,$B136,'NEW-RTT'!$AB$6:$AB$786,"G*",'NEW-RTT'!$C$6:$C$786,$D$3,'NEW-RTT'!$N$6:$N$786,#REF!)</f>
        <v>0</v>
      </c>
      <c r="E136" s="24">
        <f>$E135+SUMIFS('NEW-RTT'!$O$6:$O$786,'NEW-RTT'!$B$6:$B$786,#REF!,'NEW-RTT'!$L$6:$L$786,$B136,'NEW-RTT'!$AB$6:$AB$786,"G*",'NEW-RTT'!$C$6:$C$786,$E$3,'NEW-RTT'!$N$6:$N$786,#REF!)-SUMIFS('NEW-RTT'!$O$6:$O$786,'NEW-RTT'!$B$6:$B$786,#REF!,'NEW-RTT'!$M$6:$M$786,$B136,'NEW-RTT'!$AB$6:$AB$786,"G*",'NEW-RTT'!$C$6:$C$786,$E$3,'NEW-RTT'!$N$6:$N$786,#REF!)</f>
        <v>0</v>
      </c>
      <c r="F136" s="24">
        <f>$F135+SUMIFS('NEW-RTT'!$O$6:$O$786,'NEW-RTT'!$B$6:$B$786,#REF!,'NEW-RTT'!$L$6:$L$786,$B136,'NEW-RTT'!$AB$6:$AB$786,"G*",'NEW-RTT'!$C$6:$C$786,$F$3,'NEW-RTT'!$N$6:$N$786,#REF!)-SUMIFS('NEW-RTT'!$O$6:$O$786,'NEW-RTT'!$B$6:$B$786,#REF!,'NEW-RTT'!$M$6:$M$786,$B136,'NEW-RTT'!$AB$6:$AB$786,"G*",'NEW-RTT'!$C$6:$C$786,$F$3,'NEW-RTT'!$N$6:$N$786,#REF!)</f>
        <v>0</v>
      </c>
      <c r="G136" s="55">
        <f>$G135+SUMIFS('NEW-RTT'!$O$6:$O$786,'NEW-RTT'!$B$6:$B$786,#REF!,'NEW-RTT'!$L$6:$L$786,$B136,'NEW-RTT'!$AB$6:$AB$786,"G*",'NEW-RTT'!$C$6:$C$786,$G$3,'NEW-RTT'!$N$6:$N$786,#REF!)-SUMIFS('NEW-RTT'!$O$6:$O$786,'NEW-RTT'!$B$6:$B$786,#REF!,'NEW-RTT'!$M$6:$M$786,$B136,'NEW-RTT'!$AB$6:$AB$786,"G*",'NEW-RTT'!$C$6:$C$786,$G$3,'NEW-RTT'!$N$6:$N$786,#REF!)</f>
        <v>0</v>
      </c>
      <c r="H136" s="64">
        <f t="shared" si="24"/>
        <v>0</v>
      </c>
      <c r="I136" s="97" t="e">
        <f t="shared" si="30"/>
        <v>#REF!</v>
      </c>
      <c r="J136" s="97" t="e">
        <f t="shared" si="31"/>
        <v>#REF!</v>
      </c>
      <c r="K136" s="97" t="e">
        <f t="shared" si="32"/>
        <v>#REF!</v>
      </c>
      <c r="L136" s="99" t="e">
        <f>SUMIFS(#REF!,#REF!,#REF!,#REF!,#REF!,#REF!,#REF!)</f>
        <v>#REF!</v>
      </c>
      <c r="M136" s="60">
        <f>$M135+SUMIFS('NEW-RTT'!$O$6:$O$786,'NEW-RTT'!$B$6:$B$786,#REF!,'NEW-RTT'!$L$6:$L$786,$B136,'NEW-RTT'!$AB$6:$AB$786,"G*",'NEW-RTT'!$C$6:$C$786,$M$3,'NEW-RTT'!$N$6:$N$786,#REF!)-SUMIFS('NEW-RTT'!$O$6:$O$786,'NEW-RTT'!$B$6:$B$786,#REF!,'NEW-RTT'!$M$6:$M$786,$B136,'NEW-RTT'!$AB$6:$AB$786,"G*",'NEW-RTT'!$C$6:$C$786,$M$3,'NEW-RTT'!$N$6:$N$786,#REF!)</f>
        <v>0</v>
      </c>
      <c r="N136" s="24">
        <f>$N135+SUMIFS('NEW-RTT'!$O$6:$O$786,'NEW-RTT'!$B$6:$B$786,#REF!,'NEW-RTT'!$L$6:$L$786,$B136,'NEW-RTT'!$AB$6:$AB$786,"G*",'NEW-RTT'!$C$6:$C$786,$N$3,'NEW-RTT'!$N$6:$N$786,#REF!)-SUMIFS('NEW-RTT'!$O$6:$O$786,'NEW-RTT'!$B$6:$B$786,#REF!,'NEW-RTT'!$M$6:$M$786,$B136,'NEW-RTT'!$AB$6:$AB$786,"G*",'NEW-RTT'!$C$6:$C$786,$N$3,'NEW-RTT'!$N$6:$N$786,#REF!)</f>
        <v>0</v>
      </c>
      <c r="O136" s="24">
        <f>$O135+SUMIFS('NEW-RTT'!$O$6:$O$786,'NEW-RTT'!$B$6:$B$786,#REF!,'NEW-RTT'!$L$6:$L$786,$B136,'NEW-RTT'!$AB$6:$AB$786,"G*",'NEW-RTT'!$C$6:$C$786,$O$3,'NEW-RTT'!$N$6:$N$786,#REF!)-SUMIFS('NEW-RTT'!$O$6:$O$786,'NEW-RTT'!$B$6:$B$786,#REF!,'NEW-RTT'!$M$6:$M$786,$B136,'NEW-RTT'!$AB$6:$AB$786,"G*",'NEW-RTT'!$C$6:$C$786,$O$3,'NEW-RTT'!$N$6:$N$786,#REF!)</f>
        <v>0</v>
      </c>
      <c r="P136" s="24">
        <f>$P135+SUMIFS('NEW-RTT'!$O$6:$O$786,'NEW-RTT'!$B$6:$B$786,#REF!,'NEW-RTT'!$L$6:$L$786,$B136,'NEW-RTT'!$AB$6:$AB$786,"G*",'NEW-RTT'!$C$6:$C$786,$P$3,'NEW-RTT'!$N$6:$N$786,#REF!)-SUMIFS('NEW-RTT'!$O$6:$O$786,'NEW-RTT'!$B$6:$B$786,#REF!,'NEW-RTT'!$M$6:$M$786,$B136,'NEW-RTT'!$AB$6:$AB$786,"G*",'NEW-RTT'!$C$6:$C$786,$P$3,'NEW-RTT'!$N$6:$N$786,#REF!)</f>
        <v>0</v>
      </c>
      <c r="Q136" s="24">
        <f>$Q135+SUMIFS('NEW-RTT'!$O$6:$O$786,'NEW-RTT'!$B$6:$B$786,#REF!,'NEW-RTT'!$L$6:$L$786,$B136,'NEW-RTT'!$AB$6:$AB$786,"G*",'NEW-RTT'!$C$6:$C$786,$Q$3,'NEW-RTT'!$N$6:$N$786,#REF!)-SUMIFS('NEW-RTT'!$O$6:$O$786,'NEW-RTT'!$B$6:$B$786,#REF!,'NEW-RTT'!$M$6:$M$786,$B136,'NEW-RTT'!$AB$6:$AB$786,"G*",'NEW-RTT'!$C$6:$C$786,$Q$3,'NEW-RTT'!$N$6:$N$786,#REF!)</f>
        <v>0</v>
      </c>
      <c r="R136" s="126">
        <f t="shared" si="25"/>
        <v>0</v>
      </c>
      <c r="S136" s="126" t="e">
        <f t="shared" si="29"/>
        <v>#REF!</v>
      </c>
      <c r="T136" s="126" t="e">
        <f t="shared" si="26"/>
        <v>#REF!</v>
      </c>
      <c r="U136" s="126" t="e">
        <f t="shared" si="27"/>
        <v>#REF!</v>
      </c>
      <c r="V136" s="127" t="e">
        <f t="shared" si="28"/>
        <v>#REF!</v>
      </c>
      <c r="W136" s="131" t="e">
        <f>SUMIFS(#REF!,#REF!,#REF!,#REF!,#REF!,#REF!,#REF!)</f>
        <v>#REF!</v>
      </c>
      <c r="X136" s="146"/>
      <c r="Y136" s="146"/>
      <c r="Z136" s="146"/>
      <c r="AA136" s="146"/>
      <c r="AB136" s="146"/>
      <c r="AC136" s="146"/>
      <c r="AD136" s="146"/>
      <c r="AE136" s="146"/>
      <c r="AF136" s="146"/>
      <c r="AG136" s="146"/>
      <c r="AH136" s="146"/>
      <c r="AI136" s="146"/>
      <c r="AJ136" s="146"/>
      <c r="AK136" s="146"/>
      <c r="AL136" s="146"/>
      <c r="AM136" s="146"/>
      <c r="AN136" s="146"/>
      <c r="AO136" s="146"/>
      <c r="AP136" s="146"/>
      <c r="AQ136" s="146"/>
    </row>
    <row r="137" spans="2:43" x14ac:dyDescent="0.25">
      <c r="B137" s="22">
        <v>133</v>
      </c>
      <c r="D137" s="23">
        <f>$D136+SUMIFS('NEW-RTT'!$O$6:$O$786,'NEW-RTT'!$B$6:$B$786,#REF!,'NEW-RTT'!$L$6:$L$786,$B137,'NEW-RTT'!$AB$6:$AB$786,"G*",'NEW-RTT'!$C$6:$C$786,$D$3,'NEW-RTT'!$N$6:$N$786,#REF!)-SUMIFS('NEW-RTT'!$O$6:$O$786,'NEW-RTT'!$B$6:$B$786,#REF!,'NEW-RTT'!$M$6:$M$786,$B137,'NEW-RTT'!$AB$6:$AB$786,"G*",'NEW-RTT'!$C$6:$C$786,$D$3,'NEW-RTT'!$N$6:$N$786,#REF!)</f>
        <v>0</v>
      </c>
      <c r="E137" s="24">
        <f>$E136+SUMIFS('NEW-RTT'!$O$6:$O$786,'NEW-RTT'!$B$6:$B$786,#REF!,'NEW-RTT'!$L$6:$L$786,$B137,'NEW-RTT'!$AB$6:$AB$786,"G*",'NEW-RTT'!$C$6:$C$786,$E$3,'NEW-RTT'!$N$6:$N$786,#REF!)-SUMIFS('NEW-RTT'!$O$6:$O$786,'NEW-RTT'!$B$6:$B$786,#REF!,'NEW-RTT'!$M$6:$M$786,$B137,'NEW-RTT'!$AB$6:$AB$786,"G*",'NEW-RTT'!$C$6:$C$786,$E$3,'NEW-RTT'!$N$6:$N$786,#REF!)</f>
        <v>0</v>
      </c>
      <c r="F137" s="24">
        <f>$F136+SUMIFS('NEW-RTT'!$O$6:$O$786,'NEW-RTT'!$B$6:$B$786,#REF!,'NEW-RTT'!$L$6:$L$786,$B137,'NEW-RTT'!$AB$6:$AB$786,"G*",'NEW-RTT'!$C$6:$C$786,$F$3,'NEW-RTT'!$N$6:$N$786,#REF!)-SUMIFS('NEW-RTT'!$O$6:$O$786,'NEW-RTT'!$B$6:$B$786,#REF!,'NEW-RTT'!$M$6:$M$786,$B137,'NEW-RTT'!$AB$6:$AB$786,"G*",'NEW-RTT'!$C$6:$C$786,$F$3,'NEW-RTT'!$N$6:$N$786,#REF!)</f>
        <v>0</v>
      </c>
      <c r="G137" s="55">
        <f>$G136+SUMIFS('NEW-RTT'!$O$6:$O$786,'NEW-RTT'!$B$6:$B$786,#REF!,'NEW-RTT'!$L$6:$L$786,$B137,'NEW-RTT'!$AB$6:$AB$786,"G*",'NEW-RTT'!$C$6:$C$786,$G$3,'NEW-RTT'!$N$6:$N$786,#REF!)-SUMIFS('NEW-RTT'!$O$6:$O$786,'NEW-RTT'!$B$6:$B$786,#REF!,'NEW-RTT'!$M$6:$M$786,$B137,'NEW-RTT'!$AB$6:$AB$786,"G*",'NEW-RTT'!$C$6:$C$786,$G$3,'NEW-RTT'!$N$6:$N$786,#REF!)</f>
        <v>0</v>
      </c>
      <c r="H137" s="64">
        <f t="shared" si="24"/>
        <v>0</v>
      </c>
      <c r="I137" s="97" t="e">
        <f t="shared" si="30"/>
        <v>#REF!</v>
      </c>
      <c r="J137" s="97" t="e">
        <f t="shared" si="31"/>
        <v>#REF!</v>
      </c>
      <c r="K137" s="97" t="e">
        <f t="shared" si="32"/>
        <v>#REF!</v>
      </c>
      <c r="L137" s="99" t="e">
        <f>SUMIFS(#REF!,#REF!,#REF!,#REF!,#REF!,#REF!,#REF!)</f>
        <v>#REF!</v>
      </c>
      <c r="M137" s="60">
        <f>$M136+SUMIFS('NEW-RTT'!$O$6:$O$786,'NEW-RTT'!$B$6:$B$786,#REF!,'NEW-RTT'!$L$6:$L$786,$B137,'NEW-RTT'!$AB$6:$AB$786,"G*",'NEW-RTT'!$C$6:$C$786,$M$3,'NEW-RTT'!$N$6:$N$786,#REF!)-SUMIFS('NEW-RTT'!$O$6:$O$786,'NEW-RTT'!$B$6:$B$786,#REF!,'NEW-RTT'!$M$6:$M$786,$B137,'NEW-RTT'!$AB$6:$AB$786,"G*",'NEW-RTT'!$C$6:$C$786,$M$3,'NEW-RTT'!$N$6:$N$786,#REF!)</f>
        <v>0</v>
      </c>
      <c r="N137" s="24">
        <f>$N136+SUMIFS('NEW-RTT'!$O$6:$O$786,'NEW-RTT'!$B$6:$B$786,#REF!,'NEW-RTT'!$L$6:$L$786,$B137,'NEW-RTT'!$AB$6:$AB$786,"G*",'NEW-RTT'!$C$6:$C$786,$N$3,'NEW-RTT'!$N$6:$N$786,#REF!)-SUMIFS('NEW-RTT'!$O$6:$O$786,'NEW-RTT'!$B$6:$B$786,#REF!,'NEW-RTT'!$M$6:$M$786,$B137,'NEW-RTT'!$AB$6:$AB$786,"G*",'NEW-RTT'!$C$6:$C$786,$N$3,'NEW-RTT'!$N$6:$N$786,#REF!)</f>
        <v>0</v>
      </c>
      <c r="O137" s="24">
        <f>$O136+SUMIFS('NEW-RTT'!$O$6:$O$786,'NEW-RTT'!$B$6:$B$786,#REF!,'NEW-RTT'!$L$6:$L$786,$B137,'NEW-RTT'!$AB$6:$AB$786,"G*",'NEW-RTT'!$C$6:$C$786,$O$3,'NEW-RTT'!$N$6:$N$786,#REF!)-SUMIFS('NEW-RTT'!$O$6:$O$786,'NEW-RTT'!$B$6:$B$786,#REF!,'NEW-RTT'!$M$6:$M$786,$B137,'NEW-RTT'!$AB$6:$AB$786,"G*",'NEW-RTT'!$C$6:$C$786,$O$3,'NEW-RTT'!$N$6:$N$786,#REF!)</f>
        <v>0</v>
      </c>
      <c r="P137" s="24">
        <f>$P136+SUMIFS('NEW-RTT'!$O$6:$O$786,'NEW-RTT'!$B$6:$B$786,#REF!,'NEW-RTT'!$L$6:$L$786,$B137,'NEW-RTT'!$AB$6:$AB$786,"G*",'NEW-RTT'!$C$6:$C$786,$P$3,'NEW-RTT'!$N$6:$N$786,#REF!)-SUMIFS('NEW-RTT'!$O$6:$O$786,'NEW-RTT'!$B$6:$B$786,#REF!,'NEW-RTT'!$M$6:$M$786,$B137,'NEW-RTT'!$AB$6:$AB$786,"G*",'NEW-RTT'!$C$6:$C$786,$P$3,'NEW-RTT'!$N$6:$N$786,#REF!)</f>
        <v>0</v>
      </c>
      <c r="Q137" s="24">
        <f>$Q136+SUMIFS('NEW-RTT'!$O$6:$O$786,'NEW-RTT'!$B$6:$B$786,#REF!,'NEW-RTT'!$L$6:$L$786,$B137,'NEW-RTT'!$AB$6:$AB$786,"G*",'NEW-RTT'!$C$6:$C$786,$Q$3,'NEW-RTT'!$N$6:$N$786,#REF!)-SUMIFS('NEW-RTT'!$O$6:$O$786,'NEW-RTT'!$B$6:$B$786,#REF!,'NEW-RTT'!$M$6:$M$786,$B137,'NEW-RTT'!$AB$6:$AB$786,"G*",'NEW-RTT'!$C$6:$C$786,$Q$3,'NEW-RTT'!$N$6:$N$786,#REF!)</f>
        <v>0</v>
      </c>
      <c r="R137" s="126">
        <f t="shared" si="25"/>
        <v>0</v>
      </c>
      <c r="S137" s="126" t="e">
        <f t="shared" si="29"/>
        <v>#REF!</v>
      </c>
      <c r="T137" s="126" t="e">
        <f t="shared" si="26"/>
        <v>#REF!</v>
      </c>
      <c r="U137" s="126" t="e">
        <f t="shared" si="27"/>
        <v>#REF!</v>
      </c>
      <c r="V137" s="127" t="e">
        <f t="shared" si="28"/>
        <v>#REF!</v>
      </c>
      <c r="W137" s="131" t="e">
        <f>SUMIFS(#REF!,#REF!,#REF!,#REF!,#REF!,#REF!,#REF!)</f>
        <v>#REF!</v>
      </c>
      <c r="X137" s="146"/>
      <c r="Y137" s="146"/>
      <c r="Z137" s="146"/>
      <c r="AA137" s="146"/>
      <c r="AB137" s="146"/>
      <c r="AC137" s="146"/>
      <c r="AD137" s="146"/>
      <c r="AE137" s="146"/>
      <c r="AF137" s="146"/>
      <c r="AG137" s="146"/>
      <c r="AH137" s="146"/>
      <c r="AI137" s="146"/>
      <c r="AJ137" s="146"/>
      <c r="AK137" s="146"/>
      <c r="AL137" s="146"/>
      <c r="AM137" s="146"/>
      <c r="AN137" s="146"/>
      <c r="AO137" s="146"/>
      <c r="AP137" s="146"/>
      <c r="AQ137" s="146"/>
    </row>
    <row r="138" spans="2:43" x14ac:dyDescent="0.25">
      <c r="B138" s="22">
        <v>134</v>
      </c>
      <c r="D138" s="23">
        <f>$D137+SUMIFS('NEW-RTT'!$O$6:$O$786,'NEW-RTT'!$B$6:$B$786,#REF!,'NEW-RTT'!$L$6:$L$786,$B138,'NEW-RTT'!$AB$6:$AB$786,"G*",'NEW-RTT'!$C$6:$C$786,$D$3,'NEW-RTT'!$N$6:$N$786,#REF!)-SUMIFS('NEW-RTT'!$O$6:$O$786,'NEW-RTT'!$B$6:$B$786,#REF!,'NEW-RTT'!$M$6:$M$786,$B138,'NEW-RTT'!$AB$6:$AB$786,"G*",'NEW-RTT'!$C$6:$C$786,$D$3,'NEW-RTT'!$N$6:$N$786,#REF!)</f>
        <v>0</v>
      </c>
      <c r="E138" s="24">
        <f>$E137+SUMIFS('NEW-RTT'!$O$6:$O$786,'NEW-RTT'!$B$6:$B$786,#REF!,'NEW-RTT'!$L$6:$L$786,$B138,'NEW-RTT'!$AB$6:$AB$786,"G*",'NEW-RTT'!$C$6:$C$786,$E$3,'NEW-RTT'!$N$6:$N$786,#REF!)-SUMIFS('NEW-RTT'!$O$6:$O$786,'NEW-RTT'!$B$6:$B$786,#REF!,'NEW-RTT'!$M$6:$M$786,$B138,'NEW-RTT'!$AB$6:$AB$786,"G*",'NEW-RTT'!$C$6:$C$786,$E$3,'NEW-RTT'!$N$6:$N$786,#REF!)</f>
        <v>0</v>
      </c>
      <c r="F138" s="24">
        <f>$F137+SUMIFS('NEW-RTT'!$O$6:$O$786,'NEW-RTT'!$B$6:$B$786,#REF!,'NEW-RTT'!$L$6:$L$786,$B138,'NEW-RTT'!$AB$6:$AB$786,"G*",'NEW-RTT'!$C$6:$C$786,$F$3,'NEW-RTT'!$N$6:$N$786,#REF!)-SUMIFS('NEW-RTT'!$O$6:$O$786,'NEW-RTT'!$B$6:$B$786,#REF!,'NEW-RTT'!$M$6:$M$786,$B138,'NEW-RTT'!$AB$6:$AB$786,"G*",'NEW-RTT'!$C$6:$C$786,$F$3,'NEW-RTT'!$N$6:$N$786,#REF!)</f>
        <v>0</v>
      </c>
      <c r="G138" s="55">
        <f>$G137+SUMIFS('NEW-RTT'!$O$6:$O$786,'NEW-RTT'!$B$6:$B$786,#REF!,'NEW-RTT'!$L$6:$L$786,$B138,'NEW-RTT'!$AB$6:$AB$786,"G*",'NEW-RTT'!$C$6:$C$786,$G$3,'NEW-RTT'!$N$6:$N$786,#REF!)-SUMIFS('NEW-RTT'!$O$6:$O$786,'NEW-RTT'!$B$6:$B$786,#REF!,'NEW-RTT'!$M$6:$M$786,$B138,'NEW-RTT'!$AB$6:$AB$786,"G*",'NEW-RTT'!$C$6:$C$786,$G$3,'NEW-RTT'!$N$6:$N$786,#REF!)</f>
        <v>0</v>
      </c>
      <c r="H138" s="64">
        <f t="shared" si="24"/>
        <v>0</v>
      </c>
      <c r="I138" s="97" t="e">
        <f t="shared" si="30"/>
        <v>#REF!</v>
      </c>
      <c r="J138" s="97" t="e">
        <f t="shared" si="31"/>
        <v>#REF!</v>
      </c>
      <c r="K138" s="97" t="e">
        <f t="shared" si="32"/>
        <v>#REF!</v>
      </c>
      <c r="L138" s="99" t="e">
        <f>SUMIFS(#REF!,#REF!,#REF!,#REF!,#REF!,#REF!,#REF!)</f>
        <v>#REF!</v>
      </c>
      <c r="M138" s="60">
        <f>$M137+SUMIFS('NEW-RTT'!$O$6:$O$786,'NEW-RTT'!$B$6:$B$786,#REF!,'NEW-RTT'!$L$6:$L$786,$B138,'NEW-RTT'!$AB$6:$AB$786,"G*",'NEW-RTT'!$C$6:$C$786,$M$3,'NEW-RTT'!$N$6:$N$786,#REF!)-SUMIFS('NEW-RTT'!$O$6:$O$786,'NEW-RTT'!$B$6:$B$786,#REF!,'NEW-RTT'!$M$6:$M$786,$B138,'NEW-RTT'!$AB$6:$AB$786,"G*",'NEW-RTT'!$C$6:$C$786,$M$3,'NEW-RTT'!$N$6:$N$786,#REF!)</f>
        <v>0</v>
      </c>
      <c r="N138" s="24">
        <f>$N137+SUMIFS('NEW-RTT'!$O$6:$O$786,'NEW-RTT'!$B$6:$B$786,#REF!,'NEW-RTT'!$L$6:$L$786,$B138,'NEW-RTT'!$AB$6:$AB$786,"G*",'NEW-RTT'!$C$6:$C$786,$N$3,'NEW-RTT'!$N$6:$N$786,#REF!)-SUMIFS('NEW-RTT'!$O$6:$O$786,'NEW-RTT'!$B$6:$B$786,#REF!,'NEW-RTT'!$M$6:$M$786,$B138,'NEW-RTT'!$AB$6:$AB$786,"G*",'NEW-RTT'!$C$6:$C$786,$N$3,'NEW-RTT'!$N$6:$N$786,#REF!)</f>
        <v>0</v>
      </c>
      <c r="O138" s="24">
        <f>$O137+SUMIFS('NEW-RTT'!$O$6:$O$786,'NEW-RTT'!$B$6:$B$786,#REF!,'NEW-RTT'!$L$6:$L$786,$B138,'NEW-RTT'!$AB$6:$AB$786,"G*",'NEW-RTT'!$C$6:$C$786,$O$3,'NEW-RTT'!$N$6:$N$786,#REF!)-SUMIFS('NEW-RTT'!$O$6:$O$786,'NEW-RTT'!$B$6:$B$786,#REF!,'NEW-RTT'!$M$6:$M$786,$B138,'NEW-RTT'!$AB$6:$AB$786,"G*",'NEW-RTT'!$C$6:$C$786,$O$3,'NEW-RTT'!$N$6:$N$786,#REF!)</f>
        <v>0</v>
      </c>
      <c r="P138" s="24">
        <f>$P137+SUMIFS('NEW-RTT'!$O$6:$O$786,'NEW-RTT'!$B$6:$B$786,#REF!,'NEW-RTT'!$L$6:$L$786,$B138,'NEW-RTT'!$AB$6:$AB$786,"G*",'NEW-RTT'!$C$6:$C$786,$P$3,'NEW-RTT'!$N$6:$N$786,#REF!)-SUMIFS('NEW-RTT'!$O$6:$O$786,'NEW-RTT'!$B$6:$B$786,#REF!,'NEW-RTT'!$M$6:$M$786,$B138,'NEW-RTT'!$AB$6:$AB$786,"G*",'NEW-RTT'!$C$6:$C$786,$P$3,'NEW-RTT'!$N$6:$N$786,#REF!)</f>
        <v>0</v>
      </c>
      <c r="Q138" s="24">
        <f>$Q137+SUMIFS('NEW-RTT'!$O$6:$O$786,'NEW-RTT'!$B$6:$B$786,#REF!,'NEW-RTT'!$L$6:$L$786,$B138,'NEW-RTT'!$AB$6:$AB$786,"G*",'NEW-RTT'!$C$6:$C$786,$Q$3,'NEW-RTT'!$N$6:$N$786,#REF!)-SUMIFS('NEW-RTT'!$O$6:$O$786,'NEW-RTT'!$B$6:$B$786,#REF!,'NEW-RTT'!$M$6:$M$786,$B138,'NEW-RTT'!$AB$6:$AB$786,"G*",'NEW-RTT'!$C$6:$C$786,$Q$3,'NEW-RTT'!$N$6:$N$786,#REF!)</f>
        <v>0</v>
      </c>
      <c r="R138" s="126">
        <f t="shared" si="25"/>
        <v>0</v>
      </c>
      <c r="S138" s="126" t="e">
        <f t="shared" si="29"/>
        <v>#REF!</v>
      </c>
      <c r="T138" s="126" t="e">
        <f t="shared" si="26"/>
        <v>#REF!</v>
      </c>
      <c r="U138" s="126" t="e">
        <f t="shared" si="27"/>
        <v>#REF!</v>
      </c>
      <c r="V138" s="127" t="e">
        <f t="shared" si="28"/>
        <v>#REF!</v>
      </c>
      <c r="W138" s="131" t="e">
        <f>SUMIFS(#REF!,#REF!,#REF!,#REF!,#REF!,#REF!,#REF!)</f>
        <v>#REF!</v>
      </c>
      <c r="X138" s="146"/>
      <c r="Y138" s="146"/>
      <c r="Z138" s="146"/>
      <c r="AA138" s="146"/>
      <c r="AB138" s="146"/>
      <c r="AC138" s="146"/>
      <c r="AD138" s="146"/>
      <c r="AE138" s="146"/>
      <c r="AF138" s="146"/>
      <c r="AG138" s="146"/>
      <c r="AH138" s="146"/>
      <c r="AI138" s="146"/>
      <c r="AJ138" s="146"/>
      <c r="AK138" s="146"/>
      <c r="AL138" s="146"/>
      <c r="AM138" s="146"/>
      <c r="AN138" s="146"/>
      <c r="AO138" s="146"/>
      <c r="AP138" s="146"/>
      <c r="AQ138" s="146"/>
    </row>
    <row r="139" spans="2:43" x14ac:dyDescent="0.25">
      <c r="B139" s="22">
        <v>135</v>
      </c>
      <c r="D139" s="23">
        <f>$D138+SUMIFS('NEW-RTT'!$O$6:$O$786,'NEW-RTT'!$B$6:$B$786,#REF!,'NEW-RTT'!$L$6:$L$786,$B139,'NEW-RTT'!$AB$6:$AB$786,"G*",'NEW-RTT'!$C$6:$C$786,$D$3,'NEW-RTT'!$N$6:$N$786,#REF!)-SUMIFS('NEW-RTT'!$O$6:$O$786,'NEW-RTT'!$B$6:$B$786,#REF!,'NEW-RTT'!$M$6:$M$786,$B139,'NEW-RTT'!$AB$6:$AB$786,"G*",'NEW-RTT'!$C$6:$C$786,$D$3,'NEW-RTT'!$N$6:$N$786,#REF!)</f>
        <v>0</v>
      </c>
      <c r="E139" s="24">
        <f>$E138+SUMIFS('NEW-RTT'!$O$6:$O$786,'NEW-RTT'!$B$6:$B$786,#REF!,'NEW-RTT'!$L$6:$L$786,$B139,'NEW-RTT'!$AB$6:$AB$786,"G*",'NEW-RTT'!$C$6:$C$786,$E$3,'NEW-RTT'!$N$6:$N$786,#REF!)-SUMIFS('NEW-RTT'!$O$6:$O$786,'NEW-RTT'!$B$6:$B$786,#REF!,'NEW-RTT'!$M$6:$M$786,$B139,'NEW-RTT'!$AB$6:$AB$786,"G*",'NEW-RTT'!$C$6:$C$786,$E$3,'NEW-RTT'!$N$6:$N$786,#REF!)</f>
        <v>0</v>
      </c>
      <c r="F139" s="24">
        <f>$F138+SUMIFS('NEW-RTT'!$O$6:$O$786,'NEW-RTT'!$B$6:$B$786,#REF!,'NEW-RTT'!$L$6:$L$786,$B139,'NEW-RTT'!$AB$6:$AB$786,"G*",'NEW-RTT'!$C$6:$C$786,$F$3,'NEW-RTT'!$N$6:$N$786,#REF!)-SUMIFS('NEW-RTT'!$O$6:$O$786,'NEW-RTT'!$B$6:$B$786,#REF!,'NEW-RTT'!$M$6:$M$786,$B139,'NEW-RTT'!$AB$6:$AB$786,"G*",'NEW-RTT'!$C$6:$C$786,$F$3,'NEW-RTT'!$N$6:$N$786,#REF!)</f>
        <v>0</v>
      </c>
      <c r="G139" s="55">
        <f>$G138+SUMIFS('NEW-RTT'!$O$6:$O$786,'NEW-RTT'!$B$6:$B$786,#REF!,'NEW-RTT'!$L$6:$L$786,$B139,'NEW-RTT'!$AB$6:$AB$786,"G*",'NEW-RTT'!$C$6:$C$786,$G$3,'NEW-RTT'!$N$6:$N$786,#REF!)-SUMIFS('NEW-RTT'!$O$6:$O$786,'NEW-RTT'!$B$6:$B$786,#REF!,'NEW-RTT'!$M$6:$M$786,$B139,'NEW-RTT'!$AB$6:$AB$786,"G*",'NEW-RTT'!$C$6:$C$786,$G$3,'NEW-RTT'!$N$6:$N$786,#REF!)</f>
        <v>0</v>
      </c>
      <c r="H139" s="64">
        <f t="shared" si="24"/>
        <v>0</v>
      </c>
      <c r="I139" s="97" t="e">
        <f t="shared" si="30"/>
        <v>#REF!</v>
      </c>
      <c r="J139" s="97" t="e">
        <f t="shared" si="31"/>
        <v>#REF!</v>
      </c>
      <c r="K139" s="97" t="e">
        <f t="shared" si="32"/>
        <v>#REF!</v>
      </c>
      <c r="L139" s="99" t="e">
        <f>SUMIFS(#REF!,#REF!,#REF!,#REF!,#REF!,#REF!,#REF!)</f>
        <v>#REF!</v>
      </c>
      <c r="M139" s="60">
        <f>$M138+SUMIFS('NEW-RTT'!$O$6:$O$786,'NEW-RTT'!$B$6:$B$786,#REF!,'NEW-RTT'!$L$6:$L$786,$B139,'NEW-RTT'!$AB$6:$AB$786,"G*",'NEW-RTT'!$C$6:$C$786,$M$3,'NEW-RTT'!$N$6:$N$786,#REF!)-SUMIFS('NEW-RTT'!$O$6:$O$786,'NEW-RTT'!$B$6:$B$786,#REF!,'NEW-RTT'!$M$6:$M$786,$B139,'NEW-RTT'!$AB$6:$AB$786,"G*",'NEW-RTT'!$C$6:$C$786,$M$3,'NEW-RTT'!$N$6:$N$786,#REF!)</f>
        <v>0</v>
      </c>
      <c r="N139" s="24">
        <f>$N138+SUMIFS('NEW-RTT'!$O$6:$O$786,'NEW-RTT'!$B$6:$B$786,#REF!,'NEW-RTT'!$L$6:$L$786,$B139,'NEW-RTT'!$AB$6:$AB$786,"G*",'NEW-RTT'!$C$6:$C$786,$N$3,'NEW-RTT'!$N$6:$N$786,#REF!)-SUMIFS('NEW-RTT'!$O$6:$O$786,'NEW-RTT'!$B$6:$B$786,#REF!,'NEW-RTT'!$M$6:$M$786,$B139,'NEW-RTT'!$AB$6:$AB$786,"G*",'NEW-RTT'!$C$6:$C$786,$N$3,'NEW-RTT'!$N$6:$N$786,#REF!)</f>
        <v>0</v>
      </c>
      <c r="O139" s="24">
        <f>$O138+SUMIFS('NEW-RTT'!$O$6:$O$786,'NEW-RTT'!$B$6:$B$786,#REF!,'NEW-RTT'!$L$6:$L$786,$B139,'NEW-RTT'!$AB$6:$AB$786,"G*",'NEW-RTT'!$C$6:$C$786,$O$3,'NEW-RTT'!$N$6:$N$786,#REF!)-SUMIFS('NEW-RTT'!$O$6:$O$786,'NEW-RTT'!$B$6:$B$786,#REF!,'NEW-RTT'!$M$6:$M$786,$B139,'NEW-RTT'!$AB$6:$AB$786,"G*",'NEW-RTT'!$C$6:$C$786,$O$3,'NEW-RTT'!$N$6:$N$786,#REF!)</f>
        <v>0</v>
      </c>
      <c r="P139" s="24">
        <f>$P138+SUMIFS('NEW-RTT'!$O$6:$O$786,'NEW-RTT'!$B$6:$B$786,#REF!,'NEW-RTT'!$L$6:$L$786,$B139,'NEW-RTT'!$AB$6:$AB$786,"G*",'NEW-RTT'!$C$6:$C$786,$P$3,'NEW-RTT'!$N$6:$N$786,#REF!)-SUMIFS('NEW-RTT'!$O$6:$O$786,'NEW-RTT'!$B$6:$B$786,#REF!,'NEW-RTT'!$M$6:$M$786,$B139,'NEW-RTT'!$AB$6:$AB$786,"G*",'NEW-RTT'!$C$6:$C$786,$P$3,'NEW-RTT'!$N$6:$N$786,#REF!)</f>
        <v>0</v>
      </c>
      <c r="Q139" s="24">
        <f>$Q138+SUMIFS('NEW-RTT'!$O$6:$O$786,'NEW-RTT'!$B$6:$B$786,#REF!,'NEW-RTT'!$L$6:$L$786,$B139,'NEW-RTT'!$AB$6:$AB$786,"G*",'NEW-RTT'!$C$6:$C$786,$Q$3,'NEW-RTT'!$N$6:$N$786,#REF!)-SUMIFS('NEW-RTT'!$O$6:$O$786,'NEW-RTT'!$B$6:$B$786,#REF!,'NEW-RTT'!$M$6:$M$786,$B139,'NEW-RTT'!$AB$6:$AB$786,"G*",'NEW-RTT'!$C$6:$C$786,$Q$3,'NEW-RTT'!$N$6:$N$786,#REF!)</f>
        <v>0</v>
      </c>
      <c r="R139" s="126">
        <f t="shared" si="25"/>
        <v>0</v>
      </c>
      <c r="S139" s="126" t="e">
        <f t="shared" si="29"/>
        <v>#REF!</v>
      </c>
      <c r="T139" s="126" t="e">
        <f t="shared" si="26"/>
        <v>#REF!</v>
      </c>
      <c r="U139" s="126" t="e">
        <f t="shared" si="27"/>
        <v>#REF!</v>
      </c>
      <c r="V139" s="127" t="e">
        <f t="shared" si="28"/>
        <v>#REF!</v>
      </c>
      <c r="W139" s="131" t="e">
        <f>SUMIFS(#REF!,#REF!,#REF!,#REF!,#REF!,#REF!,#REF!)</f>
        <v>#REF!</v>
      </c>
      <c r="X139" s="146"/>
      <c r="Y139" s="146"/>
      <c r="Z139" s="146"/>
      <c r="AA139" s="146"/>
      <c r="AB139" s="146"/>
      <c r="AC139" s="146"/>
      <c r="AD139" s="146"/>
      <c r="AE139" s="146"/>
      <c r="AF139" s="146"/>
      <c r="AG139" s="146"/>
      <c r="AH139" s="146"/>
      <c r="AI139" s="146"/>
      <c r="AJ139" s="146"/>
      <c r="AK139" s="146"/>
      <c r="AL139" s="146"/>
      <c r="AM139" s="146"/>
      <c r="AN139" s="146"/>
      <c r="AO139" s="146"/>
      <c r="AP139" s="146"/>
      <c r="AQ139" s="146"/>
    </row>
    <row r="140" spans="2:43" x14ac:dyDescent="0.25">
      <c r="B140" s="22">
        <v>136</v>
      </c>
      <c r="D140" s="23">
        <f>$D139+SUMIFS('NEW-RTT'!$O$6:$O$786,'NEW-RTT'!$B$6:$B$786,#REF!,'NEW-RTT'!$L$6:$L$786,$B140,'NEW-RTT'!$AB$6:$AB$786,"G*",'NEW-RTT'!$C$6:$C$786,$D$3,'NEW-RTT'!$N$6:$N$786,#REF!)-SUMIFS('NEW-RTT'!$O$6:$O$786,'NEW-RTT'!$B$6:$B$786,#REF!,'NEW-RTT'!$M$6:$M$786,$B140,'NEW-RTT'!$AB$6:$AB$786,"G*",'NEW-RTT'!$C$6:$C$786,$D$3,'NEW-RTT'!$N$6:$N$786,#REF!)</f>
        <v>0</v>
      </c>
      <c r="E140" s="24">
        <f>$E139+SUMIFS('NEW-RTT'!$O$6:$O$786,'NEW-RTT'!$B$6:$B$786,#REF!,'NEW-RTT'!$L$6:$L$786,$B140,'NEW-RTT'!$AB$6:$AB$786,"G*",'NEW-RTT'!$C$6:$C$786,$E$3,'NEW-RTT'!$N$6:$N$786,#REF!)-SUMIFS('NEW-RTT'!$O$6:$O$786,'NEW-RTT'!$B$6:$B$786,#REF!,'NEW-RTT'!$M$6:$M$786,$B140,'NEW-RTT'!$AB$6:$AB$786,"G*",'NEW-RTT'!$C$6:$C$786,$E$3,'NEW-RTT'!$N$6:$N$786,#REF!)</f>
        <v>0</v>
      </c>
      <c r="F140" s="24">
        <f>$F139+SUMIFS('NEW-RTT'!$O$6:$O$786,'NEW-RTT'!$B$6:$B$786,#REF!,'NEW-RTT'!$L$6:$L$786,$B140,'NEW-RTT'!$AB$6:$AB$786,"G*",'NEW-RTT'!$C$6:$C$786,$F$3,'NEW-RTT'!$N$6:$N$786,#REF!)-SUMIFS('NEW-RTT'!$O$6:$O$786,'NEW-RTT'!$B$6:$B$786,#REF!,'NEW-RTT'!$M$6:$M$786,$B140,'NEW-RTT'!$AB$6:$AB$786,"G*",'NEW-RTT'!$C$6:$C$786,$F$3,'NEW-RTT'!$N$6:$N$786,#REF!)</f>
        <v>0</v>
      </c>
      <c r="G140" s="55">
        <f>$G139+SUMIFS('NEW-RTT'!$O$6:$O$786,'NEW-RTT'!$B$6:$B$786,#REF!,'NEW-RTT'!$L$6:$L$786,$B140,'NEW-RTT'!$AB$6:$AB$786,"G*",'NEW-RTT'!$C$6:$C$786,$G$3,'NEW-RTT'!$N$6:$N$786,#REF!)-SUMIFS('NEW-RTT'!$O$6:$O$786,'NEW-RTT'!$B$6:$B$786,#REF!,'NEW-RTT'!$M$6:$M$786,$B140,'NEW-RTT'!$AB$6:$AB$786,"G*",'NEW-RTT'!$C$6:$C$786,$G$3,'NEW-RTT'!$N$6:$N$786,#REF!)</f>
        <v>0</v>
      </c>
      <c r="H140" s="64">
        <f t="shared" si="24"/>
        <v>0</v>
      </c>
      <c r="I140" s="97" t="e">
        <f t="shared" si="30"/>
        <v>#REF!</v>
      </c>
      <c r="J140" s="97" t="e">
        <f t="shared" si="31"/>
        <v>#REF!</v>
      </c>
      <c r="K140" s="97" t="e">
        <f t="shared" si="32"/>
        <v>#REF!</v>
      </c>
      <c r="L140" s="99" t="e">
        <f>SUMIFS(#REF!,#REF!,#REF!,#REF!,#REF!,#REF!,#REF!)</f>
        <v>#REF!</v>
      </c>
      <c r="M140" s="60">
        <f>$M139+SUMIFS('NEW-RTT'!$O$6:$O$786,'NEW-RTT'!$B$6:$B$786,#REF!,'NEW-RTT'!$L$6:$L$786,$B140,'NEW-RTT'!$AB$6:$AB$786,"G*",'NEW-RTT'!$C$6:$C$786,$M$3,'NEW-RTT'!$N$6:$N$786,#REF!)-SUMIFS('NEW-RTT'!$O$6:$O$786,'NEW-RTT'!$B$6:$B$786,#REF!,'NEW-RTT'!$M$6:$M$786,$B140,'NEW-RTT'!$AB$6:$AB$786,"G*",'NEW-RTT'!$C$6:$C$786,$M$3,'NEW-RTT'!$N$6:$N$786,#REF!)</f>
        <v>0</v>
      </c>
      <c r="N140" s="24">
        <f>$N139+SUMIFS('NEW-RTT'!$O$6:$O$786,'NEW-RTT'!$B$6:$B$786,#REF!,'NEW-RTT'!$L$6:$L$786,$B140,'NEW-RTT'!$AB$6:$AB$786,"G*",'NEW-RTT'!$C$6:$C$786,$N$3,'NEW-RTT'!$N$6:$N$786,#REF!)-SUMIFS('NEW-RTT'!$O$6:$O$786,'NEW-RTT'!$B$6:$B$786,#REF!,'NEW-RTT'!$M$6:$M$786,$B140,'NEW-RTT'!$AB$6:$AB$786,"G*",'NEW-RTT'!$C$6:$C$786,$N$3,'NEW-RTT'!$N$6:$N$786,#REF!)</f>
        <v>0</v>
      </c>
      <c r="O140" s="24">
        <f>$O139+SUMIFS('NEW-RTT'!$O$6:$O$786,'NEW-RTT'!$B$6:$B$786,#REF!,'NEW-RTT'!$L$6:$L$786,$B140,'NEW-RTT'!$AB$6:$AB$786,"G*",'NEW-RTT'!$C$6:$C$786,$O$3,'NEW-RTT'!$N$6:$N$786,#REF!)-SUMIFS('NEW-RTT'!$O$6:$O$786,'NEW-RTT'!$B$6:$B$786,#REF!,'NEW-RTT'!$M$6:$M$786,$B140,'NEW-RTT'!$AB$6:$AB$786,"G*",'NEW-RTT'!$C$6:$C$786,$O$3,'NEW-RTT'!$N$6:$N$786,#REF!)</f>
        <v>0</v>
      </c>
      <c r="P140" s="24">
        <f>$P139+SUMIFS('NEW-RTT'!$O$6:$O$786,'NEW-RTT'!$B$6:$B$786,#REF!,'NEW-RTT'!$L$6:$L$786,$B140,'NEW-RTT'!$AB$6:$AB$786,"G*",'NEW-RTT'!$C$6:$C$786,$P$3,'NEW-RTT'!$N$6:$N$786,#REF!)-SUMIFS('NEW-RTT'!$O$6:$O$786,'NEW-RTT'!$B$6:$B$786,#REF!,'NEW-RTT'!$M$6:$M$786,$B140,'NEW-RTT'!$AB$6:$AB$786,"G*",'NEW-RTT'!$C$6:$C$786,$P$3,'NEW-RTT'!$N$6:$N$786,#REF!)</f>
        <v>0</v>
      </c>
      <c r="Q140" s="24">
        <f>$Q139+SUMIFS('NEW-RTT'!$O$6:$O$786,'NEW-RTT'!$B$6:$B$786,#REF!,'NEW-RTT'!$L$6:$L$786,$B140,'NEW-RTT'!$AB$6:$AB$786,"G*",'NEW-RTT'!$C$6:$C$786,$Q$3,'NEW-RTT'!$N$6:$N$786,#REF!)-SUMIFS('NEW-RTT'!$O$6:$O$786,'NEW-RTT'!$B$6:$B$786,#REF!,'NEW-RTT'!$M$6:$M$786,$B140,'NEW-RTT'!$AB$6:$AB$786,"G*",'NEW-RTT'!$C$6:$C$786,$Q$3,'NEW-RTT'!$N$6:$N$786,#REF!)</f>
        <v>0</v>
      </c>
      <c r="R140" s="126">
        <f t="shared" si="25"/>
        <v>0</v>
      </c>
      <c r="S140" s="126" t="e">
        <f t="shared" si="29"/>
        <v>#REF!</v>
      </c>
      <c r="T140" s="126" t="e">
        <f t="shared" si="26"/>
        <v>#REF!</v>
      </c>
      <c r="U140" s="126" t="e">
        <f t="shared" si="27"/>
        <v>#REF!</v>
      </c>
      <c r="V140" s="127" t="e">
        <f t="shared" si="28"/>
        <v>#REF!</v>
      </c>
      <c r="W140" s="131" t="e">
        <f>SUMIFS(#REF!,#REF!,#REF!,#REF!,#REF!,#REF!,#REF!)</f>
        <v>#REF!</v>
      </c>
      <c r="X140" s="146"/>
      <c r="Y140" s="146"/>
      <c r="Z140" s="146"/>
      <c r="AA140" s="146"/>
      <c r="AB140" s="146"/>
      <c r="AC140" s="146"/>
      <c r="AD140" s="146"/>
      <c r="AE140" s="146"/>
      <c r="AF140" s="146"/>
      <c r="AG140" s="146"/>
      <c r="AH140" s="146"/>
      <c r="AI140" s="146"/>
      <c r="AJ140" s="146"/>
      <c r="AK140" s="146"/>
      <c r="AL140" s="146"/>
      <c r="AM140" s="146"/>
      <c r="AN140" s="146"/>
      <c r="AO140" s="146"/>
      <c r="AP140" s="146"/>
      <c r="AQ140" s="146"/>
    </row>
    <row r="141" spans="2:43" x14ac:dyDescent="0.25">
      <c r="B141" s="22">
        <v>137</v>
      </c>
      <c r="D141" s="23">
        <f>$D140+SUMIFS('NEW-RTT'!$O$6:$O$786,'NEW-RTT'!$B$6:$B$786,#REF!,'NEW-RTT'!$L$6:$L$786,$B141,'NEW-RTT'!$AB$6:$AB$786,"G*",'NEW-RTT'!$C$6:$C$786,$D$3,'NEW-RTT'!$N$6:$N$786,#REF!)-SUMIFS('NEW-RTT'!$O$6:$O$786,'NEW-RTT'!$B$6:$B$786,#REF!,'NEW-RTT'!$M$6:$M$786,$B141,'NEW-RTT'!$AB$6:$AB$786,"G*",'NEW-RTT'!$C$6:$C$786,$D$3,'NEW-RTT'!$N$6:$N$786,#REF!)</f>
        <v>0</v>
      </c>
      <c r="E141" s="24">
        <f>$E140+SUMIFS('NEW-RTT'!$O$6:$O$786,'NEW-RTT'!$B$6:$B$786,#REF!,'NEW-RTT'!$L$6:$L$786,$B141,'NEW-RTT'!$AB$6:$AB$786,"G*",'NEW-RTT'!$C$6:$C$786,$E$3,'NEW-RTT'!$N$6:$N$786,#REF!)-SUMIFS('NEW-RTT'!$O$6:$O$786,'NEW-RTT'!$B$6:$B$786,#REF!,'NEW-RTT'!$M$6:$M$786,$B141,'NEW-RTT'!$AB$6:$AB$786,"G*",'NEW-RTT'!$C$6:$C$786,$E$3,'NEW-RTT'!$N$6:$N$786,#REF!)</f>
        <v>0</v>
      </c>
      <c r="F141" s="24">
        <f>$F140+SUMIFS('NEW-RTT'!$O$6:$O$786,'NEW-RTT'!$B$6:$B$786,#REF!,'NEW-RTT'!$L$6:$L$786,$B141,'NEW-RTT'!$AB$6:$AB$786,"G*",'NEW-RTT'!$C$6:$C$786,$F$3,'NEW-RTT'!$N$6:$N$786,#REF!)-SUMIFS('NEW-RTT'!$O$6:$O$786,'NEW-RTT'!$B$6:$B$786,#REF!,'NEW-RTT'!$M$6:$M$786,$B141,'NEW-RTT'!$AB$6:$AB$786,"G*",'NEW-RTT'!$C$6:$C$786,$F$3,'NEW-RTT'!$N$6:$N$786,#REF!)</f>
        <v>0</v>
      </c>
      <c r="G141" s="55">
        <f>$G140+SUMIFS('NEW-RTT'!$O$6:$O$786,'NEW-RTT'!$B$6:$B$786,#REF!,'NEW-RTT'!$L$6:$L$786,$B141,'NEW-RTT'!$AB$6:$AB$786,"G*",'NEW-RTT'!$C$6:$C$786,$G$3,'NEW-RTT'!$N$6:$N$786,#REF!)-SUMIFS('NEW-RTT'!$O$6:$O$786,'NEW-RTT'!$B$6:$B$786,#REF!,'NEW-RTT'!$M$6:$M$786,$B141,'NEW-RTT'!$AB$6:$AB$786,"G*",'NEW-RTT'!$C$6:$C$786,$G$3,'NEW-RTT'!$N$6:$N$786,#REF!)</f>
        <v>0</v>
      </c>
      <c r="H141" s="64">
        <f t="shared" si="24"/>
        <v>0</v>
      </c>
      <c r="I141" s="97" t="e">
        <f t="shared" si="30"/>
        <v>#REF!</v>
      </c>
      <c r="J141" s="97" t="e">
        <f t="shared" si="31"/>
        <v>#REF!</v>
      </c>
      <c r="K141" s="97" t="e">
        <f t="shared" si="32"/>
        <v>#REF!</v>
      </c>
      <c r="L141" s="99" t="e">
        <f>SUMIFS(#REF!,#REF!,#REF!,#REF!,#REF!,#REF!,#REF!)</f>
        <v>#REF!</v>
      </c>
      <c r="M141" s="60">
        <f>$M140+SUMIFS('NEW-RTT'!$O$6:$O$786,'NEW-RTT'!$B$6:$B$786,#REF!,'NEW-RTT'!$L$6:$L$786,$B141,'NEW-RTT'!$AB$6:$AB$786,"G*",'NEW-RTT'!$C$6:$C$786,$M$3,'NEW-RTT'!$N$6:$N$786,#REF!)-SUMIFS('NEW-RTT'!$O$6:$O$786,'NEW-RTT'!$B$6:$B$786,#REF!,'NEW-RTT'!$M$6:$M$786,$B141,'NEW-RTT'!$AB$6:$AB$786,"G*",'NEW-RTT'!$C$6:$C$786,$M$3,'NEW-RTT'!$N$6:$N$786,#REF!)</f>
        <v>0</v>
      </c>
      <c r="N141" s="24">
        <f>$N140+SUMIFS('NEW-RTT'!$O$6:$O$786,'NEW-RTT'!$B$6:$B$786,#REF!,'NEW-RTT'!$L$6:$L$786,$B141,'NEW-RTT'!$AB$6:$AB$786,"G*",'NEW-RTT'!$C$6:$C$786,$N$3,'NEW-RTT'!$N$6:$N$786,#REF!)-SUMIFS('NEW-RTT'!$O$6:$O$786,'NEW-RTT'!$B$6:$B$786,#REF!,'NEW-RTT'!$M$6:$M$786,$B141,'NEW-RTT'!$AB$6:$AB$786,"G*",'NEW-RTT'!$C$6:$C$786,$N$3,'NEW-RTT'!$N$6:$N$786,#REF!)</f>
        <v>0</v>
      </c>
      <c r="O141" s="24">
        <f>$O140+SUMIFS('NEW-RTT'!$O$6:$O$786,'NEW-RTT'!$B$6:$B$786,#REF!,'NEW-RTT'!$L$6:$L$786,$B141,'NEW-RTT'!$AB$6:$AB$786,"G*",'NEW-RTT'!$C$6:$C$786,$O$3,'NEW-RTT'!$N$6:$N$786,#REF!)-SUMIFS('NEW-RTT'!$O$6:$O$786,'NEW-RTT'!$B$6:$B$786,#REF!,'NEW-RTT'!$M$6:$M$786,$B141,'NEW-RTT'!$AB$6:$AB$786,"G*",'NEW-RTT'!$C$6:$C$786,$O$3,'NEW-RTT'!$N$6:$N$786,#REF!)</f>
        <v>0</v>
      </c>
      <c r="P141" s="24">
        <f>$P140+SUMIFS('NEW-RTT'!$O$6:$O$786,'NEW-RTT'!$B$6:$B$786,#REF!,'NEW-RTT'!$L$6:$L$786,$B141,'NEW-RTT'!$AB$6:$AB$786,"G*",'NEW-RTT'!$C$6:$C$786,$P$3,'NEW-RTT'!$N$6:$N$786,#REF!)-SUMIFS('NEW-RTT'!$O$6:$O$786,'NEW-RTT'!$B$6:$B$786,#REF!,'NEW-RTT'!$M$6:$M$786,$B141,'NEW-RTT'!$AB$6:$AB$786,"G*",'NEW-RTT'!$C$6:$C$786,$P$3,'NEW-RTT'!$N$6:$N$786,#REF!)</f>
        <v>0</v>
      </c>
      <c r="Q141" s="24">
        <f>$Q140+SUMIFS('NEW-RTT'!$O$6:$O$786,'NEW-RTT'!$B$6:$B$786,#REF!,'NEW-RTT'!$L$6:$L$786,$B141,'NEW-RTT'!$AB$6:$AB$786,"G*",'NEW-RTT'!$C$6:$C$786,$Q$3,'NEW-RTT'!$N$6:$N$786,#REF!)-SUMIFS('NEW-RTT'!$O$6:$O$786,'NEW-RTT'!$B$6:$B$786,#REF!,'NEW-RTT'!$M$6:$M$786,$B141,'NEW-RTT'!$AB$6:$AB$786,"G*",'NEW-RTT'!$C$6:$C$786,$Q$3,'NEW-RTT'!$N$6:$N$786,#REF!)</f>
        <v>0</v>
      </c>
      <c r="R141" s="126">
        <f t="shared" si="25"/>
        <v>0</v>
      </c>
      <c r="S141" s="126" t="e">
        <f t="shared" si="29"/>
        <v>#REF!</v>
      </c>
      <c r="T141" s="126" t="e">
        <f t="shared" si="26"/>
        <v>#REF!</v>
      </c>
      <c r="U141" s="126" t="e">
        <f t="shared" si="27"/>
        <v>#REF!</v>
      </c>
      <c r="V141" s="127" t="e">
        <f t="shared" si="28"/>
        <v>#REF!</v>
      </c>
      <c r="W141" s="131" t="e">
        <f>SUMIFS(#REF!,#REF!,#REF!,#REF!,#REF!,#REF!,#REF!)</f>
        <v>#REF!</v>
      </c>
      <c r="X141" s="146"/>
      <c r="Y141" s="146"/>
      <c r="Z141" s="146"/>
      <c r="AA141" s="146"/>
      <c r="AB141" s="146"/>
      <c r="AC141" s="146"/>
      <c r="AD141" s="146"/>
      <c r="AE141" s="146"/>
      <c r="AF141" s="146"/>
      <c r="AG141" s="146"/>
      <c r="AH141" s="146"/>
      <c r="AI141" s="146"/>
      <c r="AJ141" s="146"/>
      <c r="AK141" s="146"/>
      <c r="AL141" s="146"/>
      <c r="AM141" s="146"/>
      <c r="AN141" s="146"/>
      <c r="AO141" s="146"/>
      <c r="AP141" s="146"/>
      <c r="AQ141" s="146"/>
    </row>
    <row r="142" spans="2:43" x14ac:dyDescent="0.25">
      <c r="B142" s="22">
        <v>138</v>
      </c>
      <c r="D142" s="23">
        <f>$D141+SUMIFS('NEW-RTT'!$O$6:$O$786,'NEW-RTT'!$B$6:$B$786,#REF!,'NEW-RTT'!$L$6:$L$786,$B142,'NEW-RTT'!$AB$6:$AB$786,"G*",'NEW-RTT'!$C$6:$C$786,$D$3,'NEW-RTT'!$N$6:$N$786,#REF!)-SUMIFS('NEW-RTT'!$O$6:$O$786,'NEW-RTT'!$B$6:$B$786,#REF!,'NEW-RTT'!$M$6:$M$786,$B142,'NEW-RTT'!$AB$6:$AB$786,"G*",'NEW-RTT'!$C$6:$C$786,$D$3,'NEW-RTT'!$N$6:$N$786,#REF!)</f>
        <v>0</v>
      </c>
      <c r="E142" s="24">
        <f>$E141+SUMIFS('NEW-RTT'!$O$6:$O$786,'NEW-RTT'!$B$6:$B$786,#REF!,'NEW-RTT'!$L$6:$L$786,$B142,'NEW-RTT'!$AB$6:$AB$786,"G*",'NEW-RTT'!$C$6:$C$786,$E$3,'NEW-RTT'!$N$6:$N$786,#REF!)-SUMIFS('NEW-RTT'!$O$6:$O$786,'NEW-RTT'!$B$6:$B$786,#REF!,'NEW-RTT'!$M$6:$M$786,$B142,'NEW-RTT'!$AB$6:$AB$786,"G*",'NEW-RTT'!$C$6:$C$786,$E$3,'NEW-RTT'!$N$6:$N$786,#REF!)</f>
        <v>0</v>
      </c>
      <c r="F142" s="24">
        <f>$F141+SUMIFS('NEW-RTT'!$O$6:$O$786,'NEW-RTT'!$B$6:$B$786,#REF!,'NEW-RTT'!$L$6:$L$786,$B142,'NEW-RTT'!$AB$6:$AB$786,"G*",'NEW-RTT'!$C$6:$C$786,$F$3,'NEW-RTT'!$N$6:$N$786,#REF!)-SUMIFS('NEW-RTT'!$O$6:$O$786,'NEW-RTT'!$B$6:$B$786,#REF!,'NEW-RTT'!$M$6:$M$786,$B142,'NEW-RTT'!$AB$6:$AB$786,"G*",'NEW-RTT'!$C$6:$C$786,$F$3,'NEW-RTT'!$N$6:$N$786,#REF!)</f>
        <v>0</v>
      </c>
      <c r="G142" s="55">
        <f>$G141+SUMIFS('NEW-RTT'!$O$6:$O$786,'NEW-RTT'!$B$6:$B$786,#REF!,'NEW-RTT'!$L$6:$L$786,$B142,'NEW-RTT'!$AB$6:$AB$786,"G*",'NEW-RTT'!$C$6:$C$786,$G$3,'NEW-RTT'!$N$6:$N$786,#REF!)-SUMIFS('NEW-RTT'!$O$6:$O$786,'NEW-RTT'!$B$6:$B$786,#REF!,'NEW-RTT'!$M$6:$M$786,$B142,'NEW-RTT'!$AB$6:$AB$786,"G*",'NEW-RTT'!$C$6:$C$786,$G$3,'NEW-RTT'!$N$6:$N$786,#REF!)</f>
        <v>0</v>
      </c>
      <c r="H142" s="64">
        <f t="shared" si="24"/>
        <v>0</v>
      </c>
      <c r="I142" s="97" t="e">
        <f t="shared" si="30"/>
        <v>#REF!</v>
      </c>
      <c r="J142" s="97" t="e">
        <f t="shared" si="31"/>
        <v>#REF!</v>
      </c>
      <c r="K142" s="97" t="e">
        <f t="shared" si="32"/>
        <v>#REF!</v>
      </c>
      <c r="L142" s="99" t="e">
        <f>SUMIFS(#REF!,#REF!,#REF!,#REF!,#REF!,#REF!,#REF!)</f>
        <v>#REF!</v>
      </c>
      <c r="M142" s="60">
        <f>$M141+SUMIFS('NEW-RTT'!$O$6:$O$786,'NEW-RTT'!$B$6:$B$786,#REF!,'NEW-RTT'!$L$6:$L$786,$B142,'NEW-RTT'!$AB$6:$AB$786,"G*",'NEW-RTT'!$C$6:$C$786,$M$3,'NEW-RTT'!$N$6:$N$786,#REF!)-SUMIFS('NEW-RTT'!$O$6:$O$786,'NEW-RTT'!$B$6:$B$786,#REF!,'NEW-RTT'!$M$6:$M$786,$B142,'NEW-RTT'!$AB$6:$AB$786,"G*",'NEW-RTT'!$C$6:$C$786,$M$3,'NEW-RTT'!$N$6:$N$786,#REF!)</f>
        <v>0</v>
      </c>
      <c r="N142" s="24">
        <f>$N141+SUMIFS('NEW-RTT'!$O$6:$O$786,'NEW-RTT'!$B$6:$B$786,#REF!,'NEW-RTT'!$L$6:$L$786,$B142,'NEW-RTT'!$AB$6:$AB$786,"G*",'NEW-RTT'!$C$6:$C$786,$N$3,'NEW-RTT'!$N$6:$N$786,#REF!)-SUMIFS('NEW-RTT'!$O$6:$O$786,'NEW-RTT'!$B$6:$B$786,#REF!,'NEW-RTT'!$M$6:$M$786,$B142,'NEW-RTT'!$AB$6:$AB$786,"G*",'NEW-RTT'!$C$6:$C$786,$N$3,'NEW-RTT'!$N$6:$N$786,#REF!)</f>
        <v>0</v>
      </c>
      <c r="O142" s="24">
        <f>$O141+SUMIFS('NEW-RTT'!$O$6:$O$786,'NEW-RTT'!$B$6:$B$786,#REF!,'NEW-RTT'!$L$6:$L$786,$B142,'NEW-RTT'!$AB$6:$AB$786,"G*",'NEW-RTT'!$C$6:$C$786,$O$3,'NEW-RTT'!$N$6:$N$786,#REF!)-SUMIFS('NEW-RTT'!$O$6:$O$786,'NEW-RTT'!$B$6:$B$786,#REF!,'NEW-RTT'!$M$6:$M$786,$B142,'NEW-RTT'!$AB$6:$AB$786,"G*",'NEW-RTT'!$C$6:$C$786,$O$3,'NEW-RTT'!$N$6:$N$786,#REF!)</f>
        <v>0</v>
      </c>
      <c r="P142" s="24">
        <f>$P141+SUMIFS('NEW-RTT'!$O$6:$O$786,'NEW-RTT'!$B$6:$B$786,#REF!,'NEW-RTT'!$L$6:$L$786,$B142,'NEW-RTT'!$AB$6:$AB$786,"G*",'NEW-RTT'!$C$6:$C$786,$P$3,'NEW-RTT'!$N$6:$N$786,#REF!)-SUMIFS('NEW-RTT'!$O$6:$O$786,'NEW-RTT'!$B$6:$B$786,#REF!,'NEW-RTT'!$M$6:$M$786,$B142,'NEW-RTT'!$AB$6:$AB$786,"G*",'NEW-RTT'!$C$6:$C$786,$P$3,'NEW-RTT'!$N$6:$N$786,#REF!)</f>
        <v>0</v>
      </c>
      <c r="Q142" s="24">
        <f>$Q141+SUMIFS('NEW-RTT'!$O$6:$O$786,'NEW-RTT'!$B$6:$B$786,#REF!,'NEW-RTT'!$L$6:$L$786,$B142,'NEW-RTT'!$AB$6:$AB$786,"G*",'NEW-RTT'!$C$6:$C$786,$Q$3,'NEW-RTT'!$N$6:$N$786,#REF!)-SUMIFS('NEW-RTT'!$O$6:$O$786,'NEW-RTT'!$B$6:$B$786,#REF!,'NEW-RTT'!$M$6:$M$786,$B142,'NEW-RTT'!$AB$6:$AB$786,"G*",'NEW-RTT'!$C$6:$C$786,$Q$3,'NEW-RTT'!$N$6:$N$786,#REF!)</f>
        <v>0</v>
      </c>
      <c r="R142" s="126">
        <f t="shared" si="25"/>
        <v>0</v>
      </c>
      <c r="S142" s="126" t="e">
        <f t="shared" si="29"/>
        <v>#REF!</v>
      </c>
      <c r="T142" s="126" t="e">
        <f t="shared" si="26"/>
        <v>#REF!</v>
      </c>
      <c r="U142" s="126" t="e">
        <f t="shared" si="27"/>
        <v>#REF!</v>
      </c>
      <c r="V142" s="127" t="e">
        <f t="shared" si="28"/>
        <v>#REF!</v>
      </c>
      <c r="W142" s="131" t="e">
        <f>SUMIFS(#REF!,#REF!,#REF!,#REF!,#REF!,#REF!,#REF!)</f>
        <v>#REF!</v>
      </c>
      <c r="X142" s="146"/>
      <c r="Y142" s="146"/>
      <c r="Z142" s="146"/>
      <c r="AA142" s="146"/>
      <c r="AB142" s="146"/>
      <c r="AC142" s="146"/>
      <c r="AD142" s="146"/>
      <c r="AE142" s="146"/>
      <c r="AF142" s="146"/>
      <c r="AG142" s="146"/>
      <c r="AH142" s="146"/>
      <c r="AI142" s="146"/>
      <c r="AJ142" s="146"/>
      <c r="AK142" s="146"/>
      <c r="AL142" s="146"/>
      <c r="AM142" s="146"/>
      <c r="AN142" s="146"/>
      <c r="AO142" s="146"/>
      <c r="AP142" s="146"/>
      <c r="AQ142" s="146"/>
    </row>
    <row r="143" spans="2:43" x14ac:dyDescent="0.25">
      <c r="B143" s="93">
        <v>139</v>
      </c>
      <c r="D143" s="23">
        <f>$D142+SUMIFS('NEW-RTT'!$O$6:$O$786,'NEW-RTT'!$B$6:$B$786,#REF!,'NEW-RTT'!$L$6:$L$786,$B143,'NEW-RTT'!$AB$6:$AB$786,"G*",'NEW-RTT'!$C$6:$C$786,$D$3,'NEW-RTT'!$N$6:$N$786,#REF!)-SUMIFS('NEW-RTT'!$O$6:$O$786,'NEW-RTT'!$B$6:$B$786,#REF!,'NEW-RTT'!$M$6:$M$786,$B143,'NEW-RTT'!$AB$6:$AB$786,"G*",'NEW-RTT'!$C$6:$C$786,$D$3,'NEW-RTT'!$N$6:$N$786,#REF!)</f>
        <v>0</v>
      </c>
      <c r="E143" s="24">
        <f>$E142+SUMIFS('NEW-RTT'!$O$6:$O$786,'NEW-RTT'!$B$6:$B$786,#REF!,'NEW-RTT'!$L$6:$L$786,$B143,'NEW-RTT'!$AB$6:$AB$786,"G*",'NEW-RTT'!$C$6:$C$786,$E$3,'NEW-RTT'!$N$6:$N$786,#REF!)-SUMIFS('NEW-RTT'!$O$6:$O$786,'NEW-RTT'!$B$6:$B$786,#REF!,'NEW-RTT'!$M$6:$M$786,$B143,'NEW-RTT'!$AB$6:$AB$786,"G*",'NEW-RTT'!$C$6:$C$786,$E$3,'NEW-RTT'!$N$6:$N$786,#REF!)</f>
        <v>0</v>
      </c>
      <c r="F143" s="24">
        <f>$F142+SUMIFS('NEW-RTT'!$O$6:$O$786,'NEW-RTT'!$B$6:$B$786,#REF!,'NEW-RTT'!$L$6:$L$786,$B143,'NEW-RTT'!$AB$6:$AB$786,"G*",'NEW-RTT'!$C$6:$C$786,$F$3,'NEW-RTT'!$N$6:$N$786,#REF!)-SUMIFS('NEW-RTT'!$O$6:$O$786,'NEW-RTT'!$B$6:$B$786,#REF!,'NEW-RTT'!$M$6:$M$786,$B143,'NEW-RTT'!$AB$6:$AB$786,"G*",'NEW-RTT'!$C$6:$C$786,$F$3,'NEW-RTT'!$N$6:$N$786,#REF!)</f>
        <v>0</v>
      </c>
      <c r="G143" s="55">
        <f>$G142+SUMIFS('NEW-RTT'!$O$6:$O$786,'NEW-RTT'!$B$6:$B$786,#REF!,'NEW-RTT'!$L$6:$L$786,$B143,'NEW-RTT'!$AB$6:$AB$786,"G*",'NEW-RTT'!$C$6:$C$786,$G$3,'NEW-RTT'!$N$6:$N$786,#REF!)-SUMIFS('NEW-RTT'!$O$6:$O$786,'NEW-RTT'!$B$6:$B$786,#REF!,'NEW-RTT'!$M$6:$M$786,$B143,'NEW-RTT'!$AB$6:$AB$786,"G*",'NEW-RTT'!$C$6:$C$786,$G$3,'NEW-RTT'!$N$6:$N$786,#REF!)</f>
        <v>0</v>
      </c>
      <c r="H143" s="64">
        <f t="shared" si="24"/>
        <v>0</v>
      </c>
      <c r="I143" s="97" t="e">
        <f t="shared" si="30"/>
        <v>#REF!</v>
      </c>
      <c r="J143" s="97" t="e">
        <f t="shared" si="31"/>
        <v>#REF!</v>
      </c>
      <c r="K143" s="97" t="e">
        <f t="shared" si="32"/>
        <v>#REF!</v>
      </c>
      <c r="L143" s="99" t="e">
        <f>SUMIFS(#REF!,#REF!,#REF!,#REF!,#REF!,#REF!,#REF!)</f>
        <v>#REF!</v>
      </c>
      <c r="M143" s="60">
        <f>$M142+SUMIFS('NEW-RTT'!$O$6:$O$786,'NEW-RTT'!$B$6:$B$786,#REF!,'NEW-RTT'!$L$6:$L$786,$B143,'NEW-RTT'!$AB$6:$AB$786,"G*",'NEW-RTT'!$C$6:$C$786,$M$3,'NEW-RTT'!$N$6:$N$786,#REF!)-SUMIFS('NEW-RTT'!$O$6:$O$786,'NEW-RTT'!$B$6:$B$786,#REF!,'NEW-RTT'!$M$6:$M$786,$B143,'NEW-RTT'!$AB$6:$AB$786,"G*",'NEW-RTT'!$C$6:$C$786,$M$3,'NEW-RTT'!$N$6:$N$786,#REF!)</f>
        <v>0</v>
      </c>
      <c r="N143" s="24">
        <f>$N142+SUMIFS('NEW-RTT'!$O$6:$O$786,'NEW-RTT'!$B$6:$B$786,#REF!,'NEW-RTT'!$L$6:$L$786,$B143,'NEW-RTT'!$AB$6:$AB$786,"G*",'NEW-RTT'!$C$6:$C$786,$N$3,'NEW-RTT'!$N$6:$N$786,#REF!)-SUMIFS('NEW-RTT'!$O$6:$O$786,'NEW-RTT'!$B$6:$B$786,#REF!,'NEW-RTT'!$M$6:$M$786,$B143,'NEW-RTT'!$AB$6:$AB$786,"G*",'NEW-RTT'!$C$6:$C$786,$N$3,'NEW-RTT'!$N$6:$N$786,#REF!)</f>
        <v>0</v>
      </c>
      <c r="O143" s="24">
        <f>$O142+SUMIFS('NEW-RTT'!$O$6:$O$786,'NEW-RTT'!$B$6:$B$786,#REF!,'NEW-RTT'!$L$6:$L$786,$B143,'NEW-RTT'!$AB$6:$AB$786,"G*",'NEW-RTT'!$C$6:$C$786,$O$3,'NEW-RTT'!$N$6:$N$786,#REF!)-SUMIFS('NEW-RTT'!$O$6:$O$786,'NEW-RTT'!$B$6:$B$786,#REF!,'NEW-RTT'!$M$6:$M$786,$B143,'NEW-RTT'!$AB$6:$AB$786,"G*",'NEW-RTT'!$C$6:$C$786,$O$3,'NEW-RTT'!$N$6:$N$786,#REF!)</f>
        <v>0</v>
      </c>
      <c r="P143" s="24">
        <f>$P142+SUMIFS('NEW-RTT'!$O$6:$O$786,'NEW-RTT'!$B$6:$B$786,#REF!,'NEW-RTT'!$L$6:$L$786,$B143,'NEW-RTT'!$AB$6:$AB$786,"G*",'NEW-RTT'!$C$6:$C$786,$P$3,'NEW-RTT'!$N$6:$N$786,#REF!)-SUMIFS('NEW-RTT'!$O$6:$O$786,'NEW-RTT'!$B$6:$B$786,#REF!,'NEW-RTT'!$M$6:$M$786,$B143,'NEW-RTT'!$AB$6:$AB$786,"G*",'NEW-RTT'!$C$6:$C$786,$P$3,'NEW-RTT'!$N$6:$N$786,#REF!)</f>
        <v>0</v>
      </c>
      <c r="Q143" s="24">
        <f>$Q142+SUMIFS('NEW-RTT'!$O$6:$O$786,'NEW-RTT'!$B$6:$B$786,#REF!,'NEW-RTT'!$L$6:$L$786,$B143,'NEW-RTT'!$AB$6:$AB$786,"G*",'NEW-RTT'!$C$6:$C$786,$Q$3,'NEW-RTT'!$N$6:$N$786,#REF!)-SUMIFS('NEW-RTT'!$O$6:$O$786,'NEW-RTT'!$B$6:$B$786,#REF!,'NEW-RTT'!$M$6:$M$786,$B143,'NEW-RTT'!$AB$6:$AB$786,"G*",'NEW-RTT'!$C$6:$C$786,$Q$3,'NEW-RTT'!$N$6:$N$786,#REF!)</f>
        <v>0</v>
      </c>
      <c r="R143" s="126">
        <f t="shared" si="25"/>
        <v>0</v>
      </c>
      <c r="S143" s="126" t="e">
        <f t="shared" si="29"/>
        <v>#REF!</v>
      </c>
      <c r="T143" s="126" t="e">
        <f t="shared" si="26"/>
        <v>#REF!</v>
      </c>
      <c r="U143" s="126" t="e">
        <f t="shared" si="27"/>
        <v>#REF!</v>
      </c>
      <c r="V143" s="127" t="e">
        <f t="shared" si="28"/>
        <v>#REF!</v>
      </c>
      <c r="W143" s="131" t="e">
        <f>SUMIFS(#REF!,#REF!,#REF!,#REF!,#REF!,#REF!,#REF!)</f>
        <v>#REF!</v>
      </c>
      <c r="X143" s="146"/>
      <c r="Y143" s="146"/>
      <c r="Z143" s="146"/>
      <c r="AA143" s="146"/>
      <c r="AB143" s="146"/>
      <c r="AC143" s="146"/>
      <c r="AD143" s="146"/>
      <c r="AE143" s="146"/>
      <c r="AF143" s="146"/>
      <c r="AG143" s="146"/>
      <c r="AH143" s="146"/>
      <c r="AI143" s="146"/>
      <c r="AJ143" s="146"/>
      <c r="AK143" s="146"/>
      <c r="AL143" s="146"/>
      <c r="AM143" s="146"/>
      <c r="AN143" s="146"/>
      <c r="AO143" s="146"/>
      <c r="AP143" s="146"/>
      <c r="AQ143" s="146"/>
    </row>
    <row r="144" spans="2:43" x14ac:dyDescent="0.25">
      <c r="B144" s="22">
        <v>140</v>
      </c>
      <c r="D144" s="23">
        <f>$D143+SUMIFS('NEW-RTT'!$O$6:$O$786,'NEW-RTT'!$B$6:$B$786,#REF!,'NEW-RTT'!$L$6:$L$786,$B144,'NEW-RTT'!$AB$6:$AB$786,"G*",'NEW-RTT'!$C$6:$C$786,$D$3,'NEW-RTT'!$N$6:$N$786,#REF!)-SUMIFS('NEW-RTT'!$O$6:$O$786,'NEW-RTT'!$B$6:$B$786,#REF!,'NEW-RTT'!$M$6:$M$786,$B144,'NEW-RTT'!$AB$6:$AB$786,"G*",'NEW-RTT'!$C$6:$C$786,$D$3,'NEW-RTT'!$N$6:$N$786,#REF!)</f>
        <v>0</v>
      </c>
      <c r="E144" s="24">
        <f>$E143+SUMIFS('NEW-RTT'!$O$6:$O$786,'NEW-RTT'!$B$6:$B$786,#REF!,'NEW-RTT'!$L$6:$L$786,$B144,'NEW-RTT'!$AB$6:$AB$786,"G*",'NEW-RTT'!$C$6:$C$786,$E$3,'NEW-RTT'!$N$6:$N$786,#REF!)-SUMIFS('NEW-RTT'!$O$6:$O$786,'NEW-RTT'!$B$6:$B$786,#REF!,'NEW-RTT'!$M$6:$M$786,$B144,'NEW-RTT'!$AB$6:$AB$786,"G*",'NEW-RTT'!$C$6:$C$786,$E$3,'NEW-RTT'!$N$6:$N$786,#REF!)</f>
        <v>0</v>
      </c>
      <c r="F144" s="24">
        <f>$F143+SUMIFS('NEW-RTT'!$O$6:$O$786,'NEW-RTT'!$B$6:$B$786,#REF!,'NEW-RTT'!$L$6:$L$786,$B144,'NEW-RTT'!$AB$6:$AB$786,"G*",'NEW-RTT'!$C$6:$C$786,$F$3,'NEW-RTT'!$N$6:$N$786,#REF!)-SUMIFS('NEW-RTT'!$O$6:$O$786,'NEW-RTT'!$B$6:$B$786,#REF!,'NEW-RTT'!$M$6:$M$786,$B144,'NEW-RTT'!$AB$6:$AB$786,"G*",'NEW-RTT'!$C$6:$C$786,$F$3,'NEW-RTT'!$N$6:$N$786,#REF!)</f>
        <v>0</v>
      </c>
      <c r="G144" s="55">
        <f>$G143+SUMIFS('NEW-RTT'!$O$6:$O$786,'NEW-RTT'!$B$6:$B$786,#REF!,'NEW-RTT'!$L$6:$L$786,$B144,'NEW-RTT'!$AB$6:$AB$786,"G*",'NEW-RTT'!$C$6:$C$786,$G$3,'NEW-RTT'!$N$6:$N$786,#REF!)-SUMIFS('NEW-RTT'!$O$6:$O$786,'NEW-RTT'!$B$6:$B$786,#REF!,'NEW-RTT'!$M$6:$M$786,$B144,'NEW-RTT'!$AB$6:$AB$786,"G*",'NEW-RTT'!$C$6:$C$786,$G$3,'NEW-RTT'!$N$6:$N$786,#REF!)</f>
        <v>0</v>
      </c>
      <c r="H144" s="64">
        <f t="shared" si="24"/>
        <v>0</v>
      </c>
      <c r="I144" s="97" t="e">
        <f t="shared" si="30"/>
        <v>#REF!</v>
      </c>
      <c r="J144" s="97" t="e">
        <f t="shared" si="31"/>
        <v>#REF!</v>
      </c>
      <c r="K144" s="97" t="e">
        <f t="shared" si="32"/>
        <v>#REF!</v>
      </c>
      <c r="L144" s="99" t="e">
        <f>SUMIFS(#REF!,#REF!,#REF!,#REF!,#REF!,#REF!,#REF!)</f>
        <v>#REF!</v>
      </c>
      <c r="M144" s="60">
        <f>$M143+SUMIFS('NEW-RTT'!$O$6:$O$786,'NEW-RTT'!$B$6:$B$786,#REF!,'NEW-RTT'!$L$6:$L$786,$B144,'NEW-RTT'!$AB$6:$AB$786,"G*",'NEW-RTT'!$C$6:$C$786,$M$3,'NEW-RTT'!$N$6:$N$786,#REF!)-SUMIFS('NEW-RTT'!$O$6:$O$786,'NEW-RTT'!$B$6:$B$786,#REF!,'NEW-RTT'!$M$6:$M$786,$B144,'NEW-RTT'!$AB$6:$AB$786,"G*",'NEW-RTT'!$C$6:$C$786,$M$3,'NEW-RTT'!$N$6:$N$786,#REF!)</f>
        <v>0</v>
      </c>
      <c r="N144" s="24">
        <f>$N143+SUMIFS('NEW-RTT'!$O$6:$O$786,'NEW-RTT'!$B$6:$B$786,#REF!,'NEW-RTT'!$L$6:$L$786,$B144,'NEW-RTT'!$AB$6:$AB$786,"G*",'NEW-RTT'!$C$6:$C$786,$N$3,'NEW-RTT'!$N$6:$N$786,#REF!)-SUMIFS('NEW-RTT'!$O$6:$O$786,'NEW-RTT'!$B$6:$B$786,#REF!,'NEW-RTT'!$M$6:$M$786,$B144,'NEW-RTT'!$AB$6:$AB$786,"G*",'NEW-RTT'!$C$6:$C$786,$N$3,'NEW-RTT'!$N$6:$N$786,#REF!)</f>
        <v>0</v>
      </c>
      <c r="O144" s="24">
        <f>$O143+SUMIFS('NEW-RTT'!$O$6:$O$786,'NEW-RTT'!$B$6:$B$786,#REF!,'NEW-RTT'!$L$6:$L$786,$B144,'NEW-RTT'!$AB$6:$AB$786,"G*",'NEW-RTT'!$C$6:$C$786,$O$3,'NEW-RTT'!$N$6:$N$786,#REF!)-SUMIFS('NEW-RTT'!$O$6:$O$786,'NEW-RTT'!$B$6:$B$786,#REF!,'NEW-RTT'!$M$6:$M$786,$B144,'NEW-RTT'!$AB$6:$AB$786,"G*",'NEW-RTT'!$C$6:$C$786,$O$3,'NEW-RTT'!$N$6:$N$786,#REF!)</f>
        <v>0</v>
      </c>
      <c r="P144" s="24">
        <f>$P143+SUMIFS('NEW-RTT'!$O$6:$O$786,'NEW-RTT'!$B$6:$B$786,#REF!,'NEW-RTT'!$L$6:$L$786,$B144,'NEW-RTT'!$AB$6:$AB$786,"G*",'NEW-RTT'!$C$6:$C$786,$P$3,'NEW-RTT'!$N$6:$N$786,#REF!)-SUMIFS('NEW-RTT'!$O$6:$O$786,'NEW-RTT'!$B$6:$B$786,#REF!,'NEW-RTT'!$M$6:$M$786,$B144,'NEW-RTT'!$AB$6:$AB$786,"G*",'NEW-RTT'!$C$6:$C$786,$P$3,'NEW-RTT'!$N$6:$N$786,#REF!)</f>
        <v>0</v>
      </c>
      <c r="Q144" s="24">
        <f>$Q143+SUMIFS('NEW-RTT'!$O$6:$O$786,'NEW-RTT'!$B$6:$B$786,#REF!,'NEW-RTT'!$L$6:$L$786,$B144,'NEW-RTT'!$AB$6:$AB$786,"G*",'NEW-RTT'!$C$6:$C$786,$Q$3,'NEW-RTT'!$N$6:$N$786,#REF!)-SUMIFS('NEW-RTT'!$O$6:$O$786,'NEW-RTT'!$B$6:$B$786,#REF!,'NEW-RTT'!$M$6:$M$786,$B144,'NEW-RTT'!$AB$6:$AB$786,"G*",'NEW-RTT'!$C$6:$C$786,$Q$3,'NEW-RTT'!$N$6:$N$786,#REF!)</f>
        <v>0</v>
      </c>
      <c r="R144" s="126">
        <f t="shared" si="25"/>
        <v>0</v>
      </c>
      <c r="S144" s="126" t="e">
        <f t="shared" si="29"/>
        <v>#REF!</v>
      </c>
      <c r="T144" s="126" t="e">
        <f t="shared" si="26"/>
        <v>#REF!</v>
      </c>
      <c r="U144" s="126" t="e">
        <f t="shared" si="27"/>
        <v>#REF!</v>
      </c>
      <c r="V144" s="127" t="e">
        <f t="shared" si="28"/>
        <v>#REF!</v>
      </c>
      <c r="W144" s="131" t="e">
        <f>SUMIFS(#REF!,#REF!,#REF!,#REF!,#REF!,#REF!,#REF!)</f>
        <v>#REF!</v>
      </c>
      <c r="X144" s="146"/>
      <c r="Y144" s="146"/>
      <c r="Z144" s="146"/>
      <c r="AA144" s="146"/>
      <c r="AB144" s="146"/>
      <c r="AC144" s="146"/>
      <c r="AD144" s="146"/>
      <c r="AE144" s="146"/>
      <c r="AF144" s="146"/>
      <c r="AG144" s="146"/>
      <c r="AH144" s="146"/>
      <c r="AI144" s="146"/>
      <c r="AJ144" s="146"/>
      <c r="AK144" s="146"/>
      <c r="AL144" s="146"/>
      <c r="AM144" s="146"/>
      <c r="AN144" s="146"/>
      <c r="AO144" s="146"/>
      <c r="AP144" s="146"/>
      <c r="AQ144" s="146"/>
    </row>
    <row r="145" spans="2:43" x14ac:dyDescent="0.25">
      <c r="B145" s="22">
        <v>141</v>
      </c>
      <c r="D145" s="23">
        <f>$D144+SUMIFS('NEW-RTT'!$O$6:$O$786,'NEW-RTT'!$B$6:$B$786,#REF!,'NEW-RTT'!$L$6:$L$786,$B145,'NEW-RTT'!$AB$6:$AB$786,"G*",'NEW-RTT'!$C$6:$C$786,$D$3,'NEW-RTT'!$N$6:$N$786,#REF!)-SUMIFS('NEW-RTT'!$O$6:$O$786,'NEW-RTT'!$B$6:$B$786,#REF!,'NEW-RTT'!$M$6:$M$786,$B145,'NEW-RTT'!$AB$6:$AB$786,"G*",'NEW-RTT'!$C$6:$C$786,$D$3,'NEW-RTT'!$N$6:$N$786,#REF!)</f>
        <v>0</v>
      </c>
      <c r="E145" s="24">
        <f>$E144+SUMIFS('NEW-RTT'!$O$6:$O$786,'NEW-RTT'!$B$6:$B$786,#REF!,'NEW-RTT'!$L$6:$L$786,$B145,'NEW-RTT'!$AB$6:$AB$786,"G*",'NEW-RTT'!$C$6:$C$786,$E$3,'NEW-RTT'!$N$6:$N$786,#REF!)-SUMIFS('NEW-RTT'!$O$6:$O$786,'NEW-RTT'!$B$6:$B$786,#REF!,'NEW-RTT'!$M$6:$M$786,$B145,'NEW-RTT'!$AB$6:$AB$786,"G*",'NEW-RTT'!$C$6:$C$786,$E$3,'NEW-RTT'!$N$6:$N$786,#REF!)</f>
        <v>0</v>
      </c>
      <c r="F145" s="24">
        <f>$F144+SUMIFS('NEW-RTT'!$O$6:$O$786,'NEW-RTT'!$B$6:$B$786,#REF!,'NEW-RTT'!$L$6:$L$786,$B145,'NEW-RTT'!$AB$6:$AB$786,"G*",'NEW-RTT'!$C$6:$C$786,$F$3,'NEW-RTT'!$N$6:$N$786,#REF!)-SUMIFS('NEW-RTT'!$O$6:$O$786,'NEW-RTT'!$B$6:$B$786,#REF!,'NEW-RTT'!$M$6:$M$786,$B145,'NEW-RTT'!$AB$6:$AB$786,"G*",'NEW-RTT'!$C$6:$C$786,$F$3,'NEW-RTT'!$N$6:$N$786,#REF!)</f>
        <v>0</v>
      </c>
      <c r="G145" s="55">
        <f>$G144+SUMIFS('NEW-RTT'!$O$6:$O$786,'NEW-RTT'!$B$6:$B$786,#REF!,'NEW-RTT'!$L$6:$L$786,$B145,'NEW-RTT'!$AB$6:$AB$786,"G*",'NEW-RTT'!$C$6:$C$786,$G$3,'NEW-RTT'!$N$6:$N$786,#REF!)-SUMIFS('NEW-RTT'!$O$6:$O$786,'NEW-RTT'!$B$6:$B$786,#REF!,'NEW-RTT'!$M$6:$M$786,$B145,'NEW-RTT'!$AB$6:$AB$786,"G*",'NEW-RTT'!$C$6:$C$786,$G$3,'NEW-RTT'!$N$6:$N$786,#REF!)</f>
        <v>0</v>
      </c>
      <c r="H145" s="64">
        <f t="shared" si="24"/>
        <v>0</v>
      </c>
      <c r="I145" s="97" t="e">
        <f t="shared" si="30"/>
        <v>#REF!</v>
      </c>
      <c r="J145" s="97" t="e">
        <f t="shared" si="31"/>
        <v>#REF!</v>
      </c>
      <c r="K145" s="97" t="e">
        <f t="shared" si="32"/>
        <v>#REF!</v>
      </c>
      <c r="L145" s="99" t="e">
        <f>SUMIFS(#REF!,#REF!,#REF!,#REF!,#REF!,#REF!,#REF!)</f>
        <v>#REF!</v>
      </c>
      <c r="M145" s="60">
        <f>$M144+SUMIFS('NEW-RTT'!$O$6:$O$786,'NEW-RTT'!$B$6:$B$786,#REF!,'NEW-RTT'!$L$6:$L$786,$B145,'NEW-RTT'!$AB$6:$AB$786,"G*",'NEW-RTT'!$C$6:$C$786,$M$3,'NEW-RTT'!$N$6:$N$786,#REF!)-SUMIFS('NEW-RTT'!$O$6:$O$786,'NEW-RTT'!$B$6:$B$786,#REF!,'NEW-RTT'!$M$6:$M$786,$B145,'NEW-RTT'!$AB$6:$AB$786,"G*",'NEW-RTT'!$C$6:$C$786,$M$3,'NEW-RTT'!$N$6:$N$786,#REF!)</f>
        <v>0</v>
      </c>
      <c r="N145" s="24">
        <f>$N144+SUMIFS('NEW-RTT'!$O$6:$O$786,'NEW-RTT'!$B$6:$B$786,#REF!,'NEW-RTT'!$L$6:$L$786,$B145,'NEW-RTT'!$AB$6:$AB$786,"G*",'NEW-RTT'!$C$6:$C$786,$N$3,'NEW-RTT'!$N$6:$N$786,#REF!)-SUMIFS('NEW-RTT'!$O$6:$O$786,'NEW-RTT'!$B$6:$B$786,#REF!,'NEW-RTT'!$M$6:$M$786,$B145,'NEW-RTT'!$AB$6:$AB$786,"G*",'NEW-RTT'!$C$6:$C$786,$N$3,'NEW-RTT'!$N$6:$N$786,#REF!)</f>
        <v>0</v>
      </c>
      <c r="O145" s="24">
        <f>$O144+SUMIFS('NEW-RTT'!$O$6:$O$786,'NEW-RTT'!$B$6:$B$786,#REF!,'NEW-RTT'!$L$6:$L$786,$B145,'NEW-RTT'!$AB$6:$AB$786,"G*",'NEW-RTT'!$C$6:$C$786,$O$3,'NEW-RTT'!$N$6:$N$786,#REF!)-SUMIFS('NEW-RTT'!$O$6:$O$786,'NEW-RTT'!$B$6:$B$786,#REF!,'NEW-RTT'!$M$6:$M$786,$B145,'NEW-RTT'!$AB$6:$AB$786,"G*",'NEW-RTT'!$C$6:$C$786,$O$3,'NEW-RTT'!$N$6:$N$786,#REF!)</f>
        <v>0</v>
      </c>
      <c r="P145" s="24">
        <f>$P144+SUMIFS('NEW-RTT'!$O$6:$O$786,'NEW-RTT'!$B$6:$B$786,#REF!,'NEW-RTT'!$L$6:$L$786,$B145,'NEW-RTT'!$AB$6:$AB$786,"G*",'NEW-RTT'!$C$6:$C$786,$P$3,'NEW-RTT'!$N$6:$N$786,#REF!)-SUMIFS('NEW-RTT'!$O$6:$O$786,'NEW-RTT'!$B$6:$B$786,#REF!,'NEW-RTT'!$M$6:$M$786,$B145,'NEW-RTT'!$AB$6:$AB$786,"G*",'NEW-RTT'!$C$6:$C$786,$P$3,'NEW-RTT'!$N$6:$N$786,#REF!)</f>
        <v>0</v>
      </c>
      <c r="Q145" s="24">
        <f>$Q144+SUMIFS('NEW-RTT'!$O$6:$O$786,'NEW-RTT'!$B$6:$B$786,#REF!,'NEW-RTT'!$L$6:$L$786,$B145,'NEW-RTT'!$AB$6:$AB$786,"G*",'NEW-RTT'!$C$6:$C$786,$Q$3,'NEW-RTT'!$N$6:$N$786,#REF!)-SUMIFS('NEW-RTT'!$O$6:$O$786,'NEW-RTT'!$B$6:$B$786,#REF!,'NEW-RTT'!$M$6:$M$786,$B145,'NEW-RTT'!$AB$6:$AB$786,"G*",'NEW-RTT'!$C$6:$C$786,$Q$3,'NEW-RTT'!$N$6:$N$786,#REF!)</f>
        <v>0</v>
      </c>
      <c r="R145" s="126">
        <f t="shared" si="25"/>
        <v>0</v>
      </c>
      <c r="S145" s="126" t="e">
        <f t="shared" si="29"/>
        <v>#REF!</v>
      </c>
      <c r="T145" s="126" t="e">
        <f t="shared" si="26"/>
        <v>#REF!</v>
      </c>
      <c r="U145" s="126" t="e">
        <f t="shared" si="27"/>
        <v>#REF!</v>
      </c>
      <c r="V145" s="127" t="e">
        <f t="shared" si="28"/>
        <v>#REF!</v>
      </c>
      <c r="W145" s="131" t="e">
        <f>SUMIFS(#REF!,#REF!,#REF!,#REF!,#REF!,#REF!,#REF!)</f>
        <v>#REF!</v>
      </c>
      <c r="X145" s="146"/>
      <c r="Y145" s="146"/>
      <c r="Z145" s="146"/>
      <c r="AA145" s="146"/>
      <c r="AB145" s="146"/>
      <c r="AC145" s="146"/>
      <c r="AD145" s="146"/>
      <c r="AE145" s="146"/>
      <c r="AF145" s="146"/>
      <c r="AG145" s="146"/>
      <c r="AH145" s="146"/>
      <c r="AI145" s="146"/>
      <c r="AJ145" s="146"/>
      <c r="AK145" s="146"/>
      <c r="AL145" s="146"/>
      <c r="AM145" s="146"/>
      <c r="AN145" s="146"/>
      <c r="AO145" s="146"/>
      <c r="AP145" s="146"/>
      <c r="AQ145" s="146"/>
    </row>
    <row r="146" spans="2:43" x14ac:dyDescent="0.25">
      <c r="B146" s="22">
        <v>142</v>
      </c>
      <c r="D146" s="23">
        <f>$D145+SUMIFS('NEW-RTT'!$O$6:$O$786,'NEW-RTT'!$B$6:$B$786,#REF!,'NEW-RTT'!$L$6:$L$786,$B146,'NEW-RTT'!$AB$6:$AB$786,"G*",'NEW-RTT'!$C$6:$C$786,$D$3,'NEW-RTT'!$N$6:$N$786,#REF!)-SUMIFS('NEW-RTT'!$O$6:$O$786,'NEW-RTT'!$B$6:$B$786,#REF!,'NEW-RTT'!$M$6:$M$786,$B146,'NEW-RTT'!$AB$6:$AB$786,"G*",'NEW-RTT'!$C$6:$C$786,$D$3,'NEW-RTT'!$N$6:$N$786,#REF!)</f>
        <v>0</v>
      </c>
      <c r="E146" s="24">
        <f>$E145+SUMIFS('NEW-RTT'!$O$6:$O$786,'NEW-RTT'!$B$6:$B$786,#REF!,'NEW-RTT'!$L$6:$L$786,$B146,'NEW-RTT'!$AB$6:$AB$786,"G*",'NEW-RTT'!$C$6:$C$786,$E$3,'NEW-RTT'!$N$6:$N$786,#REF!)-SUMIFS('NEW-RTT'!$O$6:$O$786,'NEW-RTT'!$B$6:$B$786,#REF!,'NEW-RTT'!$M$6:$M$786,$B146,'NEW-RTT'!$AB$6:$AB$786,"G*",'NEW-RTT'!$C$6:$C$786,$E$3,'NEW-RTT'!$N$6:$N$786,#REF!)</f>
        <v>0</v>
      </c>
      <c r="F146" s="24">
        <f>$F145+SUMIFS('NEW-RTT'!$O$6:$O$786,'NEW-RTT'!$B$6:$B$786,#REF!,'NEW-RTT'!$L$6:$L$786,$B146,'NEW-RTT'!$AB$6:$AB$786,"G*",'NEW-RTT'!$C$6:$C$786,$F$3,'NEW-RTT'!$N$6:$N$786,#REF!)-SUMIFS('NEW-RTT'!$O$6:$O$786,'NEW-RTT'!$B$6:$B$786,#REF!,'NEW-RTT'!$M$6:$M$786,$B146,'NEW-RTT'!$AB$6:$AB$786,"G*",'NEW-RTT'!$C$6:$C$786,$F$3,'NEW-RTT'!$N$6:$N$786,#REF!)</f>
        <v>0</v>
      </c>
      <c r="G146" s="55">
        <f>$G145+SUMIFS('NEW-RTT'!$O$6:$O$786,'NEW-RTT'!$B$6:$B$786,#REF!,'NEW-RTT'!$L$6:$L$786,$B146,'NEW-RTT'!$AB$6:$AB$786,"G*",'NEW-RTT'!$C$6:$C$786,$G$3,'NEW-RTT'!$N$6:$N$786,#REF!)-SUMIFS('NEW-RTT'!$O$6:$O$786,'NEW-RTT'!$B$6:$B$786,#REF!,'NEW-RTT'!$M$6:$M$786,$B146,'NEW-RTT'!$AB$6:$AB$786,"G*",'NEW-RTT'!$C$6:$C$786,$G$3,'NEW-RTT'!$N$6:$N$786,#REF!)</f>
        <v>0</v>
      </c>
      <c r="H146" s="64">
        <f t="shared" si="24"/>
        <v>0</v>
      </c>
      <c r="I146" s="97" t="e">
        <f t="shared" si="30"/>
        <v>#REF!</v>
      </c>
      <c r="J146" s="97" t="e">
        <f t="shared" si="31"/>
        <v>#REF!</v>
      </c>
      <c r="K146" s="97" t="e">
        <f t="shared" si="32"/>
        <v>#REF!</v>
      </c>
      <c r="L146" s="99" t="e">
        <f>SUMIFS(#REF!,#REF!,#REF!,#REF!,#REF!,#REF!,#REF!)</f>
        <v>#REF!</v>
      </c>
      <c r="M146" s="60">
        <f>$M145+SUMIFS('NEW-RTT'!$O$6:$O$786,'NEW-RTT'!$B$6:$B$786,#REF!,'NEW-RTT'!$L$6:$L$786,$B146,'NEW-RTT'!$AB$6:$AB$786,"G*",'NEW-RTT'!$C$6:$C$786,$M$3,'NEW-RTT'!$N$6:$N$786,#REF!)-SUMIFS('NEW-RTT'!$O$6:$O$786,'NEW-RTT'!$B$6:$B$786,#REF!,'NEW-RTT'!$M$6:$M$786,$B146,'NEW-RTT'!$AB$6:$AB$786,"G*",'NEW-RTT'!$C$6:$C$786,$M$3,'NEW-RTT'!$N$6:$N$786,#REF!)</f>
        <v>0</v>
      </c>
      <c r="N146" s="24">
        <f>$N145+SUMIFS('NEW-RTT'!$O$6:$O$786,'NEW-RTT'!$B$6:$B$786,#REF!,'NEW-RTT'!$L$6:$L$786,$B146,'NEW-RTT'!$AB$6:$AB$786,"G*",'NEW-RTT'!$C$6:$C$786,$N$3,'NEW-RTT'!$N$6:$N$786,#REF!)-SUMIFS('NEW-RTT'!$O$6:$O$786,'NEW-RTT'!$B$6:$B$786,#REF!,'NEW-RTT'!$M$6:$M$786,$B146,'NEW-RTT'!$AB$6:$AB$786,"G*",'NEW-RTT'!$C$6:$C$786,$N$3,'NEW-RTT'!$N$6:$N$786,#REF!)</f>
        <v>0</v>
      </c>
      <c r="O146" s="24">
        <f>$O145+SUMIFS('NEW-RTT'!$O$6:$O$786,'NEW-RTT'!$B$6:$B$786,#REF!,'NEW-RTT'!$L$6:$L$786,$B146,'NEW-RTT'!$AB$6:$AB$786,"G*",'NEW-RTT'!$C$6:$C$786,$O$3,'NEW-RTT'!$N$6:$N$786,#REF!)-SUMIFS('NEW-RTT'!$O$6:$O$786,'NEW-RTT'!$B$6:$B$786,#REF!,'NEW-RTT'!$M$6:$M$786,$B146,'NEW-RTT'!$AB$6:$AB$786,"G*",'NEW-RTT'!$C$6:$C$786,$O$3,'NEW-RTT'!$N$6:$N$786,#REF!)</f>
        <v>0</v>
      </c>
      <c r="P146" s="24">
        <f>$P145+SUMIFS('NEW-RTT'!$O$6:$O$786,'NEW-RTT'!$B$6:$B$786,#REF!,'NEW-RTT'!$L$6:$L$786,$B146,'NEW-RTT'!$AB$6:$AB$786,"G*",'NEW-RTT'!$C$6:$C$786,$P$3,'NEW-RTT'!$N$6:$N$786,#REF!)-SUMIFS('NEW-RTT'!$O$6:$O$786,'NEW-RTT'!$B$6:$B$786,#REF!,'NEW-RTT'!$M$6:$M$786,$B146,'NEW-RTT'!$AB$6:$AB$786,"G*",'NEW-RTT'!$C$6:$C$786,$P$3,'NEW-RTT'!$N$6:$N$786,#REF!)</f>
        <v>0</v>
      </c>
      <c r="Q146" s="24">
        <f>$Q145+SUMIFS('NEW-RTT'!$O$6:$O$786,'NEW-RTT'!$B$6:$B$786,#REF!,'NEW-RTT'!$L$6:$L$786,$B146,'NEW-RTT'!$AB$6:$AB$786,"G*",'NEW-RTT'!$C$6:$C$786,$Q$3,'NEW-RTT'!$N$6:$N$786,#REF!)-SUMIFS('NEW-RTT'!$O$6:$O$786,'NEW-RTT'!$B$6:$B$786,#REF!,'NEW-RTT'!$M$6:$M$786,$B146,'NEW-RTT'!$AB$6:$AB$786,"G*",'NEW-RTT'!$C$6:$C$786,$Q$3,'NEW-RTT'!$N$6:$N$786,#REF!)</f>
        <v>0</v>
      </c>
      <c r="R146" s="126">
        <f t="shared" si="25"/>
        <v>0</v>
      </c>
      <c r="S146" s="126" t="e">
        <f t="shared" si="29"/>
        <v>#REF!</v>
      </c>
      <c r="T146" s="126" t="e">
        <f t="shared" si="26"/>
        <v>#REF!</v>
      </c>
      <c r="U146" s="126" t="e">
        <f t="shared" si="27"/>
        <v>#REF!</v>
      </c>
      <c r="V146" s="127" t="e">
        <f t="shared" si="28"/>
        <v>#REF!</v>
      </c>
      <c r="W146" s="131" t="e">
        <f>SUMIFS(#REF!,#REF!,#REF!,#REF!,#REF!,#REF!,#REF!)</f>
        <v>#REF!</v>
      </c>
      <c r="X146" s="146"/>
      <c r="Y146" s="146"/>
      <c r="Z146" s="146"/>
      <c r="AA146" s="146"/>
      <c r="AB146" s="146"/>
      <c r="AC146" s="146"/>
      <c r="AD146" s="146"/>
      <c r="AE146" s="146"/>
      <c r="AF146" s="146"/>
      <c r="AG146" s="146"/>
      <c r="AH146" s="146"/>
      <c r="AI146" s="146"/>
      <c r="AJ146" s="146"/>
      <c r="AK146" s="146"/>
      <c r="AL146" s="146"/>
      <c r="AM146" s="146"/>
      <c r="AN146" s="146"/>
      <c r="AO146" s="146"/>
      <c r="AP146" s="146"/>
      <c r="AQ146" s="146"/>
    </row>
    <row r="147" spans="2:43" x14ac:dyDescent="0.25">
      <c r="B147" s="22">
        <v>143</v>
      </c>
      <c r="D147" s="23">
        <f>$D146+SUMIFS('NEW-RTT'!$O$6:$O$786,'NEW-RTT'!$B$6:$B$786,#REF!,'NEW-RTT'!$L$6:$L$786,$B147,'NEW-RTT'!$AB$6:$AB$786,"G*",'NEW-RTT'!$C$6:$C$786,$D$3,'NEW-RTT'!$N$6:$N$786,#REF!)-SUMIFS('NEW-RTT'!$O$6:$O$786,'NEW-RTT'!$B$6:$B$786,#REF!,'NEW-RTT'!$M$6:$M$786,$B147,'NEW-RTT'!$AB$6:$AB$786,"G*",'NEW-RTT'!$C$6:$C$786,$D$3,'NEW-RTT'!$N$6:$N$786,#REF!)</f>
        <v>0</v>
      </c>
      <c r="E147" s="24">
        <f>$E146+SUMIFS('NEW-RTT'!$O$6:$O$786,'NEW-RTT'!$B$6:$B$786,#REF!,'NEW-RTT'!$L$6:$L$786,$B147,'NEW-RTT'!$AB$6:$AB$786,"G*",'NEW-RTT'!$C$6:$C$786,$E$3,'NEW-RTT'!$N$6:$N$786,#REF!)-SUMIFS('NEW-RTT'!$O$6:$O$786,'NEW-RTT'!$B$6:$B$786,#REF!,'NEW-RTT'!$M$6:$M$786,$B147,'NEW-RTT'!$AB$6:$AB$786,"G*",'NEW-RTT'!$C$6:$C$786,$E$3,'NEW-RTT'!$N$6:$N$786,#REF!)</f>
        <v>0</v>
      </c>
      <c r="F147" s="24">
        <f>$F146+SUMIFS('NEW-RTT'!$O$6:$O$786,'NEW-RTT'!$B$6:$B$786,#REF!,'NEW-RTT'!$L$6:$L$786,$B147,'NEW-RTT'!$AB$6:$AB$786,"G*",'NEW-RTT'!$C$6:$C$786,$F$3,'NEW-RTT'!$N$6:$N$786,#REF!)-SUMIFS('NEW-RTT'!$O$6:$O$786,'NEW-RTT'!$B$6:$B$786,#REF!,'NEW-RTT'!$M$6:$M$786,$B147,'NEW-RTT'!$AB$6:$AB$786,"G*",'NEW-RTT'!$C$6:$C$786,$F$3,'NEW-RTT'!$N$6:$N$786,#REF!)</f>
        <v>0</v>
      </c>
      <c r="G147" s="55">
        <f>$G146+SUMIFS('NEW-RTT'!$O$6:$O$786,'NEW-RTT'!$B$6:$B$786,#REF!,'NEW-RTT'!$L$6:$L$786,$B147,'NEW-RTT'!$AB$6:$AB$786,"G*",'NEW-RTT'!$C$6:$C$786,$G$3,'NEW-RTT'!$N$6:$N$786,#REF!)-SUMIFS('NEW-RTT'!$O$6:$O$786,'NEW-RTT'!$B$6:$B$786,#REF!,'NEW-RTT'!$M$6:$M$786,$B147,'NEW-RTT'!$AB$6:$AB$786,"G*",'NEW-RTT'!$C$6:$C$786,$G$3,'NEW-RTT'!$N$6:$N$786,#REF!)</f>
        <v>0</v>
      </c>
      <c r="H147" s="64">
        <f t="shared" si="24"/>
        <v>0</v>
      </c>
      <c r="I147" s="97" t="e">
        <f t="shared" si="30"/>
        <v>#REF!</v>
      </c>
      <c r="J147" s="97" t="e">
        <f t="shared" si="31"/>
        <v>#REF!</v>
      </c>
      <c r="K147" s="97" t="e">
        <f t="shared" si="32"/>
        <v>#REF!</v>
      </c>
      <c r="L147" s="99" t="e">
        <f>SUMIFS(#REF!,#REF!,#REF!,#REF!,#REF!,#REF!,#REF!)</f>
        <v>#REF!</v>
      </c>
      <c r="M147" s="60">
        <f>$M146+SUMIFS('NEW-RTT'!$O$6:$O$786,'NEW-RTT'!$B$6:$B$786,#REF!,'NEW-RTT'!$L$6:$L$786,$B147,'NEW-RTT'!$AB$6:$AB$786,"G*",'NEW-RTT'!$C$6:$C$786,$M$3,'NEW-RTT'!$N$6:$N$786,#REF!)-SUMIFS('NEW-RTT'!$O$6:$O$786,'NEW-RTT'!$B$6:$B$786,#REF!,'NEW-RTT'!$M$6:$M$786,$B147,'NEW-RTT'!$AB$6:$AB$786,"G*",'NEW-RTT'!$C$6:$C$786,$M$3,'NEW-RTT'!$N$6:$N$786,#REF!)</f>
        <v>0</v>
      </c>
      <c r="N147" s="24">
        <f>$N146+SUMIFS('NEW-RTT'!$O$6:$O$786,'NEW-RTT'!$B$6:$B$786,#REF!,'NEW-RTT'!$L$6:$L$786,$B147,'NEW-RTT'!$AB$6:$AB$786,"G*",'NEW-RTT'!$C$6:$C$786,$N$3,'NEW-RTT'!$N$6:$N$786,#REF!)-SUMIFS('NEW-RTT'!$O$6:$O$786,'NEW-RTT'!$B$6:$B$786,#REF!,'NEW-RTT'!$M$6:$M$786,$B147,'NEW-RTT'!$AB$6:$AB$786,"G*",'NEW-RTT'!$C$6:$C$786,$N$3,'NEW-RTT'!$N$6:$N$786,#REF!)</f>
        <v>0</v>
      </c>
      <c r="O147" s="24">
        <f>$O146+SUMIFS('NEW-RTT'!$O$6:$O$786,'NEW-RTT'!$B$6:$B$786,#REF!,'NEW-RTT'!$L$6:$L$786,$B147,'NEW-RTT'!$AB$6:$AB$786,"G*",'NEW-RTT'!$C$6:$C$786,$O$3,'NEW-RTT'!$N$6:$N$786,#REF!)-SUMIFS('NEW-RTT'!$O$6:$O$786,'NEW-RTT'!$B$6:$B$786,#REF!,'NEW-RTT'!$M$6:$M$786,$B147,'NEW-RTT'!$AB$6:$AB$786,"G*",'NEW-RTT'!$C$6:$C$786,$O$3,'NEW-RTT'!$N$6:$N$786,#REF!)</f>
        <v>0</v>
      </c>
      <c r="P147" s="24">
        <f>$P146+SUMIFS('NEW-RTT'!$O$6:$O$786,'NEW-RTT'!$B$6:$B$786,#REF!,'NEW-RTT'!$L$6:$L$786,$B147,'NEW-RTT'!$AB$6:$AB$786,"G*",'NEW-RTT'!$C$6:$C$786,$P$3,'NEW-RTT'!$N$6:$N$786,#REF!)-SUMIFS('NEW-RTT'!$O$6:$O$786,'NEW-RTT'!$B$6:$B$786,#REF!,'NEW-RTT'!$M$6:$M$786,$B147,'NEW-RTT'!$AB$6:$AB$786,"G*",'NEW-RTT'!$C$6:$C$786,$P$3,'NEW-RTT'!$N$6:$N$786,#REF!)</f>
        <v>0</v>
      </c>
      <c r="Q147" s="24">
        <f>$Q146+SUMIFS('NEW-RTT'!$O$6:$O$786,'NEW-RTT'!$B$6:$B$786,#REF!,'NEW-RTT'!$L$6:$L$786,$B147,'NEW-RTT'!$AB$6:$AB$786,"G*",'NEW-RTT'!$C$6:$C$786,$Q$3,'NEW-RTT'!$N$6:$N$786,#REF!)-SUMIFS('NEW-RTT'!$O$6:$O$786,'NEW-RTT'!$B$6:$B$786,#REF!,'NEW-RTT'!$M$6:$M$786,$B147,'NEW-RTT'!$AB$6:$AB$786,"G*",'NEW-RTT'!$C$6:$C$786,$Q$3,'NEW-RTT'!$N$6:$N$786,#REF!)</f>
        <v>0</v>
      </c>
      <c r="R147" s="126">
        <f t="shared" si="25"/>
        <v>0</v>
      </c>
      <c r="S147" s="126" t="e">
        <f t="shared" si="29"/>
        <v>#REF!</v>
      </c>
      <c r="T147" s="126" t="e">
        <f t="shared" si="26"/>
        <v>#REF!</v>
      </c>
      <c r="U147" s="126" t="e">
        <f t="shared" si="27"/>
        <v>#REF!</v>
      </c>
      <c r="V147" s="127" t="e">
        <f t="shared" si="28"/>
        <v>#REF!</v>
      </c>
      <c r="W147" s="131" t="e">
        <f>SUMIFS(#REF!,#REF!,#REF!,#REF!,#REF!,#REF!,#REF!)</f>
        <v>#REF!</v>
      </c>
      <c r="X147" s="146"/>
      <c r="Y147" s="146"/>
      <c r="Z147" s="146"/>
      <c r="AA147" s="146"/>
      <c r="AB147" s="146"/>
      <c r="AC147" s="146"/>
      <c r="AD147" s="146"/>
      <c r="AE147" s="146"/>
      <c r="AF147" s="146"/>
      <c r="AG147" s="146"/>
      <c r="AH147" s="146"/>
      <c r="AI147" s="146"/>
      <c r="AJ147" s="146"/>
      <c r="AK147" s="146"/>
      <c r="AL147" s="146"/>
      <c r="AM147" s="146"/>
      <c r="AN147" s="146"/>
      <c r="AO147" s="146"/>
      <c r="AP147" s="146"/>
      <c r="AQ147" s="146"/>
    </row>
    <row r="148" spans="2:43" x14ac:dyDescent="0.25">
      <c r="B148" s="22">
        <v>144</v>
      </c>
      <c r="D148" s="23">
        <f>$D147+SUMIFS('NEW-RTT'!$O$6:$O$786,'NEW-RTT'!$B$6:$B$786,#REF!,'NEW-RTT'!$L$6:$L$786,$B148,'NEW-RTT'!$AB$6:$AB$786,"G*",'NEW-RTT'!$C$6:$C$786,$D$3,'NEW-RTT'!$N$6:$N$786,#REF!)-SUMIFS('NEW-RTT'!$O$6:$O$786,'NEW-RTT'!$B$6:$B$786,#REF!,'NEW-RTT'!$M$6:$M$786,$B148,'NEW-RTT'!$AB$6:$AB$786,"G*",'NEW-RTT'!$C$6:$C$786,$D$3,'NEW-RTT'!$N$6:$N$786,#REF!)</f>
        <v>0</v>
      </c>
      <c r="E148" s="24">
        <f>$E147+SUMIFS('NEW-RTT'!$O$6:$O$786,'NEW-RTT'!$B$6:$B$786,#REF!,'NEW-RTT'!$L$6:$L$786,$B148,'NEW-RTT'!$AB$6:$AB$786,"G*",'NEW-RTT'!$C$6:$C$786,$E$3,'NEW-RTT'!$N$6:$N$786,#REF!)-SUMIFS('NEW-RTT'!$O$6:$O$786,'NEW-RTT'!$B$6:$B$786,#REF!,'NEW-RTT'!$M$6:$M$786,$B148,'NEW-RTT'!$AB$6:$AB$786,"G*",'NEW-RTT'!$C$6:$C$786,$E$3,'NEW-RTT'!$N$6:$N$786,#REF!)</f>
        <v>0</v>
      </c>
      <c r="F148" s="24">
        <f>$F147+SUMIFS('NEW-RTT'!$O$6:$O$786,'NEW-RTT'!$B$6:$B$786,#REF!,'NEW-RTT'!$L$6:$L$786,$B148,'NEW-RTT'!$AB$6:$AB$786,"G*",'NEW-RTT'!$C$6:$C$786,$F$3,'NEW-RTT'!$N$6:$N$786,#REF!)-SUMIFS('NEW-RTT'!$O$6:$O$786,'NEW-RTT'!$B$6:$B$786,#REF!,'NEW-RTT'!$M$6:$M$786,$B148,'NEW-RTT'!$AB$6:$AB$786,"G*",'NEW-RTT'!$C$6:$C$786,$F$3,'NEW-RTT'!$N$6:$N$786,#REF!)</f>
        <v>0</v>
      </c>
      <c r="G148" s="55">
        <f>$G147+SUMIFS('NEW-RTT'!$O$6:$O$786,'NEW-RTT'!$B$6:$B$786,#REF!,'NEW-RTT'!$L$6:$L$786,$B148,'NEW-RTT'!$AB$6:$AB$786,"G*",'NEW-RTT'!$C$6:$C$786,$G$3,'NEW-RTT'!$N$6:$N$786,#REF!)-SUMIFS('NEW-RTT'!$O$6:$O$786,'NEW-RTT'!$B$6:$B$786,#REF!,'NEW-RTT'!$M$6:$M$786,$B148,'NEW-RTT'!$AB$6:$AB$786,"G*",'NEW-RTT'!$C$6:$C$786,$G$3,'NEW-RTT'!$N$6:$N$786,#REF!)</f>
        <v>0</v>
      </c>
      <c r="H148" s="64">
        <f t="shared" si="24"/>
        <v>0</v>
      </c>
      <c r="I148" s="97" t="e">
        <f t="shared" si="30"/>
        <v>#REF!</v>
      </c>
      <c r="J148" s="97" t="e">
        <f t="shared" si="31"/>
        <v>#REF!</v>
      </c>
      <c r="K148" s="97" t="e">
        <f t="shared" si="32"/>
        <v>#REF!</v>
      </c>
      <c r="L148" s="99" t="e">
        <f>SUMIFS(#REF!,#REF!,#REF!,#REF!,#REF!,#REF!,#REF!)</f>
        <v>#REF!</v>
      </c>
      <c r="M148" s="60">
        <f>$M147+SUMIFS('NEW-RTT'!$O$6:$O$786,'NEW-RTT'!$B$6:$B$786,#REF!,'NEW-RTT'!$L$6:$L$786,$B148,'NEW-RTT'!$AB$6:$AB$786,"G*",'NEW-RTT'!$C$6:$C$786,$M$3,'NEW-RTT'!$N$6:$N$786,#REF!)-SUMIFS('NEW-RTT'!$O$6:$O$786,'NEW-RTT'!$B$6:$B$786,#REF!,'NEW-RTT'!$M$6:$M$786,$B148,'NEW-RTT'!$AB$6:$AB$786,"G*",'NEW-RTT'!$C$6:$C$786,$M$3,'NEW-RTT'!$N$6:$N$786,#REF!)</f>
        <v>0</v>
      </c>
      <c r="N148" s="24">
        <f>$N147+SUMIFS('NEW-RTT'!$O$6:$O$786,'NEW-RTT'!$B$6:$B$786,#REF!,'NEW-RTT'!$L$6:$L$786,$B148,'NEW-RTT'!$AB$6:$AB$786,"G*",'NEW-RTT'!$C$6:$C$786,$N$3,'NEW-RTT'!$N$6:$N$786,#REF!)-SUMIFS('NEW-RTT'!$O$6:$O$786,'NEW-RTT'!$B$6:$B$786,#REF!,'NEW-RTT'!$M$6:$M$786,$B148,'NEW-RTT'!$AB$6:$AB$786,"G*",'NEW-RTT'!$C$6:$C$786,$N$3,'NEW-RTT'!$N$6:$N$786,#REF!)</f>
        <v>0</v>
      </c>
      <c r="O148" s="24">
        <f>$O147+SUMIFS('NEW-RTT'!$O$6:$O$786,'NEW-RTT'!$B$6:$B$786,#REF!,'NEW-RTT'!$L$6:$L$786,$B148,'NEW-RTT'!$AB$6:$AB$786,"G*",'NEW-RTT'!$C$6:$C$786,$O$3,'NEW-RTT'!$N$6:$N$786,#REF!)-SUMIFS('NEW-RTT'!$O$6:$O$786,'NEW-RTT'!$B$6:$B$786,#REF!,'NEW-RTT'!$M$6:$M$786,$B148,'NEW-RTT'!$AB$6:$AB$786,"G*",'NEW-RTT'!$C$6:$C$786,$O$3,'NEW-RTT'!$N$6:$N$786,#REF!)</f>
        <v>0</v>
      </c>
      <c r="P148" s="24">
        <f>$P147+SUMIFS('NEW-RTT'!$O$6:$O$786,'NEW-RTT'!$B$6:$B$786,#REF!,'NEW-RTT'!$L$6:$L$786,$B148,'NEW-RTT'!$AB$6:$AB$786,"G*",'NEW-RTT'!$C$6:$C$786,$P$3,'NEW-RTT'!$N$6:$N$786,#REF!)-SUMIFS('NEW-RTT'!$O$6:$O$786,'NEW-RTT'!$B$6:$B$786,#REF!,'NEW-RTT'!$M$6:$M$786,$B148,'NEW-RTT'!$AB$6:$AB$786,"G*",'NEW-RTT'!$C$6:$C$786,$P$3,'NEW-RTT'!$N$6:$N$786,#REF!)</f>
        <v>0</v>
      </c>
      <c r="Q148" s="24">
        <f>$Q147+SUMIFS('NEW-RTT'!$O$6:$O$786,'NEW-RTT'!$B$6:$B$786,#REF!,'NEW-RTT'!$L$6:$L$786,$B148,'NEW-RTT'!$AB$6:$AB$786,"G*",'NEW-RTT'!$C$6:$C$786,$Q$3,'NEW-RTT'!$N$6:$N$786,#REF!)-SUMIFS('NEW-RTT'!$O$6:$O$786,'NEW-RTT'!$B$6:$B$786,#REF!,'NEW-RTT'!$M$6:$M$786,$B148,'NEW-RTT'!$AB$6:$AB$786,"G*",'NEW-RTT'!$C$6:$C$786,$Q$3,'NEW-RTT'!$N$6:$N$786,#REF!)</f>
        <v>0</v>
      </c>
      <c r="R148" s="126">
        <f t="shared" si="25"/>
        <v>0</v>
      </c>
      <c r="S148" s="126" t="e">
        <f t="shared" si="29"/>
        <v>#REF!</v>
      </c>
      <c r="T148" s="126" t="e">
        <f t="shared" si="26"/>
        <v>#REF!</v>
      </c>
      <c r="U148" s="126" t="e">
        <f t="shared" si="27"/>
        <v>#REF!</v>
      </c>
      <c r="V148" s="127" t="e">
        <f t="shared" si="28"/>
        <v>#REF!</v>
      </c>
      <c r="W148" s="131" t="e">
        <f>SUMIFS(#REF!,#REF!,#REF!,#REF!,#REF!,#REF!,#REF!)</f>
        <v>#REF!</v>
      </c>
      <c r="X148" s="146"/>
      <c r="Y148" s="146"/>
      <c r="Z148" s="146"/>
      <c r="AA148" s="146"/>
      <c r="AB148" s="146"/>
      <c r="AC148" s="146"/>
      <c r="AD148" s="146"/>
      <c r="AE148" s="146"/>
      <c r="AF148" s="146"/>
      <c r="AG148" s="146"/>
      <c r="AH148" s="146"/>
      <c r="AI148" s="146"/>
      <c r="AJ148" s="146"/>
      <c r="AK148" s="146"/>
      <c r="AL148" s="146"/>
      <c r="AM148" s="146"/>
      <c r="AN148" s="146"/>
      <c r="AO148" s="146"/>
      <c r="AP148" s="146"/>
      <c r="AQ148" s="146"/>
    </row>
    <row r="149" spans="2:43" x14ac:dyDescent="0.25">
      <c r="B149" s="22">
        <v>145</v>
      </c>
      <c r="D149" s="23">
        <f>$D148+SUMIFS('NEW-RTT'!$O$6:$O$786,'NEW-RTT'!$B$6:$B$786,#REF!,'NEW-RTT'!$L$6:$L$786,$B149,'NEW-RTT'!$AB$6:$AB$786,"G*",'NEW-RTT'!$C$6:$C$786,$D$3,'NEW-RTT'!$N$6:$N$786,#REF!)-SUMIFS('NEW-RTT'!$O$6:$O$786,'NEW-RTT'!$B$6:$B$786,#REF!,'NEW-RTT'!$M$6:$M$786,$B149,'NEW-RTT'!$AB$6:$AB$786,"G*",'NEW-RTT'!$C$6:$C$786,$D$3,'NEW-RTT'!$N$6:$N$786,#REF!)</f>
        <v>0</v>
      </c>
      <c r="E149" s="24">
        <f>$E148+SUMIFS('NEW-RTT'!$O$6:$O$786,'NEW-RTT'!$B$6:$B$786,#REF!,'NEW-RTT'!$L$6:$L$786,$B149,'NEW-RTT'!$AB$6:$AB$786,"G*",'NEW-RTT'!$C$6:$C$786,$E$3,'NEW-RTT'!$N$6:$N$786,#REF!)-SUMIFS('NEW-RTT'!$O$6:$O$786,'NEW-RTT'!$B$6:$B$786,#REF!,'NEW-RTT'!$M$6:$M$786,$B149,'NEW-RTT'!$AB$6:$AB$786,"G*",'NEW-RTT'!$C$6:$C$786,$E$3,'NEW-RTT'!$N$6:$N$786,#REF!)</f>
        <v>0</v>
      </c>
      <c r="F149" s="24">
        <f>$F148+SUMIFS('NEW-RTT'!$O$6:$O$786,'NEW-RTT'!$B$6:$B$786,#REF!,'NEW-RTT'!$L$6:$L$786,$B149,'NEW-RTT'!$AB$6:$AB$786,"G*",'NEW-RTT'!$C$6:$C$786,$F$3,'NEW-RTT'!$N$6:$N$786,#REF!)-SUMIFS('NEW-RTT'!$O$6:$O$786,'NEW-RTT'!$B$6:$B$786,#REF!,'NEW-RTT'!$M$6:$M$786,$B149,'NEW-RTT'!$AB$6:$AB$786,"G*",'NEW-RTT'!$C$6:$C$786,$F$3,'NEW-RTT'!$N$6:$N$786,#REF!)</f>
        <v>0</v>
      </c>
      <c r="G149" s="55">
        <f>$G148+SUMIFS('NEW-RTT'!$O$6:$O$786,'NEW-RTT'!$B$6:$B$786,#REF!,'NEW-RTT'!$L$6:$L$786,$B149,'NEW-RTT'!$AB$6:$AB$786,"G*",'NEW-RTT'!$C$6:$C$786,$G$3,'NEW-RTT'!$N$6:$N$786,#REF!)-SUMIFS('NEW-RTT'!$O$6:$O$786,'NEW-RTT'!$B$6:$B$786,#REF!,'NEW-RTT'!$M$6:$M$786,$B149,'NEW-RTT'!$AB$6:$AB$786,"G*",'NEW-RTT'!$C$6:$C$786,$G$3,'NEW-RTT'!$N$6:$N$786,#REF!)</f>
        <v>0</v>
      </c>
      <c r="H149" s="64">
        <f t="shared" si="24"/>
        <v>0</v>
      </c>
      <c r="I149" s="97" t="e">
        <f t="shared" si="30"/>
        <v>#REF!</v>
      </c>
      <c r="J149" s="97" t="e">
        <f t="shared" si="31"/>
        <v>#REF!</v>
      </c>
      <c r="K149" s="97" t="e">
        <f t="shared" si="32"/>
        <v>#REF!</v>
      </c>
      <c r="L149" s="99" t="e">
        <f>SUMIFS(#REF!,#REF!,#REF!,#REF!,#REF!,#REF!,#REF!)</f>
        <v>#REF!</v>
      </c>
      <c r="M149" s="60">
        <f>$M148+SUMIFS('NEW-RTT'!$O$6:$O$786,'NEW-RTT'!$B$6:$B$786,#REF!,'NEW-RTT'!$L$6:$L$786,$B149,'NEW-RTT'!$AB$6:$AB$786,"G*",'NEW-RTT'!$C$6:$C$786,$M$3,'NEW-RTT'!$N$6:$N$786,#REF!)-SUMIFS('NEW-RTT'!$O$6:$O$786,'NEW-RTT'!$B$6:$B$786,#REF!,'NEW-RTT'!$M$6:$M$786,$B149,'NEW-RTT'!$AB$6:$AB$786,"G*",'NEW-RTT'!$C$6:$C$786,$M$3,'NEW-RTT'!$N$6:$N$786,#REF!)</f>
        <v>0</v>
      </c>
      <c r="N149" s="24">
        <f>$N148+SUMIFS('NEW-RTT'!$O$6:$O$786,'NEW-RTT'!$B$6:$B$786,#REF!,'NEW-RTT'!$L$6:$L$786,$B149,'NEW-RTT'!$AB$6:$AB$786,"G*",'NEW-RTT'!$C$6:$C$786,$N$3,'NEW-RTT'!$N$6:$N$786,#REF!)-SUMIFS('NEW-RTT'!$O$6:$O$786,'NEW-RTT'!$B$6:$B$786,#REF!,'NEW-RTT'!$M$6:$M$786,$B149,'NEW-RTT'!$AB$6:$AB$786,"G*",'NEW-RTT'!$C$6:$C$786,$N$3,'NEW-RTT'!$N$6:$N$786,#REF!)</f>
        <v>0</v>
      </c>
      <c r="O149" s="24">
        <f>$O148+SUMIFS('NEW-RTT'!$O$6:$O$786,'NEW-RTT'!$B$6:$B$786,#REF!,'NEW-RTT'!$L$6:$L$786,$B149,'NEW-RTT'!$AB$6:$AB$786,"G*",'NEW-RTT'!$C$6:$C$786,$O$3,'NEW-RTT'!$N$6:$N$786,#REF!)-SUMIFS('NEW-RTT'!$O$6:$O$786,'NEW-RTT'!$B$6:$B$786,#REF!,'NEW-RTT'!$M$6:$M$786,$B149,'NEW-RTT'!$AB$6:$AB$786,"G*",'NEW-RTT'!$C$6:$C$786,$O$3,'NEW-RTT'!$N$6:$N$786,#REF!)</f>
        <v>0</v>
      </c>
      <c r="P149" s="24">
        <f>$P148+SUMIFS('NEW-RTT'!$O$6:$O$786,'NEW-RTT'!$B$6:$B$786,#REF!,'NEW-RTT'!$L$6:$L$786,$B149,'NEW-RTT'!$AB$6:$AB$786,"G*",'NEW-RTT'!$C$6:$C$786,$P$3,'NEW-RTT'!$N$6:$N$786,#REF!)-SUMIFS('NEW-RTT'!$O$6:$O$786,'NEW-RTT'!$B$6:$B$786,#REF!,'NEW-RTT'!$M$6:$M$786,$B149,'NEW-RTT'!$AB$6:$AB$786,"G*",'NEW-RTT'!$C$6:$C$786,$P$3,'NEW-RTT'!$N$6:$N$786,#REF!)</f>
        <v>0</v>
      </c>
      <c r="Q149" s="24">
        <f>$Q148+SUMIFS('NEW-RTT'!$O$6:$O$786,'NEW-RTT'!$B$6:$B$786,#REF!,'NEW-RTT'!$L$6:$L$786,$B149,'NEW-RTT'!$AB$6:$AB$786,"G*",'NEW-RTT'!$C$6:$C$786,$Q$3,'NEW-RTT'!$N$6:$N$786,#REF!)-SUMIFS('NEW-RTT'!$O$6:$O$786,'NEW-RTT'!$B$6:$B$786,#REF!,'NEW-RTT'!$M$6:$M$786,$B149,'NEW-RTT'!$AB$6:$AB$786,"G*",'NEW-RTT'!$C$6:$C$786,$Q$3,'NEW-RTT'!$N$6:$N$786,#REF!)</f>
        <v>0</v>
      </c>
      <c r="R149" s="126">
        <f t="shared" si="25"/>
        <v>0</v>
      </c>
      <c r="S149" s="126" t="e">
        <f t="shared" si="29"/>
        <v>#REF!</v>
      </c>
      <c r="T149" s="126" t="e">
        <f t="shared" si="26"/>
        <v>#REF!</v>
      </c>
      <c r="U149" s="126" t="e">
        <f t="shared" si="27"/>
        <v>#REF!</v>
      </c>
      <c r="V149" s="127" t="e">
        <f t="shared" si="28"/>
        <v>#REF!</v>
      </c>
      <c r="W149" s="131" t="e">
        <f>SUMIFS(#REF!,#REF!,#REF!,#REF!,#REF!,#REF!,#REF!)</f>
        <v>#REF!</v>
      </c>
      <c r="X149" s="146"/>
      <c r="Y149" s="146"/>
      <c r="Z149" s="146"/>
      <c r="AA149" s="146"/>
      <c r="AB149" s="146"/>
      <c r="AC149" s="146"/>
      <c r="AD149" s="146"/>
      <c r="AE149" s="146"/>
      <c r="AF149" s="146"/>
      <c r="AG149" s="146"/>
      <c r="AH149" s="146"/>
      <c r="AI149" s="146"/>
      <c r="AJ149" s="146"/>
      <c r="AK149" s="146"/>
      <c r="AL149" s="146"/>
      <c r="AM149" s="146"/>
      <c r="AN149" s="146"/>
      <c r="AO149" s="146"/>
      <c r="AP149" s="146"/>
      <c r="AQ149" s="146"/>
    </row>
    <row r="150" spans="2:43" x14ac:dyDescent="0.25">
      <c r="B150" s="22">
        <v>146</v>
      </c>
      <c r="D150" s="23">
        <f>$D149+SUMIFS('NEW-RTT'!$O$6:$O$786,'NEW-RTT'!$B$6:$B$786,#REF!,'NEW-RTT'!$L$6:$L$786,$B150,'NEW-RTT'!$AB$6:$AB$786,"G*",'NEW-RTT'!$C$6:$C$786,$D$3,'NEW-RTT'!$N$6:$N$786,#REF!)-SUMIFS('NEW-RTT'!$O$6:$O$786,'NEW-RTT'!$B$6:$B$786,#REF!,'NEW-RTT'!$M$6:$M$786,$B150,'NEW-RTT'!$AB$6:$AB$786,"G*",'NEW-RTT'!$C$6:$C$786,$D$3,'NEW-RTT'!$N$6:$N$786,#REF!)</f>
        <v>0</v>
      </c>
      <c r="E150" s="24">
        <f>$E149+SUMIFS('NEW-RTT'!$O$6:$O$786,'NEW-RTT'!$B$6:$B$786,#REF!,'NEW-RTT'!$L$6:$L$786,$B150,'NEW-RTT'!$AB$6:$AB$786,"G*",'NEW-RTT'!$C$6:$C$786,$E$3,'NEW-RTT'!$N$6:$N$786,#REF!)-SUMIFS('NEW-RTT'!$O$6:$O$786,'NEW-RTT'!$B$6:$B$786,#REF!,'NEW-RTT'!$M$6:$M$786,$B150,'NEW-RTT'!$AB$6:$AB$786,"G*",'NEW-RTT'!$C$6:$C$786,$E$3,'NEW-RTT'!$N$6:$N$786,#REF!)</f>
        <v>0</v>
      </c>
      <c r="F150" s="24">
        <f>$F149+SUMIFS('NEW-RTT'!$O$6:$O$786,'NEW-RTT'!$B$6:$B$786,#REF!,'NEW-RTT'!$L$6:$L$786,$B150,'NEW-RTT'!$AB$6:$AB$786,"G*",'NEW-RTT'!$C$6:$C$786,$F$3,'NEW-RTT'!$N$6:$N$786,#REF!)-SUMIFS('NEW-RTT'!$O$6:$O$786,'NEW-RTT'!$B$6:$B$786,#REF!,'NEW-RTT'!$M$6:$M$786,$B150,'NEW-RTT'!$AB$6:$AB$786,"G*",'NEW-RTT'!$C$6:$C$786,$F$3,'NEW-RTT'!$N$6:$N$786,#REF!)</f>
        <v>0</v>
      </c>
      <c r="G150" s="55">
        <f>$G149+SUMIFS('NEW-RTT'!$O$6:$O$786,'NEW-RTT'!$B$6:$B$786,#REF!,'NEW-RTT'!$L$6:$L$786,$B150,'NEW-RTT'!$AB$6:$AB$786,"G*",'NEW-RTT'!$C$6:$C$786,$G$3,'NEW-RTT'!$N$6:$N$786,#REF!)-SUMIFS('NEW-RTT'!$O$6:$O$786,'NEW-RTT'!$B$6:$B$786,#REF!,'NEW-RTT'!$M$6:$M$786,$B150,'NEW-RTT'!$AB$6:$AB$786,"G*",'NEW-RTT'!$C$6:$C$786,$G$3,'NEW-RTT'!$N$6:$N$786,#REF!)</f>
        <v>0</v>
      </c>
      <c r="H150" s="64">
        <f t="shared" si="24"/>
        <v>0</v>
      </c>
      <c r="I150" s="97" t="e">
        <f t="shared" si="30"/>
        <v>#REF!</v>
      </c>
      <c r="J150" s="97" t="e">
        <f t="shared" si="31"/>
        <v>#REF!</v>
      </c>
      <c r="K150" s="97" t="e">
        <f t="shared" si="32"/>
        <v>#REF!</v>
      </c>
      <c r="L150" s="99" t="e">
        <f>SUMIFS(#REF!,#REF!,#REF!,#REF!,#REF!,#REF!,#REF!)</f>
        <v>#REF!</v>
      </c>
      <c r="M150" s="60">
        <f>$M149+SUMIFS('NEW-RTT'!$O$6:$O$786,'NEW-RTT'!$B$6:$B$786,#REF!,'NEW-RTT'!$L$6:$L$786,$B150,'NEW-RTT'!$AB$6:$AB$786,"G*",'NEW-RTT'!$C$6:$C$786,$M$3,'NEW-RTT'!$N$6:$N$786,#REF!)-SUMIFS('NEW-RTT'!$O$6:$O$786,'NEW-RTT'!$B$6:$B$786,#REF!,'NEW-RTT'!$M$6:$M$786,$B150,'NEW-RTT'!$AB$6:$AB$786,"G*",'NEW-RTT'!$C$6:$C$786,$M$3,'NEW-RTT'!$N$6:$N$786,#REF!)</f>
        <v>0</v>
      </c>
      <c r="N150" s="24">
        <f>$N149+SUMIFS('NEW-RTT'!$O$6:$O$786,'NEW-RTT'!$B$6:$B$786,#REF!,'NEW-RTT'!$L$6:$L$786,$B150,'NEW-RTT'!$AB$6:$AB$786,"G*",'NEW-RTT'!$C$6:$C$786,$N$3,'NEW-RTT'!$N$6:$N$786,#REF!)-SUMIFS('NEW-RTT'!$O$6:$O$786,'NEW-RTT'!$B$6:$B$786,#REF!,'NEW-RTT'!$M$6:$M$786,$B150,'NEW-RTT'!$AB$6:$AB$786,"G*",'NEW-RTT'!$C$6:$C$786,$N$3,'NEW-RTT'!$N$6:$N$786,#REF!)</f>
        <v>0</v>
      </c>
      <c r="O150" s="24">
        <f>$O149+SUMIFS('NEW-RTT'!$O$6:$O$786,'NEW-RTT'!$B$6:$B$786,#REF!,'NEW-RTT'!$L$6:$L$786,$B150,'NEW-RTT'!$AB$6:$AB$786,"G*",'NEW-RTT'!$C$6:$C$786,$O$3,'NEW-RTT'!$N$6:$N$786,#REF!)-SUMIFS('NEW-RTT'!$O$6:$O$786,'NEW-RTT'!$B$6:$B$786,#REF!,'NEW-RTT'!$M$6:$M$786,$B150,'NEW-RTT'!$AB$6:$AB$786,"G*",'NEW-RTT'!$C$6:$C$786,$O$3,'NEW-RTT'!$N$6:$N$786,#REF!)</f>
        <v>0</v>
      </c>
      <c r="P150" s="24">
        <f>$P149+SUMIFS('NEW-RTT'!$O$6:$O$786,'NEW-RTT'!$B$6:$B$786,#REF!,'NEW-RTT'!$L$6:$L$786,$B150,'NEW-RTT'!$AB$6:$AB$786,"G*",'NEW-RTT'!$C$6:$C$786,$P$3,'NEW-RTT'!$N$6:$N$786,#REF!)-SUMIFS('NEW-RTT'!$O$6:$O$786,'NEW-RTT'!$B$6:$B$786,#REF!,'NEW-RTT'!$M$6:$M$786,$B150,'NEW-RTT'!$AB$6:$AB$786,"G*",'NEW-RTT'!$C$6:$C$786,$P$3,'NEW-RTT'!$N$6:$N$786,#REF!)</f>
        <v>0</v>
      </c>
      <c r="Q150" s="24">
        <f>$Q149+SUMIFS('NEW-RTT'!$O$6:$O$786,'NEW-RTT'!$B$6:$B$786,#REF!,'NEW-RTT'!$L$6:$L$786,$B150,'NEW-RTT'!$AB$6:$AB$786,"G*",'NEW-RTT'!$C$6:$C$786,$Q$3,'NEW-RTT'!$N$6:$N$786,#REF!)-SUMIFS('NEW-RTT'!$O$6:$O$786,'NEW-RTT'!$B$6:$B$786,#REF!,'NEW-RTT'!$M$6:$M$786,$B150,'NEW-RTT'!$AB$6:$AB$786,"G*",'NEW-RTT'!$C$6:$C$786,$Q$3,'NEW-RTT'!$N$6:$N$786,#REF!)</f>
        <v>0</v>
      </c>
      <c r="R150" s="126">
        <f t="shared" si="25"/>
        <v>0</v>
      </c>
      <c r="S150" s="126" t="e">
        <f t="shared" si="29"/>
        <v>#REF!</v>
      </c>
      <c r="T150" s="126" t="e">
        <f t="shared" si="26"/>
        <v>#REF!</v>
      </c>
      <c r="U150" s="126" t="e">
        <f t="shared" si="27"/>
        <v>#REF!</v>
      </c>
      <c r="V150" s="127" t="e">
        <f t="shared" si="28"/>
        <v>#REF!</v>
      </c>
      <c r="W150" s="131" t="e">
        <f>SUMIFS(#REF!,#REF!,#REF!,#REF!,#REF!,#REF!,#REF!)</f>
        <v>#REF!</v>
      </c>
      <c r="X150" s="146"/>
      <c r="Y150" s="146"/>
      <c r="Z150" s="146"/>
      <c r="AA150" s="146"/>
      <c r="AB150" s="146"/>
      <c r="AC150" s="146"/>
      <c r="AD150" s="146"/>
      <c r="AE150" s="146"/>
      <c r="AF150" s="146"/>
      <c r="AG150" s="146"/>
      <c r="AH150" s="146"/>
      <c r="AI150" s="146"/>
      <c r="AJ150" s="146"/>
      <c r="AK150" s="146"/>
      <c r="AL150" s="146"/>
      <c r="AM150" s="146"/>
      <c r="AN150" s="146"/>
      <c r="AO150" s="146"/>
      <c r="AP150" s="146"/>
      <c r="AQ150" s="146"/>
    </row>
    <row r="151" spans="2:43" x14ac:dyDescent="0.25">
      <c r="B151" s="93">
        <v>147</v>
      </c>
      <c r="D151" s="23">
        <f>$D150+SUMIFS('NEW-RTT'!$O$6:$O$786,'NEW-RTT'!$B$6:$B$786,#REF!,'NEW-RTT'!$L$6:$L$786,$B151,'NEW-RTT'!$AB$6:$AB$786,"G*",'NEW-RTT'!$C$6:$C$786,$D$3,'NEW-RTT'!$N$6:$N$786,#REF!)-SUMIFS('NEW-RTT'!$O$6:$O$786,'NEW-RTT'!$B$6:$B$786,#REF!,'NEW-RTT'!$M$6:$M$786,$B151,'NEW-RTT'!$AB$6:$AB$786,"G*",'NEW-RTT'!$C$6:$C$786,$D$3,'NEW-RTT'!$N$6:$N$786,#REF!)</f>
        <v>0</v>
      </c>
      <c r="E151" s="24">
        <f>$E150+SUMIFS('NEW-RTT'!$O$6:$O$786,'NEW-RTT'!$B$6:$B$786,#REF!,'NEW-RTT'!$L$6:$L$786,$B151,'NEW-RTT'!$AB$6:$AB$786,"G*",'NEW-RTT'!$C$6:$C$786,$E$3,'NEW-RTT'!$N$6:$N$786,#REF!)-SUMIFS('NEW-RTT'!$O$6:$O$786,'NEW-RTT'!$B$6:$B$786,#REF!,'NEW-RTT'!$M$6:$M$786,$B151,'NEW-RTT'!$AB$6:$AB$786,"G*",'NEW-RTT'!$C$6:$C$786,$E$3,'NEW-RTT'!$N$6:$N$786,#REF!)</f>
        <v>0</v>
      </c>
      <c r="F151" s="24">
        <f>$F150+SUMIFS('NEW-RTT'!$O$6:$O$786,'NEW-RTT'!$B$6:$B$786,#REF!,'NEW-RTT'!$L$6:$L$786,$B151,'NEW-RTT'!$AB$6:$AB$786,"G*",'NEW-RTT'!$C$6:$C$786,$F$3,'NEW-RTT'!$N$6:$N$786,#REF!)-SUMIFS('NEW-RTT'!$O$6:$O$786,'NEW-RTT'!$B$6:$B$786,#REF!,'NEW-RTT'!$M$6:$M$786,$B151,'NEW-RTT'!$AB$6:$AB$786,"G*",'NEW-RTT'!$C$6:$C$786,$F$3,'NEW-RTT'!$N$6:$N$786,#REF!)</f>
        <v>0</v>
      </c>
      <c r="G151" s="55">
        <f>$G150+SUMIFS('NEW-RTT'!$O$6:$O$786,'NEW-RTT'!$B$6:$B$786,#REF!,'NEW-RTT'!$L$6:$L$786,$B151,'NEW-RTT'!$AB$6:$AB$786,"G*",'NEW-RTT'!$C$6:$C$786,$G$3,'NEW-RTT'!$N$6:$N$786,#REF!)-SUMIFS('NEW-RTT'!$O$6:$O$786,'NEW-RTT'!$B$6:$B$786,#REF!,'NEW-RTT'!$M$6:$M$786,$B151,'NEW-RTT'!$AB$6:$AB$786,"G*",'NEW-RTT'!$C$6:$C$786,$G$3,'NEW-RTT'!$N$6:$N$786,#REF!)</f>
        <v>0</v>
      </c>
      <c r="H151" s="64">
        <f t="shared" si="24"/>
        <v>0</v>
      </c>
      <c r="I151" s="97" t="e">
        <f t="shared" si="30"/>
        <v>#REF!</v>
      </c>
      <c r="J151" s="97" t="e">
        <f t="shared" si="31"/>
        <v>#REF!</v>
      </c>
      <c r="K151" s="97" t="e">
        <f t="shared" si="32"/>
        <v>#REF!</v>
      </c>
      <c r="L151" s="99" t="e">
        <f>SUMIFS(#REF!,#REF!,#REF!,#REF!,#REF!,#REF!,#REF!)</f>
        <v>#REF!</v>
      </c>
      <c r="M151" s="60">
        <f>$M150+SUMIFS('NEW-RTT'!$O$6:$O$786,'NEW-RTT'!$B$6:$B$786,#REF!,'NEW-RTT'!$L$6:$L$786,$B151,'NEW-RTT'!$AB$6:$AB$786,"G*",'NEW-RTT'!$C$6:$C$786,$M$3,'NEW-RTT'!$N$6:$N$786,#REF!)-SUMIFS('NEW-RTT'!$O$6:$O$786,'NEW-RTT'!$B$6:$B$786,#REF!,'NEW-RTT'!$M$6:$M$786,$B151,'NEW-RTT'!$AB$6:$AB$786,"G*",'NEW-RTT'!$C$6:$C$786,$M$3,'NEW-RTT'!$N$6:$N$786,#REF!)</f>
        <v>0</v>
      </c>
      <c r="N151" s="24">
        <f>$N150+SUMIFS('NEW-RTT'!$O$6:$O$786,'NEW-RTT'!$B$6:$B$786,#REF!,'NEW-RTT'!$L$6:$L$786,$B151,'NEW-RTT'!$AB$6:$AB$786,"G*",'NEW-RTT'!$C$6:$C$786,$N$3,'NEW-RTT'!$N$6:$N$786,#REF!)-SUMIFS('NEW-RTT'!$O$6:$O$786,'NEW-RTT'!$B$6:$B$786,#REF!,'NEW-RTT'!$M$6:$M$786,$B151,'NEW-RTT'!$AB$6:$AB$786,"G*",'NEW-RTT'!$C$6:$C$786,$N$3,'NEW-RTT'!$N$6:$N$786,#REF!)</f>
        <v>0</v>
      </c>
      <c r="O151" s="24">
        <f>$O150+SUMIFS('NEW-RTT'!$O$6:$O$786,'NEW-RTT'!$B$6:$B$786,#REF!,'NEW-RTT'!$L$6:$L$786,$B151,'NEW-RTT'!$AB$6:$AB$786,"G*",'NEW-RTT'!$C$6:$C$786,$O$3,'NEW-RTT'!$N$6:$N$786,#REF!)-SUMIFS('NEW-RTT'!$O$6:$O$786,'NEW-RTT'!$B$6:$B$786,#REF!,'NEW-RTT'!$M$6:$M$786,$B151,'NEW-RTT'!$AB$6:$AB$786,"G*",'NEW-RTT'!$C$6:$C$786,$O$3,'NEW-RTT'!$N$6:$N$786,#REF!)</f>
        <v>0</v>
      </c>
      <c r="P151" s="24">
        <f>$P150+SUMIFS('NEW-RTT'!$O$6:$O$786,'NEW-RTT'!$B$6:$B$786,#REF!,'NEW-RTT'!$L$6:$L$786,$B151,'NEW-RTT'!$AB$6:$AB$786,"G*",'NEW-RTT'!$C$6:$C$786,$P$3,'NEW-RTT'!$N$6:$N$786,#REF!)-SUMIFS('NEW-RTT'!$O$6:$O$786,'NEW-RTT'!$B$6:$B$786,#REF!,'NEW-RTT'!$M$6:$M$786,$B151,'NEW-RTT'!$AB$6:$AB$786,"G*",'NEW-RTT'!$C$6:$C$786,$P$3,'NEW-RTT'!$N$6:$N$786,#REF!)</f>
        <v>0</v>
      </c>
      <c r="Q151" s="24">
        <f>$Q150+SUMIFS('NEW-RTT'!$O$6:$O$786,'NEW-RTT'!$B$6:$B$786,#REF!,'NEW-RTT'!$L$6:$L$786,$B151,'NEW-RTT'!$AB$6:$AB$786,"G*",'NEW-RTT'!$C$6:$C$786,$Q$3,'NEW-RTT'!$N$6:$N$786,#REF!)-SUMIFS('NEW-RTT'!$O$6:$O$786,'NEW-RTT'!$B$6:$B$786,#REF!,'NEW-RTT'!$M$6:$M$786,$B151,'NEW-RTT'!$AB$6:$AB$786,"G*",'NEW-RTT'!$C$6:$C$786,$Q$3,'NEW-RTT'!$N$6:$N$786,#REF!)</f>
        <v>0</v>
      </c>
      <c r="R151" s="126">
        <f t="shared" si="25"/>
        <v>0</v>
      </c>
      <c r="S151" s="126" t="e">
        <f t="shared" si="29"/>
        <v>#REF!</v>
      </c>
      <c r="T151" s="126" t="e">
        <f t="shared" si="26"/>
        <v>#REF!</v>
      </c>
      <c r="U151" s="126" t="e">
        <f t="shared" si="27"/>
        <v>#REF!</v>
      </c>
      <c r="V151" s="127" t="e">
        <f t="shared" si="28"/>
        <v>#REF!</v>
      </c>
      <c r="W151" s="131" t="e">
        <f>SUMIFS(#REF!,#REF!,#REF!,#REF!,#REF!,#REF!,#REF!)</f>
        <v>#REF!</v>
      </c>
      <c r="X151" s="146"/>
      <c r="Y151" s="146"/>
      <c r="Z151" s="146"/>
      <c r="AA151" s="146"/>
      <c r="AB151" s="146"/>
      <c r="AC151" s="146"/>
      <c r="AD151" s="146"/>
      <c r="AE151" s="146"/>
      <c r="AF151" s="146"/>
      <c r="AG151" s="146"/>
      <c r="AH151" s="146"/>
      <c r="AI151" s="146"/>
      <c r="AJ151" s="146"/>
      <c r="AK151" s="146"/>
      <c r="AL151" s="146"/>
      <c r="AM151" s="146"/>
      <c r="AN151" s="146"/>
      <c r="AO151" s="146"/>
      <c r="AP151" s="146"/>
      <c r="AQ151" s="146"/>
    </row>
    <row r="152" spans="2:43" x14ac:dyDescent="0.25">
      <c r="B152" s="22">
        <v>148</v>
      </c>
      <c r="D152" s="23">
        <f>$D151+SUMIFS('NEW-RTT'!$O$6:$O$786,'NEW-RTT'!$B$6:$B$786,#REF!,'NEW-RTT'!$L$6:$L$786,$B152,'NEW-RTT'!$AB$6:$AB$786,"G*",'NEW-RTT'!$C$6:$C$786,$D$3,'NEW-RTT'!$N$6:$N$786,#REF!)-SUMIFS('NEW-RTT'!$O$6:$O$786,'NEW-RTT'!$B$6:$B$786,#REF!,'NEW-RTT'!$M$6:$M$786,$B152,'NEW-RTT'!$AB$6:$AB$786,"G*",'NEW-RTT'!$C$6:$C$786,$D$3,'NEW-RTT'!$N$6:$N$786,#REF!)</f>
        <v>0</v>
      </c>
      <c r="E152" s="24">
        <f>$E151+SUMIFS('NEW-RTT'!$O$6:$O$786,'NEW-RTT'!$B$6:$B$786,#REF!,'NEW-RTT'!$L$6:$L$786,$B152,'NEW-RTT'!$AB$6:$AB$786,"G*",'NEW-RTT'!$C$6:$C$786,$E$3,'NEW-RTT'!$N$6:$N$786,#REF!)-SUMIFS('NEW-RTT'!$O$6:$O$786,'NEW-RTT'!$B$6:$B$786,#REF!,'NEW-RTT'!$M$6:$M$786,$B152,'NEW-RTT'!$AB$6:$AB$786,"G*",'NEW-RTT'!$C$6:$C$786,$E$3,'NEW-RTT'!$N$6:$N$786,#REF!)</f>
        <v>0</v>
      </c>
      <c r="F152" s="24">
        <f>$F151+SUMIFS('NEW-RTT'!$O$6:$O$786,'NEW-RTT'!$B$6:$B$786,#REF!,'NEW-RTT'!$L$6:$L$786,$B152,'NEW-RTT'!$AB$6:$AB$786,"G*",'NEW-RTT'!$C$6:$C$786,$F$3,'NEW-RTT'!$N$6:$N$786,#REF!)-SUMIFS('NEW-RTT'!$O$6:$O$786,'NEW-RTT'!$B$6:$B$786,#REF!,'NEW-RTT'!$M$6:$M$786,$B152,'NEW-RTT'!$AB$6:$AB$786,"G*",'NEW-RTT'!$C$6:$C$786,$F$3,'NEW-RTT'!$N$6:$N$786,#REF!)</f>
        <v>0</v>
      </c>
      <c r="G152" s="55">
        <f>$G151+SUMIFS('NEW-RTT'!$O$6:$O$786,'NEW-RTT'!$B$6:$B$786,#REF!,'NEW-RTT'!$L$6:$L$786,$B152,'NEW-RTT'!$AB$6:$AB$786,"G*",'NEW-RTT'!$C$6:$C$786,$G$3,'NEW-RTT'!$N$6:$N$786,#REF!)-SUMIFS('NEW-RTT'!$O$6:$O$786,'NEW-RTT'!$B$6:$B$786,#REF!,'NEW-RTT'!$M$6:$M$786,$B152,'NEW-RTT'!$AB$6:$AB$786,"G*",'NEW-RTT'!$C$6:$C$786,$G$3,'NEW-RTT'!$N$6:$N$786,#REF!)</f>
        <v>0</v>
      </c>
      <c r="H152" s="64">
        <f t="shared" si="24"/>
        <v>0</v>
      </c>
      <c r="I152" s="97" t="e">
        <f t="shared" si="30"/>
        <v>#REF!</v>
      </c>
      <c r="J152" s="97" t="e">
        <f t="shared" si="31"/>
        <v>#REF!</v>
      </c>
      <c r="K152" s="97" t="e">
        <f t="shared" si="32"/>
        <v>#REF!</v>
      </c>
      <c r="L152" s="99" t="e">
        <f>SUMIFS(#REF!,#REF!,#REF!,#REF!,#REF!,#REF!,#REF!)</f>
        <v>#REF!</v>
      </c>
      <c r="M152" s="60">
        <f>$M151+SUMIFS('NEW-RTT'!$O$6:$O$786,'NEW-RTT'!$B$6:$B$786,#REF!,'NEW-RTT'!$L$6:$L$786,$B152,'NEW-RTT'!$AB$6:$AB$786,"G*",'NEW-RTT'!$C$6:$C$786,$M$3,'NEW-RTT'!$N$6:$N$786,#REF!)-SUMIFS('NEW-RTT'!$O$6:$O$786,'NEW-RTT'!$B$6:$B$786,#REF!,'NEW-RTT'!$M$6:$M$786,$B152,'NEW-RTT'!$AB$6:$AB$786,"G*",'NEW-RTT'!$C$6:$C$786,$M$3,'NEW-RTT'!$N$6:$N$786,#REF!)</f>
        <v>0</v>
      </c>
      <c r="N152" s="24">
        <f>$N151+SUMIFS('NEW-RTT'!$O$6:$O$786,'NEW-RTT'!$B$6:$B$786,#REF!,'NEW-RTT'!$L$6:$L$786,$B152,'NEW-RTT'!$AB$6:$AB$786,"G*",'NEW-RTT'!$C$6:$C$786,$N$3,'NEW-RTT'!$N$6:$N$786,#REF!)-SUMIFS('NEW-RTT'!$O$6:$O$786,'NEW-RTT'!$B$6:$B$786,#REF!,'NEW-RTT'!$M$6:$M$786,$B152,'NEW-RTT'!$AB$6:$AB$786,"G*",'NEW-RTT'!$C$6:$C$786,$N$3,'NEW-RTT'!$N$6:$N$786,#REF!)</f>
        <v>0</v>
      </c>
      <c r="O152" s="24">
        <f>$O151+SUMIFS('NEW-RTT'!$O$6:$O$786,'NEW-RTT'!$B$6:$B$786,#REF!,'NEW-RTT'!$L$6:$L$786,$B152,'NEW-RTT'!$AB$6:$AB$786,"G*",'NEW-RTT'!$C$6:$C$786,$O$3,'NEW-RTT'!$N$6:$N$786,#REF!)-SUMIFS('NEW-RTT'!$O$6:$O$786,'NEW-RTT'!$B$6:$B$786,#REF!,'NEW-RTT'!$M$6:$M$786,$B152,'NEW-RTT'!$AB$6:$AB$786,"G*",'NEW-RTT'!$C$6:$C$786,$O$3,'NEW-RTT'!$N$6:$N$786,#REF!)</f>
        <v>0</v>
      </c>
      <c r="P152" s="24">
        <f>$P151+SUMIFS('NEW-RTT'!$O$6:$O$786,'NEW-RTT'!$B$6:$B$786,#REF!,'NEW-RTT'!$L$6:$L$786,$B152,'NEW-RTT'!$AB$6:$AB$786,"G*",'NEW-RTT'!$C$6:$C$786,$P$3,'NEW-RTT'!$N$6:$N$786,#REF!)-SUMIFS('NEW-RTT'!$O$6:$O$786,'NEW-RTT'!$B$6:$B$786,#REF!,'NEW-RTT'!$M$6:$M$786,$B152,'NEW-RTT'!$AB$6:$AB$786,"G*",'NEW-RTT'!$C$6:$C$786,$P$3,'NEW-RTT'!$N$6:$N$786,#REF!)</f>
        <v>0</v>
      </c>
      <c r="Q152" s="24">
        <f>$Q151+SUMIFS('NEW-RTT'!$O$6:$O$786,'NEW-RTT'!$B$6:$B$786,#REF!,'NEW-RTT'!$L$6:$L$786,$B152,'NEW-RTT'!$AB$6:$AB$786,"G*",'NEW-RTT'!$C$6:$C$786,$Q$3,'NEW-RTT'!$N$6:$N$786,#REF!)-SUMIFS('NEW-RTT'!$O$6:$O$786,'NEW-RTT'!$B$6:$B$786,#REF!,'NEW-RTT'!$M$6:$M$786,$B152,'NEW-RTT'!$AB$6:$AB$786,"G*",'NEW-RTT'!$C$6:$C$786,$Q$3,'NEW-RTT'!$N$6:$N$786,#REF!)</f>
        <v>0</v>
      </c>
      <c r="R152" s="126">
        <f t="shared" si="25"/>
        <v>0</v>
      </c>
      <c r="S152" s="126" t="e">
        <f t="shared" si="29"/>
        <v>#REF!</v>
      </c>
      <c r="T152" s="126" t="e">
        <f t="shared" si="26"/>
        <v>#REF!</v>
      </c>
      <c r="U152" s="126" t="e">
        <f t="shared" si="27"/>
        <v>#REF!</v>
      </c>
      <c r="V152" s="127" t="e">
        <f t="shared" si="28"/>
        <v>#REF!</v>
      </c>
      <c r="W152" s="131" t="e">
        <f>SUMIFS(#REF!,#REF!,#REF!,#REF!,#REF!,#REF!,#REF!)</f>
        <v>#REF!</v>
      </c>
      <c r="X152" s="146"/>
      <c r="Y152" s="146"/>
      <c r="Z152" s="146"/>
      <c r="AA152" s="146"/>
      <c r="AB152" s="146"/>
      <c r="AC152" s="146"/>
      <c r="AD152" s="146"/>
      <c r="AE152" s="146"/>
      <c r="AF152" s="146"/>
      <c r="AG152" s="146"/>
      <c r="AH152" s="146"/>
      <c r="AI152" s="146"/>
      <c r="AJ152" s="146"/>
      <c r="AK152" s="146"/>
      <c r="AL152" s="146"/>
      <c r="AM152" s="146"/>
      <c r="AN152" s="146"/>
      <c r="AO152" s="146"/>
      <c r="AP152" s="146"/>
      <c r="AQ152" s="146"/>
    </row>
    <row r="153" spans="2:43" x14ac:dyDescent="0.25">
      <c r="B153" s="22">
        <v>149</v>
      </c>
      <c r="D153" s="23">
        <f>$D152+SUMIFS('NEW-RTT'!$O$6:$O$786,'NEW-RTT'!$B$6:$B$786,#REF!,'NEW-RTT'!$L$6:$L$786,$B153,'NEW-RTT'!$AB$6:$AB$786,"G*",'NEW-RTT'!$C$6:$C$786,$D$3,'NEW-RTT'!$N$6:$N$786,#REF!)-SUMIFS('NEW-RTT'!$O$6:$O$786,'NEW-RTT'!$B$6:$B$786,#REF!,'NEW-RTT'!$M$6:$M$786,$B153,'NEW-RTT'!$AB$6:$AB$786,"G*",'NEW-RTT'!$C$6:$C$786,$D$3,'NEW-RTT'!$N$6:$N$786,#REF!)</f>
        <v>0</v>
      </c>
      <c r="E153" s="24">
        <f>$E152+SUMIFS('NEW-RTT'!$O$6:$O$786,'NEW-RTT'!$B$6:$B$786,#REF!,'NEW-RTT'!$L$6:$L$786,$B153,'NEW-RTT'!$AB$6:$AB$786,"G*",'NEW-RTT'!$C$6:$C$786,$E$3,'NEW-RTT'!$N$6:$N$786,#REF!)-SUMIFS('NEW-RTT'!$O$6:$O$786,'NEW-RTT'!$B$6:$B$786,#REF!,'NEW-RTT'!$M$6:$M$786,$B153,'NEW-RTT'!$AB$6:$AB$786,"G*",'NEW-RTT'!$C$6:$C$786,$E$3,'NEW-RTT'!$N$6:$N$786,#REF!)</f>
        <v>0</v>
      </c>
      <c r="F153" s="24">
        <f>$F152+SUMIFS('NEW-RTT'!$O$6:$O$786,'NEW-RTT'!$B$6:$B$786,#REF!,'NEW-RTT'!$L$6:$L$786,$B153,'NEW-RTT'!$AB$6:$AB$786,"G*",'NEW-RTT'!$C$6:$C$786,$F$3,'NEW-RTT'!$N$6:$N$786,#REF!)-SUMIFS('NEW-RTT'!$O$6:$O$786,'NEW-RTT'!$B$6:$B$786,#REF!,'NEW-RTT'!$M$6:$M$786,$B153,'NEW-RTT'!$AB$6:$AB$786,"G*",'NEW-RTT'!$C$6:$C$786,$F$3,'NEW-RTT'!$N$6:$N$786,#REF!)</f>
        <v>0</v>
      </c>
      <c r="G153" s="55">
        <f>$G152+SUMIFS('NEW-RTT'!$O$6:$O$786,'NEW-RTT'!$B$6:$B$786,#REF!,'NEW-RTT'!$L$6:$L$786,$B153,'NEW-RTT'!$AB$6:$AB$786,"G*",'NEW-RTT'!$C$6:$C$786,$G$3,'NEW-RTT'!$N$6:$N$786,#REF!)-SUMIFS('NEW-RTT'!$O$6:$O$786,'NEW-RTT'!$B$6:$B$786,#REF!,'NEW-RTT'!$M$6:$M$786,$B153,'NEW-RTT'!$AB$6:$AB$786,"G*",'NEW-RTT'!$C$6:$C$786,$G$3,'NEW-RTT'!$N$6:$N$786,#REF!)</f>
        <v>0</v>
      </c>
      <c r="H153" s="64">
        <f t="shared" si="24"/>
        <v>0</v>
      </c>
      <c r="I153" s="97" t="e">
        <f t="shared" si="30"/>
        <v>#REF!</v>
      </c>
      <c r="J153" s="97" t="e">
        <f t="shared" si="31"/>
        <v>#REF!</v>
      </c>
      <c r="K153" s="97" t="e">
        <f t="shared" si="32"/>
        <v>#REF!</v>
      </c>
      <c r="L153" s="99" t="e">
        <f>SUMIFS(#REF!,#REF!,#REF!,#REF!,#REF!,#REF!,#REF!)</f>
        <v>#REF!</v>
      </c>
      <c r="M153" s="60">
        <f>$M152+SUMIFS('NEW-RTT'!$O$6:$O$786,'NEW-RTT'!$B$6:$B$786,#REF!,'NEW-RTT'!$L$6:$L$786,$B153,'NEW-RTT'!$AB$6:$AB$786,"G*",'NEW-RTT'!$C$6:$C$786,$M$3,'NEW-RTT'!$N$6:$N$786,#REF!)-SUMIFS('NEW-RTT'!$O$6:$O$786,'NEW-RTT'!$B$6:$B$786,#REF!,'NEW-RTT'!$M$6:$M$786,$B153,'NEW-RTT'!$AB$6:$AB$786,"G*",'NEW-RTT'!$C$6:$C$786,$M$3,'NEW-RTT'!$N$6:$N$786,#REF!)</f>
        <v>0</v>
      </c>
      <c r="N153" s="24">
        <f>$N152+SUMIFS('NEW-RTT'!$O$6:$O$786,'NEW-RTT'!$B$6:$B$786,#REF!,'NEW-RTT'!$L$6:$L$786,$B153,'NEW-RTT'!$AB$6:$AB$786,"G*",'NEW-RTT'!$C$6:$C$786,$N$3,'NEW-RTT'!$N$6:$N$786,#REF!)-SUMIFS('NEW-RTT'!$O$6:$O$786,'NEW-RTT'!$B$6:$B$786,#REF!,'NEW-RTT'!$M$6:$M$786,$B153,'NEW-RTT'!$AB$6:$AB$786,"G*",'NEW-RTT'!$C$6:$C$786,$N$3,'NEW-RTT'!$N$6:$N$786,#REF!)</f>
        <v>0</v>
      </c>
      <c r="O153" s="24">
        <f>$O152+SUMIFS('NEW-RTT'!$O$6:$O$786,'NEW-RTT'!$B$6:$B$786,#REF!,'NEW-RTT'!$L$6:$L$786,$B153,'NEW-RTT'!$AB$6:$AB$786,"G*",'NEW-RTT'!$C$6:$C$786,$O$3,'NEW-RTT'!$N$6:$N$786,#REF!)-SUMIFS('NEW-RTT'!$O$6:$O$786,'NEW-RTT'!$B$6:$B$786,#REF!,'NEW-RTT'!$M$6:$M$786,$B153,'NEW-RTT'!$AB$6:$AB$786,"G*",'NEW-RTT'!$C$6:$C$786,$O$3,'NEW-RTT'!$N$6:$N$786,#REF!)</f>
        <v>0</v>
      </c>
      <c r="P153" s="24">
        <f>$P152+SUMIFS('NEW-RTT'!$O$6:$O$786,'NEW-RTT'!$B$6:$B$786,#REF!,'NEW-RTT'!$L$6:$L$786,$B153,'NEW-RTT'!$AB$6:$AB$786,"G*",'NEW-RTT'!$C$6:$C$786,$P$3,'NEW-RTT'!$N$6:$N$786,#REF!)-SUMIFS('NEW-RTT'!$O$6:$O$786,'NEW-RTT'!$B$6:$B$786,#REF!,'NEW-RTT'!$M$6:$M$786,$B153,'NEW-RTT'!$AB$6:$AB$786,"G*",'NEW-RTT'!$C$6:$C$786,$P$3,'NEW-RTT'!$N$6:$N$786,#REF!)</f>
        <v>0</v>
      </c>
      <c r="Q153" s="24">
        <f>$Q152+SUMIFS('NEW-RTT'!$O$6:$O$786,'NEW-RTT'!$B$6:$B$786,#REF!,'NEW-RTT'!$L$6:$L$786,$B153,'NEW-RTT'!$AB$6:$AB$786,"G*",'NEW-RTT'!$C$6:$C$786,$Q$3,'NEW-RTT'!$N$6:$N$786,#REF!)-SUMIFS('NEW-RTT'!$O$6:$O$786,'NEW-RTT'!$B$6:$B$786,#REF!,'NEW-RTT'!$M$6:$M$786,$B153,'NEW-RTT'!$AB$6:$AB$786,"G*",'NEW-RTT'!$C$6:$C$786,$Q$3,'NEW-RTT'!$N$6:$N$786,#REF!)</f>
        <v>0</v>
      </c>
      <c r="R153" s="126">
        <f t="shared" si="25"/>
        <v>0</v>
      </c>
      <c r="S153" s="126" t="e">
        <f t="shared" si="29"/>
        <v>#REF!</v>
      </c>
      <c r="T153" s="126" t="e">
        <f t="shared" si="26"/>
        <v>#REF!</v>
      </c>
      <c r="U153" s="126" t="e">
        <f t="shared" si="27"/>
        <v>#REF!</v>
      </c>
      <c r="V153" s="127" t="e">
        <f t="shared" si="28"/>
        <v>#REF!</v>
      </c>
      <c r="W153" s="131" t="e">
        <f>SUMIFS(#REF!,#REF!,#REF!,#REF!,#REF!,#REF!,#REF!)</f>
        <v>#REF!</v>
      </c>
      <c r="X153" s="146"/>
      <c r="Y153" s="146"/>
      <c r="Z153" s="146"/>
      <c r="AA153" s="146"/>
      <c r="AB153" s="146"/>
      <c r="AC153" s="146"/>
      <c r="AD153" s="146"/>
      <c r="AE153" s="146"/>
      <c r="AF153" s="146"/>
      <c r="AG153" s="146"/>
      <c r="AH153" s="146"/>
      <c r="AI153" s="146"/>
      <c r="AJ153" s="146"/>
      <c r="AK153" s="146"/>
      <c r="AL153" s="146"/>
      <c r="AM153" s="146"/>
      <c r="AN153" s="146"/>
      <c r="AO153" s="146"/>
      <c r="AP153" s="146"/>
      <c r="AQ153" s="146"/>
    </row>
    <row r="154" spans="2:43" ht="15.75" thickBot="1" x14ac:dyDescent="0.3">
      <c r="B154" s="26">
        <v>150</v>
      </c>
      <c r="D154" s="23">
        <f>$D153+SUMIFS('NEW-RTT'!$O$6:$O$786,'NEW-RTT'!$B$6:$B$786,#REF!,'NEW-RTT'!$L$6:$L$786,$B154,'NEW-RTT'!$AB$6:$AB$786,"G*",'NEW-RTT'!$C$6:$C$786,$D$3,'NEW-RTT'!$N$6:$N$786,#REF!)-SUMIFS('NEW-RTT'!$O$6:$O$786,'NEW-RTT'!$B$6:$B$786,#REF!,'NEW-RTT'!$M$6:$M$786,$B154,'NEW-RTT'!$AB$6:$AB$786,"G*",'NEW-RTT'!$C$6:$C$786,$D$3,'NEW-RTT'!$N$6:$N$786,#REF!)</f>
        <v>0</v>
      </c>
      <c r="E154" s="24">
        <f>$E153+SUMIFS('NEW-RTT'!$O$6:$O$786,'NEW-RTT'!$B$6:$B$786,#REF!,'NEW-RTT'!$L$6:$L$786,$B154,'NEW-RTT'!$AB$6:$AB$786,"G*",'NEW-RTT'!$C$6:$C$786,$E$3,'NEW-RTT'!$N$6:$N$786,#REF!)-SUMIFS('NEW-RTT'!$O$6:$O$786,'NEW-RTT'!$B$6:$B$786,#REF!,'NEW-RTT'!$M$6:$M$786,$B154,'NEW-RTT'!$AB$6:$AB$786,"G*",'NEW-RTT'!$C$6:$C$786,$E$3,'NEW-RTT'!$N$6:$N$786,#REF!)</f>
        <v>0</v>
      </c>
      <c r="F154" s="24">
        <f>$F153+SUMIFS('NEW-RTT'!$O$6:$O$786,'NEW-RTT'!$B$6:$B$786,#REF!,'NEW-RTT'!$L$6:$L$786,$B154,'NEW-RTT'!$AB$6:$AB$786,"G*",'NEW-RTT'!$C$6:$C$786,$F$3,'NEW-RTT'!$N$6:$N$786,#REF!)-SUMIFS('NEW-RTT'!$O$6:$O$786,'NEW-RTT'!$B$6:$B$786,#REF!,'NEW-RTT'!$M$6:$M$786,$B154,'NEW-RTT'!$AB$6:$AB$786,"G*",'NEW-RTT'!$C$6:$C$786,$F$3,'NEW-RTT'!$N$6:$N$786,#REF!)</f>
        <v>0</v>
      </c>
      <c r="G154" s="55">
        <f>$G153+SUMIFS('NEW-RTT'!$O$6:$O$786,'NEW-RTT'!$B$6:$B$786,#REF!,'NEW-RTT'!$L$6:$L$786,$B154,'NEW-RTT'!$AB$6:$AB$786,"G*",'NEW-RTT'!$C$6:$C$786,$G$3,'NEW-RTT'!$N$6:$N$786,#REF!)-SUMIFS('NEW-RTT'!$O$6:$O$786,'NEW-RTT'!$B$6:$B$786,#REF!,'NEW-RTT'!$M$6:$M$786,$B154,'NEW-RTT'!$AB$6:$AB$786,"G*",'NEW-RTT'!$C$6:$C$786,$G$3,'NEW-RTT'!$N$6:$N$786,#REF!)</f>
        <v>0</v>
      </c>
      <c r="H154" s="65">
        <f t="shared" si="24"/>
        <v>0</v>
      </c>
      <c r="I154" s="100" t="e">
        <f t="shared" si="30"/>
        <v>#REF!</v>
      </c>
      <c r="J154" s="100" t="e">
        <f t="shared" si="31"/>
        <v>#REF!</v>
      </c>
      <c r="K154" s="100" t="e">
        <f t="shared" si="32"/>
        <v>#REF!</v>
      </c>
      <c r="L154" s="101" t="e">
        <f>SUMIFS(#REF!,#REF!,#REF!,#REF!,#REF!,#REF!,#REF!)</f>
        <v>#REF!</v>
      </c>
      <c r="M154" s="61">
        <f>$M153+SUMIFS('NEW-RTT'!$O$6:$O$786,'NEW-RTT'!$B$6:$B$786,#REF!,'NEW-RTT'!$L$6:$L$786,$B154,'NEW-RTT'!$AB$6:$AB$786,"G*",'NEW-RTT'!$C$6:$C$786,$M$3,'NEW-RTT'!$N$6:$N$786,#REF!)-SUMIFS('NEW-RTT'!$O$6:$O$786,'NEW-RTT'!$B$6:$B$786,#REF!,'NEW-RTT'!$M$6:$M$786,$B154,'NEW-RTT'!$AB$6:$AB$786,"G*",'NEW-RTT'!$C$6:$C$786,$M$3,'NEW-RTT'!$N$6:$N$786,#REF!)</f>
        <v>0</v>
      </c>
      <c r="N154" s="24">
        <f>$N153+SUMIFS('NEW-RTT'!$O$6:$O$786,'NEW-RTT'!$B$6:$B$786,#REF!,'NEW-RTT'!$L$6:$L$786,$B154,'NEW-RTT'!$AB$6:$AB$786,"G*",'NEW-RTT'!$C$6:$C$786,$N$3,'NEW-RTT'!$N$6:$N$786,#REF!)-SUMIFS('NEW-RTT'!$O$6:$O$786,'NEW-RTT'!$B$6:$B$786,#REF!,'NEW-RTT'!$M$6:$M$786,$B154,'NEW-RTT'!$AB$6:$AB$786,"G*",'NEW-RTT'!$C$6:$C$786,$N$3,'NEW-RTT'!$N$6:$N$786,#REF!)</f>
        <v>0</v>
      </c>
      <c r="O154" s="27">
        <f>$O153+SUMIFS('NEW-RTT'!$O$6:$O$786,'NEW-RTT'!$B$6:$B$786,#REF!,'NEW-RTT'!$L$6:$L$786,$B154,'NEW-RTT'!$AB$6:$AB$786,"G*",'NEW-RTT'!$C$6:$C$786,$O$3,'NEW-RTT'!$N$6:$N$786,#REF!)-SUMIFS('NEW-RTT'!$O$6:$O$786,'NEW-RTT'!$B$6:$B$786,#REF!,'NEW-RTT'!$M$6:$M$786,$B154,'NEW-RTT'!$AB$6:$AB$786,"G*",'NEW-RTT'!$C$6:$C$786,$O$3,'NEW-RTT'!$N$6:$N$786,#REF!)</f>
        <v>0</v>
      </c>
      <c r="P154" s="27">
        <f>$P153+SUMIFS('NEW-RTT'!$O$6:$O$786,'NEW-RTT'!$B$6:$B$786,#REF!,'NEW-RTT'!$L$6:$L$786,$B154,'NEW-RTT'!$AB$6:$AB$786,"G*",'NEW-RTT'!$C$6:$C$786,$P$3,'NEW-RTT'!$N$6:$N$786,#REF!)-SUMIFS('NEW-RTT'!$O$6:$O$786,'NEW-RTT'!$B$6:$B$786,#REF!,'NEW-RTT'!$M$6:$M$786,$B154,'NEW-RTT'!$AB$6:$AB$786,"G*",'NEW-RTT'!$C$6:$C$786,$P$3,'NEW-RTT'!$N$6:$N$786,#REF!)</f>
        <v>0</v>
      </c>
      <c r="Q154" s="27">
        <f>$Q153+SUMIFS('NEW-RTT'!$O$6:$O$786,'NEW-RTT'!$B$6:$B$786,#REF!,'NEW-RTT'!$L$6:$L$786,$B154,'NEW-RTT'!$AB$6:$AB$786,"G*",'NEW-RTT'!$C$6:$C$786,$Q$3,'NEW-RTT'!$N$6:$N$786,#REF!)-SUMIFS('NEW-RTT'!$O$6:$O$786,'NEW-RTT'!$B$6:$B$786,#REF!,'NEW-RTT'!$M$6:$M$786,$B154,'NEW-RTT'!$AB$6:$AB$786,"G*",'NEW-RTT'!$C$6:$C$786,$Q$3,'NEW-RTT'!$N$6:$N$786,#REF!)</f>
        <v>0</v>
      </c>
      <c r="R154" s="126">
        <f t="shared" si="25"/>
        <v>0</v>
      </c>
      <c r="S154" s="126" t="e">
        <f t="shared" si="29"/>
        <v>#REF!</v>
      </c>
      <c r="T154" s="126" t="e">
        <f t="shared" si="26"/>
        <v>#REF!</v>
      </c>
      <c r="U154" s="126" t="e">
        <f t="shared" si="27"/>
        <v>#REF!</v>
      </c>
      <c r="V154" s="127" t="e">
        <f t="shared" si="28"/>
        <v>#REF!</v>
      </c>
      <c r="W154" s="131" t="e">
        <f>SUMIFS(#REF!,#REF!,#REF!,#REF!,#REF!,#REF!,#REF!)</f>
        <v>#REF!</v>
      </c>
      <c r="X154" s="146"/>
      <c r="Y154" s="146"/>
      <c r="Z154" s="146"/>
      <c r="AA154" s="146"/>
      <c r="AB154" s="146"/>
      <c r="AC154" s="146"/>
      <c r="AD154" s="146"/>
      <c r="AE154" s="146"/>
      <c r="AF154" s="146"/>
      <c r="AG154" s="146"/>
      <c r="AH154" s="146"/>
      <c r="AI154" s="146"/>
      <c r="AJ154" s="146"/>
      <c r="AK154" s="146"/>
      <c r="AL154" s="146"/>
      <c r="AM154" s="146"/>
      <c r="AN154" s="146"/>
      <c r="AO154" s="146"/>
      <c r="AP154" s="146"/>
      <c r="AQ154" s="146"/>
    </row>
  </sheetData>
  <mergeCells count="8">
    <mergeCell ref="AH3:AI3"/>
    <mergeCell ref="AJ3:AM3"/>
    <mergeCell ref="AN3:AQ3"/>
    <mergeCell ref="L1:L3"/>
    <mergeCell ref="W1:W3"/>
    <mergeCell ref="AD3:AG3"/>
    <mergeCell ref="X3:Y3"/>
    <mergeCell ref="Z3:AC3"/>
  </mergeCells>
  <dataValidations count="1">
    <dataValidation type="list" allowBlank="1" showInputMessage="1" showErrorMessage="1" sqref="M3 P3:Q3">
      <formula1>$C$2:$C$18</formula1>
    </dataValidation>
  </dataValidations>
  <pageMargins left="0.7" right="0.7" top="0.75" bottom="0.75" header="0.3" footer="0.3"/>
  <ignoredErrors>
    <ignoredError sqref="U3:V3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D3:G3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</vt:lpstr>
      <vt:lpstr>NEW-RTT</vt:lpstr>
      <vt:lpstr>FC</vt:lpstr>
      <vt:lpstr>Feuil1</vt:lpstr>
      <vt:lpstr>WP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BRAS, Mickael (ALTEN SUD OUEST)</dc:creator>
  <cp:lastModifiedBy>LE-BRAS, Mickael (ALTEN SUD OUEST)</cp:lastModifiedBy>
  <dcterms:created xsi:type="dcterms:W3CDTF">2006-09-16T00:00:00Z</dcterms:created>
  <dcterms:modified xsi:type="dcterms:W3CDTF">2015-08-02T19:19:04Z</dcterms:modified>
</cp:coreProperties>
</file>