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ebdetiege/Desktop/"/>
    </mc:Choice>
  </mc:AlternateContent>
  <xr:revisionPtr revIDLastSave="0" documentId="13_ncr:1_{6E034E2A-41F9-E140-96C3-FBEF0196FED6}" xr6:coauthVersionLast="45" xr6:coauthVersionMax="45" xr10:uidLastSave="{00000000-0000-0000-0000-000000000000}"/>
  <bookViews>
    <workbookView xWindow="5220" yWindow="3840" windowWidth="28040" windowHeight="164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7" i="1" l="1"/>
  <c r="B7" i="1"/>
  <c r="C6" i="1"/>
  <c r="C5" i="1"/>
  <c r="J22" i="1"/>
  <c r="J20" i="1"/>
  <c r="J19" i="1"/>
  <c r="J18" i="1"/>
  <c r="B4" i="1"/>
  <c r="G21" i="1"/>
  <c r="C1" i="1" l="1"/>
  <c r="B2" i="1"/>
  <c r="C2" i="1" s="1"/>
  <c r="B3" i="1" l="1"/>
  <c r="G18" i="1" l="1"/>
  <c r="G17" i="1"/>
  <c r="G16" i="1"/>
  <c r="G19" i="1"/>
  <c r="G20" i="1" l="1"/>
  <c r="G22" i="1" s="1"/>
  <c r="B5" i="1" s="1"/>
  <c r="B6" i="1" l="1"/>
</calcChain>
</file>

<file path=xl/sharedStrings.xml><?xml version="1.0" encoding="utf-8"?>
<sst xmlns="http://schemas.openxmlformats.org/spreadsheetml/2006/main" count="35" uniqueCount="33">
  <si>
    <t>Salaire mensuel brut</t>
  </si>
  <si>
    <t>de 0,01 € à 15170,00 €</t>
  </si>
  <si>
    <t>de 15701,01 € à 24260,00 €</t>
  </si>
  <si>
    <t>de 24260,01 € à 46340,00 €</t>
  </si>
  <si>
    <t>supérieur à 46340,01€</t>
  </si>
  <si>
    <t>impot de base</t>
  </si>
  <si>
    <t>7948,5 € + 48,15% au-delà de 24260 €</t>
  </si>
  <si>
    <t>4057,98 € + 42,80% au-delà de 15170 €</t>
  </si>
  <si>
    <t>18580,02 € + 53,5 % au-delà de 46340 €</t>
  </si>
  <si>
    <t>Enfant à charge</t>
  </si>
  <si>
    <t>Nbre</t>
  </si>
  <si>
    <t>Réduction de l'impôt</t>
  </si>
  <si>
    <t>Barème de base annuel</t>
  </si>
  <si>
    <t>salaire annuel imposable</t>
  </si>
  <si>
    <t>calcul du précompte annuel</t>
  </si>
  <si>
    <t>calcul précompte mensuel</t>
  </si>
  <si>
    <t>salaire net</t>
  </si>
  <si>
    <t>ONSS mensuelle</t>
  </si>
  <si>
    <t>Calcul du précompte :</t>
  </si>
  <si>
    <t>Prendre salaire annuel imposable</t>
  </si>
  <si>
    <t>calculer le précompte sur base du tableau à gauche - le montant pour les enfants à charge</t>
  </si>
  <si>
    <t>Enfant à charge :</t>
  </si>
  <si>
    <t>Revenu professionnel</t>
  </si>
  <si>
    <t>ONSS annuelle</t>
  </si>
  <si>
    <t>L'arrondi se fait au cent supérieur ou inférieur selon que le chiffre du millième atteint ou non 5</t>
  </si>
  <si>
    <t>seuil mini</t>
  </si>
  <si>
    <t>seuil maxi</t>
  </si>
  <si>
    <t>Taux</t>
  </si>
  <si>
    <t>Total</t>
  </si>
  <si>
    <t>enfants à charge</t>
  </si>
  <si>
    <t>-</t>
  </si>
  <si>
    <t>=</t>
  </si>
  <si>
    <t>Mettre les nouveaux seuils et taux pour les années suivantes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</si>
</sst>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#,##0\ &quot;€&quot;_);[Red]\(#,##0\ &quot;€&quot;\)"/>
    <numFmt numFmtId="8" formatCode="#,##0.00\ &quot;€&quot;_);[Red]\(#,##0.00\ &quot;€&quot;\)"/>
    <numFmt numFmtId="44" formatCode="_ * #,##0.00_)\ &quot;€&quot;_ ;_ * \(#,##0.00\)\ &quot;€&quot;_ ;_ * &quot;-&quot;??_)\ &quot;€&quot;_ ;_ @_ "/>
    <numFmt numFmtId="164" formatCode="_-* #,##0.00\ &quot;€&quot;_-;\-* #,##0.00\ &quot;€&quot;_-;_-* &quot;-&quot;??\ &quot;€&quot;_-;_-@_-"/>
    <numFmt numFmtId="165" formatCode="#,##0.000\ &quot;€&quot;_);[Red]\(#,##0.000\ &quot;€&quot;\)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6">
    <xf numFmtId="0" fontId="0" fillId="0" borderId="0" xfId="0"/>
    <xf numFmtId="8" fontId="0" fillId="0" borderId="0" xfId="0" applyNumberFormat="1"/>
    <xf numFmtId="6" fontId="0" fillId="0" borderId="0" xfId="0" applyNumberFormat="1"/>
    <xf numFmtId="165" fontId="0" fillId="0" borderId="0" xfId="0" applyNumberFormat="1"/>
    <xf numFmtId="10" fontId="0" fillId="0" borderId="0" xfId="2" applyNumberFormat="1" applyFont="1"/>
    <xf numFmtId="164" fontId="0" fillId="0" borderId="0" xfId="0" applyNumberFormat="1"/>
    <xf numFmtId="0" fontId="0" fillId="0" borderId="1" xfId="0" quotePrefix="1" applyBorder="1" applyAlignment="1">
      <alignment horizontal="right"/>
    </xf>
    <xf numFmtId="0" fontId="0" fillId="0" borderId="0" xfId="0" applyFont="1"/>
    <xf numFmtId="164" fontId="3" fillId="0" borderId="1" xfId="0" applyNumberFormat="1" applyFont="1" applyBorder="1"/>
    <xf numFmtId="0" fontId="3" fillId="0" borderId="1" xfId="0" applyFont="1" applyBorder="1"/>
    <xf numFmtId="164" fontId="4" fillId="0" borderId="2" xfId="1" applyFont="1" applyBorder="1"/>
    <xf numFmtId="0" fontId="4" fillId="0" borderId="0" xfId="0" applyFont="1"/>
    <xf numFmtId="164" fontId="5" fillId="0" borderId="1" xfId="1" applyFont="1" applyBorder="1"/>
    <xf numFmtId="0" fontId="5" fillId="0" borderId="1" xfId="0" applyFont="1" applyBorder="1"/>
    <xf numFmtId="0" fontId="2" fillId="0" borderId="3" xfId="0" applyFont="1" applyBorder="1"/>
    <xf numFmtId="0" fontId="6" fillId="2" borderId="3" xfId="0" applyFont="1" applyFill="1" applyBorder="1" applyAlignment="1">
      <alignment horizontal="center"/>
    </xf>
    <xf numFmtId="0" fontId="0" fillId="3" borderId="0" xfId="0" applyFont="1" applyFill="1"/>
    <xf numFmtId="10" fontId="0" fillId="3" borderId="0" xfId="0" applyNumberFormat="1" applyFont="1" applyFill="1"/>
    <xf numFmtId="10" fontId="0" fillId="3" borderId="0" xfId="2" applyNumberFormat="1" applyFont="1" applyFill="1"/>
    <xf numFmtId="0" fontId="0" fillId="0" borderId="4" xfId="0" applyFont="1" applyBorder="1"/>
    <xf numFmtId="10" fontId="0" fillId="0" borderId="4" xfId="2" applyNumberFormat="1" applyFont="1" applyBorder="1"/>
    <xf numFmtId="0" fontId="0" fillId="0" borderId="0" xfId="0" applyAlignment="1">
      <alignment horizontal="center" wrapText="1"/>
    </xf>
    <xf numFmtId="2" fontId="0" fillId="3" borderId="0" xfId="0" applyNumberFormat="1" applyFont="1" applyFill="1"/>
    <xf numFmtId="2" fontId="0" fillId="0" borderId="0" xfId="0" applyNumberFormat="1" applyFont="1"/>
    <xf numFmtId="2" fontId="0" fillId="0" borderId="4" xfId="0" applyNumberFormat="1" applyFont="1" applyBorder="1"/>
    <xf numFmtId="44" fontId="0" fillId="0" borderId="0" xfId="0" applyNumberFormat="1"/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1"/>
  <sheetViews>
    <sheetView tabSelected="1" workbookViewId="0">
      <selection activeCell="B4" sqref="B4"/>
    </sheetView>
  </sheetViews>
  <sheetFormatPr baseColWidth="10" defaultRowHeight="16" x14ac:dyDescent="0.2"/>
  <cols>
    <col min="1" max="1" width="23.6640625" bestFit="1" customWidth="1"/>
    <col min="2" max="2" width="34.1640625" bestFit="1" customWidth="1"/>
    <col min="3" max="3" width="11.83203125" bestFit="1" customWidth="1"/>
    <col min="7" max="7" width="14.1640625" bestFit="1" customWidth="1"/>
    <col min="10" max="10" width="12.33203125" bestFit="1" customWidth="1"/>
    <col min="11" max="11" width="11.33203125" bestFit="1" customWidth="1"/>
  </cols>
  <sheetData>
    <row r="1" spans="1:11" x14ac:dyDescent="0.2">
      <c r="A1" t="s">
        <v>0</v>
      </c>
      <c r="B1" s="3">
        <v>4365.2879999999996</v>
      </c>
      <c r="C1" s="3">
        <f>ROUND(B1,2)</f>
        <v>4365.29</v>
      </c>
    </row>
    <row r="2" spans="1:11" x14ac:dyDescent="0.2">
      <c r="A2" t="s">
        <v>17</v>
      </c>
      <c r="B2" s="3">
        <f>496.992</f>
        <v>496.99200000000002</v>
      </c>
      <c r="C2" s="3">
        <f>B2*12</f>
        <v>5963.9040000000005</v>
      </c>
    </row>
    <row r="3" spans="1:11" x14ac:dyDescent="0.2">
      <c r="A3" t="s">
        <v>23</v>
      </c>
      <c r="B3" s="3">
        <f>ROUND(B2*12,2)</f>
        <v>5963.9</v>
      </c>
      <c r="D3" t="s">
        <v>24</v>
      </c>
      <c r="K3" s="3"/>
    </row>
    <row r="4" spans="1:11" x14ac:dyDescent="0.2">
      <c r="A4" t="s">
        <v>13</v>
      </c>
      <c r="B4" s="3">
        <f>ROUND(B1*12-B3,2)-5510</f>
        <v>40909.56</v>
      </c>
      <c r="D4" t="s">
        <v>24</v>
      </c>
    </row>
    <row r="5" spans="1:11" x14ac:dyDescent="0.2">
      <c r="A5" t="s">
        <v>14</v>
      </c>
      <c r="B5" s="5">
        <f>$G$22</f>
        <v>20982.013325</v>
      </c>
      <c r="C5" s="5">
        <f>$J$22</f>
        <v>14489.263139999999</v>
      </c>
    </row>
    <row r="6" spans="1:11" x14ac:dyDescent="0.2">
      <c r="A6" t="s">
        <v>15</v>
      </c>
      <c r="B6">
        <f>B5/12</f>
        <v>1748.5011104166667</v>
      </c>
      <c r="C6" s="25">
        <f>C5/12</f>
        <v>1207.4385949999999</v>
      </c>
    </row>
    <row r="7" spans="1:11" x14ac:dyDescent="0.2">
      <c r="A7" t="s">
        <v>16</v>
      </c>
      <c r="B7" s="1">
        <f>(B4/12)-B6</f>
        <v>1660.6288895833329</v>
      </c>
      <c r="C7" s="1">
        <f>(B4/12)-C6</f>
        <v>2201.6914049999996</v>
      </c>
    </row>
    <row r="8" spans="1:11" x14ac:dyDescent="0.2">
      <c r="B8" s="3"/>
      <c r="C8" s="3"/>
    </row>
    <row r="9" spans="1:11" x14ac:dyDescent="0.2">
      <c r="A9" t="s">
        <v>21</v>
      </c>
      <c r="B9">
        <v>2</v>
      </c>
    </row>
    <row r="11" spans="1:11" x14ac:dyDescent="0.2">
      <c r="G11" t="s">
        <v>18</v>
      </c>
    </row>
    <row r="12" spans="1:11" x14ac:dyDescent="0.2">
      <c r="C12" s="21" t="s">
        <v>32</v>
      </c>
      <c r="D12" s="21"/>
      <c r="E12" s="21"/>
      <c r="G12" t="s">
        <v>19</v>
      </c>
    </row>
    <row r="13" spans="1:11" x14ac:dyDescent="0.2">
      <c r="C13" s="21"/>
      <c r="D13" s="21"/>
      <c r="E13" s="21"/>
      <c r="G13" t="s">
        <v>20</v>
      </c>
    </row>
    <row r="14" spans="1:11" x14ac:dyDescent="0.2">
      <c r="A14" t="s">
        <v>12</v>
      </c>
      <c r="C14" s="21"/>
      <c r="D14" s="21"/>
      <c r="E14" s="21"/>
    </row>
    <row r="15" spans="1:11" x14ac:dyDescent="0.2">
      <c r="A15" s="14" t="s">
        <v>22</v>
      </c>
      <c r="B15" s="14" t="s">
        <v>5</v>
      </c>
      <c r="C15" s="15" t="s">
        <v>25</v>
      </c>
      <c r="D15" s="15" t="s">
        <v>26</v>
      </c>
      <c r="E15" s="15" t="s">
        <v>27</v>
      </c>
    </row>
    <row r="16" spans="1:11" x14ac:dyDescent="0.2">
      <c r="A16" s="16" t="s">
        <v>1</v>
      </c>
      <c r="B16" s="17">
        <v>0.26750000000000002</v>
      </c>
      <c r="C16" s="16">
        <v>0</v>
      </c>
      <c r="D16" s="22">
        <v>15170</v>
      </c>
      <c r="E16" s="18">
        <v>0.26750000000000002</v>
      </c>
      <c r="G16" s="12">
        <f>IF($B$4&gt;$D16,$D16*$E16,$B$4*$E16)</f>
        <v>4057.9750000000004</v>
      </c>
    </row>
    <row r="17" spans="1:10" x14ac:dyDescent="0.2">
      <c r="A17" s="7" t="s">
        <v>2</v>
      </c>
      <c r="B17" s="7" t="s">
        <v>7</v>
      </c>
      <c r="C17" s="23">
        <v>15170.01</v>
      </c>
      <c r="D17" s="23">
        <v>24260</v>
      </c>
      <c r="E17" s="4">
        <v>0.42799999999999999</v>
      </c>
      <c r="G17" s="12">
        <f>IF($B$4&gt;$D17,$D17*$E17,($B$4-$C17)*$E17)</f>
        <v>10383.280000000001</v>
      </c>
    </row>
    <row r="18" spans="1:10" x14ac:dyDescent="0.2">
      <c r="A18" s="16" t="s">
        <v>3</v>
      </c>
      <c r="B18" s="16" t="s">
        <v>6</v>
      </c>
      <c r="C18" s="22">
        <v>24260.01</v>
      </c>
      <c r="D18" s="22">
        <v>46340</v>
      </c>
      <c r="E18" s="18">
        <v>0.48149999999999998</v>
      </c>
      <c r="G18" s="12">
        <f>IF($B$4&gt;$D18,$B$4*$E18,($B$4-$C18)*$E18)</f>
        <v>8016.7583249999998</v>
      </c>
      <c r="J18" s="3">
        <f>B4-24260</f>
        <v>16649.559999999998</v>
      </c>
    </row>
    <row r="19" spans="1:10" x14ac:dyDescent="0.2">
      <c r="A19" s="19" t="s">
        <v>4</v>
      </c>
      <c r="B19" s="19" t="s">
        <v>8</v>
      </c>
      <c r="C19" s="24">
        <v>46340.01</v>
      </c>
      <c r="D19" s="19"/>
      <c r="E19" s="20">
        <v>0.53500000000000003</v>
      </c>
      <c r="G19" s="12">
        <f>IF($B$4&gt;$C19,($B$4-$C19)*$E19,0)</f>
        <v>0</v>
      </c>
      <c r="J19" s="3">
        <f>J18*48.15%</f>
        <v>8016.7631399999982</v>
      </c>
    </row>
    <row r="20" spans="1:10" x14ac:dyDescent="0.2">
      <c r="G20" s="10">
        <f>SUM(G16:G19)</f>
        <v>22458.013325</v>
      </c>
      <c r="H20" s="11" t="s">
        <v>28</v>
      </c>
      <c r="J20" s="3">
        <f>7948.5+J19</f>
        <v>15965.263139999999</v>
      </c>
    </row>
    <row r="21" spans="1:10" x14ac:dyDescent="0.2">
      <c r="F21" s="6" t="s">
        <v>30</v>
      </c>
      <c r="G21" s="13">
        <f>VLOOKUP($B$9,$A$23:$B$31,2,0)</f>
        <v>1476</v>
      </c>
      <c r="H21" s="13" t="s">
        <v>29</v>
      </c>
    </row>
    <row r="22" spans="1:10" ht="19" x14ac:dyDescent="0.25">
      <c r="A22" t="s">
        <v>9</v>
      </c>
      <c r="F22" s="6" t="s">
        <v>31</v>
      </c>
      <c r="G22" s="8">
        <f>G20-G21</f>
        <v>20982.013325</v>
      </c>
      <c r="H22" s="9" t="s">
        <v>28</v>
      </c>
      <c r="J22" s="3">
        <f>J20-G21</f>
        <v>14489.263139999999</v>
      </c>
    </row>
    <row r="23" spans="1:10" x14ac:dyDescent="0.2">
      <c r="A23" t="s">
        <v>10</v>
      </c>
      <c r="B23" t="s">
        <v>11</v>
      </c>
    </row>
    <row r="24" spans="1:10" x14ac:dyDescent="0.2">
      <c r="A24">
        <v>1</v>
      </c>
      <c r="B24" s="2">
        <v>540</v>
      </c>
    </row>
    <row r="25" spans="1:10" x14ac:dyDescent="0.2">
      <c r="A25">
        <v>2</v>
      </c>
      <c r="B25" s="2">
        <v>1476</v>
      </c>
    </row>
    <row r="26" spans="1:10" x14ac:dyDescent="0.2">
      <c r="A26">
        <v>3</v>
      </c>
      <c r="B26" s="2">
        <v>3912</v>
      </c>
    </row>
    <row r="27" spans="1:10" x14ac:dyDescent="0.2">
      <c r="A27">
        <v>4</v>
      </c>
      <c r="B27" s="2">
        <v>6804</v>
      </c>
    </row>
    <row r="28" spans="1:10" x14ac:dyDescent="0.2">
      <c r="A28">
        <v>5</v>
      </c>
      <c r="B28" s="2">
        <v>9972</v>
      </c>
    </row>
    <row r="29" spans="1:10" x14ac:dyDescent="0.2">
      <c r="A29">
        <v>6</v>
      </c>
      <c r="B29" s="2">
        <v>13128</v>
      </c>
    </row>
    <row r="30" spans="1:10" x14ac:dyDescent="0.2">
      <c r="A30">
        <v>7</v>
      </c>
      <c r="B30" s="2">
        <v>16308</v>
      </c>
    </row>
    <row r="31" spans="1:10" x14ac:dyDescent="0.2">
      <c r="A31">
        <v>8</v>
      </c>
      <c r="B31" s="2">
        <v>19824</v>
      </c>
    </row>
  </sheetData>
  <mergeCells count="1">
    <mergeCell ref="C12:E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Utilisateur Microsoft Office</cp:lastModifiedBy>
  <dcterms:created xsi:type="dcterms:W3CDTF">2023-01-02T15:14:03Z</dcterms:created>
  <dcterms:modified xsi:type="dcterms:W3CDTF">2023-01-03T08:38:53Z</dcterms:modified>
</cp:coreProperties>
</file>