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20" windowWidth="20730" windowHeight="9420"/>
  </bookViews>
  <sheets>
    <sheet name="reaction" sheetId="1" r:id="rId1"/>
    <sheet name="calcul" sheetId="2" r:id="rId2"/>
  </sheets>
  <externalReferences>
    <externalReference r:id="rId3"/>
  </externalReferences>
  <definedNames>
    <definedName name="Phases">calcul!$F$2:$F$5</definedName>
  </definedNames>
  <calcPr calcId="145621"/>
</workbook>
</file>

<file path=xl/calcChain.xml><?xml version="1.0" encoding="utf-8"?>
<calcChain xmlns="http://schemas.openxmlformats.org/spreadsheetml/2006/main">
  <c r="C12" i="2" l="1"/>
  <c r="C10" i="2"/>
  <c r="C11" i="2"/>
  <c r="C3" i="2" l="1"/>
  <c r="C19" i="2" l="1"/>
  <c r="H2" i="1"/>
  <c r="C13" i="2"/>
  <c r="C18" i="2"/>
  <c r="C17" i="2"/>
  <c r="C9" i="2"/>
  <c r="C8" i="2"/>
  <c r="C7" i="2"/>
  <c r="C6" i="2"/>
  <c r="C5" i="2"/>
  <c r="C4" i="2"/>
  <c r="C2" i="2" l="1"/>
  <c r="P6" i="2" l="1" a="1"/>
  <c r="P6" i="2" s="1"/>
</calcChain>
</file>

<file path=xl/sharedStrings.xml><?xml version="1.0" encoding="utf-8"?>
<sst xmlns="http://schemas.openxmlformats.org/spreadsheetml/2006/main" count="97" uniqueCount="41">
  <si>
    <t>Réacteur</t>
  </si>
  <si>
    <t>Phase</t>
  </si>
  <si>
    <t>R4302</t>
  </si>
  <si>
    <t>R4305</t>
  </si>
  <si>
    <t>Utilisation pompe P4310</t>
  </si>
  <si>
    <t>Formule associée</t>
  </si>
  <si>
    <t>Phase de refroidissement</t>
  </si>
  <si>
    <t>Phases</t>
  </si>
  <si>
    <t>Volume (L)</t>
  </si>
  <si>
    <t>T_initiale (°C)</t>
  </si>
  <si>
    <t>T_finale (°C)</t>
  </si>
  <si>
    <t>Durée de la phase (h)</t>
  </si>
  <si>
    <t>Consommation énergétique de la phase (kWh)</t>
  </si>
  <si>
    <t>Réacteurs</t>
  </si>
  <si>
    <t>Phase de chauffe</t>
  </si>
  <si>
    <t>Phase de maintien en température</t>
  </si>
  <si>
    <t>Utilisation pompe P4311</t>
  </si>
  <si>
    <t>Utilisation pompe P4312</t>
  </si>
  <si>
    <t>Utilisation du JET J4301</t>
  </si>
  <si>
    <t>Utilisation du surpresseur P4319</t>
  </si>
  <si>
    <t>Mise à l'étuve</t>
  </si>
  <si>
    <t>Distillation sous vide</t>
  </si>
  <si>
    <t>Cristallisation</t>
  </si>
  <si>
    <t>Cristallisation sous vide</t>
  </si>
  <si>
    <t>Phase de coulée avec pompe PR4301</t>
  </si>
  <si>
    <t>Utilisation du thermorégulateur ET4301</t>
  </si>
  <si>
    <t>Pilote</t>
  </si>
  <si>
    <t>Utilisation pompe de recirculation P4331 ou P4332</t>
  </si>
  <si>
    <t>Somme des consommations (kWh)</t>
  </si>
  <si>
    <t xml:space="preserve">Phase de filtration </t>
  </si>
  <si>
    <t xml:space="preserve">Phase de réempatage </t>
  </si>
  <si>
    <t>Phase de séchage</t>
  </si>
  <si>
    <t>Consommation du Groupe Froid (kWh)</t>
  </si>
  <si>
    <t>Durée du Pilote (h)</t>
  </si>
  <si>
    <t>Chaleur spécifique volumique (kJ/L.K)</t>
  </si>
  <si>
    <t>Commentaires</t>
  </si>
  <si>
    <t>Système de chauffe</t>
  </si>
  <si>
    <t>Appareils annexes</t>
  </si>
  <si>
    <t>Appareils annexes (agitateur)</t>
  </si>
  <si>
    <t>Appareils annexes (chauffe, agitateur, PAV)</t>
  </si>
  <si>
    <t>Appareils annexes (chauffe, PAV)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</si>
</sst>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Border="1"/>
    <xf numFmtId="2" fontId="0" fillId="0" borderId="0" xfId="0" applyNumberFormat="1"/>
    <xf numFmtId="0" fontId="0" fillId="0" borderId="0" xfId="0" applyFill="1" applyBorder="1"/>
    <xf numFmtId="0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2" fillId="0" borderId="0" xfId="0" applyFont="1"/>
    <xf numFmtId="2" fontId="1" fillId="0" borderId="0" xfId="0" applyNumberFormat="1" applyFont="1" applyFill="1"/>
    <xf numFmtId="0" fontId="0" fillId="0" borderId="0" xfId="0" applyFill="1"/>
    <xf numFmtId="2" fontId="0" fillId="0" borderId="1" xfId="0" applyNumberForma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49" fontId="1" fillId="0" borderId="1" xfId="0" applyNumberFormat="1" applyFont="1" applyBorder="1" applyAlignment="1">
      <alignment horizontal="center"/>
    </xf>
    <xf numFmtId="0" fontId="0" fillId="0" borderId="1" xfId="0" applyFill="1" applyBorder="1"/>
    <xf numFmtId="0" fontId="1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left"/>
    </xf>
    <xf numFmtId="49" fontId="1" fillId="0" borderId="8" xfId="0" applyNumberFormat="1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</xdr:colOff>
          <xdr:row>2</xdr:row>
          <xdr:rowOff>85725</xdr:rowOff>
        </xdr:from>
        <xdr:to>
          <xdr:col>10</xdr:col>
          <xdr:colOff>1543050</xdr:colOff>
          <xdr:row>4</xdr:row>
          <xdr:rowOff>9525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nergie%20macro%20formulair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ction"/>
      <sheetName val="calcul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O16"/>
  <sheetViews>
    <sheetView tabSelected="1" zoomScaleNormal="100" workbookViewId="0">
      <selection activeCell="C34" sqref="C34"/>
    </sheetView>
  </sheetViews>
  <sheetFormatPr baseColWidth="10" defaultColWidth="11.42578125" defaultRowHeight="15" x14ac:dyDescent="0.25"/>
  <cols>
    <col min="1" max="1" width="25.85546875" customWidth="1"/>
    <col min="2" max="2" width="32.5703125" customWidth="1"/>
    <col min="3" max="3" width="24.140625" customWidth="1"/>
    <col min="4" max="4" width="15.140625" customWidth="1"/>
    <col min="5" max="5" width="14.5703125" customWidth="1"/>
    <col min="6" max="6" width="40.7109375" customWidth="1"/>
    <col min="7" max="7" width="41.5703125" style="6" customWidth="1"/>
    <col min="8" max="8" width="44.7109375" style="6" customWidth="1"/>
    <col min="9" max="9" width="6.85546875" customWidth="1"/>
    <col min="10" max="10" width="8.85546875" bestFit="1" customWidth="1"/>
    <col min="11" max="11" width="25.5703125" customWidth="1"/>
    <col min="12" max="12" width="8.28515625" bestFit="1" customWidth="1"/>
    <col min="13" max="13" width="7.140625" bestFit="1" customWidth="1"/>
    <col min="14" max="14" width="6.5703125" bestFit="1" customWidth="1"/>
    <col min="15" max="15" width="17.5703125" bestFit="1" customWidth="1"/>
    <col min="16" max="16" width="28.7109375" bestFit="1" customWidth="1"/>
  </cols>
  <sheetData>
    <row r="2" spans="1:15" x14ac:dyDescent="0.25">
      <c r="A2" s="22" t="s">
        <v>26</v>
      </c>
      <c r="B2" s="7"/>
      <c r="G2" s="22" t="s">
        <v>28</v>
      </c>
      <c r="H2" s="11">
        <f>SUM(H6:H13)+H3</f>
        <v>0</v>
      </c>
    </row>
    <row r="3" spans="1:15" x14ac:dyDescent="0.25">
      <c r="A3" s="22" t="s">
        <v>33</v>
      </c>
      <c r="B3" s="7"/>
      <c r="G3" s="22" t="s">
        <v>32</v>
      </c>
      <c r="H3" s="7"/>
    </row>
    <row r="5" spans="1:15" x14ac:dyDescent="0.25">
      <c r="A5" s="20" t="s">
        <v>0</v>
      </c>
      <c r="B5" s="20" t="s">
        <v>1</v>
      </c>
      <c r="C5" s="20" t="s">
        <v>8</v>
      </c>
      <c r="D5" s="20" t="s">
        <v>9</v>
      </c>
      <c r="E5" s="20" t="s">
        <v>10</v>
      </c>
      <c r="F5" s="20" t="s">
        <v>34</v>
      </c>
      <c r="G5" s="20" t="s">
        <v>11</v>
      </c>
      <c r="H5" s="20" t="s">
        <v>12</v>
      </c>
    </row>
    <row r="6" spans="1:15" x14ac:dyDescent="0.25">
      <c r="A6" s="7"/>
      <c r="B6" s="7"/>
      <c r="C6" s="7"/>
      <c r="D6" s="11"/>
      <c r="E6" s="11"/>
      <c r="F6" s="11"/>
      <c r="G6" s="11"/>
      <c r="H6" s="21"/>
      <c r="I6" s="4"/>
      <c r="J6" s="3"/>
    </row>
    <row r="7" spans="1:15" x14ac:dyDescent="0.25">
      <c r="A7" s="7"/>
      <c r="B7" s="7"/>
      <c r="C7" s="7"/>
      <c r="D7" s="11"/>
      <c r="E7" s="11"/>
      <c r="F7" s="11"/>
      <c r="G7" s="11"/>
      <c r="H7" s="5"/>
      <c r="I7" s="4"/>
      <c r="J7" s="9"/>
      <c r="K7" s="10"/>
      <c r="L7" s="10"/>
      <c r="M7" s="10"/>
      <c r="N7" s="10"/>
      <c r="O7" s="10"/>
    </row>
    <row r="8" spans="1:15" x14ac:dyDescent="0.25">
      <c r="A8" s="7"/>
      <c r="B8" s="7"/>
      <c r="C8" s="7"/>
      <c r="D8" s="11"/>
      <c r="E8" s="11"/>
      <c r="F8" s="11"/>
      <c r="G8" s="11"/>
      <c r="H8" s="11"/>
      <c r="I8" s="4"/>
    </row>
    <row r="9" spans="1:15" x14ac:dyDescent="0.25">
      <c r="A9" s="7"/>
      <c r="B9" s="7"/>
      <c r="C9" s="7"/>
      <c r="D9" s="11"/>
      <c r="E9" s="11"/>
      <c r="F9" s="11"/>
      <c r="G9" s="11"/>
      <c r="H9" s="11"/>
      <c r="I9" s="4"/>
    </row>
    <row r="10" spans="1:15" x14ac:dyDescent="0.25">
      <c r="A10" s="7"/>
      <c r="B10" s="7"/>
      <c r="C10" s="7"/>
      <c r="D10" s="7"/>
      <c r="E10" s="7"/>
      <c r="F10" s="7"/>
      <c r="G10" s="7"/>
      <c r="H10" s="11"/>
      <c r="I10" s="4"/>
    </row>
    <row r="11" spans="1:15" x14ac:dyDescent="0.25">
      <c r="A11" s="7"/>
      <c r="B11" s="7"/>
      <c r="C11" s="7"/>
      <c r="D11" s="7"/>
      <c r="E11" s="7"/>
      <c r="F11" s="7"/>
      <c r="G11" s="7"/>
      <c r="H11" s="11"/>
      <c r="I11" s="4"/>
      <c r="J11" s="8"/>
    </row>
    <row r="12" spans="1:15" x14ac:dyDescent="0.25">
      <c r="A12" s="7"/>
      <c r="B12" s="7"/>
      <c r="C12" s="7"/>
      <c r="D12" s="7"/>
      <c r="E12" s="7"/>
      <c r="F12" s="7"/>
      <c r="G12" s="7"/>
      <c r="H12" s="7"/>
      <c r="I12" s="4"/>
      <c r="J12" s="8"/>
    </row>
    <row r="13" spans="1:15" x14ac:dyDescent="0.25">
      <c r="A13" s="7"/>
      <c r="B13" s="7"/>
      <c r="C13" s="7"/>
      <c r="D13" s="7"/>
      <c r="E13" s="7"/>
      <c r="F13" s="7"/>
      <c r="G13" s="7"/>
      <c r="H13" s="7"/>
      <c r="I13" s="4"/>
      <c r="J13" s="8"/>
      <c r="K13" s="2"/>
      <c r="L13" s="2"/>
      <c r="M13" s="2"/>
    </row>
    <row r="14" spans="1:15" x14ac:dyDescent="0.25">
      <c r="J14" s="8"/>
      <c r="K14" s="2"/>
      <c r="L14" s="2"/>
      <c r="M14" s="2"/>
    </row>
    <row r="15" spans="1:15" x14ac:dyDescent="0.25">
      <c r="K15" s="2"/>
      <c r="L15" s="2"/>
      <c r="M15" s="2"/>
    </row>
    <row r="16" spans="1:15" x14ac:dyDescent="0.25">
      <c r="K16" s="2"/>
      <c r="L16" s="2"/>
      <c r="M16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8" r:id="rId4" name="Button 14">
              <controlPr defaultSize="0" print="0" autoFill="0" autoPict="0" macro="[0]!Formulaire_Cliquer">
                <anchor moveWithCells="1" sizeWithCells="1">
                  <from>
                    <xdr:col>10</xdr:col>
                    <xdr:colOff>9525</xdr:colOff>
                    <xdr:row>2</xdr:row>
                    <xdr:rowOff>85725</xdr:rowOff>
                  </from>
                  <to>
                    <xdr:col>10</xdr:col>
                    <xdr:colOff>1543050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[1]calcul!#REF!</xm:f>
          </x14:formula1>
          <xm:sqref>A6:A9</xm:sqref>
        </x14:dataValidation>
        <x14:dataValidation type="list" allowBlank="1" showInputMessage="1" showErrorMessage="1">
          <x14:formula1>
            <xm:f>[1]calcul!#REF!</xm:f>
          </x14:formula1>
          <xm:sqref>B6:C9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19"/>
  <sheetViews>
    <sheetView zoomScale="87" zoomScaleNormal="87" workbookViewId="0">
      <selection activeCell="C13" sqref="C13"/>
    </sheetView>
  </sheetViews>
  <sheetFormatPr baseColWidth="10" defaultColWidth="11.42578125" defaultRowHeight="15" x14ac:dyDescent="0.25"/>
  <cols>
    <col min="2" max="2" width="46.140625" customWidth="1"/>
    <col min="3" max="3" width="19.7109375" customWidth="1"/>
    <col min="4" max="4" width="40.42578125" customWidth="1"/>
    <col min="5" max="5" width="19" customWidth="1"/>
    <col min="6" max="6" width="47.42578125" customWidth="1"/>
    <col min="9" max="9" width="24.140625" bestFit="1" customWidth="1"/>
    <col min="10" max="11" width="26.85546875" customWidth="1"/>
    <col min="12" max="12" width="14.42578125" customWidth="1"/>
    <col min="13" max="13" width="13.42578125" customWidth="1"/>
    <col min="14" max="14" width="42" customWidth="1"/>
    <col min="15" max="15" width="22.140625" customWidth="1"/>
    <col min="16" max="16" width="53.28515625" customWidth="1"/>
  </cols>
  <sheetData>
    <row r="1" spans="1:16" x14ac:dyDescent="0.25">
      <c r="A1" s="18" t="s">
        <v>13</v>
      </c>
      <c r="B1" s="18" t="s">
        <v>7</v>
      </c>
      <c r="C1" s="18" t="s">
        <v>5</v>
      </c>
      <c r="D1" s="23" t="s">
        <v>35</v>
      </c>
      <c r="E1" s="18" t="s">
        <v>13</v>
      </c>
      <c r="F1" s="18" t="s">
        <v>7</v>
      </c>
    </row>
    <row r="2" spans="1:16" x14ac:dyDescent="0.25">
      <c r="A2" s="1" t="s">
        <v>3</v>
      </c>
      <c r="B2" s="1" t="s">
        <v>14</v>
      </c>
      <c r="C2" s="24">
        <f>((((0.13*N6+0.2468)-(0.0516*N6+0.1936))/(500-150))*K6+0.13*N6+0.2468-500*((0.13*N6+0.2468)-(0.0516*N6+0.1936))/(500-150))*(M6-L6)</f>
        <v>0</v>
      </c>
      <c r="D2" t="s">
        <v>36</v>
      </c>
      <c r="E2" s="1" t="s">
        <v>3</v>
      </c>
      <c r="F2" s="1" t="s">
        <v>14</v>
      </c>
    </row>
    <row r="3" spans="1:16" x14ac:dyDescent="0.25">
      <c r="A3" s="1" t="s">
        <v>3</v>
      </c>
      <c r="B3" s="1" t="s">
        <v>15</v>
      </c>
      <c r="C3" s="24">
        <f>3*O6</f>
        <v>0</v>
      </c>
      <c r="D3" t="s">
        <v>36</v>
      </c>
      <c r="E3" s="1" t="s">
        <v>2</v>
      </c>
      <c r="F3" s="1" t="s">
        <v>15</v>
      </c>
    </row>
    <row r="4" spans="1:16" ht="15.75" thickBot="1" x14ac:dyDescent="0.3">
      <c r="A4" s="1" t="s">
        <v>3</v>
      </c>
      <c r="B4" s="1" t="s">
        <v>6</v>
      </c>
      <c r="C4" s="24">
        <f>3</f>
        <v>3</v>
      </c>
      <c r="D4" t="s">
        <v>36</v>
      </c>
      <c r="F4" s="1" t="s">
        <v>6</v>
      </c>
    </row>
    <row r="5" spans="1:16" x14ac:dyDescent="0.25">
      <c r="A5" s="1" t="s">
        <v>3</v>
      </c>
      <c r="B5" s="1" t="s">
        <v>4</v>
      </c>
      <c r="C5" s="24">
        <f>0.8*5.5*O6</f>
        <v>0</v>
      </c>
      <c r="D5" t="s">
        <v>37</v>
      </c>
      <c r="F5" s="1" t="s">
        <v>4</v>
      </c>
      <c r="I5" s="12" t="s">
        <v>0</v>
      </c>
      <c r="J5" s="13" t="s">
        <v>1</v>
      </c>
      <c r="K5" s="13" t="s">
        <v>8</v>
      </c>
      <c r="L5" s="13" t="s">
        <v>9</v>
      </c>
      <c r="M5" s="13" t="s">
        <v>10</v>
      </c>
      <c r="N5" s="13" t="s">
        <v>34</v>
      </c>
      <c r="O5" s="13" t="s">
        <v>11</v>
      </c>
      <c r="P5" s="14" t="s">
        <v>12</v>
      </c>
    </row>
    <row r="6" spans="1:16" ht="15.75" thickBot="1" x14ac:dyDescent="0.3">
      <c r="A6" s="1" t="s">
        <v>3</v>
      </c>
      <c r="B6" s="1" t="s">
        <v>16</v>
      </c>
      <c r="C6" s="24">
        <f>0.8*5.5*O6</f>
        <v>0</v>
      </c>
      <c r="D6" t="s">
        <v>37</v>
      </c>
      <c r="F6" s="1" t="s">
        <v>16</v>
      </c>
      <c r="I6" s="15"/>
      <c r="J6" s="16"/>
      <c r="K6" s="16"/>
      <c r="L6" s="16"/>
      <c r="M6" s="16"/>
      <c r="N6" s="16"/>
      <c r="O6" s="16"/>
      <c r="P6" s="17" t="e">
        <f t="array" ref="P6">INDEX(calcul!$C$1:$C$19,MATCH(I6&amp;J6,calcul!$A$1:$A$19&amp;calcul!$B$1:$B$19,0))</f>
        <v>#N/A</v>
      </c>
    </row>
    <row r="7" spans="1:16" x14ac:dyDescent="0.25">
      <c r="A7" s="1" t="s">
        <v>3</v>
      </c>
      <c r="B7" s="1" t="s">
        <v>17</v>
      </c>
      <c r="C7" s="24">
        <f>0.8*7*O6</f>
        <v>0</v>
      </c>
      <c r="D7" t="s">
        <v>37</v>
      </c>
      <c r="F7" s="1" t="s">
        <v>17</v>
      </c>
    </row>
    <row r="8" spans="1:16" x14ac:dyDescent="0.25">
      <c r="A8" s="1" t="s">
        <v>3</v>
      </c>
      <c r="B8" s="1" t="s">
        <v>18</v>
      </c>
      <c r="C8" s="24">
        <f>0.8*5.5*O6</f>
        <v>0</v>
      </c>
      <c r="D8" t="s">
        <v>37</v>
      </c>
      <c r="F8" s="1" t="s">
        <v>18</v>
      </c>
    </row>
    <row r="9" spans="1:16" x14ac:dyDescent="0.25">
      <c r="A9" s="1" t="s">
        <v>3</v>
      </c>
      <c r="B9" s="1" t="s">
        <v>19</v>
      </c>
      <c r="C9" s="24">
        <f>0.8*7.5*O6</f>
        <v>0</v>
      </c>
      <c r="D9" t="s">
        <v>37</v>
      </c>
      <c r="F9" s="1" t="s">
        <v>19</v>
      </c>
    </row>
    <row r="10" spans="1:16" x14ac:dyDescent="0.25">
      <c r="A10" s="19" t="s">
        <v>3</v>
      </c>
      <c r="B10" s="19" t="s">
        <v>29</v>
      </c>
      <c r="C10" s="24">
        <f>0.8*1.5*O6</f>
        <v>0</v>
      </c>
      <c r="D10" t="s">
        <v>38</v>
      </c>
      <c r="F10" s="19" t="s">
        <v>29</v>
      </c>
    </row>
    <row r="11" spans="1:16" x14ac:dyDescent="0.25">
      <c r="A11" s="19" t="s">
        <v>3</v>
      </c>
      <c r="B11" s="19" t="s">
        <v>30</v>
      </c>
      <c r="C11" s="24">
        <f>0.8*1.5*O6</f>
        <v>0</v>
      </c>
      <c r="D11" t="s">
        <v>38</v>
      </c>
      <c r="F11" s="19" t="s">
        <v>30</v>
      </c>
    </row>
    <row r="12" spans="1:16" x14ac:dyDescent="0.25">
      <c r="A12" s="19" t="s">
        <v>3</v>
      </c>
      <c r="B12" s="19" t="s">
        <v>31</v>
      </c>
      <c r="C12" s="24">
        <f>0.8*O6*(1.5+5.5)+30*O6</f>
        <v>0</v>
      </c>
      <c r="D12" t="s">
        <v>39</v>
      </c>
      <c r="F12" s="19" t="s">
        <v>31</v>
      </c>
    </row>
    <row r="13" spans="1:16" x14ac:dyDescent="0.25">
      <c r="A13" s="19" t="s">
        <v>3</v>
      </c>
      <c r="B13" s="19" t="s">
        <v>20</v>
      </c>
      <c r="C13" s="24">
        <f>50*O6</f>
        <v>0</v>
      </c>
      <c r="D13" t="s">
        <v>40</v>
      </c>
      <c r="F13" s="19" t="s">
        <v>20</v>
      </c>
    </row>
    <row r="14" spans="1:16" x14ac:dyDescent="0.25">
      <c r="A14" s="19" t="s">
        <v>3</v>
      </c>
      <c r="B14" s="19" t="s">
        <v>21</v>
      </c>
      <c r="C14" s="24">
        <v>0</v>
      </c>
      <c r="D14" s="2"/>
      <c r="F14" s="19" t="s">
        <v>21</v>
      </c>
    </row>
    <row r="15" spans="1:16" x14ac:dyDescent="0.25">
      <c r="A15" s="19" t="s">
        <v>3</v>
      </c>
      <c r="B15" s="19" t="s">
        <v>22</v>
      </c>
      <c r="C15" s="24">
        <v>0</v>
      </c>
      <c r="F15" s="19" t="s">
        <v>22</v>
      </c>
    </row>
    <row r="16" spans="1:16" x14ac:dyDescent="0.25">
      <c r="A16" s="19" t="s">
        <v>3</v>
      </c>
      <c r="B16" s="19" t="s">
        <v>23</v>
      </c>
      <c r="C16" s="24">
        <v>0</v>
      </c>
      <c r="F16" s="19" t="s">
        <v>23</v>
      </c>
    </row>
    <row r="17" spans="1:6" x14ac:dyDescent="0.25">
      <c r="A17" s="19" t="s">
        <v>3</v>
      </c>
      <c r="B17" s="19" t="s">
        <v>24</v>
      </c>
      <c r="C17" s="24">
        <f>0.8*0.7*O6</f>
        <v>0</v>
      </c>
      <c r="D17" t="s">
        <v>37</v>
      </c>
      <c r="F17" s="19" t="s">
        <v>24</v>
      </c>
    </row>
    <row r="18" spans="1:6" x14ac:dyDescent="0.25">
      <c r="A18" s="19" t="s">
        <v>3</v>
      </c>
      <c r="B18" s="19" t="s">
        <v>27</v>
      </c>
      <c r="C18" s="24">
        <f>0.8*0.75*O6</f>
        <v>0</v>
      </c>
      <c r="D18" t="s">
        <v>37</v>
      </c>
      <c r="F18" s="19" t="s">
        <v>27</v>
      </c>
    </row>
    <row r="19" spans="1:6" x14ac:dyDescent="0.25">
      <c r="A19" s="19" t="s">
        <v>3</v>
      </c>
      <c r="B19" s="19" t="s">
        <v>25</v>
      </c>
      <c r="C19" s="24">
        <f>14*O6+0.8*1.1*O6</f>
        <v>0</v>
      </c>
      <c r="D19" t="s">
        <v>37</v>
      </c>
      <c r="F19" s="19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reaction</vt:lpstr>
      <vt:lpstr>calcul</vt:lpstr>
      <vt:lpstr>Phases</vt:lpstr>
    </vt:vector>
  </TitlesOfParts>
  <Company>CHIMEX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MALDONADO Sébastien</dc:creator>
  <cp:lastModifiedBy>RUBICONI Raphaelle</cp:lastModifiedBy>
  <dcterms:created xsi:type="dcterms:W3CDTF">2015-06-01T16:29:07Z</dcterms:created>
  <dcterms:modified xsi:type="dcterms:W3CDTF">2015-07-30T14:39:42Z</dcterms:modified>
</cp:coreProperties>
</file>