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0610" windowHeight="8160"/>
  </bookViews>
  <sheets>
    <sheet name="Facture" sheetId="1" r:id="rId1"/>
    <sheet name="produits" sheetId="4" r:id="rId2"/>
    <sheet name="clients" sheetId="3" r:id="rId3"/>
    <sheet name="tva" sheetId="5" r:id="rId4"/>
    <sheet name="Liste factures" sheetId="6" r:id="rId5"/>
  </sheets>
  <definedNames>
    <definedName name="_xlnm._FilterDatabase" localSheetId="0" hidden="1">Facture!#REF!</definedName>
    <definedName name="_xlnm._FilterDatabase" localSheetId="1" hidden="1">produits!$A$1:$D$10</definedName>
    <definedName name="client">Facture!$D$14</definedName>
    <definedName name="date">Facture!$D$17</definedName>
    <definedName name="ht">Facture!$I$40</definedName>
    <definedName name="numero">Facture!$B$17</definedName>
    <definedName name="poulet">produits!$B$2:$D$10</definedName>
    <definedName name="ttc">Facture!$F$41</definedName>
    <definedName name="_xlnm.Print_Area" localSheetId="0">Facture!$A$1:$F$47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F22" i="1"/>
  <c r="F23" i="1"/>
  <c r="F24" i="1"/>
  <c r="F25" i="1"/>
  <c r="F26" i="1"/>
  <c r="F27" i="1"/>
  <c r="F28" i="1"/>
  <c r="F29" i="1"/>
  <c r="F30" i="1"/>
  <c r="F31" i="1"/>
  <c r="F32" i="1"/>
  <c r="J22" i="1"/>
  <c r="J23" i="1"/>
  <c r="J24" i="1"/>
  <c r="J25" i="1"/>
  <c r="J26" i="1"/>
  <c r="J27" i="1"/>
  <c r="J28" i="1"/>
  <c r="J29" i="1"/>
  <c r="J30" i="1"/>
  <c r="J31" i="1"/>
  <c r="J32" i="1"/>
  <c r="E21" i="1" l="1"/>
  <c r="E22" i="1"/>
  <c r="E23" i="1"/>
  <c r="E24" i="1"/>
  <c r="E25" i="1"/>
  <c r="E26" i="1"/>
  <c r="E27" i="1"/>
  <c r="E28" i="1"/>
  <c r="E29" i="1"/>
  <c r="E30" i="1"/>
  <c r="E31" i="1"/>
  <c r="E32" i="1"/>
  <c r="G20" i="1" l="1"/>
  <c r="F20" i="1" s="1"/>
  <c r="E20" i="1"/>
  <c r="J20" i="1" l="1"/>
  <c r="E16" i="1"/>
  <c r="D16" i="1"/>
  <c r="D15" i="1"/>
  <c r="G21" i="1" l="1"/>
  <c r="J21" i="1" s="1"/>
  <c r="G22" i="1"/>
  <c r="G23" i="1"/>
  <c r="G24" i="1"/>
  <c r="G25" i="1"/>
  <c r="G26" i="1"/>
  <c r="G27" i="1"/>
  <c r="G28" i="1"/>
  <c r="I28" i="1" s="1"/>
  <c r="G29" i="1"/>
  <c r="G30" i="1"/>
  <c r="G31" i="1"/>
  <c r="G32" i="1"/>
  <c r="I22" i="1" l="1"/>
  <c r="I23" i="1"/>
  <c r="I24" i="1"/>
  <c r="I25" i="1"/>
  <c r="I26" i="1"/>
  <c r="I27" i="1"/>
  <c r="I29" i="1"/>
  <c r="I30" i="1"/>
  <c r="I31" i="1"/>
  <c r="I32" i="1"/>
  <c r="I21" i="1" l="1"/>
  <c r="D17" i="1" l="1"/>
  <c r="I20" i="1" l="1"/>
  <c r="D39" i="1" s="1"/>
  <c r="D40" i="1"/>
  <c r="E40" i="1" s="1"/>
  <c r="F40" i="1" s="1"/>
  <c r="E39" i="1" l="1"/>
  <c r="F39" i="1" s="1"/>
  <c r="F41" i="1" s="1"/>
  <c r="I40" i="1"/>
</calcChain>
</file>

<file path=xl/sharedStrings.xml><?xml version="1.0" encoding="utf-8"?>
<sst xmlns="http://schemas.openxmlformats.org/spreadsheetml/2006/main" count="90" uniqueCount="66">
  <si>
    <t>TVA</t>
  </si>
  <si>
    <t xml:space="preserve">Client : </t>
  </si>
  <si>
    <t>client</t>
  </si>
  <si>
    <t>adresse</t>
  </si>
  <si>
    <t>cp</t>
  </si>
  <si>
    <t>ville</t>
  </si>
  <si>
    <t>n°</t>
  </si>
  <si>
    <t>Date</t>
  </si>
  <si>
    <t>Libellé</t>
  </si>
  <si>
    <t>Quantité</t>
  </si>
  <si>
    <t>Montant HT</t>
  </si>
  <si>
    <t>Facture n°</t>
  </si>
  <si>
    <t>dénomination</t>
  </si>
  <si>
    <t>prix au kg HT</t>
  </si>
  <si>
    <t>Poids (Kg)</t>
  </si>
  <si>
    <t>Taux</t>
  </si>
  <si>
    <t>Base HT</t>
  </si>
  <si>
    <t>Montant TVA</t>
  </si>
  <si>
    <t>Montant TTC</t>
  </si>
  <si>
    <t>taux</t>
  </si>
  <si>
    <t>TVA SUR VENTES</t>
  </si>
  <si>
    <t>TVA SUR VIVANTS</t>
  </si>
  <si>
    <t>VE</t>
  </si>
  <si>
    <t>VI</t>
  </si>
  <si>
    <t>type TVA</t>
  </si>
  <si>
    <t>Poulets PAC</t>
  </si>
  <si>
    <t>Pintades PAC</t>
  </si>
  <si>
    <t>Pintades effilées</t>
  </si>
  <si>
    <t>Chapons  PAC</t>
  </si>
  <si>
    <t>Chapons effilés</t>
  </si>
  <si>
    <t>Abats de volailles</t>
  </si>
  <si>
    <t>taux TVA</t>
  </si>
  <si>
    <t>Depuis le 1er Janvier 2013, une indemnité forfaitaire pour frais de recouvrement de 40€ sera due de plein droit et sans formalité pour toute facture non payée dans les délais prévus (décret N° 2012-1115 du 2 Octobre 2012 - JO du 4.</t>
  </si>
  <si>
    <t xml:space="preserve">Échéance de paiement : </t>
  </si>
  <si>
    <t xml:space="preserve">Mode de règlement : </t>
  </si>
  <si>
    <t>Chèque</t>
  </si>
  <si>
    <t>TOTAL TTC A REGLER =</t>
  </si>
  <si>
    <t xml:space="preserve">Tous nos produits sont issus de l'agriculture biologique et certifiés par FR-BIO-09. </t>
  </si>
  <si>
    <t>du</t>
  </si>
  <si>
    <t>Poulets PAC VD</t>
  </si>
  <si>
    <t>2015-001</t>
  </si>
  <si>
    <t>date facture</t>
  </si>
  <si>
    <t>2015-002</t>
  </si>
  <si>
    <t>2015-003</t>
  </si>
  <si>
    <t>2015-004</t>
  </si>
  <si>
    <t>2015-005</t>
  </si>
  <si>
    <t>2015-006</t>
  </si>
  <si>
    <t>2015-007</t>
  </si>
  <si>
    <t>2015-008</t>
  </si>
  <si>
    <t>2015-009</t>
  </si>
  <si>
    <t>2015-010</t>
  </si>
  <si>
    <t>2015-011</t>
  </si>
  <si>
    <t>2015-012</t>
  </si>
  <si>
    <t>2015-013</t>
  </si>
  <si>
    <t>2015-014</t>
  </si>
  <si>
    <t>2015-015</t>
  </si>
  <si>
    <t>Poulets démarrés 8 sem</t>
  </si>
  <si>
    <t>Poulets démarrés 6 sem</t>
  </si>
  <si>
    <t>Poulets effilés</t>
  </si>
  <si>
    <t>Nous nous reservons la proprieté des marchandises jusqu'au paiement intégral de notre facture (loi n° 80335 du 12 mai 1980). L'entreprise n'octroie aucun escompte pour règlement anticipé.</t>
  </si>
  <si>
    <t>2015-016</t>
  </si>
  <si>
    <t>2015-017</t>
  </si>
  <si>
    <t>2015-018</t>
  </si>
  <si>
    <t>poulets démarrés 12 semaines</t>
  </si>
  <si>
    <t>Prix unitaire</t>
  </si>
  <si>
    <t>30/10/2015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</si>
</sst>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0.000"/>
  </numFmts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6">
    <xf numFmtId="0" fontId="0" fillId="0" borderId="0" xfId="0"/>
    <xf numFmtId="0" fontId="0" fillId="0" borderId="1" xfId="0" applyBorder="1"/>
    <xf numFmtId="49" fontId="0" fillId="0" borderId="1" xfId="0" applyNumberFormat="1" applyBorder="1"/>
    <xf numFmtId="0" fontId="3" fillId="2" borderId="0" xfId="0" applyFont="1" applyFill="1"/>
    <xf numFmtId="10" fontId="0" fillId="0" borderId="0" xfId="0" applyNumberFormat="1"/>
    <xf numFmtId="0" fontId="3" fillId="2" borderId="1" xfId="0" applyFont="1" applyFill="1" applyBorder="1"/>
    <xf numFmtId="14" fontId="0" fillId="3" borderId="1" xfId="0" applyNumberFormat="1" applyFill="1" applyBorder="1"/>
    <xf numFmtId="0" fontId="0" fillId="0" borderId="2" xfId="0" applyFill="1" applyBorder="1"/>
    <xf numFmtId="10" fontId="0" fillId="3" borderId="1" xfId="0" applyNumberFormat="1" applyFill="1" applyBorder="1"/>
    <xf numFmtId="164" fontId="0" fillId="3" borderId="1" xfId="0" applyNumberFormat="1" applyFill="1" applyBorder="1"/>
    <xf numFmtId="49" fontId="0" fillId="0" borderId="1" xfId="0" applyNumberFormat="1" applyFill="1" applyBorder="1"/>
    <xf numFmtId="0" fontId="0" fillId="0" borderId="1" xfId="0" applyFill="1" applyBorder="1"/>
    <xf numFmtId="164" fontId="0" fillId="3" borderId="3" xfId="0" applyNumberFormat="1" applyFill="1" applyBorder="1"/>
    <xf numFmtId="0" fontId="0" fillId="3" borderId="1" xfId="0" applyFill="1" applyBorder="1"/>
    <xf numFmtId="49" fontId="0" fillId="0" borderId="2" xfId="0" applyNumberFormat="1" applyFill="1" applyBorder="1"/>
    <xf numFmtId="14" fontId="0" fillId="0" borderId="1" xfId="0" applyNumberFormat="1" applyBorder="1"/>
    <xf numFmtId="0" fontId="0" fillId="0" borderId="2" xfId="0" applyBorder="1"/>
    <xf numFmtId="164" fontId="0" fillId="0" borderId="1" xfId="0" applyNumberFormat="1" applyBorder="1"/>
    <xf numFmtId="164" fontId="0" fillId="0" borderId="0" xfId="0" applyNumberFormat="1"/>
    <xf numFmtId="164" fontId="0" fillId="0" borderId="0" xfId="0" applyNumberFormat="1" applyBorder="1"/>
    <xf numFmtId="164" fontId="0" fillId="0" borderId="1" xfId="0" applyNumberFormat="1" applyFill="1" applyBorder="1"/>
    <xf numFmtId="0" fontId="0" fillId="4" borderId="0" xfId="0" applyFill="1"/>
    <xf numFmtId="0" fontId="2" fillId="4" borderId="7" xfId="0" applyFont="1" applyFill="1" applyBorder="1"/>
    <xf numFmtId="0" fontId="2" fillId="4" borderId="10" xfId="0" applyFont="1" applyFill="1" applyBorder="1"/>
    <xf numFmtId="0" fontId="2" fillId="4" borderId="12" xfId="0" applyFont="1" applyFill="1" applyBorder="1"/>
    <xf numFmtId="0" fontId="2" fillId="4" borderId="13" xfId="0" applyFont="1" applyFill="1" applyBorder="1" applyAlignment="1">
      <alignment horizontal="center"/>
    </xf>
    <xf numFmtId="164" fontId="2" fillId="4" borderId="6" xfId="0" applyNumberFormat="1" applyFont="1" applyFill="1" applyBorder="1"/>
    <xf numFmtId="0" fontId="2" fillId="4" borderId="0" xfId="0" applyFont="1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10" xfId="0" applyFill="1" applyBorder="1"/>
    <xf numFmtId="0" fontId="0" fillId="4" borderId="0" xfId="0" applyFill="1" applyBorder="1"/>
    <xf numFmtId="0" fontId="0" fillId="4" borderId="11" xfId="0" applyFill="1" applyBorder="1"/>
    <xf numFmtId="0" fontId="0" fillId="4" borderId="0" xfId="0" applyNumberFormat="1" applyFill="1" applyBorder="1" applyAlignment="1" applyProtection="1">
      <alignment horizontal="right"/>
      <protection locked="0"/>
    </xf>
    <xf numFmtId="14" fontId="0" fillId="4" borderId="0" xfId="0" applyNumberFormat="1" applyFill="1" applyBorder="1" applyAlignment="1" applyProtection="1">
      <alignment horizontal="left"/>
      <protection locked="0"/>
    </xf>
    <xf numFmtId="0" fontId="3" fillId="2" borderId="10" xfId="0" applyFont="1" applyFill="1" applyBorder="1"/>
    <xf numFmtId="0" fontId="3" fillId="2" borderId="0" xfId="0" applyFont="1" applyFill="1" applyBorder="1"/>
    <xf numFmtId="0" fontId="3" fillId="2" borderId="11" xfId="0" applyFont="1" applyFill="1" applyBorder="1"/>
    <xf numFmtId="49" fontId="0" fillId="3" borderId="10" xfId="0" applyNumberFormat="1" applyFill="1" applyBorder="1" applyProtection="1">
      <protection locked="0"/>
    </xf>
    <xf numFmtId="0" fontId="0" fillId="3" borderId="0" xfId="0" applyFill="1" applyBorder="1" applyProtection="1">
      <protection locked="0"/>
    </xf>
    <xf numFmtId="165" fontId="0" fillId="3" borderId="0" xfId="0" applyNumberFormat="1" applyFill="1" applyBorder="1" applyProtection="1">
      <protection locked="0"/>
    </xf>
    <xf numFmtId="44" fontId="0" fillId="3" borderId="0" xfId="0" applyNumberFormat="1" applyFill="1" applyBorder="1"/>
    <xf numFmtId="44" fontId="0" fillId="3" borderId="11" xfId="0" applyNumberFormat="1" applyFill="1" applyBorder="1"/>
    <xf numFmtId="165" fontId="0" fillId="4" borderId="0" xfId="0" applyNumberFormat="1" applyFill="1" applyBorder="1"/>
    <xf numFmtId="0" fontId="3" fillId="2" borderId="15" xfId="0" applyFont="1" applyFill="1" applyBorder="1"/>
    <xf numFmtId="0" fontId="3" fillId="2" borderId="16" xfId="0" applyFont="1" applyFill="1" applyBorder="1"/>
    <xf numFmtId="14" fontId="0" fillId="3" borderId="15" xfId="0" applyNumberFormat="1" applyFill="1" applyBorder="1"/>
    <xf numFmtId="164" fontId="0" fillId="3" borderId="16" xfId="0" applyNumberFormat="1" applyFill="1" applyBorder="1"/>
    <xf numFmtId="0" fontId="0" fillId="3" borderId="15" xfId="0" applyFill="1" applyBorder="1"/>
    <xf numFmtId="164" fontId="0" fillId="3" borderId="17" xfId="0" applyNumberFormat="1" applyFill="1" applyBorder="1"/>
    <xf numFmtId="10" fontId="0" fillId="4" borderId="0" xfId="0" applyNumberFormat="1" applyFill="1" applyBorder="1"/>
    <xf numFmtId="164" fontId="2" fillId="4" borderId="11" xfId="0" applyNumberFormat="1" applyFont="1" applyFill="1" applyBorder="1"/>
    <xf numFmtId="14" fontId="0" fillId="4" borderId="0" xfId="0" applyNumberFormat="1" applyFill="1" applyBorder="1" applyProtection="1">
      <protection locked="0"/>
    </xf>
    <xf numFmtId="0" fontId="3" fillId="4" borderId="0" xfId="0" applyFont="1" applyFill="1"/>
    <xf numFmtId="164" fontId="0" fillId="4" borderId="0" xfId="0" applyNumberFormat="1" applyFill="1"/>
    <xf numFmtId="164" fontId="0" fillId="0" borderId="0" xfId="0" applyNumberFormat="1" applyFill="1" applyBorder="1"/>
    <xf numFmtId="0" fontId="3" fillId="2" borderId="0" xfId="0" applyFont="1" applyFill="1" applyBorder="1" applyAlignment="1">
      <alignment horizontal="center"/>
    </xf>
    <xf numFmtId="0" fontId="1" fillId="4" borderId="0" xfId="1" applyFill="1" applyBorder="1" applyAlignment="1">
      <alignment horizontal="center"/>
    </xf>
    <xf numFmtId="0" fontId="1" fillId="4" borderId="11" xfId="1" applyFill="1" applyBorder="1" applyAlignment="1">
      <alignment horizontal="center"/>
    </xf>
    <xf numFmtId="0" fontId="6" fillId="4" borderId="8" xfId="0" applyFont="1" applyFill="1" applyBorder="1" applyAlignment="1">
      <alignment horizontal="center"/>
    </xf>
    <xf numFmtId="0" fontId="6" fillId="4" borderId="9" xfId="0" applyFont="1" applyFill="1" applyBorder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5" fillId="4" borderId="11" xfId="0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4" fillId="4" borderId="10" xfId="0" applyFont="1" applyFill="1" applyBorder="1" applyAlignment="1">
      <alignment horizontal="center" vertical="top" wrapText="1"/>
    </xf>
    <xf numFmtId="0" fontId="4" fillId="4" borderId="0" xfId="0" applyFont="1" applyFill="1" applyBorder="1" applyAlignment="1">
      <alignment horizontal="center" vertical="top" wrapText="1"/>
    </xf>
    <xf numFmtId="0" fontId="4" fillId="4" borderId="11" xfId="0" applyFont="1" applyFill="1" applyBorder="1" applyAlignment="1">
      <alignment horizontal="center" vertical="top" wrapText="1"/>
    </xf>
    <xf numFmtId="0" fontId="4" fillId="4" borderId="12" xfId="0" applyFont="1" applyFill="1" applyBorder="1" applyAlignment="1">
      <alignment horizontal="center" vertical="top" wrapText="1"/>
    </xf>
    <xf numFmtId="0" fontId="4" fillId="4" borderId="13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0" fillId="4" borderId="10" xfId="0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49" fontId="2" fillId="4" borderId="8" xfId="0" applyNumberFormat="1" applyFont="1" applyFill="1" applyBorder="1" applyAlignment="1" applyProtection="1">
      <alignment horizontal="center"/>
      <protection locked="0"/>
    </xf>
    <xf numFmtId="49" fontId="2" fillId="4" borderId="9" xfId="0" applyNumberFormat="1" applyFont="1" applyFill="1" applyBorder="1" applyAlignment="1" applyProtection="1">
      <alignment horizontal="center"/>
      <protection locked="0"/>
    </xf>
    <xf numFmtId="0" fontId="2" fillId="4" borderId="13" xfId="0" applyFont="1" applyFill="1" applyBorder="1" applyAlignment="1">
      <alignment horizontal="center"/>
    </xf>
    <xf numFmtId="0" fontId="2" fillId="4" borderId="14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2" fillId="4" borderId="11" xfId="0" applyFont="1" applyFill="1" applyBorder="1" applyAlignment="1">
      <alignment horizontal="center"/>
    </xf>
    <xf numFmtId="0" fontId="0" fillId="4" borderId="10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4" borderId="11" xfId="0" applyFill="1" applyBorder="1" applyAlignment="1">
      <alignment horizontal="center" vertical="center" wrapText="1"/>
    </xf>
    <xf numFmtId="0" fontId="4" fillId="4" borderId="10" xfId="0" applyFont="1" applyFill="1" applyBorder="1" applyAlignment="1">
      <alignment horizontal="center" wrapText="1"/>
    </xf>
    <xf numFmtId="0" fontId="4" fillId="4" borderId="0" xfId="0" applyFont="1" applyFill="1" applyBorder="1" applyAlignment="1">
      <alignment horizontal="center" wrapText="1"/>
    </xf>
    <xf numFmtId="0" fontId="4" fillId="4" borderId="11" xfId="0" applyFont="1" applyFill="1" applyBorder="1" applyAlignment="1">
      <alignment horizontal="center" wrapText="1"/>
    </xf>
  </cellXfs>
  <cellStyles count="2">
    <cellStyle name="Lien hypertexte" xfId="1" builtinId="8"/>
    <cellStyle name="Normal" xfId="0" builtinId="0"/>
  </cellStyles>
  <dxfs count="1">
    <dxf>
      <font>
        <color theme="2" tint="-9.9948118533890809E-2"/>
      </font>
      <fill>
        <patternFill patternType="solid">
          <fgColor theme="2" tint="-9.9948118533890809E-2"/>
          <bgColor theme="2" tint="-9.9948118533890809E-2"/>
        </patternFill>
      </fill>
      <border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g"/><Relationship Id="rId1" Type="http://schemas.openxmlformats.org/officeDocument/2006/relationships/image" Target="../media/image3.jp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2</xdr:col>
      <xdr:colOff>19050</xdr:colOff>
      <xdr:row>7</xdr:row>
      <xdr:rowOff>25334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1885950" cy="1654108"/>
        </a:xfrm>
        <a:prstGeom prst="rect">
          <a:avLst/>
        </a:prstGeom>
      </xdr:spPr>
    </xdr:pic>
    <xdr:clientData/>
  </xdr:twoCellAnchor>
  <xdr:twoCellAnchor editAs="oneCell">
    <xdr:from>
      <xdr:col>0</xdr:col>
      <xdr:colOff>333375</xdr:colOff>
      <xdr:row>8</xdr:row>
      <xdr:rowOff>133351</xdr:rowOff>
    </xdr:from>
    <xdr:to>
      <xdr:col>1</xdr:col>
      <xdr:colOff>809625</xdr:colOff>
      <xdr:row>12</xdr:row>
      <xdr:rowOff>199531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3375" y="1695451"/>
          <a:ext cx="1238250" cy="828180"/>
        </a:xfrm>
        <a:prstGeom prst="rect">
          <a:avLst/>
        </a:prstGeom>
        <a:noFill/>
        <a:ln>
          <a:noFill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</xdr:row>
          <xdr:rowOff>19050</xdr:rowOff>
        </xdr:from>
        <xdr:to>
          <xdr:col>8</xdr:col>
          <xdr:colOff>752475</xdr:colOff>
          <xdr:row>4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6</xdr:row>
          <xdr:rowOff>19050</xdr:rowOff>
        </xdr:from>
        <xdr:to>
          <xdr:col>9</xdr:col>
          <xdr:colOff>28575</xdr:colOff>
          <xdr:row>9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LES DONNEES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</xdr:colOff>
          <xdr:row>9</xdr:row>
          <xdr:rowOff>133350</xdr:rowOff>
        </xdr:from>
        <xdr:to>
          <xdr:col>9</xdr:col>
          <xdr:colOff>9525</xdr:colOff>
          <xdr:row>11</xdr:row>
          <xdr:rowOff>161925</xdr:rowOff>
        </xdr:to>
        <xdr:sp macro="" textlink="">
          <xdr:nvSpPr>
            <xdr:cNvPr id="1034" name="CmdUsdAjouter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13</xdr:row>
          <xdr:rowOff>0</xdr:rowOff>
        </xdr:from>
        <xdr:to>
          <xdr:col>9</xdr:col>
          <xdr:colOff>9525</xdr:colOff>
          <xdr:row>15</xdr:row>
          <xdr:rowOff>19050</xdr:rowOff>
        </xdr:to>
        <xdr:sp macro="" textlink="">
          <xdr:nvSpPr>
            <xdr:cNvPr id="1035" name="CmdCopie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Y48"/>
  <sheetViews>
    <sheetView tabSelected="1" workbookViewId="0">
      <selection activeCell="D1" sqref="D1:F1"/>
    </sheetView>
  </sheetViews>
  <sheetFormatPr baseColWidth="10" defaultRowHeight="15" x14ac:dyDescent="0.25"/>
  <cols>
    <col min="2" max="2" width="16.5703125" customWidth="1"/>
    <col min="3" max="3" width="10.5703125" customWidth="1"/>
    <col min="4" max="4" width="12.140625" customWidth="1"/>
    <col min="5" max="5" width="13.28515625" customWidth="1"/>
    <col min="6" max="6" width="20.140625" customWidth="1"/>
    <col min="7" max="7" width="18.28515625" customWidth="1"/>
    <col min="24" max="24" width="15.7109375" customWidth="1"/>
    <col min="28" max="28" width="15.28515625" customWidth="1"/>
  </cols>
  <sheetData>
    <row r="1" spans="1:25" ht="23.25" x14ac:dyDescent="0.35">
      <c r="A1" s="28"/>
      <c r="B1" s="29"/>
      <c r="C1" s="29"/>
      <c r="D1" s="59"/>
      <c r="E1" s="59"/>
      <c r="F1" s="60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</row>
    <row r="2" spans="1:25" ht="18.75" x14ac:dyDescent="0.3">
      <c r="A2" s="30"/>
      <c r="B2" s="31"/>
      <c r="C2" s="31"/>
      <c r="D2" s="61"/>
      <c r="E2" s="61"/>
      <c r="F2" s="62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</row>
    <row r="3" spans="1:25" ht="18.75" x14ac:dyDescent="0.3">
      <c r="A3" s="30"/>
      <c r="B3" s="31"/>
      <c r="C3" s="31"/>
      <c r="D3" s="61"/>
      <c r="E3" s="61"/>
      <c r="F3" s="62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</row>
    <row r="4" spans="1:25" ht="18.75" x14ac:dyDescent="0.3">
      <c r="A4" s="30"/>
      <c r="B4" s="31"/>
      <c r="C4" s="31"/>
      <c r="D4" s="61"/>
      <c r="E4" s="61"/>
      <c r="F4" s="62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Y4" s="4"/>
    </row>
    <row r="5" spans="1:25" ht="18.75" x14ac:dyDescent="0.3">
      <c r="A5" s="30"/>
      <c r="B5" s="31"/>
      <c r="C5" s="31"/>
      <c r="D5" s="61"/>
      <c r="E5" s="61"/>
      <c r="F5" s="62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Y5" s="4"/>
    </row>
    <row r="6" spans="1:25" x14ac:dyDescent="0.25">
      <c r="A6" s="30"/>
      <c r="B6" s="31"/>
      <c r="C6" s="31"/>
      <c r="D6" s="57"/>
      <c r="E6" s="57"/>
      <c r="F6" s="58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Y6" s="4"/>
    </row>
    <row r="7" spans="1:25" x14ac:dyDescent="0.25">
      <c r="A7" s="30"/>
      <c r="B7" s="31"/>
      <c r="C7" s="31"/>
      <c r="D7" s="57"/>
      <c r="E7" s="57"/>
      <c r="F7" s="58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Y7" s="4"/>
    </row>
    <row r="8" spans="1:25" x14ac:dyDescent="0.25">
      <c r="A8" s="30"/>
      <c r="B8" s="31"/>
      <c r="C8" s="31"/>
      <c r="D8" s="63"/>
      <c r="E8" s="63"/>
      <c r="F8" s="64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Y8" s="4"/>
    </row>
    <row r="9" spans="1:25" x14ac:dyDescent="0.25">
      <c r="A9" s="30"/>
      <c r="B9" s="31"/>
      <c r="C9" s="31"/>
      <c r="D9" s="63"/>
      <c r="E9" s="63"/>
      <c r="F9" s="64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</row>
    <row r="10" spans="1:25" x14ac:dyDescent="0.25">
      <c r="A10" s="30"/>
      <c r="B10" s="31"/>
      <c r="C10" s="31"/>
      <c r="D10" s="63"/>
      <c r="E10" s="63"/>
      <c r="F10" s="64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</row>
    <row r="11" spans="1:25" x14ac:dyDescent="0.25">
      <c r="A11" s="30"/>
      <c r="B11" s="31"/>
      <c r="C11" s="31"/>
      <c r="D11" s="31"/>
      <c r="E11" s="31"/>
      <c r="F11" s="32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</row>
    <row r="12" spans="1:25" x14ac:dyDescent="0.25">
      <c r="A12" s="30"/>
      <c r="B12" s="31"/>
      <c r="C12" s="31"/>
      <c r="D12" s="31"/>
      <c r="E12" s="31"/>
      <c r="F12" s="32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</row>
    <row r="13" spans="1:25" ht="15.75" thickBot="1" x14ac:dyDescent="0.3">
      <c r="A13" s="30"/>
      <c r="B13" s="31"/>
      <c r="C13" s="31"/>
      <c r="D13" s="31"/>
      <c r="E13" s="31"/>
      <c r="F13" s="32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</row>
    <row r="14" spans="1:25" ht="15.75" x14ac:dyDescent="0.25">
      <c r="A14" s="30"/>
      <c r="B14" s="31"/>
      <c r="C14" s="22" t="s">
        <v>1</v>
      </c>
      <c r="D14" s="74"/>
      <c r="E14" s="74"/>
      <c r="F14" s="75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</row>
    <row r="15" spans="1:25" ht="15.75" x14ac:dyDescent="0.25">
      <c r="A15" s="30"/>
      <c r="B15" s="31"/>
      <c r="C15" s="23"/>
      <c r="D15" s="78" t="str">
        <f>IF(D14="","",VLOOKUP(D14,clients!B2:E10,2,FALSE))</f>
        <v/>
      </c>
      <c r="E15" s="78"/>
      <c r="F15" s="79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</row>
    <row r="16" spans="1:25" ht="16.5" thickBot="1" x14ac:dyDescent="0.3">
      <c r="A16" s="30"/>
      <c r="B16" s="31"/>
      <c r="C16" s="24"/>
      <c r="D16" s="25" t="str">
        <f>IF(D14="","",VLOOKUP(D14,clients!B2:E10,3,FALSE))</f>
        <v/>
      </c>
      <c r="E16" s="76" t="str">
        <f>IF(D14="","",VLOOKUP(D14,clients!B2:E10,4,FALSE))</f>
        <v/>
      </c>
      <c r="F16" s="77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</row>
    <row r="17" spans="1:22" x14ac:dyDescent="0.25">
      <c r="A17" s="30" t="s">
        <v>11</v>
      </c>
      <c r="B17" s="33" t="s">
        <v>62</v>
      </c>
      <c r="C17" s="31" t="s">
        <v>38</v>
      </c>
      <c r="D17" s="34">
        <f ca="1">TODAY()</f>
        <v>42308</v>
      </c>
      <c r="E17" s="31"/>
      <c r="F17" s="32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</row>
    <row r="18" spans="1:22" x14ac:dyDescent="0.25">
      <c r="A18" s="30"/>
      <c r="B18" s="31"/>
      <c r="C18" s="31"/>
      <c r="D18" s="31"/>
      <c r="E18" s="31"/>
      <c r="F18" s="32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</row>
    <row r="19" spans="1:22" x14ac:dyDescent="0.25">
      <c r="A19" s="35" t="s">
        <v>7</v>
      </c>
      <c r="B19" s="36" t="s">
        <v>8</v>
      </c>
      <c r="C19" s="36" t="s">
        <v>9</v>
      </c>
      <c r="D19" s="36" t="s">
        <v>14</v>
      </c>
      <c r="E19" s="56" t="s">
        <v>64</v>
      </c>
      <c r="F19" s="37" t="s">
        <v>10</v>
      </c>
      <c r="G19" s="3" t="s">
        <v>31</v>
      </c>
      <c r="H19" s="21"/>
      <c r="I19" s="53" t="s">
        <v>22</v>
      </c>
      <c r="J19" s="53" t="s">
        <v>23</v>
      </c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</row>
    <row r="20" spans="1:22" x14ac:dyDescent="0.25">
      <c r="A20" s="38"/>
      <c r="B20" s="39"/>
      <c r="C20" s="39"/>
      <c r="D20" s="40"/>
      <c r="E20" s="41" t="str">
        <f>IF(B20&lt;&gt;"",(VLOOKUP(B20,produits!$B$2:$D$15,2,FALSE)),"")</f>
        <v/>
      </c>
      <c r="F20" s="42" t="str">
        <f>IF(B20&lt;&gt;"",IF(G20="VE",E20*D20,IF(G20="VI",C20*E20,"")),"")</f>
        <v/>
      </c>
      <c r="G20" s="21" t="str">
        <f>IF(B20="","",VLOOKUP(B20,produits!B2:D20,3,FALSE))</f>
        <v/>
      </c>
      <c r="H20" s="21"/>
      <c r="I20" s="31" t="str">
        <f>IF(B20="","",IF(G20="VE",E20*D20,""))</f>
        <v/>
      </c>
      <c r="J20" s="31" t="str">
        <f>IF(B20="","",IF(G20="VI",E20*C20,""))</f>
        <v/>
      </c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</row>
    <row r="21" spans="1:22" x14ac:dyDescent="0.25">
      <c r="A21" s="38"/>
      <c r="B21" s="39"/>
      <c r="C21" s="39"/>
      <c r="D21" s="40"/>
      <c r="E21" s="41" t="str">
        <f>IF(B21&lt;&gt;"",(VLOOKUP(B21,produits!$B$2:$D$15,2,FALSE)),"")</f>
        <v/>
      </c>
      <c r="F21" s="42" t="str">
        <f t="shared" ref="F21:F32" si="0">IF(B21&lt;&gt;"",IF(G21="VE",E21*D21,IF(G21="VI",C21*E21,"")),"")</f>
        <v/>
      </c>
      <c r="G21" s="21" t="str">
        <f t="shared" ref="G21:G32" si="1">IF(B21="","",VLOOKUP(B21,poulet,3,FALSE))</f>
        <v/>
      </c>
      <c r="H21" s="21"/>
      <c r="I21" s="31" t="str">
        <f t="shared" ref="I21:I32" si="2">IF(B21="","",IF(G21="VE",E21*D21,""))</f>
        <v/>
      </c>
      <c r="J21" s="31" t="str">
        <f t="shared" ref="J21:J32" si="3">IF(B21="","",IF(G21="VI",E21*C21,""))</f>
        <v/>
      </c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</row>
    <row r="22" spans="1:22" x14ac:dyDescent="0.25">
      <c r="A22" s="38"/>
      <c r="B22" s="39"/>
      <c r="C22" s="39"/>
      <c r="D22" s="40"/>
      <c r="E22" s="41" t="str">
        <f>IF(B22&lt;&gt;"",(VLOOKUP(B22,produits!$B$2:$D$15,2,FALSE)),"")</f>
        <v/>
      </c>
      <c r="F22" s="42" t="str">
        <f t="shared" si="0"/>
        <v/>
      </c>
      <c r="G22" s="21" t="str">
        <f t="shared" si="1"/>
        <v/>
      </c>
      <c r="H22" s="21"/>
      <c r="I22" s="31" t="str">
        <f t="shared" si="2"/>
        <v/>
      </c>
      <c r="J22" s="31" t="str">
        <f t="shared" si="3"/>
        <v/>
      </c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</row>
    <row r="23" spans="1:22" x14ac:dyDescent="0.25">
      <c r="A23" s="38"/>
      <c r="B23" s="39"/>
      <c r="C23" s="39"/>
      <c r="D23" s="40"/>
      <c r="E23" s="41" t="str">
        <f>IF(B23&lt;&gt;"",(VLOOKUP(B23,produits!$B$2:$D$15,2,FALSE)),"")</f>
        <v/>
      </c>
      <c r="F23" s="42" t="str">
        <f t="shared" si="0"/>
        <v/>
      </c>
      <c r="G23" s="21" t="str">
        <f t="shared" si="1"/>
        <v/>
      </c>
      <c r="H23" s="21"/>
      <c r="I23" s="31" t="str">
        <f t="shared" si="2"/>
        <v/>
      </c>
      <c r="J23" s="31" t="str">
        <f t="shared" si="3"/>
        <v/>
      </c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</row>
    <row r="24" spans="1:22" x14ac:dyDescent="0.25">
      <c r="A24" s="38"/>
      <c r="B24" s="39"/>
      <c r="C24" s="39"/>
      <c r="D24" s="40"/>
      <c r="E24" s="41" t="str">
        <f>IF(B24&lt;&gt;"",(VLOOKUP(B24,produits!$B$2:$D$15,2,FALSE)),"")</f>
        <v/>
      </c>
      <c r="F24" s="42" t="str">
        <f t="shared" si="0"/>
        <v/>
      </c>
      <c r="G24" s="21" t="str">
        <f t="shared" si="1"/>
        <v/>
      </c>
      <c r="H24" s="21"/>
      <c r="I24" s="31" t="str">
        <f t="shared" si="2"/>
        <v/>
      </c>
      <c r="J24" s="31" t="str">
        <f t="shared" si="3"/>
        <v/>
      </c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</row>
    <row r="25" spans="1:22" x14ac:dyDescent="0.25">
      <c r="A25" s="38"/>
      <c r="B25" s="39"/>
      <c r="C25" s="39"/>
      <c r="D25" s="40"/>
      <c r="E25" s="41" t="str">
        <f>IF(B25&lt;&gt;"",(VLOOKUP(B25,produits!$B$2:$D$15,2,FALSE)),"")</f>
        <v/>
      </c>
      <c r="F25" s="42" t="str">
        <f t="shared" si="0"/>
        <v/>
      </c>
      <c r="G25" s="21" t="str">
        <f t="shared" si="1"/>
        <v/>
      </c>
      <c r="H25" s="21"/>
      <c r="I25" s="31" t="str">
        <f t="shared" si="2"/>
        <v/>
      </c>
      <c r="J25" s="31" t="str">
        <f t="shared" si="3"/>
        <v/>
      </c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</row>
    <row r="26" spans="1:22" x14ac:dyDescent="0.25">
      <c r="A26" s="38"/>
      <c r="B26" s="39"/>
      <c r="C26" s="39"/>
      <c r="D26" s="40"/>
      <c r="E26" s="41" t="str">
        <f>IF(B26&lt;&gt;"",(VLOOKUP(B26,produits!$B$2:$D$15,2,FALSE)),"")</f>
        <v/>
      </c>
      <c r="F26" s="42" t="str">
        <f t="shared" si="0"/>
        <v/>
      </c>
      <c r="G26" s="21" t="str">
        <f t="shared" si="1"/>
        <v/>
      </c>
      <c r="H26" s="21"/>
      <c r="I26" s="31" t="str">
        <f t="shared" si="2"/>
        <v/>
      </c>
      <c r="J26" s="31" t="str">
        <f t="shared" si="3"/>
        <v/>
      </c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</row>
    <row r="27" spans="1:22" x14ac:dyDescent="0.25">
      <c r="A27" s="38"/>
      <c r="B27" s="39"/>
      <c r="C27" s="39"/>
      <c r="D27" s="40"/>
      <c r="E27" s="41" t="str">
        <f>IF(B27&lt;&gt;"",(VLOOKUP(B27,produits!$B$2:$D$15,2,FALSE)),"")</f>
        <v/>
      </c>
      <c r="F27" s="42" t="str">
        <f t="shared" si="0"/>
        <v/>
      </c>
      <c r="G27" s="21" t="str">
        <f t="shared" si="1"/>
        <v/>
      </c>
      <c r="H27" s="21"/>
      <c r="I27" s="31" t="str">
        <f t="shared" si="2"/>
        <v/>
      </c>
      <c r="J27" s="31" t="str">
        <f t="shared" si="3"/>
        <v/>
      </c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</row>
    <row r="28" spans="1:22" x14ac:dyDescent="0.25">
      <c r="A28" s="38"/>
      <c r="B28" s="39"/>
      <c r="C28" s="39"/>
      <c r="D28" s="40"/>
      <c r="E28" s="41" t="str">
        <f>IF(B28&lt;&gt;"",(VLOOKUP(B28,produits!$B$2:$D$15,2,FALSE)),"")</f>
        <v/>
      </c>
      <c r="F28" s="42" t="str">
        <f t="shared" si="0"/>
        <v/>
      </c>
      <c r="G28" s="21" t="str">
        <f t="shared" si="1"/>
        <v/>
      </c>
      <c r="H28" s="21"/>
      <c r="I28" s="31" t="str">
        <f t="shared" si="2"/>
        <v/>
      </c>
      <c r="J28" s="31" t="str">
        <f t="shared" si="3"/>
        <v/>
      </c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</row>
    <row r="29" spans="1:22" x14ac:dyDescent="0.25">
      <c r="A29" s="38"/>
      <c r="B29" s="39"/>
      <c r="C29" s="39"/>
      <c r="D29" s="40"/>
      <c r="E29" s="41" t="str">
        <f>IF(B29&lt;&gt;"",(VLOOKUP(B29,produits!$B$2:$D$15,2,FALSE)),"")</f>
        <v/>
      </c>
      <c r="F29" s="42" t="str">
        <f t="shared" si="0"/>
        <v/>
      </c>
      <c r="G29" s="21" t="str">
        <f t="shared" si="1"/>
        <v/>
      </c>
      <c r="H29" s="21"/>
      <c r="I29" s="31" t="str">
        <f t="shared" si="2"/>
        <v/>
      </c>
      <c r="J29" s="31" t="str">
        <f t="shared" si="3"/>
        <v/>
      </c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</row>
    <row r="30" spans="1:22" x14ac:dyDescent="0.25">
      <c r="A30" s="38"/>
      <c r="B30" s="39"/>
      <c r="C30" s="39"/>
      <c r="D30" s="40"/>
      <c r="E30" s="41" t="str">
        <f>IF(B30&lt;&gt;"",(VLOOKUP(B30,produits!$B$2:$D$15,2,FALSE)),"")</f>
        <v/>
      </c>
      <c r="F30" s="42" t="str">
        <f t="shared" si="0"/>
        <v/>
      </c>
      <c r="G30" s="21" t="str">
        <f t="shared" si="1"/>
        <v/>
      </c>
      <c r="H30" s="21"/>
      <c r="I30" s="31" t="str">
        <f t="shared" si="2"/>
        <v/>
      </c>
      <c r="J30" s="31" t="str">
        <f t="shared" si="3"/>
        <v/>
      </c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</row>
    <row r="31" spans="1:22" x14ac:dyDescent="0.25">
      <c r="A31" s="38"/>
      <c r="B31" s="39"/>
      <c r="C31" s="39"/>
      <c r="D31" s="40"/>
      <c r="E31" s="41" t="str">
        <f>IF(B31&lt;&gt;"",(VLOOKUP(B31,produits!$B$2:$D$15,2,FALSE)),"")</f>
        <v/>
      </c>
      <c r="F31" s="42" t="str">
        <f t="shared" si="0"/>
        <v/>
      </c>
      <c r="G31" s="21" t="str">
        <f t="shared" si="1"/>
        <v/>
      </c>
      <c r="H31" s="21"/>
      <c r="I31" s="31" t="str">
        <f t="shared" si="2"/>
        <v/>
      </c>
      <c r="J31" s="31" t="str">
        <f t="shared" si="3"/>
        <v/>
      </c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</row>
    <row r="32" spans="1:22" x14ac:dyDescent="0.25">
      <c r="A32" s="38"/>
      <c r="B32" s="39"/>
      <c r="C32" s="39"/>
      <c r="D32" s="40"/>
      <c r="E32" s="41" t="str">
        <f>IF(B32&lt;&gt;"",(VLOOKUP(B32,produits!$B$2:$D$15,2,FALSE)),"")</f>
        <v/>
      </c>
      <c r="F32" s="42" t="str">
        <f t="shared" si="0"/>
        <v/>
      </c>
      <c r="G32" s="21" t="str">
        <f t="shared" si="1"/>
        <v/>
      </c>
      <c r="H32" s="21"/>
      <c r="I32" s="31" t="str">
        <f t="shared" si="2"/>
        <v/>
      </c>
      <c r="J32" s="31" t="str">
        <f t="shared" si="3"/>
        <v/>
      </c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</row>
    <row r="33" spans="1:22" x14ac:dyDescent="0.25">
      <c r="A33" s="30"/>
      <c r="B33" s="31"/>
      <c r="C33" s="31"/>
      <c r="D33" s="43"/>
      <c r="E33" s="31"/>
      <c r="F33" s="32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</row>
    <row r="34" spans="1:22" x14ac:dyDescent="0.25">
      <c r="A34" s="30"/>
      <c r="B34" s="31"/>
      <c r="C34" s="31"/>
      <c r="D34" s="43"/>
      <c r="E34" s="31"/>
      <c r="F34" s="32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</row>
    <row r="35" spans="1:22" ht="15" customHeight="1" x14ac:dyDescent="0.25">
      <c r="A35" s="80" t="s">
        <v>37</v>
      </c>
      <c r="B35" s="81"/>
      <c r="C35" s="81"/>
      <c r="D35" s="81"/>
      <c r="E35" s="81"/>
      <c r="F35" s="82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</row>
    <row r="36" spans="1:22" x14ac:dyDescent="0.25">
      <c r="A36" s="80"/>
      <c r="B36" s="81"/>
      <c r="C36" s="81"/>
      <c r="D36" s="81"/>
      <c r="E36" s="81"/>
      <c r="F36" s="82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</row>
    <row r="37" spans="1:22" x14ac:dyDescent="0.25">
      <c r="A37" s="30"/>
      <c r="B37" s="31"/>
      <c r="C37" s="31"/>
      <c r="D37" s="31"/>
      <c r="E37" s="31"/>
      <c r="F37" s="32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</row>
    <row r="38" spans="1:22" x14ac:dyDescent="0.25">
      <c r="A38" s="44" t="s">
        <v>0</v>
      </c>
      <c r="B38" s="5" t="s">
        <v>8</v>
      </c>
      <c r="C38" s="5" t="s">
        <v>15</v>
      </c>
      <c r="D38" s="5" t="s">
        <v>16</v>
      </c>
      <c r="E38" s="5" t="s">
        <v>17</v>
      </c>
      <c r="F38" s="45" t="s">
        <v>18</v>
      </c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</row>
    <row r="39" spans="1:22" x14ac:dyDescent="0.25">
      <c r="A39" s="46" t="s">
        <v>22</v>
      </c>
      <c r="B39" s="6" t="s">
        <v>20</v>
      </c>
      <c r="C39" s="8">
        <v>5.5E-2</v>
      </c>
      <c r="D39" s="9">
        <f>SUM(I20:I32)</f>
        <v>0</v>
      </c>
      <c r="E39" s="9">
        <f>D39*C39</f>
        <v>0</v>
      </c>
      <c r="F39" s="47">
        <f>D39+E39</f>
        <v>0</v>
      </c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</row>
    <row r="40" spans="1:22" ht="15.75" thickBot="1" x14ac:dyDescent="0.3">
      <c r="A40" s="48" t="s">
        <v>23</v>
      </c>
      <c r="B40" s="13" t="s">
        <v>21</v>
      </c>
      <c r="C40" s="8">
        <v>0.1</v>
      </c>
      <c r="D40" s="12">
        <f>SUM(J20:J32)</f>
        <v>0</v>
      </c>
      <c r="E40" s="12">
        <f>D40*C40</f>
        <v>0</v>
      </c>
      <c r="F40" s="49">
        <f>D40+E40</f>
        <v>0</v>
      </c>
      <c r="G40" s="21"/>
      <c r="H40" s="21"/>
      <c r="I40" s="54">
        <f>SUM(D39:D40)</f>
        <v>0</v>
      </c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</row>
    <row r="41" spans="1:22" ht="16.5" thickBot="1" x14ac:dyDescent="0.3">
      <c r="A41" s="30"/>
      <c r="B41" s="31"/>
      <c r="C41" s="50"/>
      <c r="D41" s="72" t="s">
        <v>36</v>
      </c>
      <c r="E41" s="73"/>
      <c r="F41" s="26">
        <f>F40+F39</f>
        <v>0</v>
      </c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</row>
    <row r="42" spans="1:22" ht="15.75" x14ac:dyDescent="0.25">
      <c r="A42" s="71" t="s">
        <v>34</v>
      </c>
      <c r="B42" s="63"/>
      <c r="C42" s="50" t="s">
        <v>35</v>
      </c>
      <c r="D42" s="31"/>
      <c r="E42" s="27"/>
      <c r="F42" s="5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</row>
    <row r="43" spans="1:22" x14ac:dyDescent="0.25">
      <c r="A43" s="71" t="s">
        <v>33</v>
      </c>
      <c r="B43" s="63"/>
      <c r="C43" s="52" t="s">
        <v>65</v>
      </c>
      <c r="D43" s="31"/>
      <c r="E43" s="31"/>
      <c r="F43" s="32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</row>
    <row r="44" spans="1:22" x14ac:dyDescent="0.25">
      <c r="A44" s="83" t="s">
        <v>59</v>
      </c>
      <c r="B44" s="84"/>
      <c r="C44" s="84"/>
      <c r="D44" s="84"/>
      <c r="E44" s="84"/>
      <c r="F44" s="85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</row>
    <row r="45" spans="1:22" x14ac:dyDescent="0.25">
      <c r="A45" s="83"/>
      <c r="B45" s="84"/>
      <c r="C45" s="84"/>
      <c r="D45" s="84"/>
      <c r="E45" s="84"/>
      <c r="F45" s="85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</row>
    <row r="46" spans="1:22" x14ac:dyDescent="0.25">
      <c r="A46" s="65" t="s">
        <v>32</v>
      </c>
      <c r="B46" s="66"/>
      <c r="C46" s="66"/>
      <c r="D46" s="66"/>
      <c r="E46" s="66"/>
      <c r="F46" s="67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</row>
    <row r="47" spans="1:22" ht="27" customHeight="1" thickBot="1" x14ac:dyDescent="0.3">
      <c r="A47" s="68"/>
      <c r="B47" s="69"/>
      <c r="C47" s="69"/>
      <c r="D47" s="69"/>
      <c r="E47" s="69"/>
      <c r="F47" s="70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</row>
    <row r="48" spans="1:22" x14ac:dyDescent="0.25">
      <c r="C48" s="4"/>
      <c r="G48" s="21"/>
    </row>
  </sheetData>
  <mergeCells count="19">
    <mergeCell ref="D8:F8"/>
    <mergeCell ref="D9:F9"/>
    <mergeCell ref="D10:F10"/>
    <mergeCell ref="A46:F47"/>
    <mergeCell ref="A43:B43"/>
    <mergeCell ref="A42:B42"/>
    <mergeCell ref="D41:E41"/>
    <mergeCell ref="D14:F14"/>
    <mergeCell ref="E16:F16"/>
    <mergeCell ref="D15:F15"/>
    <mergeCell ref="A35:F36"/>
    <mergeCell ref="A44:F45"/>
    <mergeCell ref="D6:F6"/>
    <mergeCell ref="D7:F7"/>
    <mergeCell ref="D1:F1"/>
    <mergeCell ref="D2:F2"/>
    <mergeCell ref="D3:F3"/>
    <mergeCell ref="D4:F4"/>
    <mergeCell ref="D5:F5"/>
  </mergeCells>
  <conditionalFormatting sqref="D20">
    <cfRule type="expression" dxfId="0" priority="2" stopIfTrue="1">
      <formula>IF($G$20="VI",)</formula>
    </cfRule>
  </conditionalFormatting>
  <dataValidations count="1">
    <dataValidation type="list" showInputMessage="1" showErrorMessage="1" sqref="B48 B39:B41">
      <formula1>$X$4:$X$4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4" r:id="rId4" name="CmdUsdAjouter">
          <controlPr defaultSize="0" autoLine="0" r:id="rId5">
            <anchor moveWithCells="1">
              <from>
                <xdr:col>7</xdr:col>
                <xdr:colOff>28575</xdr:colOff>
                <xdr:row>9</xdr:row>
                <xdr:rowOff>133350</xdr:rowOff>
              </from>
              <to>
                <xdr:col>9</xdr:col>
                <xdr:colOff>9525</xdr:colOff>
                <xdr:row>11</xdr:row>
                <xdr:rowOff>161925</xdr:rowOff>
              </to>
            </anchor>
          </controlPr>
        </control>
      </mc:Choice>
      <mc:Fallback>
        <control shapeId="1034" r:id="rId4" name="CmdUsdAjouter"/>
      </mc:Fallback>
    </mc:AlternateContent>
    <mc:AlternateContent xmlns:mc="http://schemas.openxmlformats.org/markup-compatibility/2006">
      <mc:Choice Requires="x14">
        <control shapeId="1035" r:id="rId6" name="CmdCopie">
          <controlPr defaultSize="0" autoLine="0" r:id="rId7">
            <anchor moveWithCells="1">
              <from>
                <xdr:col>7</xdr:col>
                <xdr:colOff>19050</xdr:colOff>
                <xdr:row>13</xdr:row>
                <xdr:rowOff>0</xdr:rowOff>
              </from>
              <to>
                <xdr:col>9</xdr:col>
                <xdr:colOff>9525</xdr:colOff>
                <xdr:row>15</xdr:row>
                <xdr:rowOff>19050</xdr:rowOff>
              </to>
            </anchor>
          </controlPr>
        </control>
      </mc:Choice>
      <mc:Fallback>
        <control shapeId="1035" r:id="rId6" name="CmdCopie"/>
      </mc:Fallback>
    </mc:AlternateContent>
    <mc:AlternateContent xmlns:mc="http://schemas.openxmlformats.org/markup-compatibility/2006">
      <mc:Choice Requires="x14">
        <control shapeId="1026" r:id="rId8" name="Button 2">
          <controlPr defaultSize="0" print="0" autoFill="0" autoPict="0" macro="[0]!Macro1">
            <anchor moveWithCells="1" sizeWithCells="1">
              <from>
                <xdr:col>7</xdr:col>
                <xdr:colOff>0</xdr:colOff>
                <xdr:row>2</xdr:row>
                <xdr:rowOff>19050</xdr:rowOff>
              </from>
              <to>
                <xdr:col>8</xdr:col>
                <xdr:colOff>752475</xdr:colOff>
                <xdr:row>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9" name="Button 3">
          <controlPr defaultSize="0" print="0" autoFill="0" autoPict="0" macro="[0]!EFFACER">
            <anchor moveWithCells="1" sizeWithCells="1">
              <from>
                <xdr:col>7</xdr:col>
                <xdr:colOff>28575</xdr:colOff>
                <xdr:row>6</xdr:row>
                <xdr:rowOff>19050</xdr:rowOff>
              </from>
              <to>
                <xdr:col>9</xdr:col>
                <xdr:colOff>28575</xdr:colOff>
                <xdr:row>9</xdr:row>
                <xdr:rowOff>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clients!$B$2:$B$39</xm:f>
          </x14:formula1>
          <xm:sqref>D14:F14</xm:sqref>
        </x14:dataValidation>
        <x14:dataValidation type="list" allowBlank="1" showInputMessage="1" showErrorMessage="1">
          <x14:formula1>
            <xm:f>produits!$B$2:$B$39</xm:f>
          </x14:formula1>
          <xm:sqref>B20:B32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2"/>
  <sheetViews>
    <sheetView workbookViewId="0">
      <selection activeCell="B12" sqref="B12"/>
    </sheetView>
  </sheetViews>
  <sheetFormatPr baseColWidth="10" defaultRowHeight="15" x14ac:dyDescent="0.25"/>
  <cols>
    <col min="2" max="2" width="19" customWidth="1"/>
  </cols>
  <sheetData>
    <row r="1" spans="1:4" x14ac:dyDescent="0.25">
      <c r="A1" s="1" t="s">
        <v>6</v>
      </c>
      <c r="B1" s="1" t="s">
        <v>12</v>
      </c>
      <c r="C1" s="1" t="s">
        <v>13</v>
      </c>
      <c r="D1" s="11" t="s">
        <v>24</v>
      </c>
    </row>
    <row r="2" spans="1:4" x14ac:dyDescent="0.25">
      <c r="A2" s="11">
        <v>9</v>
      </c>
      <c r="B2" s="11" t="s">
        <v>30</v>
      </c>
      <c r="C2" s="17">
        <v>4.5</v>
      </c>
      <c r="D2" s="11" t="s">
        <v>22</v>
      </c>
    </row>
    <row r="3" spans="1:4" x14ac:dyDescent="0.25">
      <c r="A3" s="1">
        <v>5</v>
      </c>
      <c r="B3" s="11" t="s">
        <v>28</v>
      </c>
      <c r="C3" s="17"/>
      <c r="D3" s="1" t="s">
        <v>22</v>
      </c>
    </row>
    <row r="4" spans="1:4" x14ac:dyDescent="0.25">
      <c r="A4" s="1">
        <v>6</v>
      </c>
      <c r="B4" s="11" t="s">
        <v>29</v>
      </c>
      <c r="C4" s="17"/>
      <c r="D4" s="1" t="s">
        <v>22</v>
      </c>
    </row>
    <row r="5" spans="1:4" x14ac:dyDescent="0.25">
      <c r="A5" s="1">
        <v>4</v>
      </c>
      <c r="B5" s="11" t="s">
        <v>27</v>
      </c>
      <c r="C5" s="17"/>
      <c r="D5" s="1" t="s">
        <v>22</v>
      </c>
    </row>
    <row r="6" spans="1:4" x14ac:dyDescent="0.25">
      <c r="A6" s="1">
        <v>3</v>
      </c>
      <c r="B6" s="11" t="s">
        <v>26</v>
      </c>
      <c r="C6" s="17">
        <v>9.4</v>
      </c>
      <c r="D6" s="1" t="s">
        <v>22</v>
      </c>
    </row>
    <row r="7" spans="1:4" x14ac:dyDescent="0.25">
      <c r="A7" s="11">
        <v>10</v>
      </c>
      <c r="B7" s="11" t="s">
        <v>57</v>
      </c>
      <c r="C7" s="20">
        <v>3.7</v>
      </c>
      <c r="D7" s="11" t="s">
        <v>23</v>
      </c>
    </row>
    <row r="8" spans="1:4" x14ac:dyDescent="0.25">
      <c r="A8" s="1">
        <v>7</v>
      </c>
      <c r="B8" s="11" t="s">
        <v>56</v>
      </c>
      <c r="C8" s="17">
        <v>5.46</v>
      </c>
      <c r="D8" s="1" t="s">
        <v>23</v>
      </c>
    </row>
    <row r="9" spans="1:4" x14ac:dyDescent="0.25">
      <c r="A9" s="16">
        <v>2</v>
      </c>
      <c r="B9" s="16" t="s">
        <v>58</v>
      </c>
      <c r="C9" s="19">
        <v>7</v>
      </c>
      <c r="D9" s="16" t="s">
        <v>22</v>
      </c>
    </row>
    <row r="10" spans="1:4" x14ac:dyDescent="0.25">
      <c r="A10" s="7">
        <v>8</v>
      </c>
      <c r="B10" s="7" t="s">
        <v>25</v>
      </c>
      <c r="C10" s="18">
        <v>8.3000000000000007</v>
      </c>
      <c r="D10" s="7" t="s">
        <v>22</v>
      </c>
    </row>
    <row r="11" spans="1:4" x14ac:dyDescent="0.25">
      <c r="A11" s="16">
        <v>1</v>
      </c>
      <c r="B11" s="16" t="s">
        <v>39</v>
      </c>
      <c r="C11" s="19">
        <v>9</v>
      </c>
      <c r="D11" s="16" t="s">
        <v>22</v>
      </c>
    </row>
    <row r="12" spans="1:4" x14ac:dyDescent="0.25">
      <c r="B12" s="7" t="s">
        <v>63</v>
      </c>
      <c r="C12" s="55">
        <v>9</v>
      </c>
      <c r="D12" s="7" t="s">
        <v>23</v>
      </c>
    </row>
  </sheetData>
  <autoFilter ref="A1:D10">
    <sortState ref="A2:D11">
      <sortCondition ref="B1:B10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6"/>
  <sheetViews>
    <sheetView workbookViewId="0">
      <selection activeCell="B2" sqref="B2:E6"/>
    </sheetView>
  </sheetViews>
  <sheetFormatPr baseColWidth="10" defaultRowHeight="15" x14ac:dyDescent="0.25"/>
  <cols>
    <col min="2" max="2" width="20" customWidth="1"/>
    <col min="5" max="5" width="22.140625" customWidth="1"/>
  </cols>
  <sheetData>
    <row r="1" spans="1:5" x14ac:dyDescent="0.25">
      <c r="A1" s="1" t="s">
        <v>6</v>
      </c>
      <c r="B1" s="2" t="s">
        <v>2</v>
      </c>
      <c r="C1" s="1" t="s">
        <v>3</v>
      </c>
      <c r="D1" s="1" t="s">
        <v>4</v>
      </c>
      <c r="E1" s="1" t="s">
        <v>5</v>
      </c>
    </row>
    <row r="2" spans="1:5" x14ac:dyDescent="0.25">
      <c r="A2" s="1">
        <v>1</v>
      </c>
      <c r="B2" s="2"/>
      <c r="C2" s="1"/>
      <c r="D2" s="1"/>
      <c r="E2" s="1"/>
    </row>
    <row r="3" spans="1:5" x14ac:dyDescent="0.25">
      <c r="A3" s="1">
        <v>2</v>
      </c>
      <c r="B3" s="2"/>
      <c r="C3" s="1"/>
      <c r="D3" s="1"/>
      <c r="E3" s="1"/>
    </row>
    <row r="4" spans="1:5" x14ac:dyDescent="0.25">
      <c r="A4" s="1">
        <v>3</v>
      </c>
      <c r="B4" s="10"/>
      <c r="C4" s="11"/>
      <c r="D4" s="1"/>
      <c r="E4" s="11"/>
    </row>
    <row r="5" spans="1:5" x14ac:dyDescent="0.25">
      <c r="A5" s="7">
        <v>4</v>
      </c>
      <c r="B5" s="14"/>
      <c r="C5" s="7"/>
      <c r="D5" s="7"/>
      <c r="E5" s="7"/>
    </row>
    <row r="6" spans="1:5" x14ac:dyDescent="0.25">
      <c r="A6" s="7">
        <v>5</v>
      </c>
      <c r="B6" s="14"/>
      <c r="C6" s="7"/>
      <c r="D6" s="7"/>
      <c r="E6" s="7"/>
    </row>
  </sheetData>
  <dataValidations count="1">
    <dataValidation allowBlank="1" showInputMessage="1" showErrorMessage="1" promptTitle="nom client" prompt="dénomination" sqref="B2:B3"/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"/>
  <sheetViews>
    <sheetView workbookViewId="0">
      <selection activeCell="D33" sqref="D33"/>
    </sheetView>
  </sheetViews>
  <sheetFormatPr baseColWidth="10" defaultRowHeight="15" x14ac:dyDescent="0.25"/>
  <cols>
    <col min="2" max="2" width="11.42578125" customWidth="1"/>
  </cols>
  <sheetData>
    <row r="1" spans="1:3" x14ac:dyDescent="0.25">
      <c r="A1" t="s">
        <v>6</v>
      </c>
      <c r="B1" t="s">
        <v>12</v>
      </c>
      <c r="C1" t="s">
        <v>19</v>
      </c>
    </row>
    <row r="2" spans="1:3" x14ac:dyDescent="0.25">
      <c r="A2">
        <v>1</v>
      </c>
      <c r="B2" t="s">
        <v>20</v>
      </c>
      <c r="C2" s="4">
        <v>5.5E-2</v>
      </c>
    </row>
    <row r="3" spans="1:3" x14ac:dyDescent="0.25">
      <c r="A3">
        <v>2</v>
      </c>
      <c r="B3" t="s">
        <v>21</v>
      </c>
      <c r="C3" s="4">
        <v>0.1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E29"/>
  <sheetViews>
    <sheetView workbookViewId="0">
      <selection activeCell="B3" sqref="B3:E20"/>
    </sheetView>
  </sheetViews>
  <sheetFormatPr baseColWidth="10" defaultRowHeight="15" x14ac:dyDescent="0.25"/>
  <cols>
    <col min="2" max="2" width="29.28515625" customWidth="1"/>
  </cols>
  <sheetData>
    <row r="2" spans="1:5" x14ac:dyDescent="0.25">
      <c r="A2" s="1" t="s">
        <v>6</v>
      </c>
      <c r="B2" s="2" t="s">
        <v>2</v>
      </c>
      <c r="C2" s="1" t="s">
        <v>10</v>
      </c>
      <c r="D2" s="1" t="s">
        <v>18</v>
      </c>
      <c r="E2" s="1" t="s">
        <v>41</v>
      </c>
    </row>
    <row r="3" spans="1:5" x14ac:dyDescent="0.25">
      <c r="A3" s="1" t="s">
        <v>40</v>
      </c>
      <c r="B3" s="2"/>
      <c r="C3" s="17"/>
      <c r="D3" s="17"/>
      <c r="E3" s="15"/>
    </row>
    <row r="4" spans="1:5" x14ac:dyDescent="0.25">
      <c r="A4" s="1" t="s">
        <v>42</v>
      </c>
      <c r="B4" s="2"/>
      <c r="C4" s="17"/>
      <c r="D4" s="17"/>
      <c r="E4" s="15"/>
    </row>
    <row r="5" spans="1:5" x14ac:dyDescent="0.25">
      <c r="A5" s="1" t="s">
        <v>43</v>
      </c>
      <c r="B5" s="2"/>
      <c r="C5" s="17"/>
      <c r="D5" s="17"/>
      <c r="E5" s="15"/>
    </row>
    <row r="6" spans="1:5" x14ac:dyDescent="0.25">
      <c r="A6" s="1" t="s">
        <v>44</v>
      </c>
      <c r="B6" s="2"/>
      <c r="C6" s="17"/>
      <c r="D6" s="17"/>
      <c r="E6" s="15"/>
    </row>
    <row r="7" spans="1:5" x14ac:dyDescent="0.25">
      <c r="A7" s="1" t="s">
        <v>45</v>
      </c>
      <c r="B7" s="2"/>
      <c r="C7" s="17"/>
      <c r="D7" s="17"/>
      <c r="E7" s="15"/>
    </row>
    <row r="8" spans="1:5" x14ac:dyDescent="0.25">
      <c r="A8" s="1" t="s">
        <v>46</v>
      </c>
      <c r="B8" s="2"/>
      <c r="C8" s="17"/>
      <c r="D8" s="17"/>
      <c r="E8" s="15"/>
    </row>
    <row r="9" spans="1:5" x14ac:dyDescent="0.25">
      <c r="A9" s="1" t="s">
        <v>47</v>
      </c>
      <c r="B9" s="2"/>
      <c r="C9" s="17"/>
      <c r="D9" s="17"/>
      <c r="E9" s="15"/>
    </row>
    <row r="10" spans="1:5" x14ac:dyDescent="0.25">
      <c r="A10" s="1" t="s">
        <v>48</v>
      </c>
      <c r="B10" s="2"/>
      <c r="C10" s="17"/>
      <c r="D10" s="17"/>
      <c r="E10" s="15"/>
    </row>
    <row r="11" spans="1:5" x14ac:dyDescent="0.25">
      <c r="A11" s="1" t="s">
        <v>49</v>
      </c>
      <c r="B11" s="2"/>
      <c r="C11" s="17"/>
      <c r="D11" s="17"/>
      <c r="E11" s="15"/>
    </row>
    <row r="12" spans="1:5" x14ac:dyDescent="0.25">
      <c r="A12" s="1" t="s">
        <v>50</v>
      </c>
      <c r="B12" s="2"/>
      <c r="C12" s="17"/>
      <c r="D12" s="17"/>
      <c r="E12" s="15"/>
    </row>
    <row r="13" spans="1:5" x14ac:dyDescent="0.25">
      <c r="A13" s="1" t="s">
        <v>51</v>
      </c>
      <c r="B13" s="2"/>
      <c r="C13" s="17"/>
      <c r="D13" s="17"/>
      <c r="E13" s="15"/>
    </row>
    <row r="14" spans="1:5" x14ac:dyDescent="0.25">
      <c r="A14" s="1" t="s">
        <v>52</v>
      </c>
      <c r="B14" s="2"/>
      <c r="C14" s="17"/>
      <c r="D14" s="17"/>
      <c r="E14" s="15"/>
    </row>
    <row r="15" spans="1:5" x14ac:dyDescent="0.25">
      <c r="A15" s="1" t="s">
        <v>53</v>
      </c>
      <c r="B15" s="2"/>
      <c r="C15" s="17"/>
      <c r="D15" s="17"/>
      <c r="E15" s="15"/>
    </row>
    <row r="16" spans="1:5" x14ac:dyDescent="0.25">
      <c r="A16" s="1" t="s">
        <v>54</v>
      </c>
      <c r="B16" s="2"/>
      <c r="C16" s="17"/>
      <c r="D16" s="17"/>
      <c r="E16" s="15"/>
    </row>
    <row r="17" spans="1:5" x14ac:dyDescent="0.25">
      <c r="A17" s="1" t="s">
        <v>55</v>
      </c>
      <c r="B17" s="2"/>
      <c r="C17" s="17"/>
      <c r="D17" s="17"/>
      <c r="E17" s="15"/>
    </row>
    <row r="18" spans="1:5" x14ac:dyDescent="0.25">
      <c r="A18" s="1" t="s">
        <v>60</v>
      </c>
      <c r="B18" s="2"/>
      <c r="C18" s="17"/>
      <c r="D18" s="17"/>
      <c r="E18" s="15"/>
    </row>
    <row r="19" spans="1:5" x14ac:dyDescent="0.25">
      <c r="A19" s="1" t="s">
        <v>61</v>
      </c>
      <c r="B19" s="2"/>
      <c r="C19" s="17"/>
      <c r="D19" s="17"/>
      <c r="E19" s="15"/>
    </row>
    <row r="20" spans="1:5" x14ac:dyDescent="0.25">
      <c r="A20" s="1" t="s">
        <v>62</v>
      </c>
      <c r="B20" s="2"/>
      <c r="C20" s="17"/>
      <c r="D20" s="17"/>
      <c r="E20" s="15"/>
    </row>
    <row r="21" spans="1:5" x14ac:dyDescent="0.25">
      <c r="A21" s="1"/>
      <c r="B21" s="2"/>
      <c r="C21" s="17"/>
      <c r="D21" s="17"/>
      <c r="E21" s="1"/>
    </row>
    <row r="22" spans="1:5" x14ac:dyDescent="0.25">
      <c r="A22" s="1"/>
      <c r="B22" s="2"/>
      <c r="C22" s="17"/>
      <c r="D22" s="17"/>
      <c r="E22" s="1"/>
    </row>
    <row r="23" spans="1:5" x14ac:dyDescent="0.25">
      <c r="A23" s="1"/>
      <c r="B23" s="2"/>
      <c r="C23" s="17"/>
      <c r="D23" s="17"/>
      <c r="E23" s="1"/>
    </row>
    <row r="24" spans="1:5" x14ac:dyDescent="0.25">
      <c r="A24" s="1"/>
      <c r="B24" s="2"/>
      <c r="C24" s="17"/>
      <c r="D24" s="17"/>
      <c r="E24" s="1"/>
    </row>
    <row r="25" spans="1:5" x14ac:dyDescent="0.25">
      <c r="A25" s="1"/>
      <c r="B25" s="2"/>
      <c r="C25" s="17"/>
      <c r="D25" s="17"/>
      <c r="E25" s="1"/>
    </row>
    <row r="26" spans="1:5" x14ac:dyDescent="0.25">
      <c r="A26" s="1"/>
      <c r="B26" s="2"/>
      <c r="C26" s="1"/>
      <c r="D26" s="1"/>
      <c r="E26" s="1"/>
    </row>
    <row r="27" spans="1:5" x14ac:dyDescent="0.25">
      <c r="A27" s="1"/>
      <c r="B27" s="2"/>
      <c r="C27" s="1"/>
      <c r="D27" s="1"/>
      <c r="E27" s="1"/>
    </row>
    <row r="28" spans="1:5" x14ac:dyDescent="0.25">
      <c r="A28" s="1"/>
      <c r="B28" s="2"/>
      <c r="C28" s="1"/>
      <c r="D28" s="1"/>
      <c r="E28" s="1"/>
    </row>
    <row r="29" spans="1:5" x14ac:dyDescent="0.25">
      <c r="A29" s="1"/>
      <c r="B29" s="2"/>
      <c r="C29" s="1"/>
      <c r="D29" s="1"/>
      <c r="E29" s="1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tns:customPropertyEditors xmlns:tns="http://schemas.microsoft.com/office/2006/customDocumentInformationPanel">
  <tns:showOnOpen>false</tns:showOnOpen>
  <tns:defaultPropertyEditorNamespace>Propriétés standard</tns:defaultPropertyEditorNamespace>
</tns:customPropertyEditors>
</file>

<file path=customXml/itemProps1.xml><?xml version="1.0" encoding="utf-8"?>
<ds:datastoreItem xmlns:ds="http://schemas.openxmlformats.org/officeDocument/2006/customXml" ds:itemID="{CFBEAB4A-E76B-4C3A-A767-AC86068DD132}">
  <ds:schemaRefs>
    <ds:schemaRef ds:uri="http://schemas.microsoft.com/office/2006/customDocumentInformationPan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Facture</vt:lpstr>
      <vt:lpstr>produits</vt:lpstr>
      <vt:lpstr>clients</vt:lpstr>
      <vt:lpstr>tva</vt:lpstr>
      <vt:lpstr>Liste factures</vt:lpstr>
      <vt:lpstr>client</vt:lpstr>
      <vt:lpstr>date</vt:lpstr>
      <vt:lpstr>ht</vt:lpstr>
      <vt:lpstr>numero</vt:lpstr>
      <vt:lpstr>poulet</vt:lpstr>
      <vt:lpstr>ttc</vt:lpstr>
      <vt:lpstr>Facture!Zone_d_impression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Anicia</dc:creator>
  <cp:lastModifiedBy>Anicia</cp:lastModifiedBy>
  <cp:lastPrinted>2015-10-29T18:41:51Z</cp:lastPrinted>
  <dcterms:created xsi:type="dcterms:W3CDTF">2015-07-27T09:13:56Z</dcterms:created>
  <dcterms:modified xsi:type="dcterms:W3CDTF">2015-10-31T11:37:46Z</dcterms:modified>
</cp:coreProperties>
</file>