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calcMode="autoNoTable"/>
</workbook>
</file>

<file path=xl/calcChain.xml><?xml version="1.0" encoding="utf-8"?>
<calcChain xmlns="http://schemas.openxmlformats.org/spreadsheetml/2006/main">
  <c r="C31" i="2" l="1"/>
  <c r="C32" i="2"/>
  <c r="C30" i="2"/>
  <c r="C27" i="2"/>
  <c r="C25" i="2"/>
  <c r="C24" i="2"/>
  <c r="C21" i="2"/>
  <c r="C19" i="2"/>
  <c r="C17" i="2"/>
  <c r="C14" i="2"/>
  <c r="C15" i="2"/>
  <c r="C16" i="2"/>
  <c r="C13" i="2"/>
  <c r="C10" i="2"/>
  <c r="C6" i="2"/>
  <c r="C7" i="2"/>
  <c r="C8" i="2"/>
  <c r="C9" i="2"/>
  <c r="C5" i="2"/>
  <c r="M37" i="1"/>
  <c r="G37" i="1"/>
  <c r="F37" i="1"/>
  <c r="D37" i="1"/>
  <c r="C37" i="1"/>
  <c r="E37" i="1" s="1"/>
  <c r="M36" i="1"/>
  <c r="H36" i="1"/>
  <c r="E36" i="1"/>
  <c r="M35" i="1"/>
  <c r="H35" i="1"/>
  <c r="E35" i="1"/>
  <c r="M33" i="1"/>
  <c r="M32" i="1"/>
  <c r="H32" i="1"/>
  <c r="E32" i="1"/>
  <c r="M31" i="1"/>
  <c r="M30" i="1"/>
  <c r="G30" i="1"/>
  <c r="E30" i="1"/>
  <c r="D29" i="1"/>
  <c r="M28" i="1"/>
  <c r="M27" i="1"/>
  <c r="M26" i="1"/>
  <c r="G26" i="1"/>
  <c r="F26" i="1"/>
  <c r="H26" i="1" s="1"/>
  <c r="E26" i="1"/>
  <c r="M25" i="1"/>
  <c r="M24" i="1"/>
  <c r="H24" i="1"/>
  <c r="E24" i="1"/>
  <c r="M23" i="1"/>
  <c r="M22" i="1"/>
  <c r="H22" i="1"/>
  <c r="E22" i="1"/>
  <c r="M21" i="1"/>
  <c r="H21" i="1"/>
  <c r="E21" i="1"/>
  <c r="M20" i="1"/>
  <c r="H20" i="1"/>
  <c r="E20" i="1"/>
  <c r="M19" i="1"/>
  <c r="H19" i="1"/>
  <c r="E19" i="1"/>
  <c r="M18" i="1"/>
  <c r="H18" i="1"/>
  <c r="E18" i="1"/>
  <c r="M17" i="1"/>
  <c r="M16" i="1"/>
  <c r="M15" i="1"/>
  <c r="H15" i="1"/>
  <c r="E15" i="1"/>
  <c r="H14" i="1"/>
  <c r="E14" i="1"/>
  <c r="H13" i="1"/>
  <c r="M13" i="1" s="1"/>
  <c r="E13" i="1"/>
  <c r="M12" i="1"/>
  <c r="H12" i="1"/>
  <c r="E12" i="1"/>
  <c r="M11" i="1"/>
  <c r="H11" i="1"/>
  <c r="E11" i="1"/>
  <c r="M10" i="1"/>
  <c r="H10" i="1"/>
  <c r="E10" i="1"/>
  <c r="H37" i="1" l="1"/>
</calcChain>
</file>

<file path=xl/comments1.xml><?xml version="1.0" encoding="utf-8"?>
<comments xmlns="http://schemas.openxmlformats.org/spreadsheetml/2006/main">
  <authors>
    <author>Tenaille, Nicolas</author>
  </authors>
  <commentList>
    <comment ref="M7" authorId="0">
      <text>
        <r>
          <rPr>
            <b/>
            <sz val="9"/>
            <color indexed="81"/>
            <rFont val="Tahoma"/>
            <family val="2"/>
          </rPr>
          <t>Tenaille, Nicolas:</t>
        </r>
        <r>
          <rPr>
            <sz val="9"/>
            <color indexed="81"/>
            <rFont val="Tahoma"/>
            <family val="2"/>
          </rPr>
          <t xml:space="preserve">
Détails calculs dans chaque onglet correspondant
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Tenaille, Nicolas:</t>
        </r>
        <r>
          <rPr>
            <sz val="9"/>
            <color indexed="81"/>
            <rFont val="Tahoma"/>
            <family val="2"/>
          </rPr>
          <t xml:space="preserve">
Possible délai du à la situation politique au Nigeria et en Lybie
</t>
        </r>
      </text>
    </comment>
  </commentList>
</comments>
</file>

<file path=xl/sharedStrings.xml><?xml version="1.0" encoding="utf-8"?>
<sst xmlns="http://schemas.openxmlformats.org/spreadsheetml/2006/main" count="115" uniqueCount="58">
  <si>
    <t xml:space="preserve">Comparatif des émissions  de GES  </t>
  </si>
  <si>
    <t>Nom</t>
  </si>
  <si>
    <t>Emission 2013 en tonnes C02 eq</t>
  </si>
  <si>
    <t>Emissions 2014 en tonnes C02 eq</t>
  </si>
  <si>
    <t>Objectif de réduction futur?</t>
  </si>
  <si>
    <t>% Scope</t>
  </si>
  <si>
    <t>Type Scope</t>
  </si>
  <si>
    <t>Échéance</t>
  </si>
  <si>
    <t>Restant</t>
  </si>
  <si>
    <t>Commentaire</t>
  </si>
  <si>
    <t>Scope 1</t>
  </si>
  <si>
    <t>Scope 2</t>
  </si>
  <si>
    <t>Total</t>
  </si>
  <si>
    <t>Statoil</t>
  </si>
  <si>
    <t>Oui</t>
  </si>
  <si>
    <t>Oui, intensity</t>
  </si>
  <si>
    <t>l'objectif de réduction de 15% de 2008 à 2015 des GES a été accompli</t>
  </si>
  <si>
    <t>Royal Dutch Shell</t>
  </si>
  <si>
    <t>Réduction de 25% sur 4% des scopes 1 d'ici à 2016</t>
  </si>
  <si>
    <t>BHP Billiton</t>
  </si>
  <si>
    <t>1 &amp; 2</t>
  </si>
  <si>
    <t>L'objectif de BHP est de maintenir d'ici à 2017 les émissions de GES en dessous du niveau de 2006 (50,7 M tonnes MAJ)</t>
  </si>
  <si>
    <t>BP</t>
  </si>
  <si>
    <t>Non</t>
  </si>
  <si>
    <t>ENI</t>
  </si>
  <si>
    <t>Reduction sur les gas flaring Objectif zero émissions à 2030</t>
  </si>
  <si>
    <t>Reduction sur les hydrocarbon flared</t>
  </si>
  <si>
    <t>Reduction sur le Scope 1  en conditions de régime</t>
  </si>
  <si>
    <t>Lafarge</t>
  </si>
  <si>
    <t>Objectif de maintenance des émissions de C02 à leur niveaux actuel</t>
  </si>
  <si>
    <t>Holcim Nom</t>
  </si>
  <si>
    <t>L'objectif d'Holcim est de maintenir sa conso de C02 en dessous du niveau de 2013 soit 125748510. (scope 1 2 3)</t>
  </si>
  <si>
    <t>Veolia</t>
  </si>
  <si>
    <t>E on SE</t>
  </si>
  <si>
    <t>Marge de manœuvre peu pertinente car les estimations sont basées sur les niveaux de 1990 / Split entre E.on et la nouvelle entité Uniper (très émettrice) prévue pour début 2016</t>
  </si>
  <si>
    <t>Engie</t>
  </si>
  <si>
    <t>objectifs 2015 accomplis et dépassé . Objectifs à 2020 retenu dans le tableau</t>
  </si>
  <si>
    <t>EDF</t>
  </si>
  <si>
    <t>Un seul objectif de réduction en absolu non encore accompli, qui porte uniquement sur le scope 3</t>
  </si>
  <si>
    <t>Suez Environnement</t>
  </si>
  <si>
    <t>Plusieurs objectifs absolus, échéance 2016, 2020 et 2030</t>
  </si>
  <si>
    <t>2016 &amp; 2050</t>
  </si>
  <si>
    <t>Saint Gobain</t>
  </si>
  <si>
    <t>Pas de conversion en absolu des objectifs d'intensité</t>
  </si>
  <si>
    <t>Linde AG</t>
  </si>
  <si>
    <t>Nouveau objectifs à prévoir en 2015</t>
  </si>
  <si>
    <t>Air liquide</t>
  </si>
  <si>
    <t>Wendel</t>
  </si>
  <si>
    <t>Groupe Delhaize</t>
  </si>
  <si>
    <t>1  &amp; 2</t>
  </si>
  <si>
    <t>Estimation de l'empreinte carbone pour 2020 à 2130000 t</t>
  </si>
  <si>
    <t>Carnival</t>
  </si>
  <si>
    <t>Possibilité d'une hausse des émissions sur l'exercice 2015</t>
  </si>
  <si>
    <t>Basf SE</t>
  </si>
  <si>
    <t>Sources: Sustainables reports &amp; CDP</t>
  </si>
  <si>
    <t>Emissions 2014</t>
  </si>
  <si>
    <t>Montant  à réduire</t>
  </si>
  <si>
    <t>Target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</si>
</sst>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theme="0" tint="-0.14999847407452621"/>
      </bottom>
      <diagonal/>
    </border>
    <border>
      <left style="dotted">
        <color indexed="64"/>
      </left>
      <right style="dotted">
        <color indexed="64"/>
      </right>
      <top/>
      <bottom style="thin">
        <color theme="0" tint="-0.14999847407452621"/>
      </bottom>
      <diagonal/>
    </border>
    <border>
      <left/>
      <right style="dotted">
        <color indexed="64"/>
      </right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 style="thin">
        <color theme="0" tint="-0.14999847407452621"/>
      </top>
      <bottom/>
      <diagonal/>
    </border>
    <border>
      <left style="dotted">
        <color indexed="64"/>
      </left>
      <right style="dotted">
        <color indexed="64"/>
      </right>
      <top style="thin">
        <color theme="0" tint="-0.14999847407452621"/>
      </top>
      <bottom/>
      <diagonal/>
    </border>
    <border>
      <left style="dotted">
        <color indexed="64"/>
      </left>
      <right/>
      <top style="thin">
        <color theme="0" tint="-0.1499984740745262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theme="0" tint="-0.14999847407452621"/>
      </bottom>
      <diagonal/>
    </border>
    <border>
      <left/>
      <right style="dotted">
        <color indexed="64"/>
      </right>
      <top/>
      <bottom/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Fill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0" fillId="3" borderId="1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3" fontId="0" fillId="6" borderId="17" xfId="0" applyNumberFormat="1" applyFont="1" applyFill="1" applyBorder="1" applyAlignment="1">
      <alignment horizontal="center" vertical="center"/>
    </xf>
    <xf numFmtId="3" fontId="0" fillId="6" borderId="18" xfId="0" applyNumberFormat="1" applyFont="1" applyFill="1" applyBorder="1" applyAlignment="1">
      <alignment horizontal="center" vertical="center"/>
    </xf>
    <xf numFmtId="3" fontId="0" fillId="6" borderId="19" xfId="0" applyNumberFormat="1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10" fontId="0" fillId="6" borderId="20" xfId="0" applyNumberFormat="1" applyFont="1" applyFill="1" applyBorder="1" applyAlignment="1">
      <alignment horizontal="center" vertical="center"/>
    </xf>
    <xf numFmtId="1" fontId="0" fillId="6" borderId="20" xfId="0" applyNumberFormat="1" applyFont="1" applyFill="1" applyBorder="1" applyAlignment="1">
      <alignment horizontal="center" vertical="center"/>
    </xf>
    <xf numFmtId="0" fontId="0" fillId="6" borderId="20" xfId="0" applyNumberFormat="1" applyFont="1" applyFill="1" applyBorder="1" applyAlignment="1">
      <alignment horizontal="center" vertical="center"/>
    </xf>
    <xf numFmtId="3" fontId="0" fillId="6" borderId="20" xfId="1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3" fontId="0" fillId="5" borderId="18" xfId="0" applyNumberFormat="1" applyFont="1" applyFill="1" applyBorder="1" applyAlignment="1">
      <alignment horizontal="center" vertical="center"/>
    </xf>
    <xf numFmtId="3" fontId="0" fillId="5" borderId="19" xfId="0" applyNumberFormat="1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10" fontId="0" fillId="5" borderId="20" xfId="0" applyNumberFormat="1" applyFont="1" applyFill="1" applyBorder="1" applyAlignment="1">
      <alignment horizontal="center" vertical="center"/>
    </xf>
    <xf numFmtId="1" fontId="0" fillId="5" borderId="20" xfId="0" applyNumberFormat="1" applyFont="1" applyFill="1" applyBorder="1" applyAlignment="1">
      <alignment horizontal="center" vertical="center"/>
    </xf>
    <xf numFmtId="0" fontId="0" fillId="5" borderId="20" xfId="0" applyNumberFormat="1" applyFont="1" applyFill="1" applyBorder="1" applyAlignment="1">
      <alignment horizontal="center" vertical="center"/>
    </xf>
    <xf numFmtId="3" fontId="0" fillId="5" borderId="20" xfId="0" applyNumberFormat="1" applyFont="1" applyFill="1" applyBorder="1" applyAlignment="1">
      <alignment horizontal="center" vertical="center"/>
    </xf>
    <xf numFmtId="0" fontId="0" fillId="0" borderId="20" xfId="0" applyNumberFormat="1" applyFont="1" applyFill="1" applyBorder="1" applyAlignment="1">
      <alignment horizontal="center" vertical="center"/>
    </xf>
    <xf numFmtId="3" fontId="0" fillId="6" borderId="20" xfId="0" applyNumberFormat="1" applyFont="1" applyFill="1" applyBorder="1" applyAlignment="1">
      <alignment horizontal="center" vertical="center"/>
    </xf>
    <xf numFmtId="3" fontId="0" fillId="5" borderId="22" xfId="0" applyNumberFormat="1" applyFont="1" applyFill="1" applyBorder="1" applyAlignment="1">
      <alignment horizontal="center" vertical="center"/>
    </xf>
    <xf numFmtId="3" fontId="0" fillId="5" borderId="23" xfId="0" applyNumberFormat="1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10" fontId="0" fillId="0" borderId="24" xfId="0" applyNumberFormat="1" applyFont="1" applyFill="1" applyBorder="1" applyAlignment="1">
      <alignment horizontal="center" vertical="center"/>
    </xf>
    <xf numFmtId="1" fontId="0" fillId="5" borderId="24" xfId="0" applyNumberFormat="1" applyFont="1" applyFill="1" applyBorder="1" applyAlignment="1">
      <alignment horizontal="center" vertical="center"/>
    </xf>
    <xf numFmtId="0" fontId="0" fillId="5" borderId="24" xfId="0" applyNumberFormat="1" applyFont="1" applyFill="1" applyBorder="1" applyAlignment="1">
      <alignment horizontal="center" vertical="center"/>
    </xf>
    <xf numFmtId="3" fontId="0" fillId="5" borderId="24" xfId="0" applyNumberFormat="1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3" fontId="0" fillId="5" borderId="26" xfId="0" applyNumberFormat="1" applyFont="1" applyFill="1" applyBorder="1" applyAlignment="1">
      <alignment horizontal="center" vertical="center"/>
    </xf>
    <xf numFmtId="0" fontId="0" fillId="5" borderId="27" xfId="0" applyFont="1" applyFill="1" applyBorder="1" applyAlignment="1">
      <alignment horizontal="center" vertical="center"/>
    </xf>
    <xf numFmtId="10" fontId="0" fillId="5" borderId="24" xfId="0" applyNumberFormat="1" applyFont="1" applyFill="1" applyBorder="1" applyAlignment="1">
      <alignment horizontal="center" vertical="center"/>
    </xf>
    <xf numFmtId="0" fontId="0" fillId="7" borderId="24" xfId="0" applyNumberFormat="1" applyFont="1" applyFill="1" applyBorder="1" applyAlignment="1">
      <alignment horizontal="center" vertical="center"/>
    </xf>
    <xf numFmtId="3" fontId="0" fillId="7" borderId="24" xfId="0" applyNumberFormat="1" applyFont="1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3" fontId="0" fillId="5" borderId="28" xfId="0" applyNumberFormat="1" applyFont="1" applyFill="1" applyBorder="1" applyAlignment="1">
      <alignment horizontal="center" vertical="center"/>
    </xf>
    <xf numFmtId="0" fontId="0" fillId="5" borderId="29" xfId="0" applyFont="1" applyFill="1" applyBorder="1" applyAlignment="1">
      <alignment horizontal="center" vertical="center"/>
    </xf>
    <xf numFmtId="0" fontId="0" fillId="7" borderId="20" xfId="0" applyNumberFormat="1" applyFont="1" applyFill="1" applyBorder="1" applyAlignment="1">
      <alignment horizontal="center" vertical="center"/>
    </xf>
    <xf numFmtId="3" fontId="0" fillId="7" borderId="20" xfId="0" applyNumberFormat="1" applyFont="1" applyFill="1" applyBorder="1" applyAlignment="1">
      <alignment horizontal="center" vertical="center"/>
    </xf>
    <xf numFmtId="3" fontId="0" fillId="5" borderId="18" xfId="0" applyNumberFormat="1" applyFont="1" applyFill="1" applyBorder="1" applyAlignment="1">
      <alignment horizontal="center" vertical="center"/>
    </xf>
    <xf numFmtId="0" fontId="0" fillId="5" borderId="30" xfId="0" applyFont="1" applyFill="1" applyBorder="1" applyAlignment="1">
      <alignment horizontal="center" vertical="center"/>
    </xf>
    <xf numFmtId="0" fontId="0" fillId="8" borderId="20" xfId="0" applyNumberFormat="1" applyFont="1" applyFill="1" applyBorder="1" applyAlignment="1">
      <alignment horizontal="center" vertical="center"/>
    </xf>
    <xf numFmtId="3" fontId="0" fillId="8" borderId="20" xfId="0" applyNumberFormat="1" applyFont="1" applyFill="1" applyBorder="1" applyAlignment="1">
      <alignment horizontal="center" vertical="center"/>
    </xf>
    <xf numFmtId="0" fontId="0" fillId="9" borderId="24" xfId="0" applyNumberFormat="1" applyFont="1" applyFill="1" applyBorder="1" applyAlignment="1">
      <alignment horizontal="center" vertical="center"/>
    </xf>
    <xf numFmtId="3" fontId="0" fillId="9" borderId="24" xfId="0" applyNumberFormat="1" applyFont="1" applyFill="1" applyBorder="1" applyAlignment="1">
      <alignment horizontal="center" vertical="center"/>
    </xf>
    <xf numFmtId="3" fontId="0" fillId="5" borderId="28" xfId="0" applyNumberFormat="1" applyFill="1" applyBorder="1" applyAlignment="1">
      <alignment horizontal="center" vertical="center"/>
    </xf>
    <xf numFmtId="3" fontId="0" fillId="5" borderId="31" xfId="0" applyNumberFormat="1" applyFill="1" applyBorder="1" applyAlignment="1">
      <alignment horizontal="center" vertical="center"/>
    </xf>
    <xf numFmtId="3" fontId="0" fillId="9" borderId="32" xfId="0" applyNumberFormat="1" applyFont="1" applyFill="1" applyBorder="1" applyAlignment="1">
      <alignment horizontal="center" vertical="center"/>
    </xf>
    <xf numFmtId="3" fontId="0" fillId="6" borderId="21" xfId="0" applyNumberFormat="1" applyFont="1" applyFill="1" applyBorder="1" applyAlignment="1">
      <alignment horizontal="center" vertical="center"/>
    </xf>
    <xf numFmtId="3" fontId="0" fillId="6" borderId="28" xfId="0" applyNumberFormat="1" applyFont="1" applyFill="1" applyBorder="1" applyAlignment="1">
      <alignment horizontal="center" vertical="center"/>
    </xf>
    <xf numFmtId="9" fontId="0" fillId="5" borderId="5" xfId="0" applyNumberFormat="1" applyFill="1" applyBorder="1" applyAlignment="1">
      <alignment horizontal="center" vertical="center"/>
    </xf>
    <xf numFmtId="3" fontId="0" fillId="6" borderId="18" xfId="0" applyNumberFormat="1" applyFont="1" applyFill="1" applyBorder="1" applyAlignment="1">
      <alignment horizontal="center" vertical="center"/>
    </xf>
    <xf numFmtId="3" fontId="0" fillId="9" borderId="20" xfId="0" applyNumberFormat="1" applyFont="1" applyFill="1" applyBorder="1" applyAlignment="1">
      <alignment horizontal="center" vertical="center"/>
    </xf>
    <xf numFmtId="3" fontId="0" fillId="6" borderId="26" xfId="0" applyNumberFormat="1" applyFont="1" applyFill="1" applyBorder="1" applyAlignment="1">
      <alignment horizontal="center" vertical="center"/>
    </xf>
    <xf numFmtId="10" fontId="0" fillId="6" borderId="0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 vertical="center"/>
    </xf>
    <xf numFmtId="3" fontId="0" fillId="8" borderId="0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0" fontId="0" fillId="5" borderId="0" xfId="0" applyNumberForma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5" borderId="26" xfId="0" applyNumberFormat="1" applyFont="1" applyFill="1" applyBorder="1" applyAlignment="1">
      <alignment horizontal="center" vertical="center" wrapText="1"/>
    </xf>
    <xf numFmtId="3" fontId="0" fillId="5" borderId="18" xfId="0" applyNumberFormat="1" applyFont="1" applyFill="1" applyBorder="1" applyAlignment="1">
      <alignment horizontal="center" vertical="center" wrapText="1"/>
    </xf>
    <xf numFmtId="3" fontId="0" fillId="5" borderId="33" xfId="0" applyNumberFormat="1" applyFont="1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3" fontId="0" fillId="5" borderId="35" xfId="0" applyNumberFormat="1" applyFill="1" applyBorder="1" applyAlignment="1">
      <alignment horizontal="center" vertical="center"/>
    </xf>
    <xf numFmtId="3" fontId="0" fillId="5" borderId="36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10" fontId="0" fillId="5" borderId="7" xfId="0" applyNumberForma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3" fontId="0" fillId="0" borderId="0" xfId="0" applyNumberFormat="1" applyFill="1"/>
    <xf numFmtId="3" fontId="0" fillId="0" borderId="32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3" fontId="0" fillId="0" borderId="2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indent="5"/>
    </xf>
    <xf numFmtId="0" fontId="2" fillId="0" borderId="0" xfId="0" applyFont="1" applyFill="1"/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24" xfId="0" applyNumberFormat="1" applyFont="1" applyFill="1" applyBorder="1" applyAlignment="1">
      <alignment horizontal="center" vertical="center"/>
    </xf>
    <xf numFmtId="3" fontId="0" fillId="0" borderId="20" xfId="1" applyNumberFormat="1" applyFont="1" applyFill="1" applyBorder="1" applyAlignment="1">
      <alignment horizontal="center" vertical="center"/>
    </xf>
    <xf numFmtId="3" fontId="0" fillId="0" borderId="24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C_Top-20_Objectif-Emissions_C02_ACT_vNT-PHL1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FDSCACHE__"/>
      <sheetName val="Synthèse"/>
      <sheetName val="Statoil"/>
      <sheetName val="Total"/>
      <sheetName val="Shell"/>
      <sheetName val="BHP"/>
      <sheetName val="BP"/>
      <sheetName val="Eni"/>
      <sheetName val="Lafarge"/>
      <sheetName val="Holcim"/>
      <sheetName val="Veolia"/>
      <sheetName val="E.ON SE"/>
      <sheetName val="Engie"/>
      <sheetName val="EDF"/>
      <sheetName val="Suez"/>
      <sheetName val="Saint Gobain"/>
      <sheetName val="Linde AG"/>
      <sheetName val="Air Liquide"/>
      <sheetName val="Wendel"/>
      <sheetName val="Groupe Delhaize"/>
      <sheetName val="Carnival PLC"/>
      <sheetName val="BASF SE"/>
    </sheetNames>
    <sheetDataSet>
      <sheetData sheetId="0"/>
      <sheetData sheetId="1"/>
      <sheetData sheetId="2">
        <row r="92">
          <cell r="H92">
            <v>409600</v>
          </cell>
        </row>
      </sheetData>
      <sheetData sheetId="3">
        <row r="31">
          <cell r="O31">
            <v>-1115000</v>
          </cell>
        </row>
      </sheetData>
      <sheetData sheetId="4">
        <row r="41">
          <cell r="H41">
            <v>850000</v>
          </cell>
        </row>
      </sheetData>
      <sheetData sheetId="5"/>
      <sheetData sheetId="6"/>
      <sheetData sheetId="7">
        <row r="85">
          <cell r="I85">
            <v>5481692</v>
          </cell>
        </row>
        <row r="86">
          <cell r="I86">
            <v>1012370.2999999998</v>
          </cell>
        </row>
        <row r="87">
          <cell r="I87">
            <v>334561.36319999996</v>
          </cell>
        </row>
      </sheetData>
      <sheetData sheetId="8">
        <row r="37">
          <cell r="I37">
            <v>-370000</v>
          </cell>
        </row>
      </sheetData>
      <sheetData sheetId="9">
        <row r="70">
          <cell r="I70">
            <v>3700000</v>
          </cell>
        </row>
      </sheetData>
      <sheetData sheetId="10">
        <row r="140">
          <cell r="H140">
            <v>322236.46799999994</v>
          </cell>
        </row>
      </sheetData>
      <sheetData sheetId="11">
        <row r="76">
          <cell r="H76">
            <v>38440000</v>
          </cell>
        </row>
      </sheetData>
      <sheetData sheetId="12">
        <row r="48">
          <cell r="K48">
            <v>128869.47199999999</v>
          </cell>
        </row>
        <row r="96">
          <cell r="M96">
            <v>-15302969.952</v>
          </cell>
        </row>
      </sheetData>
      <sheetData sheetId="13">
        <row r="126">
          <cell r="J126">
            <v>1767999.1999999997</v>
          </cell>
        </row>
        <row r="127">
          <cell r="J127">
            <v>18298791.720000003</v>
          </cell>
        </row>
      </sheetData>
      <sheetData sheetId="14">
        <row r="79">
          <cell r="B79">
            <v>6067341.7899999991</v>
          </cell>
          <cell r="C79">
            <v>1816419.2100000002</v>
          </cell>
        </row>
        <row r="90">
          <cell r="N90">
            <v>13648.375</v>
          </cell>
        </row>
        <row r="91">
          <cell r="N91">
            <v>13653.550000000001</v>
          </cell>
        </row>
        <row r="93">
          <cell r="N93">
            <v>2324714.6999999997</v>
          </cell>
        </row>
        <row r="94">
          <cell r="N94">
            <v>494258.77761600004</v>
          </cell>
        </row>
      </sheetData>
      <sheetData sheetId="15"/>
      <sheetData sheetId="16">
        <row r="95">
          <cell r="G95">
            <v>120000</v>
          </cell>
        </row>
        <row r="101">
          <cell r="C101">
            <v>-962045.99999999988</v>
          </cell>
        </row>
      </sheetData>
      <sheetData sheetId="17">
        <row r="94">
          <cell r="G94">
            <v>0</v>
          </cell>
        </row>
        <row r="102">
          <cell r="E102">
            <v>266000</v>
          </cell>
        </row>
      </sheetData>
      <sheetData sheetId="18"/>
      <sheetData sheetId="19">
        <row r="138">
          <cell r="P138">
            <v>-444000.00000000012</v>
          </cell>
        </row>
      </sheetData>
      <sheetData sheetId="20">
        <row r="48">
          <cell r="G48">
            <v>-572950.50999999978</v>
          </cell>
        </row>
      </sheetData>
      <sheetData sheetId="21">
        <row r="12">
          <cell r="K12">
            <v>18842000</v>
          </cell>
          <cell r="L12">
            <v>18450000</v>
          </cell>
        </row>
        <row r="14">
          <cell r="K14">
            <v>3987000</v>
          </cell>
          <cell r="L14">
            <v>3911000</v>
          </cell>
        </row>
        <row r="41">
          <cell r="G41">
            <v>-3362880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N56"/>
  <sheetViews>
    <sheetView showGridLines="0" zoomScale="85" zoomScaleNormal="85" workbookViewId="0">
      <selection activeCell="M10" sqref="M10:M37"/>
    </sheetView>
  </sheetViews>
  <sheetFormatPr baseColWidth="10" defaultRowHeight="15" x14ac:dyDescent="0.25"/>
  <cols>
    <col min="1" max="1" width="11.42578125" style="1"/>
    <col min="2" max="2" width="22.5703125" style="1" customWidth="1"/>
    <col min="3" max="3" width="13.5703125" style="1" customWidth="1"/>
    <col min="4" max="4" width="13.140625" style="1" customWidth="1"/>
    <col min="5" max="5" width="13.5703125" style="1" customWidth="1"/>
    <col min="6" max="7" width="13.85546875" style="1" customWidth="1"/>
    <col min="8" max="8" width="14.28515625" style="1" customWidth="1"/>
    <col min="9" max="9" width="15.5703125" style="1" customWidth="1"/>
    <col min="10" max="11" width="9.5703125" style="1" customWidth="1"/>
    <col min="12" max="12" width="12.85546875" style="1" customWidth="1"/>
    <col min="13" max="13" width="15.7109375" style="1" customWidth="1"/>
    <col min="14" max="14" width="199.140625" style="1" bestFit="1" customWidth="1"/>
    <col min="15" max="16384" width="11.42578125" style="1"/>
  </cols>
  <sheetData>
    <row r="2" spans="2:14" ht="15.75" thickBot="1" x14ac:dyDescent="0.3"/>
    <row r="3" spans="2:14" x14ac:dyDescent="0.25">
      <c r="B3" s="2" t="s">
        <v>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</row>
    <row r="4" spans="2:14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</row>
    <row r="5" spans="2:14" ht="15.75" thickBot="1" x14ac:dyDescent="0.3"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</row>
    <row r="6" spans="2:14" ht="15.75" thickBot="1" x14ac:dyDescent="0.3"/>
    <row r="7" spans="2:14" ht="15.75" thickBot="1" x14ac:dyDescent="0.3">
      <c r="B7" s="11" t="s">
        <v>1</v>
      </c>
      <c r="C7" s="12" t="s">
        <v>2</v>
      </c>
      <c r="D7" s="13"/>
      <c r="E7" s="14"/>
      <c r="F7" s="12" t="s">
        <v>3</v>
      </c>
      <c r="G7" s="13"/>
      <c r="H7" s="14"/>
      <c r="I7" s="15" t="s">
        <v>4</v>
      </c>
      <c r="J7" s="16" t="s">
        <v>5</v>
      </c>
      <c r="K7" s="17" t="s">
        <v>6</v>
      </c>
      <c r="L7" s="16" t="s">
        <v>7</v>
      </c>
      <c r="M7" s="17" t="s">
        <v>8</v>
      </c>
      <c r="N7" s="18" t="s">
        <v>9</v>
      </c>
    </row>
    <row r="8" spans="2:14" s="19" customFormat="1" ht="55.5" customHeight="1" thickBot="1" x14ac:dyDescent="0.3">
      <c r="B8" s="20"/>
      <c r="C8" s="21" t="s">
        <v>10</v>
      </c>
      <c r="D8" s="22" t="s">
        <v>11</v>
      </c>
      <c r="E8" s="23" t="s">
        <v>12</v>
      </c>
      <c r="F8" s="21" t="s">
        <v>10</v>
      </c>
      <c r="G8" s="22" t="s">
        <v>11</v>
      </c>
      <c r="H8" s="23" t="s">
        <v>12</v>
      </c>
      <c r="I8" s="24"/>
      <c r="J8" s="25"/>
      <c r="K8" s="26"/>
      <c r="L8" s="25"/>
      <c r="M8" s="26"/>
      <c r="N8" s="27"/>
    </row>
    <row r="9" spans="2:14" s="28" customFormat="1" x14ac:dyDescent="0.25">
      <c r="B9" s="29"/>
      <c r="C9" s="30"/>
      <c r="D9" s="30"/>
      <c r="E9" s="30"/>
      <c r="F9" s="31"/>
      <c r="G9" s="30"/>
      <c r="H9" s="30"/>
      <c r="I9" s="32"/>
      <c r="J9" s="32"/>
      <c r="K9" s="32"/>
      <c r="L9" s="32"/>
      <c r="M9" s="32"/>
      <c r="N9" s="33"/>
    </row>
    <row r="10" spans="2:14" s="28" customFormat="1" x14ac:dyDescent="0.25">
      <c r="B10" s="34" t="s">
        <v>13</v>
      </c>
      <c r="C10" s="35">
        <v>16000000</v>
      </c>
      <c r="D10" s="35">
        <v>437000</v>
      </c>
      <c r="E10" s="35">
        <f t="shared" ref="E10:E15" si="0">C10+D10</f>
        <v>16437000</v>
      </c>
      <c r="F10" s="36">
        <v>16300000</v>
      </c>
      <c r="G10" s="35">
        <v>300000</v>
      </c>
      <c r="H10" s="35">
        <f>F10+G10</f>
        <v>16600000</v>
      </c>
      <c r="I10" s="37" t="s">
        <v>14</v>
      </c>
      <c r="J10" s="38">
        <v>0.58299999999999996</v>
      </c>
      <c r="K10" s="39">
        <v>1</v>
      </c>
      <c r="L10" s="40">
        <v>2020</v>
      </c>
      <c r="M10" s="41">
        <f>[1]Statoil!H92</f>
        <v>409600</v>
      </c>
      <c r="N10" s="42"/>
    </row>
    <row r="11" spans="2:14" s="28" customFormat="1" x14ac:dyDescent="0.25">
      <c r="B11" s="43" t="s">
        <v>12</v>
      </c>
      <c r="C11" s="44">
        <v>46000000</v>
      </c>
      <c r="D11" s="44">
        <v>4300000</v>
      </c>
      <c r="E11" s="44">
        <f t="shared" si="0"/>
        <v>50300000</v>
      </c>
      <c r="F11" s="45">
        <v>44000000</v>
      </c>
      <c r="G11" s="44">
        <v>4100000</v>
      </c>
      <c r="H11" s="44">
        <f t="shared" ref="H11:H15" si="1">F11+G11</f>
        <v>48100000</v>
      </c>
      <c r="I11" s="46" t="s">
        <v>15</v>
      </c>
      <c r="J11" s="47">
        <v>1</v>
      </c>
      <c r="K11" s="48"/>
      <c r="L11" s="49">
        <v>2015</v>
      </c>
      <c r="M11" s="50">
        <f>[1]Total!O31</f>
        <v>-1115000</v>
      </c>
      <c r="N11" s="42" t="s">
        <v>16</v>
      </c>
    </row>
    <row r="12" spans="2:14" s="28" customFormat="1" x14ac:dyDescent="0.25">
      <c r="B12" s="34" t="s">
        <v>17</v>
      </c>
      <c r="C12" s="35">
        <v>73000000</v>
      </c>
      <c r="D12" s="35">
        <v>10000000</v>
      </c>
      <c r="E12" s="35">
        <f t="shared" si="0"/>
        <v>83000000</v>
      </c>
      <c r="F12" s="36">
        <v>76000000</v>
      </c>
      <c r="G12" s="35">
        <v>10000000</v>
      </c>
      <c r="H12" s="35">
        <f t="shared" si="1"/>
        <v>86000000</v>
      </c>
      <c r="I12" s="37" t="s">
        <v>14</v>
      </c>
      <c r="J12" s="38">
        <v>0.04</v>
      </c>
      <c r="K12" s="39">
        <v>1</v>
      </c>
      <c r="L12" s="51">
        <v>2016</v>
      </c>
      <c r="M12" s="52">
        <f>[1]Shell!H41</f>
        <v>850000</v>
      </c>
      <c r="N12" s="42" t="s">
        <v>18</v>
      </c>
    </row>
    <row r="13" spans="2:14" s="28" customFormat="1" x14ac:dyDescent="0.25">
      <c r="B13" s="43" t="s">
        <v>19</v>
      </c>
      <c r="C13" s="53">
        <v>22000000</v>
      </c>
      <c r="D13" s="53">
        <v>24700000</v>
      </c>
      <c r="E13" s="53">
        <f t="shared" si="0"/>
        <v>46700000</v>
      </c>
      <c r="F13" s="54">
        <v>22700000</v>
      </c>
      <c r="G13" s="53">
        <v>22300000</v>
      </c>
      <c r="H13" s="53">
        <f t="shared" si="1"/>
        <v>45000000</v>
      </c>
      <c r="I13" s="55" t="s">
        <v>14</v>
      </c>
      <c r="J13" s="56">
        <v>1</v>
      </c>
      <c r="K13" s="57" t="s">
        <v>20</v>
      </c>
      <c r="L13" s="58">
        <v>2017</v>
      </c>
      <c r="M13" s="59">
        <f>H13-50700000</f>
        <v>-5700000</v>
      </c>
      <c r="N13" s="42" t="s">
        <v>21</v>
      </c>
    </row>
    <row r="14" spans="2:14" s="28" customFormat="1" x14ac:dyDescent="0.25">
      <c r="B14" s="34" t="s">
        <v>22</v>
      </c>
      <c r="C14" s="35">
        <v>50300000</v>
      </c>
      <c r="D14" s="35">
        <v>6600000</v>
      </c>
      <c r="E14" s="35">
        <f t="shared" si="0"/>
        <v>56900000</v>
      </c>
      <c r="F14" s="36">
        <v>48600000</v>
      </c>
      <c r="G14" s="35">
        <v>6600000</v>
      </c>
      <c r="H14" s="35">
        <f t="shared" si="1"/>
        <v>55200000</v>
      </c>
      <c r="I14" s="37" t="s">
        <v>23</v>
      </c>
      <c r="J14" s="38"/>
      <c r="K14" s="39"/>
      <c r="L14" s="40"/>
      <c r="M14" s="52"/>
      <c r="N14" s="42"/>
    </row>
    <row r="15" spans="2:14" s="28" customFormat="1" x14ac:dyDescent="0.25">
      <c r="B15" s="60" t="s">
        <v>24</v>
      </c>
      <c r="C15" s="61">
        <v>47599206</v>
      </c>
      <c r="D15" s="61">
        <v>742910</v>
      </c>
      <c r="E15" s="61">
        <f t="shared" si="0"/>
        <v>48342116</v>
      </c>
      <c r="F15" s="61">
        <v>42925895</v>
      </c>
      <c r="G15" s="61">
        <v>672295</v>
      </c>
      <c r="H15" s="61">
        <f t="shared" si="1"/>
        <v>43598190</v>
      </c>
      <c r="I15" s="62" t="s">
        <v>14</v>
      </c>
      <c r="J15" s="63">
        <v>0.128</v>
      </c>
      <c r="K15" s="57">
        <v>1</v>
      </c>
      <c r="L15" s="64">
        <v>2030</v>
      </c>
      <c r="M15" s="65">
        <f>[1]Eni!I85</f>
        <v>5481692</v>
      </c>
      <c r="N15" s="42" t="s">
        <v>25</v>
      </c>
    </row>
    <row r="16" spans="2:14" s="28" customFormat="1" x14ac:dyDescent="0.25">
      <c r="B16" s="66"/>
      <c r="C16" s="67"/>
      <c r="D16" s="67"/>
      <c r="E16" s="67"/>
      <c r="F16" s="67"/>
      <c r="G16" s="67"/>
      <c r="H16" s="67"/>
      <c r="I16" s="68"/>
      <c r="J16" s="47">
        <v>0.10199999999999999</v>
      </c>
      <c r="K16" s="48">
        <v>1</v>
      </c>
      <c r="L16" s="69">
        <v>2018</v>
      </c>
      <c r="M16" s="70">
        <f>[1]Eni!I86</f>
        <v>1012370.2999999998</v>
      </c>
      <c r="N16" s="42" t="s">
        <v>26</v>
      </c>
    </row>
    <row r="17" spans="2:14" s="28" customFormat="1" x14ac:dyDescent="0.25">
      <c r="B17" s="66"/>
      <c r="C17" s="71"/>
      <c r="D17" s="71"/>
      <c r="E17" s="71"/>
      <c r="F17" s="71"/>
      <c r="G17" s="71"/>
      <c r="H17" s="71"/>
      <c r="I17" s="72"/>
      <c r="J17" s="47">
        <v>0.75</v>
      </c>
      <c r="K17" s="48">
        <v>1</v>
      </c>
      <c r="L17" s="69">
        <v>2017</v>
      </c>
      <c r="M17" s="70">
        <f>[1]Eni!I87</f>
        <v>334561.36319999996</v>
      </c>
      <c r="N17" s="42" t="s">
        <v>27</v>
      </c>
    </row>
    <row r="18" spans="2:14" s="28" customFormat="1" x14ac:dyDescent="0.25">
      <c r="B18" s="34" t="s">
        <v>28</v>
      </c>
      <c r="C18" s="35">
        <v>91120000</v>
      </c>
      <c r="D18" s="35">
        <v>8700000</v>
      </c>
      <c r="E18" s="35">
        <f t="shared" ref="E18:E26" si="2">C18+D18</f>
        <v>99820000</v>
      </c>
      <c r="F18" s="36">
        <v>93290000</v>
      </c>
      <c r="G18" s="35">
        <v>8700000</v>
      </c>
      <c r="H18" s="35">
        <f t="shared" ref="H18:H22" si="3">F18+G18</f>
        <v>101990000</v>
      </c>
      <c r="I18" s="37" t="s">
        <v>14</v>
      </c>
      <c r="J18" s="38">
        <v>1</v>
      </c>
      <c r="K18" s="39" t="s">
        <v>20</v>
      </c>
      <c r="L18" s="73">
        <v>2020</v>
      </c>
      <c r="M18" s="74">
        <f>[1]Lafarge!I37</f>
        <v>-370000</v>
      </c>
      <c r="N18" s="42" t="s">
        <v>29</v>
      </c>
    </row>
    <row r="19" spans="2:14" s="28" customFormat="1" x14ac:dyDescent="0.25">
      <c r="B19" s="43" t="s">
        <v>30</v>
      </c>
      <c r="C19" s="53">
        <v>100000000</v>
      </c>
      <c r="D19" s="53">
        <v>6400000</v>
      </c>
      <c r="E19" s="53">
        <f t="shared" si="2"/>
        <v>106400000</v>
      </c>
      <c r="F19" s="54">
        <v>103200000</v>
      </c>
      <c r="G19" s="53">
        <v>6900000</v>
      </c>
      <c r="H19" s="53">
        <f t="shared" si="3"/>
        <v>110100000</v>
      </c>
      <c r="I19" s="55" t="s">
        <v>14</v>
      </c>
      <c r="J19" s="63">
        <v>1</v>
      </c>
      <c r="K19" s="57" t="s">
        <v>20</v>
      </c>
      <c r="L19" s="75">
        <v>2030</v>
      </c>
      <c r="M19" s="76">
        <f>[1]Holcim!I70</f>
        <v>3700000</v>
      </c>
      <c r="N19" s="42" t="s">
        <v>31</v>
      </c>
    </row>
    <row r="20" spans="2:14" s="28" customFormat="1" x14ac:dyDescent="0.25">
      <c r="B20" s="34" t="s">
        <v>32</v>
      </c>
      <c r="C20" s="35">
        <v>20300000</v>
      </c>
      <c r="D20" s="35">
        <v>7400000</v>
      </c>
      <c r="E20" s="35">
        <f t="shared" si="2"/>
        <v>27700000</v>
      </c>
      <c r="F20" s="36">
        <v>18800000</v>
      </c>
      <c r="G20" s="35">
        <v>7700000</v>
      </c>
      <c r="H20" s="35">
        <f t="shared" si="3"/>
        <v>26500000</v>
      </c>
      <c r="I20" s="37" t="s">
        <v>15</v>
      </c>
      <c r="J20" s="38"/>
      <c r="K20" s="39" t="s">
        <v>20</v>
      </c>
      <c r="L20" s="73">
        <v>2015</v>
      </c>
      <c r="M20" s="74">
        <f>[1]Veolia!H140</f>
        <v>322236.46799999994</v>
      </c>
      <c r="N20" s="42"/>
    </row>
    <row r="21" spans="2:14" s="28" customFormat="1" x14ac:dyDescent="0.25">
      <c r="B21" s="43" t="s">
        <v>33</v>
      </c>
      <c r="C21" s="77">
        <v>117200000</v>
      </c>
      <c r="D21" s="77">
        <v>3500000</v>
      </c>
      <c r="E21" s="77">
        <f t="shared" si="2"/>
        <v>120700000</v>
      </c>
      <c r="F21" s="78">
        <v>97900000</v>
      </c>
      <c r="G21" s="77">
        <v>3900000</v>
      </c>
      <c r="H21" s="77">
        <f t="shared" si="3"/>
        <v>101800000</v>
      </c>
      <c r="I21" s="55" t="s">
        <v>15</v>
      </c>
      <c r="J21" s="63"/>
      <c r="K21" s="57">
        <v>1</v>
      </c>
      <c r="L21" s="75">
        <v>2025</v>
      </c>
      <c r="M21" s="79">
        <f>'[1]E.ON SE'!H76</f>
        <v>38440000</v>
      </c>
      <c r="N21" s="42" t="s">
        <v>34</v>
      </c>
    </row>
    <row r="22" spans="2:14" s="28" customFormat="1" x14ac:dyDescent="0.25">
      <c r="B22" s="80" t="s">
        <v>35</v>
      </c>
      <c r="C22" s="81">
        <v>141987778</v>
      </c>
      <c r="D22" s="81">
        <v>5727750</v>
      </c>
      <c r="E22" s="81">
        <f t="shared" si="2"/>
        <v>147715528</v>
      </c>
      <c r="F22" s="81">
        <v>131154736</v>
      </c>
      <c r="G22" s="81">
        <v>4927369</v>
      </c>
      <c r="H22" s="81">
        <f t="shared" si="3"/>
        <v>136082105</v>
      </c>
      <c r="I22" s="37" t="s">
        <v>14</v>
      </c>
      <c r="J22" s="38">
        <v>0.01</v>
      </c>
      <c r="K22" s="39">
        <v>1</v>
      </c>
      <c r="L22" s="73">
        <v>2020</v>
      </c>
      <c r="M22" s="74">
        <f>[1]Engie!K48</f>
        <v>128869.47199999999</v>
      </c>
      <c r="N22" s="82" t="s">
        <v>36</v>
      </c>
    </row>
    <row r="23" spans="2:14" s="28" customFormat="1" x14ac:dyDescent="0.25">
      <c r="B23" s="80"/>
      <c r="C23" s="83"/>
      <c r="D23" s="83"/>
      <c r="E23" s="83"/>
      <c r="F23" s="83"/>
      <c r="G23" s="83"/>
      <c r="H23" s="83"/>
      <c r="I23" s="55" t="s">
        <v>15</v>
      </c>
      <c r="J23" s="38">
        <v>0.95</v>
      </c>
      <c r="K23" s="39">
        <v>1</v>
      </c>
      <c r="L23" s="73">
        <v>2020</v>
      </c>
      <c r="M23" s="74">
        <f>-[1]Engie!$M$96</f>
        <v>15302969.952</v>
      </c>
      <c r="N23" s="82"/>
    </row>
    <row r="24" spans="2:14" s="28" customFormat="1" x14ac:dyDescent="0.25">
      <c r="B24" s="66" t="s">
        <v>37</v>
      </c>
      <c r="C24" s="61">
        <v>17056000</v>
      </c>
      <c r="D24" s="61">
        <v>28000</v>
      </c>
      <c r="E24" s="61">
        <f>C24+D24</f>
        <v>17084000</v>
      </c>
      <c r="F24" s="61">
        <v>8490000</v>
      </c>
      <c r="G24" s="61">
        <v>24000</v>
      </c>
      <c r="H24" s="61">
        <f>F24+G24</f>
        <v>8514000</v>
      </c>
      <c r="I24" s="55" t="s">
        <v>15</v>
      </c>
      <c r="J24" s="63">
        <v>0.25</v>
      </c>
      <c r="K24" s="57">
        <v>1</v>
      </c>
      <c r="L24" s="76">
        <v>2015</v>
      </c>
      <c r="M24" s="84">
        <f>[1]EDF!J126</f>
        <v>1767999.1999999997</v>
      </c>
      <c r="N24" s="82"/>
    </row>
    <row r="25" spans="2:14" s="28" customFormat="1" x14ac:dyDescent="0.25">
      <c r="B25" s="66"/>
      <c r="C25" s="71"/>
      <c r="D25" s="71"/>
      <c r="E25" s="71"/>
      <c r="F25" s="71"/>
      <c r="G25" s="71"/>
      <c r="H25" s="71"/>
      <c r="I25" s="55" t="s">
        <v>15</v>
      </c>
      <c r="J25" s="63">
        <v>0.25</v>
      </c>
      <c r="K25" s="57">
        <v>1</v>
      </c>
      <c r="L25" s="76">
        <v>2030</v>
      </c>
      <c r="M25" s="84">
        <f>[1]EDF!J127</f>
        <v>18298791.720000003</v>
      </c>
      <c r="N25" s="42" t="s">
        <v>38</v>
      </c>
    </row>
    <row r="26" spans="2:14" s="28" customFormat="1" x14ac:dyDescent="0.25">
      <c r="B26" s="80" t="s">
        <v>39</v>
      </c>
      <c r="C26" s="85">
        <v>5426088</v>
      </c>
      <c r="D26" s="85">
        <v>1804812</v>
      </c>
      <c r="E26" s="85">
        <f t="shared" si="2"/>
        <v>7230900</v>
      </c>
      <c r="F26" s="85">
        <f>[1]Suez!B79</f>
        <v>6067341.7899999991</v>
      </c>
      <c r="G26" s="85">
        <f>[1]Suez!C79</f>
        <v>1816419.2100000002</v>
      </c>
      <c r="H26" s="85">
        <f>F26+G26</f>
        <v>7883760.9999999991</v>
      </c>
      <c r="I26" s="37" t="s">
        <v>14</v>
      </c>
      <c r="J26" s="38"/>
      <c r="K26" s="39" t="s">
        <v>20</v>
      </c>
      <c r="L26" s="73">
        <v>2030</v>
      </c>
      <c r="M26" s="74">
        <f>[1]Suez!N93</f>
        <v>2324714.6999999997</v>
      </c>
      <c r="N26" s="42" t="s">
        <v>40</v>
      </c>
    </row>
    <row r="27" spans="2:14" s="28" customFormat="1" x14ac:dyDescent="0.25">
      <c r="B27" s="80"/>
      <c r="C27" s="81"/>
      <c r="D27" s="81"/>
      <c r="E27" s="81"/>
      <c r="F27" s="81"/>
      <c r="G27" s="81"/>
      <c r="H27" s="81"/>
      <c r="I27" s="37" t="s">
        <v>14</v>
      </c>
      <c r="J27" s="86"/>
      <c r="K27" s="39" t="s">
        <v>20</v>
      </c>
      <c r="L27" s="87" t="s">
        <v>41</v>
      </c>
      <c r="M27" s="88">
        <f>[1]Suez!N91+[1]Suez!N90</f>
        <v>27301.925000000003</v>
      </c>
      <c r="N27" s="42"/>
    </row>
    <row r="28" spans="2:14" s="28" customFormat="1" x14ac:dyDescent="0.25">
      <c r="B28" s="80"/>
      <c r="C28" s="81"/>
      <c r="D28" s="81"/>
      <c r="E28" s="81"/>
      <c r="F28" s="81"/>
      <c r="G28" s="81"/>
      <c r="H28" s="81"/>
      <c r="I28" s="86" t="s">
        <v>15</v>
      </c>
      <c r="J28" s="86"/>
      <c r="K28" s="39" t="s">
        <v>20</v>
      </c>
      <c r="L28" s="87">
        <v>2016</v>
      </c>
      <c r="M28" s="88">
        <f>[1]Suez!N94</f>
        <v>494258.77761600004</v>
      </c>
      <c r="N28" s="42"/>
    </row>
    <row r="29" spans="2:14" s="28" customFormat="1" x14ac:dyDescent="0.25">
      <c r="B29" s="43" t="s">
        <v>42</v>
      </c>
      <c r="C29" s="77">
        <v>12240000</v>
      </c>
      <c r="D29" s="77">
        <f>E29-C29</f>
        <v>4460000</v>
      </c>
      <c r="E29" s="77">
        <v>16700000</v>
      </c>
      <c r="F29" s="78">
        <v>11700000</v>
      </c>
      <c r="G29" s="77">
        <v>4100000</v>
      </c>
      <c r="H29" s="77">
        <v>15800000</v>
      </c>
      <c r="I29" s="89" t="s">
        <v>15</v>
      </c>
      <c r="J29" s="90"/>
      <c r="K29" s="91">
        <v>1</v>
      </c>
      <c r="L29" s="92">
        <v>2025</v>
      </c>
      <c r="M29" s="93">
        <v>0</v>
      </c>
      <c r="N29" s="42" t="s">
        <v>43</v>
      </c>
    </row>
    <row r="30" spans="2:14" s="28" customFormat="1" x14ac:dyDescent="0.25">
      <c r="B30" s="80" t="s">
        <v>44</v>
      </c>
      <c r="C30" s="81">
        <v>9200000</v>
      </c>
      <c r="D30" s="81">
        <v>13000000</v>
      </c>
      <c r="E30" s="81">
        <f>C30+D30</f>
        <v>22200000</v>
      </c>
      <c r="F30" s="81">
        <v>9300000</v>
      </c>
      <c r="G30" s="81">
        <f>H30-F30</f>
        <v>15000000</v>
      </c>
      <c r="H30" s="81">
        <v>24300000</v>
      </c>
      <c r="I30" s="37" t="s">
        <v>14</v>
      </c>
      <c r="J30" s="38">
        <v>0.72</v>
      </c>
      <c r="K30" s="39" t="s">
        <v>20</v>
      </c>
      <c r="L30" s="40">
        <v>2015</v>
      </c>
      <c r="M30" s="52">
        <f>'[1]Linde AG'!G95</f>
        <v>120000</v>
      </c>
      <c r="N30" s="42" t="s">
        <v>45</v>
      </c>
    </row>
    <row r="31" spans="2:14" s="28" customFormat="1" x14ac:dyDescent="0.25">
      <c r="B31" s="80"/>
      <c r="C31" s="83"/>
      <c r="D31" s="83"/>
      <c r="E31" s="83"/>
      <c r="F31" s="83"/>
      <c r="G31" s="83"/>
      <c r="H31" s="83"/>
      <c r="I31" s="86" t="s">
        <v>15</v>
      </c>
      <c r="J31" s="38">
        <v>0.87</v>
      </c>
      <c r="K31" s="39">
        <v>2</v>
      </c>
      <c r="L31" s="40">
        <v>2017</v>
      </c>
      <c r="M31" s="52">
        <f>-'[1]Linde AG'!C101</f>
        <v>962045.99999999988</v>
      </c>
      <c r="N31" s="42"/>
    </row>
    <row r="32" spans="2:14" s="28" customFormat="1" x14ac:dyDescent="0.25">
      <c r="B32" s="66" t="s">
        <v>46</v>
      </c>
      <c r="C32" s="61">
        <v>11800000</v>
      </c>
      <c r="D32" s="61">
        <v>9900000</v>
      </c>
      <c r="E32" s="61">
        <f>C32+D32</f>
        <v>21700000</v>
      </c>
      <c r="F32" s="94">
        <v>11600000</v>
      </c>
      <c r="G32" s="61">
        <v>11400000</v>
      </c>
      <c r="H32" s="61">
        <f>F32+G32</f>
        <v>23000000</v>
      </c>
      <c r="I32" s="55" t="s">
        <v>14</v>
      </c>
      <c r="J32" s="63"/>
      <c r="K32" s="57" t="s">
        <v>20</v>
      </c>
      <c r="L32" s="58">
        <v>2015</v>
      </c>
      <c r="M32" s="59">
        <f>'[1]Air Liquide'!G94</f>
        <v>0</v>
      </c>
      <c r="N32" s="42"/>
    </row>
    <row r="33" spans="2:14" s="28" customFormat="1" x14ac:dyDescent="0.25">
      <c r="B33" s="66"/>
      <c r="C33" s="71"/>
      <c r="D33" s="71"/>
      <c r="E33" s="71"/>
      <c r="F33" s="95"/>
      <c r="G33" s="71"/>
      <c r="H33" s="71"/>
      <c r="I33" s="89" t="s">
        <v>15</v>
      </c>
      <c r="J33" s="47"/>
      <c r="K33" s="57" t="s">
        <v>20</v>
      </c>
      <c r="L33" s="49">
        <v>2015</v>
      </c>
      <c r="M33" s="50">
        <f>'[1]Air Liquide'!E102</f>
        <v>266000</v>
      </c>
      <c r="N33" s="42"/>
    </row>
    <row r="34" spans="2:14" s="28" customFormat="1" x14ac:dyDescent="0.25">
      <c r="B34" s="34" t="s">
        <v>47</v>
      </c>
      <c r="C34" s="35"/>
      <c r="D34" s="35"/>
      <c r="E34" s="35"/>
      <c r="F34" s="36"/>
      <c r="G34" s="35"/>
      <c r="H34" s="35"/>
      <c r="I34" s="37"/>
      <c r="J34" s="38"/>
      <c r="K34" s="39"/>
      <c r="L34" s="40"/>
      <c r="M34" s="52"/>
      <c r="N34" s="42"/>
    </row>
    <row r="35" spans="2:14" s="28" customFormat="1" x14ac:dyDescent="0.25">
      <c r="B35" s="96" t="s">
        <v>48</v>
      </c>
      <c r="C35" s="53">
        <v>990044</v>
      </c>
      <c r="D35" s="53">
        <v>1481826</v>
      </c>
      <c r="E35" s="53">
        <f>D35+C35</f>
        <v>2471870</v>
      </c>
      <c r="F35" s="54">
        <v>962853</v>
      </c>
      <c r="G35" s="53">
        <v>1438083</v>
      </c>
      <c r="H35" s="53">
        <f>F35+G35</f>
        <v>2400936</v>
      </c>
      <c r="I35" s="55" t="s">
        <v>15</v>
      </c>
      <c r="J35" s="63"/>
      <c r="K35" s="57" t="s">
        <v>49</v>
      </c>
      <c r="L35" s="58">
        <v>2020</v>
      </c>
      <c r="M35" s="59">
        <f>-'[1]Groupe Delhaize'!P138</f>
        <v>444000.00000000012</v>
      </c>
      <c r="N35" s="42" t="s">
        <v>50</v>
      </c>
    </row>
    <row r="36" spans="2:14" s="28" customFormat="1" x14ac:dyDescent="0.25">
      <c r="B36" s="34" t="s">
        <v>51</v>
      </c>
      <c r="C36" s="35">
        <v>10551667</v>
      </c>
      <c r="D36" s="35">
        <v>65769</v>
      </c>
      <c r="E36" s="35">
        <f>C36+D36</f>
        <v>10617436</v>
      </c>
      <c r="F36" s="36">
        <v>10319475</v>
      </c>
      <c r="G36" s="35">
        <v>67921</v>
      </c>
      <c r="H36" s="35">
        <f>F36+G36</f>
        <v>10387396</v>
      </c>
      <c r="I36" s="37" t="s">
        <v>15</v>
      </c>
      <c r="J36" s="38"/>
      <c r="K36" s="39">
        <v>1</v>
      </c>
      <c r="L36" s="40">
        <v>2015</v>
      </c>
      <c r="M36" s="52">
        <f>'[1]Carnival PLC'!G48</f>
        <v>-572950.50999999978</v>
      </c>
      <c r="N36" s="42" t="s">
        <v>52</v>
      </c>
    </row>
    <row r="37" spans="2:14" s="28" customFormat="1" x14ac:dyDescent="0.25">
      <c r="B37" s="96" t="s">
        <v>53</v>
      </c>
      <c r="C37" s="53">
        <f>'[1]BASF SE'!K12</f>
        <v>18842000</v>
      </c>
      <c r="D37" s="53">
        <f>'[1]BASF SE'!K14</f>
        <v>3987000</v>
      </c>
      <c r="E37" s="53">
        <f>C37+D37</f>
        <v>22829000</v>
      </c>
      <c r="F37" s="54">
        <f>'[1]BASF SE'!L12</f>
        <v>18450000</v>
      </c>
      <c r="G37" s="53">
        <f>'[1]BASF SE'!L14</f>
        <v>3911000</v>
      </c>
      <c r="H37" s="53">
        <f>G37+F37</f>
        <v>22361000</v>
      </c>
      <c r="I37" s="59" t="s">
        <v>15</v>
      </c>
      <c r="J37" s="63"/>
      <c r="K37" s="57" t="s">
        <v>20</v>
      </c>
      <c r="L37" s="58">
        <v>2020</v>
      </c>
      <c r="M37" s="59">
        <f>'[1]BASF SE'!G41</f>
        <v>-3362880</v>
      </c>
      <c r="N37" s="42"/>
    </row>
    <row r="38" spans="2:14" s="28" customFormat="1" ht="15.75" thickBot="1" x14ac:dyDescent="0.3">
      <c r="B38" s="97"/>
      <c r="C38" s="98"/>
      <c r="D38" s="98"/>
      <c r="E38" s="98"/>
      <c r="F38" s="99"/>
      <c r="G38" s="98"/>
      <c r="H38" s="98"/>
      <c r="I38" s="100"/>
      <c r="J38" s="101"/>
      <c r="K38" s="101"/>
      <c r="L38" s="100"/>
      <c r="M38" s="100"/>
      <c r="N38" s="102"/>
    </row>
    <row r="39" spans="2:14" x14ac:dyDescent="0.25">
      <c r="B39" s="103" t="s">
        <v>54</v>
      </c>
      <c r="C39" s="104"/>
      <c r="D39" s="104"/>
    </row>
    <row r="40" spans="2:14" x14ac:dyDescent="0.25">
      <c r="B40" s="103"/>
      <c r="H40" s="105"/>
    </row>
    <row r="42" spans="2:14" x14ac:dyDescent="0.25">
      <c r="M42" s="106"/>
    </row>
    <row r="43" spans="2:14" x14ac:dyDescent="0.25">
      <c r="B43" s="107"/>
      <c r="M43" s="108"/>
    </row>
    <row r="44" spans="2:14" x14ac:dyDescent="0.25">
      <c r="D44" s="109"/>
    </row>
    <row r="47" spans="2:14" x14ac:dyDescent="0.25">
      <c r="B47" s="110"/>
    </row>
    <row r="50" spans="2:2" x14ac:dyDescent="0.25">
      <c r="B50" s="110"/>
    </row>
    <row r="53" spans="2:2" x14ac:dyDescent="0.25">
      <c r="B53" s="110"/>
    </row>
    <row r="56" spans="2:2" x14ac:dyDescent="0.25">
      <c r="B56" s="110"/>
    </row>
  </sheetData>
  <mergeCells count="53">
    <mergeCell ref="G32:G33"/>
    <mergeCell ref="H32:H33"/>
    <mergeCell ref="B32:B33"/>
    <mergeCell ref="C32:C33"/>
    <mergeCell ref="D32:D33"/>
    <mergeCell ref="E32:E33"/>
    <mergeCell ref="F32:F33"/>
    <mergeCell ref="G26:G28"/>
    <mergeCell ref="H26:H28"/>
    <mergeCell ref="B30:B31"/>
    <mergeCell ref="C30:C31"/>
    <mergeCell ref="D30:D31"/>
    <mergeCell ref="E30:E31"/>
    <mergeCell ref="F30:F31"/>
    <mergeCell ref="G30:G31"/>
    <mergeCell ref="H30:H31"/>
    <mergeCell ref="B26:B28"/>
    <mergeCell ref="C26:C28"/>
    <mergeCell ref="D26:D28"/>
    <mergeCell ref="E26:E28"/>
    <mergeCell ref="F26:F28"/>
    <mergeCell ref="G22:G23"/>
    <mergeCell ref="H22:H23"/>
    <mergeCell ref="B24:B25"/>
    <mergeCell ref="C24:C25"/>
    <mergeCell ref="D24:D25"/>
    <mergeCell ref="E24:E25"/>
    <mergeCell ref="F24:F25"/>
    <mergeCell ref="G24:G25"/>
    <mergeCell ref="H24:H25"/>
    <mergeCell ref="F15:F17"/>
    <mergeCell ref="G15:G17"/>
    <mergeCell ref="H15:H17"/>
    <mergeCell ref="I15:I17"/>
    <mergeCell ref="B22:B23"/>
    <mergeCell ref="C22:C23"/>
    <mergeCell ref="D22:D23"/>
    <mergeCell ref="E22:E23"/>
    <mergeCell ref="F22:F23"/>
    <mergeCell ref="B15:B17"/>
    <mergeCell ref="C15:C17"/>
    <mergeCell ref="D15:D17"/>
    <mergeCell ref="E15:E17"/>
    <mergeCell ref="B3:N5"/>
    <mergeCell ref="B7:B8"/>
    <mergeCell ref="C7:E7"/>
    <mergeCell ref="F7:H7"/>
    <mergeCell ref="I7:I8"/>
    <mergeCell ref="J7:J8"/>
    <mergeCell ref="K7:K8"/>
    <mergeCell ref="L7:L8"/>
    <mergeCell ref="M7:M8"/>
    <mergeCell ref="N7:N8"/>
  </mergeCells>
  <conditionalFormatting sqref="M38">
    <cfRule type="cellIs" dxfId="0" priority="2" operator="greaterThan">
      <formula>0</formula>
    </cfRule>
  </conditionalFormatting>
  <conditionalFormatting sqref="M10:M23 M25:M37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24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U32"/>
  <sheetViews>
    <sheetView showGridLines="0" tabSelected="1" zoomScale="85" zoomScaleNormal="85" workbookViewId="0">
      <selection activeCell="E15" sqref="E15"/>
    </sheetView>
  </sheetViews>
  <sheetFormatPr baseColWidth="10" defaultRowHeight="15" x14ac:dyDescent="0.25"/>
  <cols>
    <col min="2" max="2" width="19.85546875" bestFit="1" customWidth="1"/>
    <col min="3" max="3" width="15.140625" bestFit="1" customWidth="1"/>
    <col min="4" max="4" width="18.42578125" bestFit="1" customWidth="1"/>
  </cols>
  <sheetData>
    <row r="4" spans="2:21" x14ac:dyDescent="0.25">
      <c r="C4" t="s">
        <v>55</v>
      </c>
      <c r="D4" t="s">
        <v>56</v>
      </c>
      <c r="E4" t="s">
        <v>57</v>
      </c>
      <c r="F4">
        <v>2015</v>
      </c>
      <c r="G4">
        <v>2016</v>
      </c>
      <c r="H4">
        <v>2017</v>
      </c>
      <c r="I4">
        <v>2018</v>
      </c>
      <c r="J4">
        <v>2019</v>
      </c>
      <c r="K4">
        <v>2020</v>
      </c>
      <c r="L4">
        <v>2021</v>
      </c>
      <c r="M4">
        <v>2022</v>
      </c>
      <c r="N4">
        <v>2023</v>
      </c>
      <c r="O4">
        <v>2024</v>
      </c>
      <c r="P4">
        <v>2025</v>
      </c>
      <c r="Q4">
        <v>2026</v>
      </c>
      <c r="R4">
        <v>2027</v>
      </c>
      <c r="S4">
        <v>2028</v>
      </c>
      <c r="T4">
        <v>2029</v>
      </c>
      <c r="U4">
        <v>2030</v>
      </c>
    </row>
    <row r="5" spans="2:21" x14ac:dyDescent="0.25">
      <c r="B5" s="119" t="s">
        <v>13</v>
      </c>
      <c r="C5" s="111">
        <f>Feuil1!H10</f>
        <v>16600000</v>
      </c>
      <c r="D5" s="115">
        <v>409600</v>
      </c>
      <c r="E5" s="51">
        <v>2020</v>
      </c>
    </row>
    <row r="6" spans="2:21" x14ac:dyDescent="0.25">
      <c r="B6" s="120" t="s">
        <v>12</v>
      </c>
      <c r="C6" s="111">
        <f>Feuil1!H11</f>
        <v>48100000</v>
      </c>
      <c r="D6" s="108">
        <v>-1115000</v>
      </c>
      <c r="E6" s="51">
        <v>2015</v>
      </c>
    </row>
    <row r="7" spans="2:21" x14ac:dyDescent="0.25">
      <c r="B7" s="119" t="s">
        <v>17</v>
      </c>
      <c r="C7" s="111">
        <f>Feuil1!H12</f>
        <v>86000000</v>
      </c>
      <c r="D7" s="108">
        <v>850000</v>
      </c>
      <c r="E7" s="51">
        <v>2016</v>
      </c>
    </row>
    <row r="8" spans="2:21" x14ac:dyDescent="0.25">
      <c r="B8" s="120" t="s">
        <v>19</v>
      </c>
      <c r="C8" s="111">
        <f>Feuil1!H13</f>
        <v>45000000</v>
      </c>
      <c r="D8" s="116">
        <v>-5700000</v>
      </c>
      <c r="E8" s="114">
        <v>2017</v>
      </c>
    </row>
    <row r="9" spans="2:21" x14ac:dyDescent="0.25">
      <c r="B9" s="119" t="s">
        <v>22</v>
      </c>
      <c r="C9" s="111">
        <f>Feuil1!H14</f>
        <v>55200000</v>
      </c>
      <c r="D9" s="108"/>
      <c r="E9" s="51"/>
    </row>
    <row r="10" spans="2:21" x14ac:dyDescent="0.25">
      <c r="B10" s="121" t="s">
        <v>24</v>
      </c>
      <c r="C10" s="112">
        <f>Feuil1!H15</f>
        <v>43598190</v>
      </c>
      <c r="D10" s="116">
        <v>5481692</v>
      </c>
      <c r="E10" s="114">
        <v>2030</v>
      </c>
    </row>
    <row r="11" spans="2:21" x14ac:dyDescent="0.25">
      <c r="B11" s="121"/>
      <c r="C11" s="112"/>
      <c r="D11" s="108">
        <v>1012370.2999999998</v>
      </c>
      <c r="E11" s="51">
        <v>2018</v>
      </c>
    </row>
    <row r="12" spans="2:21" x14ac:dyDescent="0.25">
      <c r="B12" s="121"/>
      <c r="C12" s="112"/>
      <c r="D12" s="108">
        <v>334561.36319999996</v>
      </c>
      <c r="E12" s="51">
        <v>2017</v>
      </c>
    </row>
    <row r="13" spans="2:21" x14ac:dyDescent="0.25">
      <c r="B13" s="119" t="s">
        <v>28</v>
      </c>
      <c r="C13" s="111">
        <f>Feuil1!H18</f>
        <v>101990000</v>
      </c>
      <c r="D13" s="108">
        <v>-370000</v>
      </c>
      <c r="E13" s="51">
        <v>2020</v>
      </c>
    </row>
    <row r="14" spans="2:21" x14ac:dyDescent="0.25">
      <c r="B14" s="120" t="s">
        <v>30</v>
      </c>
      <c r="C14" s="111">
        <f>Feuil1!H19</f>
        <v>110100000</v>
      </c>
      <c r="D14" s="116">
        <v>3700000</v>
      </c>
      <c r="E14" s="114">
        <v>2030</v>
      </c>
    </row>
    <row r="15" spans="2:21" x14ac:dyDescent="0.25">
      <c r="B15" s="119" t="s">
        <v>32</v>
      </c>
      <c r="C15" s="111">
        <f>Feuil1!H20</f>
        <v>26500000</v>
      </c>
      <c r="D15" s="108">
        <v>322236.46799999994</v>
      </c>
      <c r="E15" s="51">
        <v>2015</v>
      </c>
    </row>
    <row r="16" spans="2:21" x14ac:dyDescent="0.25">
      <c r="B16" s="120" t="s">
        <v>33</v>
      </c>
      <c r="C16" s="111">
        <f>Feuil1!H21</f>
        <v>101800000</v>
      </c>
      <c r="D16" s="106">
        <v>38440000</v>
      </c>
      <c r="E16" s="114">
        <v>2025</v>
      </c>
    </row>
    <row r="17" spans="2:5" x14ac:dyDescent="0.25">
      <c r="B17" s="122" t="s">
        <v>35</v>
      </c>
      <c r="C17" s="112">
        <f>Feuil1!H22</f>
        <v>136082105</v>
      </c>
      <c r="D17" s="108">
        <v>128869.47199999999</v>
      </c>
      <c r="E17" s="51">
        <v>2020</v>
      </c>
    </row>
    <row r="18" spans="2:5" x14ac:dyDescent="0.25">
      <c r="B18" s="122"/>
      <c r="C18" s="112"/>
      <c r="D18" s="108">
        <v>15302969.952</v>
      </c>
      <c r="E18" s="51">
        <v>2020</v>
      </c>
    </row>
    <row r="19" spans="2:5" x14ac:dyDescent="0.25">
      <c r="B19" s="121" t="s">
        <v>37</v>
      </c>
      <c r="C19" s="112">
        <f>Feuil1!H24</f>
        <v>8514000</v>
      </c>
      <c r="D19" s="108">
        <v>1767999.1999999997</v>
      </c>
      <c r="E19" s="116">
        <v>2015</v>
      </c>
    </row>
    <row r="20" spans="2:5" x14ac:dyDescent="0.25">
      <c r="B20" s="121"/>
      <c r="C20" s="112"/>
      <c r="D20" s="108">
        <v>18298791.720000003</v>
      </c>
      <c r="E20" s="116">
        <v>2030</v>
      </c>
    </row>
    <row r="21" spans="2:5" x14ac:dyDescent="0.25">
      <c r="B21" s="122" t="s">
        <v>39</v>
      </c>
      <c r="C21" s="112">
        <f>Feuil1!H26</f>
        <v>7883760.9999999991</v>
      </c>
      <c r="D21" s="108">
        <v>2324714.6999999997</v>
      </c>
      <c r="E21" s="51">
        <v>2030</v>
      </c>
    </row>
    <row r="22" spans="2:5" x14ac:dyDescent="0.25">
      <c r="B22" s="122"/>
      <c r="C22" s="112"/>
      <c r="D22" s="111">
        <v>27301.925000000003</v>
      </c>
      <c r="E22" s="117" t="s">
        <v>41</v>
      </c>
    </row>
    <row r="23" spans="2:5" x14ac:dyDescent="0.25">
      <c r="B23" s="122"/>
      <c r="C23" s="112"/>
      <c r="D23" s="111">
        <v>494258.77761600004</v>
      </c>
      <c r="E23" s="117">
        <v>2016</v>
      </c>
    </row>
    <row r="24" spans="2:5" x14ac:dyDescent="0.25">
      <c r="B24" s="120" t="s">
        <v>42</v>
      </c>
      <c r="C24" s="113">
        <f>Feuil1!H29</f>
        <v>15800000</v>
      </c>
      <c r="D24" s="113">
        <v>0</v>
      </c>
      <c r="E24" s="118">
        <v>2025</v>
      </c>
    </row>
    <row r="25" spans="2:5" x14ac:dyDescent="0.25">
      <c r="B25" s="122" t="s">
        <v>44</v>
      </c>
      <c r="C25" s="112">
        <f>Feuil1!H30</f>
        <v>24300000</v>
      </c>
      <c r="D25" s="108">
        <v>120000</v>
      </c>
      <c r="E25" s="51">
        <v>2015</v>
      </c>
    </row>
    <row r="26" spans="2:5" x14ac:dyDescent="0.25">
      <c r="B26" s="122"/>
      <c r="C26" s="112"/>
      <c r="D26" s="108">
        <v>962045.99999999988</v>
      </c>
      <c r="E26" s="51">
        <v>2017</v>
      </c>
    </row>
    <row r="27" spans="2:5" x14ac:dyDescent="0.25">
      <c r="B27" s="121" t="s">
        <v>46</v>
      </c>
      <c r="C27" s="112">
        <f>Feuil1!H32</f>
        <v>23000000</v>
      </c>
      <c r="D27" s="116">
        <v>0</v>
      </c>
      <c r="E27" s="114">
        <v>2015</v>
      </c>
    </row>
    <row r="28" spans="2:5" x14ac:dyDescent="0.25">
      <c r="B28" s="121"/>
      <c r="C28" s="112"/>
      <c r="D28" s="108">
        <v>266000</v>
      </c>
      <c r="E28" s="51">
        <v>2015</v>
      </c>
    </row>
    <row r="29" spans="2:5" x14ac:dyDescent="0.25">
      <c r="B29" s="119" t="s">
        <v>47</v>
      </c>
      <c r="C29" s="111"/>
      <c r="D29" s="108"/>
      <c r="E29" s="51"/>
    </row>
    <row r="30" spans="2:5" x14ac:dyDescent="0.25">
      <c r="B30" s="119" t="s">
        <v>48</v>
      </c>
      <c r="C30" s="111">
        <f>Feuil1!H35</f>
        <v>2400936</v>
      </c>
      <c r="D30" s="116">
        <v>444000.00000000012</v>
      </c>
      <c r="E30" s="114">
        <v>2020</v>
      </c>
    </row>
    <row r="31" spans="2:5" x14ac:dyDescent="0.25">
      <c r="B31" s="119" t="s">
        <v>51</v>
      </c>
      <c r="C31" s="111">
        <f>Feuil1!H36</f>
        <v>10387396</v>
      </c>
      <c r="D31" s="108">
        <v>-572950.50999999978</v>
      </c>
      <c r="E31" s="51">
        <v>2015</v>
      </c>
    </row>
    <row r="32" spans="2:5" x14ac:dyDescent="0.25">
      <c r="B32" s="119" t="s">
        <v>53</v>
      </c>
      <c r="C32" s="111">
        <f>Feuil1!H37</f>
        <v>22361000</v>
      </c>
      <c r="D32" s="116">
        <v>-3362880</v>
      </c>
      <c r="E32" s="114">
        <v>2020</v>
      </c>
    </row>
  </sheetData>
  <mergeCells count="12">
    <mergeCell ref="C10:C12"/>
    <mergeCell ref="C17:C18"/>
    <mergeCell ref="C19:C20"/>
    <mergeCell ref="C21:C23"/>
    <mergeCell ref="C25:C26"/>
    <mergeCell ref="C27:C28"/>
    <mergeCell ref="B10:B12"/>
    <mergeCell ref="B17:B18"/>
    <mergeCell ref="B19:B20"/>
    <mergeCell ref="B21:B23"/>
    <mergeCell ref="B25:B26"/>
    <mergeCell ref="B27:B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ICDC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Tenaille, Nicolas</dc:creator>
  <cp:lastModifiedBy>Tenaille, Nicolas</cp:lastModifiedBy>
  <dcterms:created xsi:type="dcterms:W3CDTF">2015-07-29T09:10:53Z</dcterms:created>
  <dcterms:modified xsi:type="dcterms:W3CDTF">2015-07-29T11:12:17Z</dcterms:modified>
</cp:coreProperties>
</file>